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MyDocuments\"/>
    </mc:Choice>
  </mc:AlternateContent>
  <bookViews>
    <workbookView xWindow="0" yWindow="0" windowWidth="15530" windowHeight="6470" firstSheet="5" activeTab="5"/>
  </bookViews>
  <sheets>
    <sheet name="player count" sheetId="15" state="hidden" r:id="rId1"/>
    <sheet name="Cover" sheetId="37" r:id="rId2"/>
    <sheet name="Team Logos" sheetId="36" r:id="rId3"/>
    <sheet name="Managers" sheetId="8" r:id="rId4"/>
    <sheet name="Checklist 1" sheetId="39" state="hidden" r:id="rId5"/>
    <sheet name="Rosters and available players" sheetId="1" r:id="rId6"/>
    <sheet name="Redistribution draft" sheetId="45" state="hidden" r:id="rId7"/>
    <sheet name="draftees" sheetId="40" state="hidden" r:id="rId8"/>
    <sheet name="Draft Matrix 2010" sheetId="16" state="hidden" r:id="rId9"/>
    <sheet name="UNCARDED" sheetId="25" state="hidden" r:id="rId10"/>
    <sheet name="Draft Matrix 2013" sheetId="23" state="hidden" r:id="rId11"/>
    <sheet name="Draft Matrix 2014" sheetId="24" state="hidden" r:id="rId12"/>
    <sheet name="Standings" sheetId="11" state="hidden" r:id="rId13"/>
    <sheet name="Draft Matrix 2008" sheetId="6" state="hidden" r:id="rId14"/>
    <sheet name=" Draft Matrix 2015" sheetId="26" state="hidden" r:id="rId15"/>
    <sheet name="Transactions" sheetId="9" r:id="rId16"/>
    <sheet name="Draft Matrix 2021" sheetId="42" r:id="rId17"/>
    <sheet name="Draft Matrix 2022" sheetId="47" r:id="rId18"/>
    <sheet name="Redistribution Draft Matrix" sheetId="46" state="hidden" r:id="rId19"/>
    <sheet name="Schedule" sheetId="4" r:id="rId20"/>
    <sheet name="Waivers" sheetId="2" r:id="rId21"/>
    <sheet name="Playoff Matrix 20 21" sheetId="43" r:id="rId22"/>
    <sheet name="Draft Matrix 19" sheetId="34" state="hidden" r:id="rId23"/>
    <sheet name="MVP CY 20 21" sheetId="41" r:id="rId24"/>
    <sheet name="2020 mvp ws" sheetId="44" state="hidden" r:id="rId25"/>
    <sheet name="Draft Matrix 2020" sheetId="38" state="hidden" r:id="rId26"/>
    <sheet name="Playoff Matrix 21 22" sheetId="7" r:id="rId27"/>
    <sheet name="Draft Matrix 18" sheetId="31" state="hidden" r:id="rId28"/>
    <sheet name="DRAFT MATRIX 17" sheetId="29" state="hidden" r:id="rId29"/>
    <sheet name="Checklist" sheetId="32" state="hidden" r:id="rId30"/>
    <sheet name="Draft Matrix 2016" sheetId="27" state="hidden" r:id="rId31"/>
    <sheet name="Uncarded 2010 cards" sheetId="21" state="hidden" r:id="rId32"/>
    <sheet name="Draft Matrix 2012" sheetId="22" state="hidden" r:id="rId33"/>
  </sheets>
  <definedNames>
    <definedName name="_xlnm._FilterDatabase" localSheetId="5" hidden="1">'Rosters and available players'!$A$5:$E$862</definedName>
    <definedName name="_xlnm.Print_Area" localSheetId="24">'2020 mvp ws'!$A$1:$M$34</definedName>
    <definedName name="_xlnm.Print_Area" localSheetId="29">Checklist!$B$3:$G$40</definedName>
    <definedName name="_xlnm.Print_Area" localSheetId="1">Cover!$A$1:$L$46</definedName>
    <definedName name="_xlnm.Print_Area" localSheetId="28">'DRAFT MATRIX 17'!$A$1:$M$40</definedName>
    <definedName name="_xlnm.Print_Area" localSheetId="13">'Draft Matrix 2008'!$A$2:$J$41</definedName>
    <definedName name="_xlnm.Print_Area" localSheetId="32">'Draft Matrix 2012'!$A$1:$L$43</definedName>
    <definedName name="_xlnm.Print_Area" localSheetId="10">'Draft Matrix 2013'!$A$2:$L$40</definedName>
    <definedName name="_xlnm.Print_Area" localSheetId="16">'Draft Matrix 2021'!$A$1:$L$43</definedName>
    <definedName name="_xlnm.Print_Area" localSheetId="7">draftees!$O$1:$AE$13</definedName>
    <definedName name="_xlnm.Print_Area" localSheetId="3">Managers!$A$1:$K$23</definedName>
    <definedName name="_xlnm.Print_Area" localSheetId="26">'Playoff Matrix 21 22'!$A$1:$I$23</definedName>
    <definedName name="_xlnm.Print_Area" localSheetId="6">'Redistribution draft'!$A$1:$N$63</definedName>
    <definedName name="_xlnm.Print_Area" localSheetId="5">'Rosters and available players'!$B$361:$V$400</definedName>
    <definedName name="_xlnm.Print_Area" localSheetId="19">Schedule!$A$1:$S$51</definedName>
    <definedName name="_xlnm.Print_Area" localSheetId="15">Transactions!$A$747:$C$764</definedName>
    <definedName name="_xlnm.Print_Area" localSheetId="20">Waivers!$G$2:$J$117</definedName>
    <definedName name="_xlnm.Print_Titles" localSheetId="5">'Rosters and available players'!$4:$4</definedName>
  </definedNames>
  <calcPr calcId="162913"/>
  <pivotCaches>
    <pivotCache cacheId="0" r:id="rId34"/>
  </pivotCaches>
</workbook>
</file>

<file path=xl/calcChain.xml><?xml version="1.0" encoding="utf-8"?>
<calcChain xmlns="http://schemas.openxmlformats.org/spreadsheetml/2006/main">
  <c r="Y20" i="1" l="1"/>
  <c r="Z20" i="1" s="1"/>
  <c r="AE20" i="1"/>
  <c r="AF20" i="1" s="1"/>
  <c r="Y10" i="1" l="1"/>
  <c r="Y15" i="1"/>
  <c r="L172" i="1" l="1"/>
  <c r="M172" i="1"/>
  <c r="N172" i="1"/>
  <c r="Q172" i="1"/>
  <c r="L577" i="1"/>
  <c r="L583" i="1"/>
  <c r="L594" i="1"/>
  <c r="M594" i="1"/>
  <c r="Q594" i="1" s="1"/>
  <c r="N594" i="1"/>
  <c r="C33" i="44" l="1"/>
  <c r="D33" i="44"/>
  <c r="E33" i="44"/>
  <c r="F33" i="44"/>
  <c r="G33" i="44"/>
  <c r="H33" i="44"/>
  <c r="I33" i="44"/>
  <c r="J33" i="44"/>
  <c r="K33" i="44"/>
  <c r="L33" i="44"/>
  <c r="M33" i="44"/>
  <c r="N33" i="44"/>
  <c r="O33" i="44"/>
  <c r="P33" i="44"/>
  <c r="Q33" i="44"/>
  <c r="R33" i="44"/>
  <c r="S33" i="44"/>
  <c r="T33" i="44"/>
  <c r="B33" i="44"/>
  <c r="J29" i="41" l="1"/>
  <c r="J27" i="41"/>
  <c r="J25" i="41"/>
  <c r="J26" i="41"/>
  <c r="J28" i="41"/>
  <c r="J24" i="41"/>
  <c r="J23" i="41"/>
  <c r="J22" i="41"/>
  <c r="T15" i="41"/>
  <c r="T14" i="41"/>
  <c r="T11" i="41"/>
  <c r="T10" i="41"/>
  <c r="T13" i="41"/>
  <c r="T12" i="41"/>
  <c r="T7" i="41"/>
  <c r="T8" i="41"/>
  <c r="T9" i="41"/>
  <c r="T6" i="41"/>
  <c r="J6" i="41"/>
  <c r="J11" i="41"/>
  <c r="J9" i="41"/>
  <c r="J12" i="41"/>
  <c r="J8" i="41"/>
  <c r="J13" i="41"/>
  <c r="J14" i="41"/>
  <c r="J10" i="41"/>
  <c r="J7" i="41"/>
  <c r="Y12" i="1" l="1"/>
  <c r="L10" i="1" l="1"/>
  <c r="L11" i="1"/>
  <c r="L12" i="1"/>
  <c r="L14" i="1"/>
  <c r="L15" i="1"/>
  <c r="L16" i="1"/>
  <c r="L17" i="1"/>
  <c r="L20" i="1"/>
  <c r="L21" i="1"/>
  <c r="L796" i="1"/>
  <c r="L22" i="1"/>
  <c r="L23" i="1"/>
  <c r="L24" i="1"/>
  <c r="L27" i="1"/>
  <c r="L28" i="1"/>
  <c r="L29" i="1"/>
  <c r="L31" i="1"/>
  <c r="L32" i="1"/>
  <c r="L33" i="1"/>
  <c r="L34" i="1"/>
  <c r="L35" i="1"/>
  <c r="L36" i="1"/>
  <c r="L37" i="1"/>
  <c r="L38" i="1"/>
  <c r="L893" i="1"/>
  <c r="L39" i="1"/>
  <c r="L41" i="1"/>
  <c r="L43" i="1"/>
  <c r="L44" i="1"/>
  <c r="L45" i="1"/>
  <c r="L46" i="1"/>
  <c r="L47" i="1"/>
  <c r="L947" i="1"/>
  <c r="L48" i="1"/>
  <c r="L735" i="1"/>
  <c r="L742" i="1"/>
  <c r="L50" i="1"/>
  <c r="L752" i="1"/>
  <c r="L51" i="1"/>
  <c r="L53" i="1"/>
  <c r="L54" i="1"/>
  <c r="L253" i="1"/>
  <c r="L217" i="1"/>
  <c r="L56" i="1"/>
  <c r="L57" i="1"/>
  <c r="L58" i="1"/>
  <c r="L805" i="1"/>
  <c r="L59" i="1"/>
  <c r="L60" i="1"/>
  <c r="L586" i="1"/>
  <c r="L61" i="1"/>
  <c r="L65" i="1"/>
  <c r="L68" i="1"/>
  <c r="L863" i="1"/>
  <c r="L69" i="1"/>
  <c r="L883" i="1"/>
  <c r="L596" i="1"/>
  <c r="L896" i="1"/>
  <c r="L72" i="1"/>
  <c r="L73" i="1"/>
  <c r="L75" i="1"/>
  <c r="L74" i="1"/>
  <c r="L77" i="1"/>
  <c r="L82" i="1"/>
  <c r="L83" i="1"/>
  <c r="L85" i="1"/>
  <c r="L568" i="1"/>
  <c r="L569" i="1"/>
  <c r="L171" i="1"/>
  <c r="L570" i="1"/>
  <c r="L746" i="1"/>
  <c r="L765" i="1"/>
  <c r="L174" i="1"/>
  <c r="L175" i="1"/>
  <c r="L784" i="1"/>
  <c r="L96" i="1"/>
  <c r="L604" i="1"/>
  <c r="L103" i="1"/>
  <c r="L826" i="1"/>
  <c r="L104" i="1"/>
  <c r="L186" i="1"/>
  <c r="L187" i="1"/>
  <c r="L589" i="1"/>
  <c r="L845" i="1"/>
  <c r="L590" i="1"/>
  <c r="L189" i="1"/>
  <c r="L190" i="1"/>
  <c r="L191" i="1"/>
  <c r="L192" i="1"/>
  <c r="L869" i="1"/>
  <c r="L881" i="1"/>
  <c r="L111" i="1"/>
  <c r="L113" i="1"/>
  <c r="L114" i="1"/>
  <c r="L599" i="1"/>
  <c r="L196" i="1"/>
  <c r="L600" i="1"/>
  <c r="L602" i="1"/>
  <c r="L201" i="1"/>
  <c r="L202" i="1"/>
  <c r="L605" i="1"/>
  <c r="L127" i="1"/>
  <c r="L88" i="1"/>
  <c r="L733" i="1"/>
  <c r="L572" i="1"/>
  <c r="L578" i="1"/>
  <c r="L579" i="1"/>
  <c r="L92" i="1"/>
  <c r="L93" i="1"/>
  <c r="L581" i="1"/>
  <c r="L176" i="1"/>
  <c r="L180" i="1"/>
  <c r="L100" i="1"/>
  <c r="L815" i="1"/>
  <c r="L188" i="1"/>
  <c r="L193" i="1"/>
  <c r="L109" i="1"/>
  <c r="L194" i="1"/>
  <c r="L110" i="1"/>
  <c r="L891" i="1"/>
  <c r="L116" i="1"/>
  <c r="L197" i="1"/>
  <c r="L120" i="1"/>
  <c r="L122" i="1"/>
  <c r="L200" i="1"/>
  <c r="L606" i="1"/>
  <c r="L949" i="1"/>
  <c r="L207" i="1"/>
  <c r="L128" i="1"/>
  <c r="L129" i="1"/>
  <c r="L130" i="1"/>
  <c r="L131" i="1"/>
  <c r="L132" i="1"/>
  <c r="L133" i="1"/>
  <c r="L134" i="1"/>
  <c r="L135" i="1"/>
  <c r="L136" i="1"/>
  <c r="L766" i="1"/>
  <c r="L373" i="1"/>
  <c r="L138" i="1"/>
  <c r="L778" i="1"/>
  <c r="L781" i="1"/>
  <c r="L140" i="1"/>
  <c r="L141" i="1"/>
  <c r="L823" i="1"/>
  <c r="L145" i="1"/>
  <c r="L146" i="1"/>
  <c r="L829" i="1"/>
  <c r="L148" i="1"/>
  <c r="L149" i="1"/>
  <c r="L847" i="1"/>
  <c r="L150" i="1"/>
  <c r="L152" i="1"/>
  <c r="L153" i="1"/>
  <c r="L154" i="1"/>
  <c r="L155" i="1"/>
  <c r="L156" i="1"/>
  <c r="L159" i="1"/>
  <c r="L714" i="1"/>
  <c r="L163" i="1"/>
  <c r="L928" i="1"/>
  <c r="L404" i="1"/>
  <c r="L167" i="1"/>
  <c r="L937" i="1"/>
  <c r="L529" i="1"/>
  <c r="L744" i="1"/>
  <c r="L210" i="1"/>
  <c r="L211" i="1"/>
  <c r="L212" i="1"/>
  <c r="L757" i="1"/>
  <c r="L216" i="1"/>
  <c r="L215" i="1"/>
  <c r="L617" i="1"/>
  <c r="L769" i="1"/>
  <c r="L772" i="1"/>
  <c r="L219" i="1"/>
  <c r="L787" i="1"/>
  <c r="L808" i="1"/>
  <c r="L224" i="1"/>
  <c r="L226" i="1"/>
  <c r="L229" i="1"/>
  <c r="L230" i="1"/>
  <c r="L231" i="1"/>
  <c r="L232" i="1"/>
  <c r="L234" i="1"/>
  <c r="L235" i="1"/>
  <c r="L237" i="1"/>
  <c r="L238" i="1"/>
  <c r="L900" i="1"/>
  <c r="L239" i="1"/>
  <c r="L240" i="1"/>
  <c r="L241" i="1"/>
  <c r="L242" i="1"/>
  <c r="L244" i="1"/>
  <c r="L245" i="1"/>
  <c r="L247" i="1"/>
  <c r="L248" i="1"/>
  <c r="L251" i="1"/>
  <c r="L252" i="1"/>
  <c r="L254" i="1"/>
  <c r="L255" i="1"/>
  <c r="L257" i="1"/>
  <c r="L259" i="1"/>
  <c r="L260" i="1"/>
  <c r="L263" i="1"/>
  <c r="L264" i="1"/>
  <c r="L265" i="1"/>
  <c r="L266" i="1"/>
  <c r="L267" i="1"/>
  <c r="L793" i="1"/>
  <c r="L268" i="1"/>
  <c r="L269" i="1"/>
  <c r="L270" i="1"/>
  <c r="L271" i="1"/>
  <c r="L852" i="1"/>
  <c r="L673" i="1"/>
  <c r="L272" i="1"/>
  <c r="L273" i="1"/>
  <c r="L274" i="1"/>
  <c r="L275" i="1"/>
  <c r="L276" i="1"/>
  <c r="L277" i="1"/>
  <c r="L278" i="1"/>
  <c r="L906" i="1"/>
  <c r="L280" i="1"/>
  <c r="L281" i="1"/>
  <c r="L282" i="1"/>
  <c r="L283" i="1"/>
  <c r="L284" i="1"/>
  <c r="L285" i="1"/>
  <c r="L286" i="1"/>
  <c r="L287" i="1"/>
  <c r="L729" i="1"/>
  <c r="L289" i="1"/>
  <c r="L290" i="1"/>
  <c r="L291" i="1"/>
  <c r="L292" i="1"/>
  <c r="L293" i="1"/>
  <c r="L295" i="1"/>
  <c r="L297" i="1"/>
  <c r="L298" i="1"/>
  <c r="L780" i="1"/>
  <c r="L299" i="1"/>
  <c r="L300" i="1"/>
  <c r="L301" i="1"/>
  <c r="L302" i="1"/>
  <c r="L304" i="1"/>
  <c r="L305" i="1"/>
  <c r="L308" i="1"/>
  <c r="L309" i="1"/>
  <c r="L310" i="1"/>
  <c r="L851" i="1"/>
  <c r="L313" i="1"/>
  <c r="L314" i="1"/>
  <c r="L315" i="1"/>
  <c r="L316" i="1"/>
  <c r="L317" i="1"/>
  <c r="L318" i="1"/>
  <c r="L320" i="1"/>
  <c r="L321" i="1"/>
  <c r="L322" i="1"/>
  <c r="L917" i="1"/>
  <c r="L323" i="1"/>
  <c r="L324" i="1"/>
  <c r="L325" i="1"/>
  <c r="L327" i="1"/>
  <c r="L168" i="1"/>
  <c r="L170" i="1"/>
  <c r="L571" i="1"/>
  <c r="L89" i="1"/>
  <c r="L573" i="1"/>
  <c r="L91" i="1"/>
  <c r="L580" i="1"/>
  <c r="L178" i="1"/>
  <c r="L94" i="1"/>
  <c r="L582" i="1"/>
  <c r="L97" i="1"/>
  <c r="L807" i="1"/>
  <c r="L585" i="1"/>
  <c r="L182" i="1"/>
  <c r="L183" i="1"/>
  <c r="L588" i="1"/>
  <c r="L835" i="1"/>
  <c r="L108" i="1"/>
  <c r="L593" i="1"/>
  <c r="L595" i="1"/>
  <c r="L112" i="1"/>
  <c r="L597" i="1"/>
  <c r="L115" i="1"/>
  <c r="L909" i="1"/>
  <c r="L118" i="1"/>
  <c r="L119" i="1"/>
  <c r="L124" i="1"/>
  <c r="L198" i="1"/>
  <c r="L601" i="1"/>
  <c r="L199" i="1"/>
  <c r="L205" i="1"/>
  <c r="L206" i="1"/>
  <c r="L607" i="1"/>
  <c r="L328" i="1"/>
  <c r="L330" i="1"/>
  <c r="L732" i="1"/>
  <c r="L331" i="1"/>
  <c r="L332" i="1"/>
  <c r="L334" i="1"/>
  <c r="L335" i="1"/>
  <c r="L336" i="1"/>
  <c r="L337" i="1"/>
  <c r="L413" i="1"/>
  <c r="L338" i="1"/>
  <c r="L339" i="1"/>
  <c r="L340" i="1"/>
  <c r="L341" i="1"/>
  <c r="L19" i="1"/>
  <c r="L342" i="1"/>
  <c r="L343" i="1"/>
  <c r="L344" i="1"/>
  <c r="L345" i="1"/>
  <c r="L346" i="1"/>
  <c r="L801" i="1"/>
  <c r="L584" i="1"/>
  <c r="L349" i="1"/>
  <c r="L350" i="1"/>
  <c r="L351" i="1"/>
  <c r="L353" i="1"/>
  <c r="L354" i="1"/>
  <c r="L356" i="1"/>
  <c r="L357" i="1"/>
  <c r="L358" i="1"/>
  <c r="L359" i="1"/>
  <c r="L361" i="1"/>
  <c r="L362" i="1"/>
  <c r="L364" i="1"/>
  <c r="L365" i="1"/>
  <c r="L367" i="1"/>
  <c r="L368" i="1"/>
  <c r="L370" i="1"/>
  <c r="L371" i="1"/>
  <c r="L375" i="1"/>
  <c r="L785" i="1"/>
  <c r="L376" i="1"/>
  <c r="L377" i="1"/>
  <c r="L664" i="1"/>
  <c r="L379" i="1"/>
  <c r="L825" i="1"/>
  <c r="L831" i="1"/>
  <c r="L380" i="1"/>
  <c r="L381" i="1"/>
  <c r="L382" i="1"/>
  <c r="L838" i="1"/>
  <c r="L383" i="1"/>
  <c r="L861" i="1"/>
  <c r="L385" i="1"/>
  <c r="L387" i="1"/>
  <c r="L388" i="1"/>
  <c r="L389" i="1"/>
  <c r="L391" i="1"/>
  <c r="L392" i="1"/>
  <c r="L393" i="1"/>
  <c r="L394" i="1"/>
  <c r="L396" i="1"/>
  <c r="L903" i="1"/>
  <c r="L397" i="1"/>
  <c r="L399" i="1"/>
  <c r="L400" i="1"/>
  <c r="L401" i="1"/>
  <c r="L402" i="1"/>
  <c r="L403" i="1"/>
  <c r="L405" i="1"/>
  <c r="L408" i="1"/>
  <c r="L409" i="1"/>
  <c r="L410" i="1"/>
  <c r="L412" i="1"/>
  <c r="L760" i="1"/>
  <c r="L414" i="1"/>
  <c r="L415" i="1"/>
  <c r="L768" i="1"/>
  <c r="L771" i="1"/>
  <c r="L416" i="1"/>
  <c r="L417" i="1"/>
  <c r="L420" i="1"/>
  <c r="L421" i="1"/>
  <c r="L422" i="1"/>
  <c r="L423" i="1"/>
  <c r="L424" i="1"/>
  <c r="L347" i="1"/>
  <c r="L426" i="1"/>
  <c r="L507" i="1"/>
  <c r="L427" i="1"/>
  <c r="L833" i="1"/>
  <c r="L514" i="1"/>
  <c r="L430" i="1"/>
  <c r="L431" i="1"/>
  <c r="L432" i="1"/>
  <c r="L640" i="1"/>
  <c r="L905" i="1"/>
  <c r="L435" i="1"/>
  <c r="L436" i="1"/>
  <c r="L437" i="1"/>
  <c r="L438" i="1"/>
  <c r="L440" i="1"/>
  <c r="L926" i="1"/>
  <c r="L441" i="1"/>
  <c r="L443" i="1"/>
  <c r="L444" i="1"/>
  <c r="L446" i="1"/>
  <c r="L448" i="1"/>
  <c r="L451" i="1"/>
  <c r="L452" i="1"/>
  <c r="L453" i="1"/>
  <c r="L454" i="1"/>
  <c r="L764" i="1"/>
  <c r="L455" i="1"/>
  <c r="L457" i="1"/>
  <c r="L460" i="1"/>
  <c r="L461" i="1"/>
  <c r="L799" i="1"/>
  <c r="L464" i="1"/>
  <c r="L466" i="1"/>
  <c r="L467" i="1"/>
  <c r="L837" i="1"/>
  <c r="L468" i="1"/>
  <c r="L469" i="1"/>
  <c r="L849" i="1"/>
  <c r="L853" i="1"/>
  <c r="L470" i="1"/>
  <c r="L885" i="1"/>
  <c r="L473" i="1"/>
  <c r="L474" i="1"/>
  <c r="L475" i="1"/>
  <c r="L476" i="1"/>
  <c r="L477" i="1"/>
  <c r="L478" i="1"/>
  <c r="L479" i="1"/>
  <c r="L481" i="1"/>
  <c r="L482" i="1"/>
  <c r="L483" i="1"/>
  <c r="L485" i="1"/>
  <c r="L486" i="1"/>
  <c r="L487" i="1"/>
  <c r="L490" i="1"/>
  <c r="L491" i="1"/>
  <c r="L493" i="1"/>
  <c r="L753" i="1"/>
  <c r="L494" i="1"/>
  <c r="L495" i="1"/>
  <c r="L496" i="1"/>
  <c r="L497" i="1"/>
  <c r="L498" i="1"/>
  <c r="L499" i="1"/>
  <c r="L500" i="1"/>
  <c r="L501" i="1"/>
  <c r="L503" i="1"/>
  <c r="L502" i="1"/>
  <c r="L504" i="1"/>
  <c r="L505" i="1"/>
  <c r="L508" i="1"/>
  <c r="L509" i="1"/>
  <c r="L307" i="1"/>
  <c r="L511" i="1"/>
  <c r="L513" i="1"/>
  <c r="L515" i="1"/>
  <c r="L516" i="1"/>
  <c r="L517" i="1"/>
  <c r="L598" i="1"/>
  <c r="L519" i="1"/>
  <c r="L520" i="1"/>
  <c r="L521" i="1"/>
  <c r="L522" i="1"/>
  <c r="L925" i="1"/>
  <c r="L524" i="1"/>
  <c r="L525" i="1"/>
  <c r="L943" i="1"/>
  <c r="L530" i="1"/>
  <c r="L531" i="1"/>
  <c r="L758" i="1"/>
  <c r="L533" i="1"/>
  <c r="L763" i="1"/>
  <c r="L535" i="1"/>
  <c r="L783" i="1"/>
  <c r="L538" i="1"/>
  <c r="L539" i="1"/>
  <c r="L542" i="1"/>
  <c r="L543" i="1"/>
  <c r="L545" i="1"/>
  <c r="L546" i="1"/>
  <c r="L547" i="1"/>
  <c r="L548" i="1"/>
  <c r="L550" i="1"/>
  <c r="L551" i="1"/>
  <c r="L552" i="1"/>
  <c r="L555" i="1"/>
  <c r="L878" i="1"/>
  <c r="L880" i="1"/>
  <c r="L556" i="1"/>
  <c r="L557" i="1"/>
  <c r="L558" i="1"/>
  <c r="L559" i="1"/>
  <c r="L561" i="1"/>
  <c r="L563" i="1"/>
  <c r="L940" i="1"/>
  <c r="L564" i="1"/>
  <c r="L565" i="1"/>
  <c r="L566" i="1"/>
  <c r="L449" i="1"/>
  <c r="L608" i="1"/>
  <c r="L609" i="1"/>
  <c r="L737" i="1"/>
  <c r="L250" i="1"/>
  <c r="L613" i="1"/>
  <c r="L616" i="1"/>
  <c r="L619" i="1"/>
  <c r="L620" i="1"/>
  <c r="L622" i="1"/>
  <c r="L623" i="1"/>
  <c r="L788" i="1"/>
  <c r="L624" i="1"/>
  <c r="L626" i="1"/>
  <c r="L627" i="1"/>
  <c r="L628" i="1"/>
  <c r="L142" i="1"/>
  <c r="L630" i="1"/>
  <c r="L827" i="1"/>
  <c r="L633" i="1"/>
  <c r="L834" i="1"/>
  <c r="L836" i="1"/>
  <c r="L634" i="1"/>
  <c r="L635" i="1"/>
  <c r="L843" i="1"/>
  <c r="L848" i="1"/>
  <c r="L636" i="1"/>
  <c r="L637" i="1"/>
  <c r="L862" i="1"/>
  <c r="L874" i="1"/>
  <c r="L639" i="1"/>
  <c r="L641" i="1"/>
  <c r="L908" i="1"/>
  <c r="L645" i="1"/>
  <c r="L560" i="1"/>
  <c r="L125" i="1"/>
  <c r="L935" i="1"/>
  <c r="L647" i="1"/>
  <c r="L730" i="1"/>
  <c r="L650" i="1"/>
  <c r="L651" i="1"/>
  <c r="L652" i="1"/>
  <c r="L653" i="1"/>
  <c r="L55" i="1"/>
  <c r="L655" i="1"/>
  <c r="L656" i="1"/>
  <c r="L657" i="1"/>
  <c r="L775" i="1"/>
  <c r="L661" i="1"/>
  <c r="L663" i="1"/>
  <c r="L665" i="1"/>
  <c r="L101" i="1"/>
  <c r="L666" i="1"/>
  <c r="L667" i="1"/>
  <c r="L668" i="1"/>
  <c r="L510" i="1"/>
  <c r="L670" i="1"/>
  <c r="L671" i="1"/>
  <c r="L672" i="1"/>
  <c r="L867" i="1"/>
  <c r="L868" i="1"/>
  <c r="L675" i="1"/>
  <c r="L676" i="1"/>
  <c r="L886" i="1"/>
  <c r="L679" i="1"/>
  <c r="L518" i="1"/>
  <c r="L680" i="1"/>
  <c r="L681" i="1"/>
  <c r="L398" i="1"/>
  <c r="L683" i="1"/>
  <c r="L684" i="1"/>
  <c r="L687" i="1"/>
  <c r="L527" i="1"/>
  <c r="L688" i="1"/>
  <c r="L690" i="1"/>
  <c r="L691" i="1"/>
  <c r="L692" i="1"/>
  <c r="L693" i="1"/>
  <c r="L694" i="1"/>
  <c r="L695" i="1"/>
  <c r="L696" i="1"/>
  <c r="L697" i="1"/>
  <c r="L698" i="1"/>
  <c r="L374" i="1"/>
  <c r="L699" i="1"/>
  <c r="L700" i="1"/>
  <c r="L701" i="1"/>
  <c r="L659" i="1"/>
  <c r="L704" i="1"/>
  <c r="L803" i="1"/>
  <c r="L708" i="1"/>
  <c r="L709" i="1"/>
  <c r="L710" i="1"/>
  <c r="L858" i="1"/>
  <c r="L386" i="1"/>
  <c r="L711" i="1"/>
  <c r="L157" i="1"/>
  <c r="L712" i="1"/>
  <c r="L713" i="1"/>
  <c r="L892" i="1"/>
  <c r="L894" i="1"/>
  <c r="L715" i="1"/>
  <c r="L644" i="1"/>
  <c r="L716" i="1"/>
  <c r="L717" i="1"/>
  <c r="L718" i="1"/>
  <c r="L719" i="1"/>
  <c r="L721" i="1"/>
  <c r="L725" i="1"/>
  <c r="L726" i="1"/>
  <c r="L488" i="1"/>
  <c r="L8" i="1"/>
  <c r="L648" i="1"/>
  <c r="L329" i="1"/>
  <c r="L731" i="1"/>
  <c r="L208" i="1"/>
  <c r="L489" i="1"/>
  <c r="L689" i="1"/>
  <c r="L288" i="1"/>
  <c r="L734" i="1"/>
  <c r="L249" i="1"/>
  <c r="L169" i="1"/>
  <c r="L209" i="1"/>
  <c r="L736" i="1"/>
  <c r="L610" i="1"/>
  <c r="L738" i="1"/>
  <c r="L450" i="1"/>
  <c r="L649" i="1"/>
  <c r="L528" i="1"/>
  <c r="L739" i="1"/>
  <c r="L740" i="1"/>
  <c r="L411" i="1"/>
  <c r="L492" i="1"/>
  <c r="L741" i="1"/>
  <c r="L611" i="1"/>
  <c r="L743" i="1"/>
  <c r="L574" i="1"/>
  <c r="L745" i="1"/>
  <c r="L747" i="1"/>
  <c r="L49" i="1"/>
  <c r="L612" i="1"/>
  <c r="L748" i="1"/>
  <c r="L749" i="1"/>
  <c r="L750" i="1"/>
  <c r="L751" i="1"/>
  <c r="L614" i="1"/>
  <c r="L575" i="1"/>
  <c r="L754" i="1"/>
  <c r="L615" i="1"/>
  <c r="L576" i="1"/>
  <c r="L532" i="1"/>
  <c r="L755" i="1"/>
  <c r="L756" i="1"/>
  <c r="L52" i="1"/>
  <c r="L369" i="1"/>
  <c r="L759" i="1"/>
  <c r="L173" i="1"/>
  <c r="L213" i="1"/>
  <c r="L214" i="1"/>
  <c r="L761" i="1"/>
  <c r="L762" i="1"/>
  <c r="L13" i="1"/>
  <c r="L90" i="1"/>
  <c r="L137" i="1"/>
  <c r="L654" i="1"/>
  <c r="L256" i="1"/>
  <c r="L767" i="1"/>
  <c r="L258" i="1"/>
  <c r="L534" i="1"/>
  <c r="L294" i="1"/>
  <c r="L372" i="1"/>
  <c r="L18" i="1"/>
  <c r="L536" i="1"/>
  <c r="L218" i="1"/>
  <c r="L770" i="1"/>
  <c r="L618" i="1"/>
  <c r="L537" i="1"/>
  <c r="L773" i="1"/>
  <c r="L296" i="1"/>
  <c r="L774" i="1"/>
  <c r="L177" i="1"/>
  <c r="L456" i="1"/>
  <c r="L776" i="1"/>
  <c r="L458" i="1"/>
  <c r="L459" i="1"/>
  <c r="L777" i="1"/>
  <c r="L621" i="1"/>
  <c r="L779" i="1"/>
  <c r="L261" i="1"/>
  <c r="L220" i="1"/>
  <c r="L418" i="1"/>
  <c r="L139" i="1"/>
  <c r="L782" i="1"/>
  <c r="L658" i="1"/>
  <c r="L262" i="1"/>
  <c r="L95" i="1"/>
  <c r="L419" i="1"/>
  <c r="L786" i="1"/>
  <c r="L179" i="1"/>
  <c r="L702" i="1"/>
  <c r="L303" i="1"/>
  <c r="L462" i="1"/>
  <c r="L789" i="1"/>
  <c r="L662" i="1"/>
  <c r="L790" i="1"/>
  <c r="L791" i="1"/>
  <c r="L792" i="1"/>
  <c r="L660" i="1"/>
  <c r="L794" i="1"/>
  <c r="L795" i="1"/>
  <c r="L703" i="1"/>
  <c r="L797" i="1"/>
  <c r="L540" i="1"/>
  <c r="L541" i="1"/>
  <c r="L798" i="1"/>
  <c r="L378" i="1"/>
  <c r="L800" i="1"/>
  <c r="L625" i="1"/>
  <c r="L306" i="1"/>
  <c r="L463" i="1"/>
  <c r="L802" i="1"/>
  <c r="L705" i="1"/>
  <c r="L804" i="1"/>
  <c r="L806" i="1"/>
  <c r="L98" i="1"/>
  <c r="L425" i="1"/>
  <c r="L506" i="1"/>
  <c r="L181" i="1"/>
  <c r="L809" i="1"/>
  <c r="L221" i="1"/>
  <c r="L810" i="1"/>
  <c r="L811" i="1"/>
  <c r="L99" i="1"/>
  <c r="L143" i="1"/>
  <c r="L62" i="1"/>
  <c r="L812" i="1"/>
  <c r="L144" i="1"/>
  <c r="L813" i="1"/>
  <c r="L814" i="1"/>
  <c r="L222" i="1"/>
  <c r="L629" i="1"/>
  <c r="L816" i="1"/>
  <c r="L817" i="1"/>
  <c r="L587" i="1"/>
  <c r="L102" i="1"/>
  <c r="L25" i="1"/>
  <c r="L818" i="1"/>
  <c r="L184" i="1"/>
  <c r="L819" i="1"/>
  <c r="L348" i="1"/>
  <c r="L820" i="1"/>
  <c r="L821" i="1"/>
  <c r="L26" i="1"/>
  <c r="L822" i="1"/>
  <c r="L465" i="1"/>
  <c r="L223" i="1"/>
  <c r="L824" i="1"/>
  <c r="L631" i="1"/>
  <c r="L63" i="1"/>
  <c r="L64" i="1"/>
  <c r="L828" i="1"/>
  <c r="L428" i="1"/>
  <c r="L632" i="1"/>
  <c r="L333" i="1"/>
  <c r="L669" i="1"/>
  <c r="L544" i="1"/>
  <c r="L830" i="1"/>
  <c r="L147" i="1"/>
  <c r="L832" i="1"/>
  <c r="L225" i="1"/>
  <c r="L706" i="1"/>
  <c r="L105" i="1"/>
  <c r="L185" i="1"/>
  <c r="L227" i="1"/>
  <c r="L228" i="1"/>
  <c r="L839" i="1"/>
  <c r="L840" i="1"/>
  <c r="L841" i="1"/>
  <c r="L66" i="1"/>
  <c r="L842" i="1"/>
  <c r="L311" i="1"/>
  <c r="L512" i="1"/>
  <c r="L844" i="1"/>
  <c r="L846" i="1"/>
  <c r="L67" i="1"/>
  <c r="L151" i="1"/>
  <c r="L352" i="1"/>
  <c r="L850" i="1"/>
  <c r="L707" i="1"/>
  <c r="L312" i="1"/>
  <c r="L549" i="1"/>
  <c r="L854" i="1"/>
  <c r="L855" i="1"/>
  <c r="L856" i="1"/>
  <c r="L857" i="1"/>
  <c r="L30" i="1"/>
  <c r="L384" i="1"/>
  <c r="L106" i="1"/>
  <c r="L591" i="1"/>
  <c r="L859" i="1"/>
  <c r="L860" i="1"/>
  <c r="L355" i="1"/>
  <c r="L471" i="1"/>
  <c r="L107" i="1"/>
  <c r="L864" i="1"/>
  <c r="L592" i="1"/>
  <c r="L865" i="1"/>
  <c r="L866" i="1"/>
  <c r="L233" i="1"/>
  <c r="L429" i="1"/>
  <c r="L674" i="1"/>
  <c r="L553" i="1"/>
  <c r="L554" i="1"/>
  <c r="L638" i="1"/>
  <c r="L472" i="1"/>
  <c r="L870" i="1"/>
  <c r="L871" i="1"/>
  <c r="L872" i="1"/>
  <c r="L873" i="1"/>
  <c r="L875" i="1"/>
  <c r="L876" i="1"/>
  <c r="L70" i="1"/>
  <c r="L877" i="1"/>
  <c r="L879" i="1"/>
  <c r="L677" i="1"/>
  <c r="L882" i="1"/>
  <c r="L678" i="1"/>
  <c r="L236" i="1"/>
  <c r="L158" i="1"/>
  <c r="L884" i="1"/>
  <c r="L887" i="1"/>
  <c r="L888" i="1"/>
  <c r="L889" i="1"/>
  <c r="L390" i="1"/>
  <c r="L71" i="1"/>
  <c r="L890" i="1"/>
  <c r="L195" i="1"/>
  <c r="L895" i="1"/>
  <c r="L897" i="1"/>
  <c r="L898" i="1"/>
  <c r="L899" i="1"/>
  <c r="L395" i="1"/>
  <c r="L901" i="1"/>
  <c r="L160" i="1"/>
  <c r="L319" i="1"/>
  <c r="L433" i="1"/>
  <c r="L480" i="1"/>
  <c r="L642" i="1"/>
  <c r="L40" i="1"/>
  <c r="L434" i="1"/>
  <c r="L902" i="1"/>
  <c r="L117" i="1"/>
  <c r="L643" i="1"/>
  <c r="L904" i="1"/>
  <c r="L161" i="1"/>
  <c r="L907" i="1"/>
  <c r="L910" i="1"/>
  <c r="L162" i="1"/>
  <c r="L42" i="1"/>
  <c r="L911" i="1"/>
  <c r="L121" i="1"/>
  <c r="L912" i="1"/>
  <c r="L123" i="1"/>
  <c r="L279" i="1"/>
  <c r="L76" i="1"/>
  <c r="L164" i="1"/>
  <c r="L913" i="1"/>
  <c r="L165" i="1"/>
  <c r="L915" i="1"/>
  <c r="L914" i="1"/>
  <c r="L916" i="1"/>
  <c r="L918" i="1"/>
  <c r="L360" i="1"/>
  <c r="L919" i="1"/>
  <c r="L78" i="1"/>
  <c r="L603" i="1"/>
  <c r="L79" i="1"/>
  <c r="L243" i="1"/>
  <c r="L439" i="1"/>
  <c r="L920" i="1"/>
  <c r="L921" i="1"/>
  <c r="L922" i="1"/>
  <c r="L80" i="1"/>
  <c r="L646" i="1"/>
  <c r="L81" i="1"/>
  <c r="L923" i="1"/>
  <c r="L523" i="1"/>
  <c r="L363" i="1"/>
  <c r="L484" i="1"/>
  <c r="L720" i="1"/>
  <c r="L682" i="1"/>
  <c r="L924" i="1"/>
  <c r="L722" i="1"/>
  <c r="L246" i="1"/>
  <c r="L927" i="1"/>
  <c r="L562" i="1"/>
  <c r="L929" i="1"/>
  <c r="L203" i="1"/>
  <c r="L930" i="1"/>
  <c r="L931" i="1"/>
  <c r="L932" i="1"/>
  <c r="L933" i="1"/>
  <c r="L934" i="1"/>
  <c r="L442" i="1"/>
  <c r="L204" i="1"/>
  <c r="L723" i="1"/>
  <c r="L685" i="1"/>
  <c r="L936" i="1"/>
  <c r="L166" i="1"/>
  <c r="L938" i="1"/>
  <c r="L939" i="1"/>
  <c r="L84" i="1"/>
  <c r="L941" i="1"/>
  <c r="L942" i="1"/>
  <c r="L944" i="1"/>
  <c r="L724" i="1"/>
  <c r="L945" i="1"/>
  <c r="L86" i="1"/>
  <c r="L526" i="1"/>
  <c r="L946" i="1"/>
  <c r="L326" i="1"/>
  <c r="L126" i="1"/>
  <c r="L727" i="1"/>
  <c r="L366" i="1"/>
  <c r="L445" i="1"/>
  <c r="L948" i="1"/>
  <c r="L686" i="1"/>
  <c r="L950" i="1"/>
  <c r="L406" i="1"/>
  <c r="L87" i="1"/>
  <c r="L447" i="1"/>
  <c r="L407" i="1"/>
  <c r="L567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9" i="1"/>
  <c r="M8" i="1"/>
  <c r="M648" i="1"/>
  <c r="M329" i="1"/>
  <c r="M731" i="1"/>
  <c r="M208" i="1"/>
  <c r="M489" i="1"/>
  <c r="M689" i="1"/>
  <c r="M288" i="1"/>
  <c r="M734" i="1"/>
  <c r="M249" i="1"/>
  <c r="M169" i="1"/>
  <c r="M209" i="1"/>
  <c r="M736" i="1"/>
  <c r="M610" i="1"/>
  <c r="M738" i="1"/>
  <c r="M450" i="1"/>
  <c r="M649" i="1"/>
  <c r="M528" i="1"/>
  <c r="M739" i="1"/>
  <c r="M740" i="1"/>
  <c r="M411" i="1"/>
  <c r="M492" i="1"/>
  <c r="M741" i="1"/>
  <c r="M611" i="1"/>
  <c r="M743" i="1"/>
  <c r="M574" i="1"/>
  <c r="M745" i="1"/>
  <c r="M747" i="1"/>
  <c r="M49" i="1"/>
  <c r="M612" i="1"/>
  <c r="M748" i="1"/>
  <c r="M749" i="1"/>
  <c r="M750" i="1"/>
  <c r="M751" i="1"/>
  <c r="M614" i="1"/>
  <c r="M575" i="1"/>
  <c r="M754" i="1"/>
  <c r="M615" i="1"/>
  <c r="M576" i="1"/>
  <c r="M532" i="1"/>
  <c r="M755" i="1"/>
  <c r="M756" i="1"/>
  <c r="M52" i="1"/>
  <c r="M369" i="1"/>
  <c r="M759" i="1"/>
  <c r="M173" i="1"/>
  <c r="M213" i="1"/>
  <c r="M214" i="1"/>
  <c r="M761" i="1"/>
  <c r="M762" i="1"/>
  <c r="M13" i="1"/>
  <c r="M90" i="1"/>
  <c r="M137" i="1"/>
  <c r="M654" i="1"/>
  <c r="M256" i="1"/>
  <c r="M767" i="1"/>
  <c r="M258" i="1"/>
  <c r="M534" i="1"/>
  <c r="M294" i="1"/>
  <c r="M372" i="1"/>
  <c r="M18" i="1"/>
  <c r="M536" i="1"/>
  <c r="M218" i="1"/>
  <c r="M770" i="1"/>
  <c r="M618" i="1"/>
  <c r="M537" i="1"/>
  <c r="M773" i="1"/>
  <c r="M296" i="1"/>
  <c r="M774" i="1"/>
  <c r="M177" i="1"/>
  <c r="M456" i="1"/>
  <c r="M776" i="1"/>
  <c r="M458" i="1"/>
  <c r="M459" i="1"/>
  <c r="M777" i="1"/>
  <c r="M621" i="1"/>
  <c r="M779" i="1"/>
  <c r="M261" i="1"/>
  <c r="M220" i="1"/>
  <c r="M418" i="1"/>
  <c r="M139" i="1"/>
  <c r="M782" i="1"/>
  <c r="M658" i="1"/>
  <c r="M262" i="1"/>
  <c r="M95" i="1"/>
  <c r="M419" i="1"/>
  <c r="M786" i="1"/>
  <c r="M179" i="1"/>
  <c r="M702" i="1"/>
  <c r="M303" i="1"/>
  <c r="M462" i="1"/>
  <c r="M789" i="1"/>
  <c r="M662" i="1"/>
  <c r="M790" i="1"/>
  <c r="M791" i="1"/>
  <c r="M792" i="1"/>
  <c r="M660" i="1"/>
  <c r="M794" i="1"/>
  <c r="M795" i="1"/>
  <c r="M703" i="1"/>
  <c r="M797" i="1"/>
  <c r="M540" i="1"/>
  <c r="M541" i="1"/>
  <c r="M798" i="1"/>
  <c r="M378" i="1"/>
  <c r="M800" i="1"/>
  <c r="M625" i="1"/>
  <c r="M306" i="1"/>
  <c r="M463" i="1"/>
  <c r="M802" i="1"/>
  <c r="M705" i="1"/>
  <c r="M804" i="1"/>
  <c r="M806" i="1"/>
  <c r="M98" i="1"/>
  <c r="M425" i="1"/>
  <c r="M506" i="1"/>
  <c r="M181" i="1"/>
  <c r="M809" i="1"/>
  <c r="M221" i="1"/>
  <c r="M810" i="1"/>
  <c r="M811" i="1"/>
  <c r="M99" i="1"/>
  <c r="M143" i="1"/>
  <c r="M62" i="1"/>
  <c r="M812" i="1"/>
  <c r="M144" i="1"/>
  <c r="M813" i="1"/>
  <c r="M814" i="1"/>
  <c r="M222" i="1"/>
  <c r="M629" i="1"/>
  <c r="M816" i="1"/>
  <c r="M817" i="1"/>
  <c r="M587" i="1"/>
  <c r="M102" i="1"/>
  <c r="M25" i="1"/>
  <c r="M818" i="1"/>
  <c r="M184" i="1"/>
  <c r="M819" i="1"/>
  <c r="M348" i="1"/>
  <c r="M820" i="1"/>
  <c r="M821" i="1"/>
  <c r="M26" i="1"/>
  <c r="M822" i="1"/>
  <c r="M465" i="1"/>
  <c r="M223" i="1"/>
  <c r="M824" i="1"/>
  <c r="M631" i="1"/>
  <c r="M63" i="1"/>
  <c r="M64" i="1"/>
  <c r="M828" i="1"/>
  <c r="M428" i="1"/>
  <c r="M632" i="1"/>
  <c r="M333" i="1"/>
  <c r="M669" i="1"/>
  <c r="M544" i="1"/>
  <c r="M830" i="1"/>
  <c r="M147" i="1"/>
  <c r="M832" i="1"/>
  <c r="M225" i="1"/>
  <c r="M706" i="1"/>
  <c r="M105" i="1"/>
  <c r="M185" i="1"/>
  <c r="M227" i="1"/>
  <c r="M228" i="1"/>
  <c r="M839" i="1"/>
  <c r="M840" i="1"/>
  <c r="M841" i="1"/>
  <c r="M66" i="1"/>
  <c r="M842" i="1"/>
  <c r="M311" i="1"/>
  <c r="M512" i="1"/>
  <c r="M844" i="1"/>
  <c r="M846" i="1"/>
  <c r="M67" i="1"/>
  <c r="M151" i="1"/>
  <c r="M352" i="1"/>
  <c r="M850" i="1"/>
  <c r="M707" i="1"/>
  <c r="M312" i="1"/>
  <c r="M549" i="1"/>
  <c r="M854" i="1"/>
  <c r="M855" i="1"/>
  <c r="M856" i="1"/>
  <c r="M857" i="1"/>
  <c r="M30" i="1"/>
  <c r="M384" i="1"/>
  <c r="M106" i="1"/>
  <c r="M591" i="1"/>
  <c r="M859" i="1"/>
  <c r="M860" i="1"/>
  <c r="M355" i="1"/>
  <c r="M471" i="1"/>
  <c r="M107" i="1"/>
  <c r="M864" i="1"/>
  <c r="M592" i="1"/>
  <c r="M865" i="1"/>
  <c r="M866" i="1"/>
  <c r="M233" i="1"/>
  <c r="M429" i="1"/>
  <c r="M674" i="1"/>
  <c r="M553" i="1"/>
  <c r="M554" i="1"/>
  <c r="M638" i="1"/>
  <c r="M472" i="1"/>
  <c r="M870" i="1"/>
  <c r="M871" i="1"/>
  <c r="M872" i="1"/>
  <c r="M873" i="1"/>
  <c r="M875" i="1"/>
  <c r="M876" i="1"/>
  <c r="M70" i="1"/>
  <c r="M877" i="1"/>
  <c r="M879" i="1"/>
  <c r="M677" i="1"/>
  <c r="M882" i="1"/>
  <c r="M678" i="1"/>
  <c r="M236" i="1"/>
  <c r="M158" i="1"/>
  <c r="M884" i="1"/>
  <c r="M887" i="1"/>
  <c r="M888" i="1"/>
  <c r="M889" i="1"/>
  <c r="M390" i="1"/>
  <c r="M71" i="1"/>
  <c r="M890" i="1"/>
  <c r="M195" i="1"/>
  <c r="M895" i="1"/>
  <c r="M897" i="1"/>
  <c r="M898" i="1"/>
  <c r="M899" i="1"/>
  <c r="M395" i="1"/>
  <c r="M901" i="1"/>
  <c r="M160" i="1"/>
  <c r="M319" i="1"/>
  <c r="M433" i="1"/>
  <c r="M480" i="1"/>
  <c r="M642" i="1"/>
  <c r="M40" i="1"/>
  <c r="M434" i="1"/>
  <c r="M902" i="1"/>
  <c r="M117" i="1"/>
  <c r="M643" i="1"/>
  <c r="M904" i="1"/>
  <c r="M161" i="1"/>
  <c r="M907" i="1"/>
  <c r="M910" i="1"/>
  <c r="M162" i="1"/>
  <c r="M42" i="1"/>
  <c r="M911" i="1"/>
  <c r="M121" i="1"/>
  <c r="M912" i="1"/>
  <c r="M123" i="1"/>
  <c r="M279" i="1"/>
  <c r="M76" i="1"/>
  <c r="M164" i="1"/>
  <c r="M913" i="1"/>
  <c r="M165" i="1"/>
  <c r="M915" i="1"/>
  <c r="M914" i="1"/>
  <c r="M916" i="1"/>
  <c r="M918" i="1"/>
  <c r="M360" i="1"/>
  <c r="M919" i="1"/>
  <c r="M78" i="1"/>
  <c r="M603" i="1"/>
  <c r="M79" i="1"/>
  <c r="M243" i="1"/>
  <c r="M439" i="1"/>
  <c r="M920" i="1"/>
  <c r="M921" i="1"/>
  <c r="M922" i="1"/>
  <c r="M80" i="1"/>
  <c r="M646" i="1"/>
  <c r="M81" i="1"/>
  <c r="M923" i="1"/>
  <c r="M523" i="1"/>
  <c r="M363" i="1"/>
  <c r="M484" i="1"/>
  <c r="M720" i="1"/>
  <c r="M682" i="1"/>
  <c r="M924" i="1"/>
  <c r="M722" i="1"/>
  <c r="M246" i="1"/>
  <c r="M927" i="1"/>
  <c r="M562" i="1"/>
  <c r="M929" i="1"/>
  <c r="M203" i="1"/>
  <c r="M930" i="1"/>
  <c r="M931" i="1"/>
  <c r="M932" i="1"/>
  <c r="M933" i="1"/>
  <c r="M934" i="1"/>
  <c r="M442" i="1"/>
  <c r="M204" i="1"/>
  <c r="M723" i="1"/>
  <c r="M685" i="1"/>
  <c r="M936" i="1"/>
  <c r="M166" i="1"/>
  <c r="M938" i="1"/>
  <c r="M939" i="1"/>
  <c r="M84" i="1"/>
  <c r="M941" i="1"/>
  <c r="M942" i="1"/>
  <c r="M944" i="1"/>
  <c r="M724" i="1"/>
  <c r="M945" i="1"/>
  <c r="M86" i="1"/>
  <c r="M526" i="1"/>
  <c r="M946" i="1"/>
  <c r="M326" i="1"/>
  <c r="M126" i="1"/>
  <c r="M727" i="1"/>
  <c r="M366" i="1"/>
  <c r="M445" i="1"/>
  <c r="M948" i="1"/>
  <c r="M686" i="1"/>
  <c r="M950" i="1"/>
  <c r="M406" i="1"/>
  <c r="M87" i="1"/>
  <c r="M447" i="1"/>
  <c r="M407" i="1"/>
  <c r="M567" i="1"/>
  <c r="N8" i="1"/>
  <c r="N648" i="1"/>
  <c r="N329" i="1"/>
  <c r="N731" i="1"/>
  <c r="N208" i="1"/>
  <c r="N489" i="1"/>
  <c r="N689" i="1"/>
  <c r="N288" i="1"/>
  <c r="N734" i="1"/>
  <c r="N249" i="1"/>
  <c r="N169" i="1"/>
  <c r="N209" i="1"/>
  <c r="N736" i="1"/>
  <c r="N610" i="1"/>
  <c r="N738" i="1"/>
  <c r="N450" i="1"/>
  <c r="N649" i="1"/>
  <c r="N528" i="1"/>
  <c r="N739" i="1"/>
  <c r="N740" i="1"/>
  <c r="N411" i="1"/>
  <c r="N492" i="1"/>
  <c r="N741" i="1"/>
  <c r="N611" i="1"/>
  <c r="N743" i="1"/>
  <c r="N574" i="1"/>
  <c r="N745" i="1"/>
  <c r="N747" i="1"/>
  <c r="N49" i="1"/>
  <c r="N612" i="1"/>
  <c r="N748" i="1"/>
  <c r="N749" i="1"/>
  <c r="N750" i="1"/>
  <c r="N751" i="1"/>
  <c r="N614" i="1"/>
  <c r="N575" i="1"/>
  <c r="N754" i="1"/>
  <c r="N615" i="1"/>
  <c r="N576" i="1"/>
  <c r="N532" i="1"/>
  <c r="N755" i="1"/>
  <c r="N756" i="1"/>
  <c r="N52" i="1"/>
  <c r="N369" i="1"/>
  <c r="N759" i="1"/>
  <c r="N173" i="1"/>
  <c r="N213" i="1"/>
  <c r="N214" i="1"/>
  <c r="N761" i="1"/>
  <c r="N762" i="1"/>
  <c r="N13" i="1"/>
  <c r="N90" i="1"/>
  <c r="N137" i="1"/>
  <c r="N654" i="1"/>
  <c r="N256" i="1"/>
  <c r="N767" i="1"/>
  <c r="N258" i="1"/>
  <c r="N534" i="1"/>
  <c r="N294" i="1"/>
  <c r="N372" i="1"/>
  <c r="N18" i="1"/>
  <c r="N536" i="1"/>
  <c r="N218" i="1"/>
  <c r="N770" i="1"/>
  <c r="N618" i="1"/>
  <c r="N537" i="1"/>
  <c r="N773" i="1"/>
  <c r="N296" i="1"/>
  <c r="N774" i="1"/>
  <c r="N177" i="1"/>
  <c r="N456" i="1"/>
  <c r="N776" i="1"/>
  <c r="N458" i="1"/>
  <c r="N459" i="1"/>
  <c r="N777" i="1"/>
  <c r="N621" i="1"/>
  <c r="N779" i="1"/>
  <c r="N261" i="1"/>
  <c r="N220" i="1"/>
  <c r="N418" i="1"/>
  <c r="N139" i="1"/>
  <c r="N782" i="1"/>
  <c r="N658" i="1"/>
  <c r="N262" i="1"/>
  <c r="N95" i="1"/>
  <c r="N419" i="1"/>
  <c r="N786" i="1"/>
  <c r="N179" i="1"/>
  <c r="N702" i="1"/>
  <c r="N303" i="1"/>
  <c r="N462" i="1"/>
  <c r="N789" i="1"/>
  <c r="N662" i="1"/>
  <c r="N790" i="1"/>
  <c r="N791" i="1"/>
  <c r="N792" i="1"/>
  <c r="N660" i="1"/>
  <c r="N794" i="1"/>
  <c r="N795" i="1"/>
  <c r="N703" i="1"/>
  <c r="N797" i="1"/>
  <c r="N540" i="1"/>
  <c r="N541" i="1"/>
  <c r="N798" i="1"/>
  <c r="N378" i="1"/>
  <c r="N800" i="1"/>
  <c r="N625" i="1"/>
  <c r="N306" i="1"/>
  <c r="N463" i="1"/>
  <c r="N802" i="1"/>
  <c r="N705" i="1"/>
  <c r="N804" i="1"/>
  <c r="N806" i="1"/>
  <c r="N98" i="1"/>
  <c r="N425" i="1"/>
  <c r="N506" i="1"/>
  <c r="N181" i="1"/>
  <c r="N809" i="1"/>
  <c r="N221" i="1"/>
  <c r="N810" i="1"/>
  <c r="N811" i="1"/>
  <c r="N99" i="1"/>
  <c r="N143" i="1"/>
  <c r="N62" i="1"/>
  <c r="N812" i="1"/>
  <c r="N144" i="1"/>
  <c r="N813" i="1"/>
  <c r="N814" i="1"/>
  <c r="N222" i="1"/>
  <c r="N629" i="1"/>
  <c r="N816" i="1"/>
  <c r="N817" i="1"/>
  <c r="N587" i="1"/>
  <c r="N102" i="1"/>
  <c r="N25" i="1"/>
  <c r="N818" i="1"/>
  <c r="N184" i="1"/>
  <c r="N819" i="1"/>
  <c r="N348" i="1"/>
  <c r="N820" i="1"/>
  <c r="N821" i="1"/>
  <c r="N26" i="1"/>
  <c r="N822" i="1"/>
  <c r="N465" i="1"/>
  <c r="N223" i="1"/>
  <c r="N824" i="1"/>
  <c r="N631" i="1"/>
  <c r="N63" i="1"/>
  <c r="N64" i="1"/>
  <c r="N828" i="1"/>
  <c r="N428" i="1"/>
  <c r="N632" i="1"/>
  <c r="N333" i="1"/>
  <c r="N669" i="1"/>
  <c r="N544" i="1"/>
  <c r="N830" i="1"/>
  <c r="N147" i="1"/>
  <c r="N832" i="1"/>
  <c r="N225" i="1"/>
  <c r="N706" i="1"/>
  <c r="N105" i="1"/>
  <c r="N185" i="1"/>
  <c r="N227" i="1"/>
  <c r="N228" i="1"/>
  <c r="N839" i="1"/>
  <c r="N840" i="1"/>
  <c r="N841" i="1"/>
  <c r="N66" i="1"/>
  <c r="N842" i="1"/>
  <c r="N311" i="1"/>
  <c r="N512" i="1"/>
  <c r="N844" i="1"/>
  <c r="N846" i="1"/>
  <c r="N67" i="1"/>
  <c r="N151" i="1"/>
  <c r="N352" i="1"/>
  <c r="N850" i="1"/>
  <c r="N707" i="1"/>
  <c r="N312" i="1"/>
  <c r="N549" i="1"/>
  <c r="N854" i="1"/>
  <c r="N855" i="1"/>
  <c r="N856" i="1"/>
  <c r="N857" i="1"/>
  <c r="N30" i="1"/>
  <c r="N384" i="1"/>
  <c r="N106" i="1"/>
  <c r="N591" i="1"/>
  <c r="N859" i="1"/>
  <c r="N860" i="1"/>
  <c r="N355" i="1"/>
  <c r="N471" i="1"/>
  <c r="N107" i="1"/>
  <c r="N864" i="1"/>
  <c r="N592" i="1"/>
  <c r="N865" i="1"/>
  <c r="N866" i="1"/>
  <c r="N233" i="1"/>
  <c r="N429" i="1"/>
  <c r="N674" i="1"/>
  <c r="N553" i="1"/>
  <c r="N554" i="1"/>
  <c r="N638" i="1"/>
  <c r="N472" i="1"/>
  <c r="N870" i="1"/>
  <c r="N871" i="1"/>
  <c r="N872" i="1"/>
  <c r="N873" i="1"/>
  <c r="N875" i="1"/>
  <c r="N876" i="1"/>
  <c r="N70" i="1"/>
  <c r="N877" i="1"/>
  <c r="N879" i="1"/>
  <c r="N677" i="1"/>
  <c r="N882" i="1"/>
  <c r="N678" i="1"/>
  <c r="N236" i="1"/>
  <c r="N158" i="1"/>
  <c r="N884" i="1"/>
  <c r="N887" i="1"/>
  <c r="N888" i="1"/>
  <c r="N889" i="1"/>
  <c r="N390" i="1"/>
  <c r="N71" i="1"/>
  <c r="N890" i="1"/>
  <c r="N195" i="1"/>
  <c r="N895" i="1"/>
  <c r="N897" i="1"/>
  <c r="N898" i="1"/>
  <c r="N899" i="1"/>
  <c r="N395" i="1"/>
  <c r="N901" i="1"/>
  <c r="N160" i="1"/>
  <c r="N319" i="1"/>
  <c r="N433" i="1"/>
  <c r="N480" i="1"/>
  <c r="N642" i="1"/>
  <c r="N40" i="1"/>
  <c r="N434" i="1"/>
  <c r="N902" i="1"/>
  <c r="N117" i="1"/>
  <c r="N643" i="1"/>
  <c r="N904" i="1"/>
  <c r="N161" i="1"/>
  <c r="N907" i="1"/>
  <c r="N910" i="1"/>
  <c r="N162" i="1"/>
  <c r="N42" i="1"/>
  <c r="N911" i="1"/>
  <c r="N121" i="1"/>
  <c r="N912" i="1"/>
  <c r="N123" i="1"/>
  <c r="N279" i="1"/>
  <c r="N76" i="1"/>
  <c r="N164" i="1"/>
  <c r="N913" i="1"/>
  <c r="N165" i="1"/>
  <c r="N915" i="1"/>
  <c r="N914" i="1"/>
  <c r="N916" i="1"/>
  <c r="N918" i="1"/>
  <c r="N360" i="1"/>
  <c r="N919" i="1"/>
  <c r="N78" i="1"/>
  <c r="N603" i="1"/>
  <c r="N79" i="1"/>
  <c r="N243" i="1"/>
  <c r="N439" i="1"/>
  <c r="N920" i="1"/>
  <c r="N921" i="1"/>
  <c r="N922" i="1"/>
  <c r="N80" i="1"/>
  <c r="N646" i="1"/>
  <c r="N81" i="1"/>
  <c r="N923" i="1"/>
  <c r="N523" i="1"/>
  <c r="N363" i="1"/>
  <c r="N484" i="1"/>
  <c r="N720" i="1"/>
  <c r="N682" i="1"/>
  <c r="N924" i="1"/>
  <c r="N722" i="1"/>
  <c r="N246" i="1"/>
  <c r="N927" i="1"/>
  <c r="N562" i="1"/>
  <c r="N929" i="1"/>
  <c r="N203" i="1"/>
  <c r="N930" i="1"/>
  <c r="N931" i="1"/>
  <c r="N932" i="1"/>
  <c r="N933" i="1"/>
  <c r="N934" i="1"/>
  <c r="N442" i="1"/>
  <c r="N204" i="1"/>
  <c r="N723" i="1"/>
  <c r="N685" i="1"/>
  <c r="N936" i="1"/>
  <c r="N166" i="1"/>
  <c r="N938" i="1"/>
  <c r="N939" i="1"/>
  <c r="N84" i="1"/>
  <c r="N941" i="1"/>
  <c r="N942" i="1"/>
  <c r="N944" i="1"/>
  <c r="N724" i="1"/>
  <c r="N945" i="1"/>
  <c r="N86" i="1"/>
  <c r="N526" i="1"/>
  <c r="N946" i="1"/>
  <c r="N326" i="1"/>
  <c r="N126" i="1"/>
  <c r="N727" i="1"/>
  <c r="N366" i="1"/>
  <c r="N445" i="1"/>
  <c r="N948" i="1"/>
  <c r="N686" i="1"/>
  <c r="N950" i="1"/>
  <c r="N406" i="1"/>
  <c r="N87" i="1"/>
  <c r="N447" i="1"/>
  <c r="N407" i="1"/>
  <c r="N567" i="1"/>
  <c r="N488" i="1"/>
  <c r="M488" i="1"/>
  <c r="M15" i="1"/>
  <c r="V567" i="1" l="1"/>
  <c r="U567" i="1"/>
  <c r="U407" i="1"/>
  <c r="V407" i="1"/>
  <c r="T447" i="1"/>
  <c r="V87" i="1"/>
  <c r="U87" i="1"/>
  <c r="V406" i="1"/>
  <c r="U406" i="1"/>
  <c r="U950" i="1"/>
  <c r="V950" i="1"/>
  <c r="V686" i="1"/>
  <c r="U686" i="1"/>
  <c r="V948" i="1"/>
  <c r="U948" i="1"/>
  <c r="U366" i="1"/>
  <c r="V366" i="1"/>
  <c r="V727" i="1"/>
  <c r="U727" i="1"/>
  <c r="V126" i="1"/>
  <c r="U126" i="1"/>
  <c r="T326" i="1"/>
  <c r="V946" i="1"/>
  <c r="U946" i="1"/>
  <c r="V526" i="1"/>
  <c r="U526" i="1"/>
  <c r="V86" i="1"/>
  <c r="U86" i="1"/>
  <c r="T945" i="1"/>
  <c r="T724" i="1"/>
  <c r="T944" i="1"/>
  <c r="T942" i="1"/>
  <c r="T941" i="1"/>
  <c r="V84" i="1"/>
  <c r="U84" i="1"/>
  <c r="V939" i="1"/>
  <c r="U939" i="1"/>
  <c r="T938" i="1"/>
  <c r="T166" i="1"/>
  <c r="V723" i="1"/>
  <c r="U723" i="1"/>
  <c r="T204" i="1"/>
  <c r="V442" i="1"/>
  <c r="U442" i="1"/>
  <c r="U934" i="1"/>
  <c r="V934" i="1"/>
  <c r="V933" i="1"/>
  <c r="U933" i="1"/>
  <c r="T931" i="1"/>
  <c r="T930" i="1"/>
  <c r="V929" i="1"/>
  <c r="U929" i="1"/>
  <c r="T562" i="1"/>
  <c r="V927" i="1"/>
  <c r="U927" i="1"/>
  <c r="V246" i="1"/>
  <c r="U246" i="1"/>
  <c r="V722" i="1"/>
  <c r="U722" i="1"/>
  <c r="V924" i="1"/>
  <c r="U924" i="1"/>
  <c r="T682" i="1"/>
  <c r="T720" i="1"/>
  <c r="V484" i="1"/>
  <c r="U484" i="1"/>
  <c r="T363" i="1"/>
  <c r="V523" i="1"/>
  <c r="U523" i="1"/>
  <c r="V923" i="1"/>
  <c r="U923" i="1"/>
  <c r="Q81" i="1"/>
  <c r="V646" i="1"/>
  <c r="U646" i="1"/>
  <c r="V80" i="1"/>
  <c r="U80" i="1"/>
  <c r="Q922" i="1"/>
  <c r="V921" i="1"/>
  <c r="U921" i="1"/>
  <c r="U243" i="1"/>
  <c r="V243" i="1"/>
  <c r="Q78" i="1"/>
  <c r="V919" i="1"/>
  <c r="U919" i="1"/>
  <c r="Q360" i="1"/>
  <c r="V918" i="1"/>
  <c r="U918" i="1"/>
  <c r="Q914" i="1"/>
  <c r="T165" i="1"/>
  <c r="V913" i="1"/>
  <c r="U913" i="1"/>
  <c r="V164" i="1"/>
  <c r="U164" i="1"/>
  <c r="V76" i="1"/>
  <c r="U76" i="1"/>
  <c r="Q279" i="1"/>
  <c r="T123" i="1"/>
  <c r="V912" i="1"/>
  <c r="U912" i="1"/>
  <c r="V911" i="1"/>
  <c r="U911" i="1"/>
  <c r="V42" i="1"/>
  <c r="U42" i="1"/>
  <c r="Q162" i="1"/>
  <c r="V910" i="1"/>
  <c r="U910" i="1"/>
  <c r="V907" i="1"/>
  <c r="U907" i="1"/>
  <c r="V161" i="1"/>
  <c r="U161" i="1"/>
  <c r="T643" i="1"/>
  <c r="V117" i="1"/>
  <c r="U117" i="1"/>
  <c r="V902" i="1"/>
  <c r="U902" i="1"/>
  <c r="V434" i="1"/>
  <c r="U434" i="1"/>
  <c r="V642" i="1"/>
  <c r="U642" i="1"/>
  <c r="V480" i="1"/>
  <c r="U480" i="1"/>
  <c r="U433" i="1"/>
  <c r="V433" i="1"/>
  <c r="T319" i="1"/>
  <c r="T160" i="1"/>
  <c r="V395" i="1"/>
  <c r="U395" i="1"/>
  <c r="T899" i="1"/>
  <c r="V898" i="1"/>
  <c r="U898" i="1"/>
  <c r="U897" i="1"/>
  <c r="V897" i="1"/>
  <c r="V895" i="1"/>
  <c r="U895" i="1"/>
  <c r="V195" i="1"/>
  <c r="U195" i="1"/>
  <c r="Q890" i="1"/>
  <c r="Q71" i="1"/>
  <c r="V390" i="1"/>
  <c r="U390" i="1"/>
  <c r="T888" i="1"/>
  <c r="V887" i="1"/>
  <c r="U887" i="1"/>
  <c r="Q884" i="1"/>
  <c r="U158" i="1"/>
  <c r="V158" i="1"/>
  <c r="V236" i="1"/>
  <c r="U236" i="1"/>
  <c r="T678" i="1"/>
  <c r="V677" i="1"/>
  <c r="U677" i="1"/>
  <c r="T879" i="1"/>
  <c r="T877" i="1"/>
  <c r="V70" i="1"/>
  <c r="U70" i="1"/>
  <c r="T876" i="1"/>
  <c r="U875" i="1"/>
  <c r="V875" i="1"/>
  <c r="Q873" i="1"/>
  <c r="U872" i="1"/>
  <c r="V872" i="1"/>
  <c r="V871" i="1"/>
  <c r="U871" i="1"/>
  <c r="T870" i="1"/>
  <c r="T472" i="1"/>
  <c r="T554" i="1"/>
  <c r="T553" i="1"/>
  <c r="V674" i="1"/>
  <c r="U674" i="1"/>
  <c r="V233" i="1"/>
  <c r="U233" i="1"/>
  <c r="V866" i="1"/>
  <c r="U866" i="1"/>
  <c r="U865" i="1"/>
  <c r="V865" i="1"/>
  <c r="V592" i="1"/>
  <c r="U592" i="1"/>
  <c r="V864" i="1"/>
  <c r="U864" i="1"/>
  <c r="T107" i="1"/>
  <c r="V471" i="1"/>
  <c r="U471" i="1"/>
  <c r="V355" i="1"/>
  <c r="U355" i="1"/>
  <c r="V859" i="1"/>
  <c r="U859" i="1"/>
  <c r="T591" i="1"/>
  <c r="V106" i="1"/>
  <c r="U106" i="1"/>
  <c r="U384" i="1"/>
  <c r="V384" i="1"/>
  <c r="V30" i="1"/>
  <c r="U30" i="1"/>
  <c r="Q857" i="1"/>
  <c r="T855" i="1"/>
  <c r="T854" i="1"/>
  <c r="T549" i="1"/>
  <c r="T707" i="1"/>
  <c r="T850" i="1"/>
  <c r="V352" i="1"/>
  <c r="U352" i="1"/>
  <c r="T151" i="1"/>
  <c r="V67" i="1"/>
  <c r="U67" i="1"/>
  <c r="T844" i="1"/>
  <c r="V512" i="1"/>
  <c r="U512" i="1"/>
  <c r="V311" i="1"/>
  <c r="U311" i="1"/>
  <c r="T842" i="1"/>
  <c r="T66" i="1"/>
  <c r="Q841" i="1"/>
  <c r="V228" i="1"/>
  <c r="U228" i="1"/>
  <c r="U227" i="1"/>
  <c r="V227" i="1"/>
  <c r="V105" i="1"/>
  <c r="U105" i="1"/>
  <c r="T706" i="1"/>
  <c r="T225" i="1"/>
  <c r="V832" i="1"/>
  <c r="U832" i="1"/>
  <c r="U147" i="1"/>
  <c r="V147" i="1"/>
  <c r="T830" i="1"/>
  <c r="V544" i="1"/>
  <c r="U544" i="1"/>
  <c r="V669" i="1"/>
  <c r="U669" i="1"/>
  <c r="T333" i="1"/>
  <c r="Q632" i="1"/>
  <c r="T428" i="1"/>
  <c r="V64" i="1"/>
  <c r="U64" i="1"/>
  <c r="U63" i="1"/>
  <c r="V63" i="1"/>
  <c r="V631" i="1"/>
  <c r="U631" i="1"/>
  <c r="V824" i="1"/>
  <c r="U824" i="1"/>
  <c r="U223" i="1"/>
  <c r="V223" i="1"/>
  <c r="V465" i="1"/>
  <c r="U465" i="1"/>
  <c r="Q26" i="1"/>
  <c r="Q821" i="1"/>
  <c r="Q820" i="1"/>
  <c r="T348" i="1"/>
  <c r="Q819" i="1"/>
  <c r="T184" i="1"/>
  <c r="U818" i="1"/>
  <c r="V818" i="1"/>
  <c r="T25" i="1"/>
  <c r="V102" i="1"/>
  <c r="U102" i="1"/>
  <c r="V587" i="1"/>
  <c r="U587" i="1"/>
  <c r="V817" i="1"/>
  <c r="U817" i="1"/>
  <c r="V816" i="1"/>
  <c r="U816" i="1"/>
  <c r="V222" i="1"/>
  <c r="U222" i="1"/>
  <c r="T814" i="1"/>
  <c r="T813" i="1"/>
  <c r="T144" i="1"/>
  <c r="V812" i="1"/>
  <c r="U812" i="1"/>
  <c r="T62" i="1"/>
  <c r="U143" i="1"/>
  <c r="V143" i="1"/>
  <c r="V99" i="1"/>
  <c r="U99" i="1"/>
  <c r="V811" i="1"/>
  <c r="U811" i="1"/>
  <c r="Q810" i="1"/>
  <c r="T221" i="1"/>
  <c r="T809" i="1"/>
  <c r="V181" i="1"/>
  <c r="U181" i="1"/>
  <c r="T506" i="1"/>
  <c r="T425" i="1"/>
  <c r="V806" i="1"/>
  <c r="U806" i="1"/>
  <c r="V804" i="1"/>
  <c r="U804" i="1"/>
  <c r="V463" i="1"/>
  <c r="U463" i="1"/>
  <c r="V306" i="1"/>
  <c r="U306" i="1"/>
  <c r="T625" i="1"/>
  <c r="V378" i="1"/>
  <c r="U378" i="1"/>
  <c r="V541" i="1"/>
  <c r="U541" i="1"/>
  <c r="V540" i="1"/>
  <c r="U540" i="1"/>
  <c r="T703" i="1"/>
  <c r="U795" i="1"/>
  <c r="V795" i="1"/>
  <c r="V794" i="1"/>
  <c r="U794" i="1"/>
  <c r="U792" i="1"/>
  <c r="V792" i="1"/>
  <c r="V791" i="1"/>
  <c r="U791" i="1"/>
  <c r="V662" i="1"/>
  <c r="U662" i="1"/>
  <c r="V789" i="1"/>
  <c r="U789" i="1"/>
  <c r="V462" i="1"/>
  <c r="U462" i="1"/>
  <c r="T303" i="1"/>
  <c r="T179" i="1"/>
  <c r="Q786" i="1"/>
  <c r="Q419" i="1"/>
  <c r="V95" i="1"/>
  <c r="U95" i="1"/>
  <c r="V262" i="1"/>
  <c r="U262" i="1"/>
  <c r="V658" i="1"/>
  <c r="U658" i="1"/>
  <c r="Q782" i="1"/>
  <c r="V139" i="1"/>
  <c r="U139" i="1"/>
  <c r="T418" i="1"/>
  <c r="T220" i="1"/>
  <c r="V261" i="1"/>
  <c r="U261" i="1"/>
  <c r="U459" i="1"/>
  <c r="V459" i="1"/>
  <c r="V458" i="1"/>
  <c r="U458" i="1"/>
  <c r="V456" i="1"/>
  <c r="U456" i="1"/>
  <c r="U177" i="1"/>
  <c r="V177" i="1"/>
  <c r="V774" i="1"/>
  <c r="U774" i="1"/>
  <c r="Q773" i="1"/>
  <c r="Q537" i="1"/>
  <c r="V618" i="1"/>
  <c r="U618" i="1"/>
  <c r="T770" i="1"/>
  <c r="T218" i="1"/>
  <c r="V536" i="1"/>
  <c r="U536" i="1"/>
  <c r="V18" i="1"/>
  <c r="U18" i="1"/>
  <c r="T372" i="1"/>
  <c r="U294" i="1"/>
  <c r="V294" i="1"/>
  <c r="V534" i="1"/>
  <c r="U534" i="1"/>
  <c r="V258" i="1"/>
  <c r="U258" i="1"/>
  <c r="Q767" i="1"/>
  <c r="Q654" i="1"/>
  <c r="T137" i="1"/>
  <c r="T90" i="1"/>
  <c r="T13" i="1"/>
  <c r="V762" i="1"/>
  <c r="U762" i="1"/>
  <c r="V761" i="1"/>
  <c r="U761" i="1"/>
  <c r="U214" i="1"/>
  <c r="V214" i="1"/>
  <c r="T213" i="1"/>
  <c r="T759" i="1"/>
  <c r="V52" i="1"/>
  <c r="U52" i="1"/>
  <c r="T756" i="1"/>
  <c r="V755" i="1"/>
  <c r="U755" i="1"/>
  <c r="V532" i="1"/>
  <c r="U532" i="1"/>
  <c r="V576" i="1"/>
  <c r="U576" i="1"/>
  <c r="T615" i="1"/>
  <c r="V754" i="1"/>
  <c r="U754" i="1"/>
  <c r="Q751" i="1"/>
  <c r="Q750" i="1"/>
  <c r="U749" i="1"/>
  <c r="V749" i="1"/>
  <c r="T748" i="1"/>
  <c r="T612" i="1"/>
  <c r="Q49" i="1"/>
  <c r="U747" i="1"/>
  <c r="V747" i="1"/>
  <c r="Q745" i="1"/>
  <c r="T574" i="1"/>
  <c r="Q743" i="1"/>
  <c r="Q741" i="1"/>
  <c r="V492" i="1"/>
  <c r="U492" i="1"/>
  <c r="V411" i="1"/>
  <c r="U411" i="1"/>
  <c r="V740" i="1"/>
  <c r="U740" i="1"/>
  <c r="Q739" i="1"/>
  <c r="T528" i="1"/>
  <c r="T649" i="1"/>
  <c r="Q450" i="1"/>
  <c r="T738" i="1"/>
  <c r="V610" i="1"/>
  <c r="U610" i="1"/>
  <c r="V209" i="1"/>
  <c r="U209" i="1"/>
  <c r="U169" i="1"/>
  <c r="V169" i="1"/>
  <c r="V249" i="1"/>
  <c r="U249" i="1"/>
  <c r="V734" i="1"/>
  <c r="U734" i="1"/>
  <c r="V288" i="1"/>
  <c r="U288" i="1"/>
  <c r="T689" i="1"/>
  <c r="U489" i="1"/>
  <c r="V489" i="1"/>
  <c r="V208" i="1"/>
  <c r="U208" i="1"/>
  <c r="T731" i="1"/>
  <c r="V329" i="1"/>
  <c r="U329" i="1"/>
  <c r="T8" i="1"/>
  <c r="U488" i="1"/>
  <c r="V488" i="1"/>
  <c r="N726" i="1"/>
  <c r="M726" i="1"/>
  <c r="Q726" i="1" s="1"/>
  <c r="N725" i="1"/>
  <c r="M725" i="1"/>
  <c r="Q725" i="1" s="1"/>
  <c r="N719" i="1"/>
  <c r="M719" i="1"/>
  <c r="N718" i="1"/>
  <c r="M718" i="1"/>
  <c r="N711" i="1"/>
  <c r="M711" i="1"/>
  <c r="N710" i="1"/>
  <c r="M710" i="1"/>
  <c r="Q710" i="1" s="1"/>
  <c r="N708" i="1"/>
  <c r="M708" i="1"/>
  <c r="N803" i="1"/>
  <c r="M803" i="1"/>
  <c r="N704" i="1"/>
  <c r="M704" i="1"/>
  <c r="Q704" i="1" s="1"/>
  <c r="N659" i="1"/>
  <c r="M659" i="1"/>
  <c r="N701" i="1"/>
  <c r="M701" i="1"/>
  <c r="N700" i="1"/>
  <c r="M700" i="1"/>
  <c r="N699" i="1"/>
  <c r="M699" i="1"/>
  <c r="N698" i="1"/>
  <c r="M698" i="1"/>
  <c r="N690" i="1"/>
  <c r="M690" i="1"/>
  <c r="Q690" i="1" s="1"/>
  <c r="N681" i="1"/>
  <c r="M681" i="1"/>
  <c r="N518" i="1"/>
  <c r="M518" i="1"/>
  <c r="Q518" i="1" s="1"/>
  <c r="N679" i="1"/>
  <c r="M679" i="1"/>
  <c r="Q679" i="1" s="1"/>
  <c r="N676" i="1"/>
  <c r="M676" i="1"/>
  <c r="N868" i="1"/>
  <c r="M868" i="1"/>
  <c r="Q868" i="1" s="1"/>
  <c r="N867" i="1"/>
  <c r="M867" i="1"/>
  <c r="Q867" i="1" s="1"/>
  <c r="N668" i="1"/>
  <c r="M668" i="1"/>
  <c r="N667" i="1"/>
  <c r="M667" i="1"/>
  <c r="Q667" i="1" s="1"/>
  <c r="N666" i="1"/>
  <c r="M666" i="1"/>
  <c r="N663" i="1"/>
  <c r="M663" i="1"/>
  <c r="Q663" i="1" s="1"/>
  <c r="N775" i="1"/>
  <c r="M775" i="1"/>
  <c r="Q775" i="1" s="1"/>
  <c r="N55" i="1"/>
  <c r="M55" i="1"/>
  <c r="N653" i="1"/>
  <c r="M653" i="1"/>
  <c r="Q653" i="1" s="1"/>
  <c r="N652" i="1"/>
  <c r="M652" i="1"/>
  <c r="Q652" i="1" s="1"/>
  <c r="N651" i="1"/>
  <c r="M651" i="1"/>
  <c r="N560" i="1"/>
  <c r="M560" i="1"/>
  <c r="N905" i="1"/>
  <c r="M905" i="1"/>
  <c r="Q905" i="1" s="1"/>
  <c r="N637" i="1"/>
  <c r="M637" i="1"/>
  <c r="N636" i="1"/>
  <c r="M636" i="1"/>
  <c r="N634" i="1"/>
  <c r="M634" i="1"/>
  <c r="N827" i="1"/>
  <c r="M827" i="1"/>
  <c r="N627" i="1"/>
  <c r="M627" i="1"/>
  <c r="Q627" i="1" s="1"/>
  <c r="N624" i="1"/>
  <c r="M624" i="1"/>
  <c r="Q624" i="1" s="1"/>
  <c r="N623" i="1"/>
  <c r="M623" i="1"/>
  <c r="N622" i="1"/>
  <c r="M622" i="1"/>
  <c r="N768" i="1"/>
  <c r="M768" i="1"/>
  <c r="Q768" i="1" s="1"/>
  <c r="N613" i="1"/>
  <c r="M613" i="1"/>
  <c r="N564" i="1"/>
  <c r="M564" i="1"/>
  <c r="N558" i="1"/>
  <c r="M558" i="1"/>
  <c r="Q558" i="1" s="1"/>
  <c r="N557" i="1"/>
  <c r="M557" i="1"/>
  <c r="Q557" i="1" s="1"/>
  <c r="N556" i="1"/>
  <c r="M556" i="1"/>
  <c r="N551" i="1"/>
  <c r="M551" i="1"/>
  <c r="N550" i="1"/>
  <c r="M550" i="1"/>
  <c r="Q550" i="1" s="1"/>
  <c r="N548" i="1"/>
  <c r="M548" i="1"/>
  <c r="N539" i="1"/>
  <c r="M539" i="1"/>
  <c r="Q539" i="1" s="1"/>
  <c r="N538" i="1"/>
  <c r="M538" i="1"/>
  <c r="N783" i="1"/>
  <c r="M783" i="1"/>
  <c r="Q783" i="1" s="1"/>
  <c r="N763" i="1"/>
  <c r="M763" i="1"/>
  <c r="Q763" i="1" s="1"/>
  <c r="N530" i="1"/>
  <c r="M530" i="1"/>
  <c r="Q530" i="1" s="1"/>
  <c r="N522" i="1"/>
  <c r="M522" i="1"/>
  <c r="Q522" i="1" s="1"/>
  <c r="N517" i="1"/>
  <c r="M517" i="1"/>
  <c r="N516" i="1"/>
  <c r="M516" i="1"/>
  <c r="N515" i="1"/>
  <c r="M515" i="1"/>
  <c r="N511" i="1"/>
  <c r="M511" i="1"/>
  <c r="Q511" i="1" s="1"/>
  <c r="N307" i="1"/>
  <c r="M307" i="1"/>
  <c r="N509" i="1"/>
  <c r="M509" i="1"/>
  <c r="Q509" i="1" s="1"/>
  <c r="N504" i="1"/>
  <c r="M504" i="1"/>
  <c r="N502" i="1"/>
  <c r="M502" i="1"/>
  <c r="N497" i="1"/>
  <c r="M497" i="1"/>
  <c r="Q497" i="1" s="1"/>
  <c r="N494" i="1"/>
  <c r="M494" i="1"/>
  <c r="Q494" i="1" s="1"/>
  <c r="N753" i="1"/>
  <c r="M753" i="1"/>
  <c r="N491" i="1"/>
  <c r="M491" i="1"/>
  <c r="Q491" i="1" s="1"/>
  <c r="N490" i="1"/>
  <c r="M490" i="1"/>
  <c r="N486" i="1"/>
  <c r="M486" i="1"/>
  <c r="N483" i="1"/>
  <c r="M483" i="1"/>
  <c r="Q483" i="1" s="1"/>
  <c r="N479" i="1"/>
  <c r="M479" i="1"/>
  <c r="Q479" i="1" s="1"/>
  <c r="N477" i="1"/>
  <c r="M477" i="1"/>
  <c r="N473" i="1"/>
  <c r="M473" i="1"/>
  <c r="N468" i="1"/>
  <c r="M468" i="1"/>
  <c r="N466" i="1"/>
  <c r="M466" i="1"/>
  <c r="Q466" i="1" s="1"/>
  <c r="N464" i="1"/>
  <c r="M464" i="1"/>
  <c r="N799" i="1"/>
  <c r="M799" i="1"/>
  <c r="N460" i="1"/>
  <c r="M460" i="1"/>
  <c r="N457" i="1"/>
  <c r="M457" i="1"/>
  <c r="Q457" i="1" s="1"/>
  <c r="N455" i="1"/>
  <c r="M455" i="1"/>
  <c r="N452" i="1"/>
  <c r="M452" i="1"/>
  <c r="N446" i="1"/>
  <c r="M446" i="1"/>
  <c r="N443" i="1"/>
  <c r="M443" i="1"/>
  <c r="Q443" i="1" s="1"/>
  <c r="N441" i="1"/>
  <c r="M441" i="1"/>
  <c r="N440" i="1"/>
  <c r="M440" i="1"/>
  <c r="Q440" i="1" s="1"/>
  <c r="N438" i="1"/>
  <c r="M438" i="1"/>
  <c r="Q438" i="1" s="1"/>
  <c r="N435" i="1"/>
  <c r="M435" i="1"/>
  <c r="N640" i="1"/>
  <c r="M640" i="1"/>
  <c r="N432" i="1"/>
  <c r="M432" i="1"/>
  <c r="Q432" i="1" s="1"/>
  <c r="N514" i="1"/>
  <c r="M514" i="1"/>
  <c r="N836" i="1"/>
  <c r="M836" i="1"/>
  <c r="Q836" i="1" s="1"/>
  <c r="N347" i="1"/>
  <c r="M347" i="1"/>
  <c r="Q347" i="1" s="1"/>
  <c r="N423" i="1"/>
  <c r="M423" i="1"/>
  <c r="N422" i="1"/>
  <c r="M422" i="1"/>
  <c r="N415" i="1"/>
  <c r="M415" i="1"/>
  <c r="Q415" i="1" s="1"/>
  <c r="N414" i="1"/>
  <c r="M414" i="1"/>
  <c r="Q414" i="1" s="1"/>
  <c r="N405" i="1"/>
  <c r="M405" i="1"/>
  <c r="N403" i="1"/>
  <c r="M403" i="1"/>
  <c r="Q403" i="1" s="1"/>
  <c r="N402" i="1"/>
  <c r="M402" i="1"/>
  <c r="N400" i="1"/>
  <c r="M400" i="1"/>
  <c r="N397" i="1"/>
  <c r="M397" i="1"/>
  <c r="N903" i="1"/>
  <c r="M903" i="1"/>
  <c r="Q903" i="1" s="1"/>
  <c r="N391" i="1"/>
  <c r="M391" i="1"/>
  <c r="Q391" i="1" s="1"/>
  <c r="N388" i="1"/>
  <c r="M388" i="1"/>
  <c r="N387" i="1"/>
  <c r="M387" i="1"/>
  <c r="N861" i="1"/>
  <c r="M861" i="1"/>
  <c r="Q861" i="1" s="1"/>
  <c r="N838" i="1"/>
  <c r="M838" i="1"/>
  <c r="N381" i="1"/>
  <c r="M381" i="1"/>
  <c r="N825" i="1"/>
  <c r="M825" i="1"/>
  <c r="Q825" i="1" s="1"/>
  <c r="N379" i="1"/>
  <c r="M379" i="1"/>
  <c r="Q379" i="1" s="1"/>
  <c r="N376" i="1"/>
  <c r="M376" i="1"/>
  <c r="N368" i="1"/>
  <c r="M368" i="1"/>
  <c r="Q368" i="1" s="1"/>
  <c r="N367" i="1"/>
  <c r="M367" i="1"/>
  <c r="N365" i="1"/>
  <c r="M365" i="1"/>
  <c r="N354" i="1"/>
  <c r="M354" i="1"/>
  <c r="N351" i="1"/>
  <c r="M351" i="1"/>
  <c r="Q351" i="1" s="1"/>
  <c r="N350" i="1"/>
  <c r="M350" i="1"/>
  <c r="Q350" i="1" s="1"/>
  <c r="N349" i="1"/>
  <c r="M349" i="1"/>
  <c r="N801" i="1"/>
  <c r="M801" i="1"/>
  <c r="N346" i="1"/>
  <c r="M346" i="1"/>
  <c r="N344" i="1"/>
  <c r="M344" i="1"/>
  <c r="N341" i="1"/>
  <c r="M341" i="1"/>
  <c r="N340" i="1"/>
  <c r="M340" i="1"/>
  <c r="Q340" i="1" s="1"/>
  <c r="N339" i="1"/>
  <c r="M339" i="1"/>
  <c r="N338" i="1"/>
  <c r="M338" i="1"/>
  <c r="N337" i="1"/>
  <c r="M337" i="1"/>
  <c r="N335" i="1"/>
  <c r="M335" i="1"/>
  <c r="Q335" i="1" s="1"/>
  <c r="N334" i="1"/>
  <c r="M334" i="1"/>
  <c r="N330" i="1"/>
  <c r="M330" i="1"/>
  <c r="N328" i="1"/>
  <c r="M328" i="1"/>
  <c r="Q328" i="1" s="1"/>
  <c r="N607" i="1"/>
  <c r="M607" i="1"/>
  <c r="Q607" i="1" s="1"/>
  <c r="N206" i="1"/>
  <c r="M206" i="1"/>
  <c r="N597" i="1"/>
  <c r="M597" i="1"/>
  <c r="N593" i="1"/>
  <c r="M593" i="1"/>
  <c r="N108" i="1"/>
  <c r="M108" i="1"/>
  <c r="Q108" i="1" s="1"/>
  <c r="N835" i="1"/>
  <c r="M835" i="1"/>
  <c r="Q835" i="1" s="1"/>
  <c r="N588" i="1"/>
  <c r="M588" i="1"/>
  <c r="Q588" i="1" s="1"/>
  <c r="N183" i="1"/>
  <c r="M183" i="1"/>
  <c r="N97" i="1"/>
  <c r="M97" i="1"/>
  <c r="Q97" i="1" s="1"/>
  <c r="N94" i="1"/>
  <c r="M94" i="1"/>
  <c r="Q94" i="1" s="1"/>
  <c r="N178" i="1"/>
  <c r="M178" i="1"/>
  <c r="N91" i="1"/>
  <c r="M91" i="1"/>
  <c r="Q91" i="1" s="1"/>
  <c r="N89" i="1"/>
  <c r="M89" i="1"/>
  <c r="N571" i="1"/>
  <c r="M571" i="1"/>
  <c r="Q571" i="1" s="1"/>
  <c r="N170" i="1"/>
  <c r="M170" i="1"/>
  <c r="Q170" i="1" s="1"/>
  <c r="N168" i="1"/>
  <c r="M168" i="1"/>
  <c r="N325" i="1"/>
  <c r="M325" i="1"/>
  <c r="Q325" i="1" s="1"/>
  <c r="N324" i="1"/>
  <c r="M324" i="1"/>
  <c r="N322" i="1"/>
  <c r="M322" i="1"/>
  <c r="Q322" i="1" s="1"/>
  <c r="N321" i="1"/>
  <c r="M321" i="1"/>
  <c r="Q321" i="1" s="1"/>
  <c r="N318" i="1"/>
  <c r="M318" i="1"/>
  <c r="N317" i="1"/>
  <c r="M317" i="1"/>
  <c r="N315" i="1"/>
  <c r="M315" i="1"/>
  <c r="N313" i="1"/>
  <c r="M313" i="1"/>
  <c r="N851" i="1"/>
  <c r="M851" i="1"/>
  <c r="Q851" i="1" s="1"/>
  <c r="N310" i="1"/>
  <c r="M310" i="1"/>
  <c r="N305" i="1"/>
  <c r="M305" i="1"/>
  <c r="Q305" i="1" s="1"/>
  <c r="N304" i="1"/>
  <c r="M304" i="1"/>
  <c r="Q304" i="1" s="1"/>
  <c r="N302" i="1"/>
  <c r="M302" i="1"/>
  <c r="N298" i="1"/>
  <c r="M298" i="1"/>
  <c r="Q298" i="1" s="1"/>
  <c r="N297" i="1"/>
  <c r="M297" i="1"/>
  <c r="Q297" i="1" s="1"/>
  <c r="N293" i="1"/>
  <c r="M293" i="1"/>
  <c r="N289" i="1"/>
  <c r="M289" i="1"/>
  <c r="N286" i="1"/>
  <c r="M286" i="1"/>
  <c r="N285" i="1"/>
  <c r="M285" i="1"/>
  <c r="Q285" i="1" s="1"/>
  <c r="N281" i="1"/>
  <c r="M281" i="1"/>
  <c r="N280" i="1"/>
  <c r="M280" i="1"/>
  <c r="Q280" i="1" s="1"/>
  <c r="N906" i="1"/>
  <c r="M906" i="1"/>
  <c r="Q906" i="1" s="1"/>
  <c r="N278" i="1"/>
  <c r="M278" i="1"/>
  <c r="N276" i="1"/>
  <c r="M276" i="1"/>
  <c r="Q276" i="1" s="1"/>
  <c r="N274" i="1"/>
  <c r="M274" i="1"/>
  <c r="N273" i="1"/>
  <c r="M273" i="1"/>
  <c r="Q273" i="1" s="1"/>
  <c r="N272" i="1"/>
  <c r="M272" i="1"/>
  <c r="N269" i="1"/>
  <c r="M269" i="1"/>
  <c r="N267" i="1"/>
  <c r="M267" i="1"/>
  <c r="Q267" i="1" s="1"/>
  <c r="N264" i="1"/>
  <c r="M264" i="1"/>
  <c r="N259" i="1"/>
  <c r="M259" i="1"/>
  <c r="N257" i="1"/>
  <c r="M257" i="1"/>
  <c r="N248" i="1"/>
  <c r="M248" i="1"/>
  <c r="Q248" i="1" s="1"/>
  <c r="N937" i="1"/>
  <c r="M937" i="1"/>
  <c r="N163" i="1"/>
  <c r="M163" i="1"/>
  <c r="N714" i="1"/>
  <c r="M714" i="1"/>
  <c r="N159" i="1"/>
  <c r="M159" i="1"/>
  <c r="N156" i="1"/>
  <c r="M156" i="1"/>
  <c r="Q156" i="1" s="1"/>
  <c r="N155" i="1"/>
  <c r="M155" i="1"/>
  <c r="N150" i="1"/>
  <c r="M150" i="1"/>
  <c r="N847" i="1"/>
  <c r="M847" i="1"/>
  <c r="N149" i="1"/>
  <c r="M149" i="1"/>
  <c r="N148" i="1"/>
  <c r="M148" i="1"/>
  <c r="N829" i="1"/>
  <c r="M829" i="1"/>
  <c r="Q829" i="1" s="1"/>
  <c r="N145" i="1"/>
  <c r="M145" i="1"/>
  <c r="N140" i="1"/>
  <c r="M140" i="1"/>
  <c r="N781" i="1"/>
  <c r="M781" i="1"/>
  <c r="Q781" i="1" s="1"/>
  <c r="N138" i="1"/>
  <c r="M138" i="1"/>
  <c r="Q138" i="1" s="1"/>
  <c r="N766" i="1"/>
  <c r="M766" i="1"/>
  <c r="Q766" i="1" s="1"/>
  <c r="N134" i="1"/>
  <c r="M134" i="1"/>
  <c r="N131" i="1"/>
  <c r="M131" i="1"/>
  <c r="Q131" i="1" s="1"/>
  <c r="N207" i="1"/>
  <c r="M207" i="1"/>
  <c r="N949" i="1"/>
  <c r="M949" i="1"/>
  <c r="Q949" i="1" s="1"/>
  <c r="N606" i="1"/>
  <c r="M606" i="1"/>
  <c r="N122" i="1"/>
  <c r="M122" i="1"/>
  <c r="N110" i="1"/>
  <c r="M110" i="1"/>
  <c r="Q110" i="1" s="1"/>
  <c r="N815" i="1"/>
  <c r="M815" i="1"/>
  <c r="Q815" i="1" s="1"/>
  <c r="N100" i="1"/>
  <c r="M100" i="1"/>
  <c r="Q100" i="1" s="1"/>
  <c r="N180" i="1"/>
  <c r="M180" i="1"/>
  <c r="Q180" i="1" s="1"/>
  <c r="N581" i="1"/>
  <c r="M581" i="1"/>
  <c r="Q581" i="1" s="1"/>
  <c r="N93" i="1"/>
  <c r="M93" i="1"/>
  <c r="N579" i="1"/>
  <c r="M579" i="1"/>
  <c r="N127" i="1"/>
  <c r="M127" i="1"/>
  <c r="N524" i="1"/>
  <c r="M524" i="1"/>
  <c r="N202" i="1"/>
  <c r="M202" i="1"/>
  <c r="N602" i="1"/>
  <c r="M602" i="1"/>
  <c r="Q602" i="1" s="1"/>
  <c r="N114" i="1"/>
  <c r="M114" i="1"/>
  <c r="Q114" i="1" s="1"/>
  <c r="N111" i="1"/>
  <c r="M111" i="1"/>
  <c r="Q111" i="1" s="1"/>
  <c r="N881" i="1"/>
  <c r="M881" i="1"/>
  <c r="Q881" i="1" s="1"/>
  <c r="N191" i="1"/>
  <c r="M191" i="1"/>
  <c r="Q191" i="1" s="1"/>
  <c r="N190" i="1"/>
  <c r="M190" i="1"/>
  <c r="Q190" i="1" s="1"/>
  <c r="N189" i="1"/>
  <c r="M189" i="1"/>
  <c r="N845" i="1"/>
  <c r="M845" i="1"/>
  <c r="Q845" i="1" s="1"/>
  <c r="N186" i="1"/>
  <c r="M186" i="1"/>
  <c r="Q186" i="1" s="1"/>
  <c r="N104" i="1"/>
  <c r="M104" i="1"/>
  <c r="N503" i="1"/>
  <c r="M503" i="1"/>
  <c r="N784" i="1"/>
  <c r="M784" i="1"/>
  <c r="Q784" i="1" s="1"/>
  <c r="N765" i="1"/>
  <c r="M765" i="1"/>
  <c r="Q765" i="1" s="1"/>
  <c r="N746" i="1"/>
  <c r="M746" i="1"/>
  <c r="Q746" i="1" s="1"/>
  <c r="N570" i="1"/>
  <c r="M570" i="1"/>
  <c r="N171" i="1"/>
  <c r="M171" i="1"/>
  <c r="N568" i="1"/>
  <c r="M568" i="1"/>
  <c r="N247" i="1"/>
  <c r="M247" i="1"/>
  <c r="N245" i="1"/>
  <c r="M245" i="1"/>
  <c r="Q245" i="1" s="1"/>
  <c r="N244" i="1"/>
  <c r="M244" i="1"/>
  <c r="Q244" i="1" s="1"/>
  <c r="N239" i="1"/>
  <c r="M239" i="1"/>
  <c r="Q239" i="1" s="1"/>
  <c r="N237" i="1"/>
  <c r="M237" i="1"/>
  <c r="N235" i="1"/>
  <c r="M235" i="1"/>
  <c r="N232" i="1"/>
  <c r="M232" i="1"/>
  <c r="Q232" i="1" s="1"/>
  <c r="N229" i="1"/>
  <c r="M229" i="1"/>
  <c r="Q229" i="1" s="1"/>
  <c r="N226" i="1"/>
  <c r="M226" i="1"/>
  <c r="N224" i="1"/>
  <c r="M224" i="1"/>
  <c r="N808" i="1"/>
  <c r="M808" i="1"/>
  <c r="Q808" i="1" s="1"/>
  <c r="N769" i="1"/>
  <c r="M769" i="1"/>
  <c r="Q769" i="1" s="1"/>
  <c r="N216" i="1"/>
  <c r="M216" i="1"/>
  <c r="Q216" i="1" s="1"/>
  <c r="N757" i="1"/>
  <c r="M757" i="1"/>
  <c r="Q757" i="1" s="1"/>
  <c r="N212" i="1"/>
  <c r="M212" i="1"/>
  <c r="N744" i="1"/>
  <c r="M744" i="1"/>
  <c r="Q744" i="1" s="1"/>
  <c r="N83" i="1"/>
  <c r="M83" i="1"/>
  <c r="Q83" i="1" s="1"/>
  <c r="N77" i="1"/>
  <c r="M77" i="1"/>
  <c r="N198" i="1"/>
  <c r="M198" i="1"/>
  <c r="N75" i="1"/>
  <c r="M75" i="1"/>
  <c r="Q75" i="1" s="1"/>
  <c r="N896" i="1"/>
  <c r="M896" i="1"/>
  <c r="Q896" i="1" s="1"/>
  <c r="N596" i="1"/>
  <c r="M596" i="1"/>
  <c r="Q596" i="1" s="1"/>
  <c r="N65" i="1"/>
  <c r="M65" i="1"/>
  <c r="N586" i="1"/>
  <c r="M586" i="1"/>
  <c r="N805" i="1"/>
  <c r="M805" i="1"/>
  <c r="Q805" i="1" s="1"/>
  <c r="N58" i="1"/>
  <c r="M58" i="1"/>
  <c r="Q58" i="1" s="1"/>
  <c r="N57" i="1"/>
  <c r="M57" i="1"/>
  <c r="Q57" i="1" s="1"/>
  <c r="N56" i="1"/>
  <c r="M56" i="1"/>
  <c r="N253" i="1"/>
  <c r="M253" i="1"/>
  <c r="Q253" i="1" s="1"/>
  <c r="N54" i="1"/>
  <c r="M54" i="1"/>
  <c r="N53" i="1"/>
  <c r="M53" i="1"/>
  <c r="N51" i="1"/>
  <c r="M51" i="1"/>
  <c r="N752" i="1"/>
  <c r="M752" i="1"/>
  <c r="N735" i="1"/>
  <c r="M735" i="1"/>
  <c r="Q735" i="1" s="1"/>
  <c r="N947" i="1"/>
  <c r="M947" i="1"/>
  <c r="N47" i="1"/>
  <c r="M47" i="1"/>
  <c r="Q47" i="1" s="1"/>
  <c r="N44" i="1"/>
  <c r="M44" i="1"/>
  <c r="N43" i="1"/>
  <c r="M43" i="1"/>
  <c r="Q43" i="1" s="1"/>
  <c r="N41" i="1"/>
  <c r="M41" i="1"/>
  <c r="Q41" i="1" s="1"/>
  <c r="N893" i="1"/>
  <c r="M893" i="1"/>
  <c r="N33" i="1"/>
  <c r="M33" i="1"/>
  <c r="N29" i="1"/>
  <c r="M29" i="1"/>
  <c r="N28" i="1"/>
  <c r="M28" i="1"/>
  <c r="N27" i="1"/>
  <c r="M27" i="1"/>
  <c r="Q27" i="1" s="1"/>
  <c r="N796" i="1"/>
  <c r="M796" i="1"/>
  <c r="Q796" i="1" s="1"/>
  <c r="N15" i="1"/>
  <c r="N10" i="1"/>
  <c r="M10" i="1"/>
  <c r="AE28" i="1" l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19" i="1"/>
  <c r="AF19" i="1" s="1"/>
  <c r="AE17" i="1"/>
  <c r="AF17" i="1" s="1"/>
  <c r="AE16" i="1"/>
  <c r="AF16" i="1" s="1"/>
  <c r="AE15" i="1"/>
  <c r="AF15" i="1" s="1"/>
  <c r="AE14" i="1"/>
  <c r="AF14" i="1" s="1"/>
  <c r="AE13" i="1"/>
  <c r="AF13" i="1" s="1"/>
  <c r="AE38" i="1"/>
  <c r="AE37" i="1"/>
  <c r="AF38" i="1" s="1"/>
  <c r="AE36" i="1"/>
  <c r="AF37" i="1" s="1"/>
  <c r="AE35" i="1"/>
  <c r="AF36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12" i="1"/>
  <c r="AF12" i="1" s="1"/>
  <c r="AE11" i="1"/>
  <c r="AF11" i="1" s="1"/>
  <c r="AE10" i="1"/>
  <c r="AF10" i="1" s="1"/>
  <c r="AE9" i="1"/>
  <c r="AF9" i="1" s="1"/>
  <c r="AE8" i="1"/>
  <c r="AF8" i="1" s="1"/>
  <c r="AE18" i="1"/>
  <c r="AF18" i="1" s="1"/>
  <c r="Y24" i="1"/>
  <c r="Y25" i="1"/>
  <c r="Y23" i="1"/>
  <c r="Y22" i="1"/>
  <c r="Y21" i="1"/>
  <c r="Y19" i="1"/>
  <c r="Y18" i="1"/>
  <c r="Y17" i="1"/>
  <c r="Y16" i="1"/>
  <c r="Z15" i="1"/>
  <c r="Y14" i="1"/>
  <c r="Y13" i="1"/>
  <c r="Z12" i="1"/>
  <c r="Y11" i="1"/>
  <c r="Z10" i="1"/>
  <c r="Y9" i="1"/>
  <c r="Y8" i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l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Z19" i="1"/>
  <c r="Z25" i="1"/>
  <c r="Z11" i="1"/>
  <c r="Z16" i="1"/>
  <c r="Z21" i="1"/>
  <c r="Z24" i="1"/>
  <c r="Z9" i="1"/>
  <c r="Z17" i="1"/>
  <c r="Z22" i="1"/>
  <c r="Z13" i="1"/>
  <c r="Z14" i="1"/>
  <c r="Z18" i="1"/>
  <c r="Z23" i="1"/>
  <c r="Y26" i="1"/>
  <c r="AF39" i="1"/>
  <c r="AE41" i="1"/>
  <c r="A32" i="8"/>
  <c r="B28" i="8" l="1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27" i="8"/>
  <c r="C27" i="8"/>
  <c r="A28" i="8"/>
  <c r="A29" i="8"/>
  <c r="A30" i="8"/>
  <c r="A31" i="8"/>
  <c r="A33" i="8"/>
  <c r="A34" i="8"/>
  <c r="A35" i="8"/>
  <c r="A36" i="8"/>
  <c r="A37" i="8"/>
  <c r="A38" i="8"/>
  <c r="A39" i="8"/>
  <c r="A40" i="8"/>
  <c r="A41" i="8"/>
  <c r="A42" i="8"/>
  <c r="A43" i="8"/>
  <c r="A44" i="8"/>
  <c r="A27" i="8"/>
  <c r="D5" i="11"/>
  <c r="D6" i="11"/>
  <c r="E6" i="11"/>
  <c r="D7" i="11"/>
  <c r="E7" i="11"/>
  <c r="D8" i="11"/>
  <c r="E8" i="11"/>
  <c r="D9" i="11"/>
  <c r="E9" i="11"/>
  <c r="D10" i="11"/>
  <c r="E10" i="11"/>
  <c r="D14" i="11"/>
  <c r="D15" i="11"/>
  <c r="E15" i="11"/>
  <c r="D16" i="11"/>
  <c r="E16" i="11"/>
  <c r="D17" i="11"/>
  <c r="E17" i="11"/>
  <c r="D18" i="11"/>
  <c r="E18" i="11"/>
  <c r="D19" i="11"/>
  <c r="E19" i="11"/>
  <c r="D23" i="11"/>
  <c r="D24" i="11"/>
  <c r="E24" i="11"/>
  <c r="D25" i="11"/>
  <c r="E25" i="11"/>
  <c r="D26" i="11"/>
  <c r="E26" i="11"/>
  <c r="D27" i="11"/>
  <c r="E27" i="11"/>
  <c r="D28" i="11"/>
  <c r="E28" i="1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</calcChain>
</file>

<file path=xl/sharedStrings.xml><?xml version="1.0" encoding="utf-8"?>
<sst xmlns="http://schemas.openxmlformats.org/spreadsheetml/2006/main" count="12875" uniqueCount="5641">
  <si>
    <t>to Iowa - Shea Hillenbrand, Angel Berroa and Thunder 2008 #6</t>
  </si>
  <si>
    <t>Orl 5</t>
  </si>
  <si>
    <t>Caz 5</t>
  </si>
  <si>
    <t>to Iowa - Ian Snell, Alex Cintron, Mariners 2008 #2 and #4</t>
  </si>
  <si>
    <t>to New England - Josh Beckett, Hawks 2008 #5 and #7</t>
  </si>
  <si>
    <t>to Buffalo - Jaret Wright</t>
  </si>
  <si>
    <t>to Mission Viejo - Bisons 2008 #3 and #4</t>
  </si>
  <si>
    <t>to Poland - Vincente Padilla</t>
  </si>
  <si>
    <t>to Terrapin - Power 2008 #4</t>
  </si>
  <si>
    <t>NABL 2008 STANDINGS</t>
  </si>
  <si>
    <t>Nippert</t>
  </si>
  <si>
    <t>Reynolds</t>
  </si>
  <si>
    <t>Ankiel</t>
  </si>
  <si>
    <t>Braun</t>
  </si>
  <si>
    <t>Byrdak</t>
  </si>
  <si>
    <t>Asdrubal</t>
  </si>
  <si>
    <t>Jesus</t>
  </si>
  <si>
    <t>Dukes</t>
  </si>
  <si>
    <t>Elijah</t>
  </si>
  <si>
    <t>to Terrapin- Kiko Calero</t>
    <phoneticPr fontId="12" type="noConversion"/>
  </si>
  <si>
    <t>to New England- Marcus Thames</t>
    <phoneticPr fontId="12" type="noConversion"/>
  </si>
  <si>
    <t>to Terrapin - Wandy Rodriguez, Clint Barmes and Thunder 2007 #4</t>
  </si>
  <si>
    <t>to Shizuoka - Thunder 2007 #8</t>
  </si>
  <si>
    <t>to Eugene - Ryan Madson</t>
  </si>
  <si>
    <t>to Terrapin - Thunder 2007 #7</t>
  </si>
  <si>
    <t>to Iowa - Cory Sullivan</t>
  </si>
  <si>
    <t>to Shizuoka - Hawks 2007 #7</t>
  </si>
  <si>
    <t>to Bay - Adrian Beltre, Steve Trachsel, Brendon Donnelly and Hawks 2007 #8</t>
  </si>
  <si>
    <t>to Iowa - Gary Matthews, Claudio Vargas, Olmedo Saenz and Bonackers 2007 #5</t>
  </si>
  <si>
    <t>(3rd Wildcard)</t>
  </si>
  <si>
    <t>(3rd Best Record)</t>
  </si>
  <si>
    <t>(2nd Wildcard)</t>
  </si>
  <si>
    <t>(1st Wildcard)</t>
  </si>
  <si>
    <t>(Best Record)</t>
  </si>
  <si>
    <t>(2nd Best Record)</t>
  </si>
  <si>
    <t>to Terrapin - Jason Giambi</t>
  </si>
  <si>
    <t>to Iowa - Matt Murton, Ben Molina and Brad Wilkerson</t>
  </si>
  <si>
    <t>to Eugene - Ervin Santana and Justin Duchscherer</t>
  </si>
  <si>
    <t>to Stockton - Nate Robertson and Mariano Rivera</t>
  </si>
  <si>
    <t>to East Reading - Nick Swisher, Brad Thompson and Scott Baker</t>
  </si>
  <si>
    <t>to Red Arrow - Roger Clemens, Erik Bedard, Bob Wickman and Rage 2007 #3</t>
  </si>
  <si>
    <t>Poland</t>
  </si>
  <si>
    <t>Ruppert Mundys</t>
  </si>
  <si>
    <t>Ruppert</t>
  </si>
  <si>
    <t>W</t>
  </si>
  <si>
    <t>L</t>
  </si>
  <si>
    <t>Pct</t>
  </si>
  <si>
    <t>GB</t>
  </si>
  <si>
    <t>---</t>
  </si>
  <si>
    <t>Bay Bonackers</t>
  </si>
  <si>
    <t>to Stockton - David Ortiz</t>
  </si>
  <si>
    <t>to Cazadero - Matt Holliday, John Smoltz and Joe Nathan</t>
  </si>
  <si>
    <t>to Poland - Brett Myers, Bonackers 2007 #1 and Crushers 2007 #1</t>
  </si>
  <si>
    <t>to Bay- Randy Johnson</t>
  </si>
  <si>
    <t>to Mission Viejo- Bay's 2010 #5</t>
  </si>
  <si>
    <t>to Poland - Corey Koskie, Sluggers 2007 #3, #4, #5 and 2008 #3</t>
  </si>
  <si>
    <t>to Iowa - Jae Seo</t>
  </si>
  <si>
    <t>to Stockton - Eric Milton</t>
  </si>
  <si>
    <t>to Iowa - Shizuoka 2007 #6 and #7</t>
  </si>
  <si>
    <t>to Shizuoka - Bonakers 2007 #5</t>
  </si>
  <si>
    <t>to Boca Raton - Edgar Renteria</t>
  </si>
  <si>
    <t>to Orlando - Dan Haren</t>
  </si>
  <si>
    <t>to Poland - Nelson Cruz</t>
  </si>
  <si>
    <t>to Ruppert - Ryan Freel</t>
  </si>
  <si>
    <t>to Mission Viejo - Jeremy Sowers</t>
  </si>
  <si>
    <t>to Etiwanda- Brian Giles</t>
  </si>
  <si>
    <t>to Columbia- Josh Willingham</t>
  </si>
  <si>
    <t>to East Reading - Vigilantes 2008 #2 and #7</t>
  </si>
  <si>
    <t>to Eugene - Ricky Nolasco and Hawks 2008 #8</t>
  </si>
  <si>
    <t>ARIAS</t>
  </si>
  <si>
    <t>ROSS</t>
  </si>
  <si>
    <t>Snell</t>
  </si>
  <si>
    <t>Theriot</t>
  </si>
  <si>
    <t>Verlander</t>
  </si>
  <si>
    <t>to Stockton - Nick Punto and Rage 2007 #1</t>
  </si>
  <si>
    <t>to East Reading - Matt Wise, Jose Mesa, Jamey Wright and Rage 2007 #2 and #3</t>
  </si>
  <si>
    <t>to Stockton - Jason Schmidt, Milton Bradley and Vigilantes 2007 #7</t>
  </si>
  <si>
    <t>to Mission Viejo - Sluggers 2007 #1, #2 and Mark Kotsay</t>
  </si>
  <si>
    <t>to Stockton - Andy Pettitte and David Riske</t>
  </si>
  <si>
    <t>to New England - Gil Meche, Mike Maroth and Sluggers 2007 #6 and #8</t>
  </si>
  <si>
    <t>to Eugene - Vigilantes 2007 #6</t>
  </si>
  <si>
    <t>to Mission Viejo - Jason Vargas</t>
  </si>
  <si>
    <t>to New England - Mike MacDougal and Rage 2007 #8</t>
  </si>
  <si>
    <t>to East Reading - Mariners 2007 #6</t>
  </si>
  <si>
    <t>to East Reading - Samurai 2007 #8</t>
  </si>
  <si>
    <t>to Shizuoka - Frank Cattlanotto</t>
  </si>
  <si>
    <t>to Groton - Kyle Davies</t>
  </si>
  <si>
    <t>to Stockton - Sluggers 2007 #7</t>
  </si>
  <si>
    <t>to Eugene - Chad Qualls</t>
  </si>
  <si>
    <t>to Etiwanda - Sluggers 2007 #7</t>
  </si>
  <si>
    <t>to Stockton - Josh Towers</t>
  </si>
  <si>
    <t>to Cazadero - Bonackers 2007 #1 and Dan Wheeler</t>
  </si>
  <si>
    <t>to Bay - Pedro Martinez, Claudio Vargas and Mark Hendrickson</t>
  </si>
  <si>
    <t>to Stockton - Brad Halsey</t>
  </si>
  <si>
    <t>Lehr</t>
  </si>
  <si>
    <t>Fowler</t>
  </si>
  <si>
    <t>Dexter</t>
  </si>
  <si>
    <t>Daley</t>
  </si>
  <si>
    <t xml:space="preserve">West </t>
  </si>
  <si>
    <t>Meyer</t>
  </si>
  <si>
    <t>Gervacio</t>
  </si>
  <si>
    <t>to Stockton - Derek Lowe</t>
  </si>
  <si>
    <t>to New England - Brad Penny and Rage 2007 #1</t>
  </si>
  <si>
    <t>to Shizuoka - Vigilantes 2007 #7</t>
  </si>
  <si>
    <t>to Eugene - Orlando Cabrera and Angel Berroa</t>
  </si>
  <si>
    <t>Robinzon</t>
  </si>
  <si>
    <t>G. SMITH</t>
  </si>
  <si>
    <t>HOFFPAUIR</t>
  </si>
  <si>
    <t>DEWITT</t>
  </si>
  <si>
    <t>TATIS</t>
  </si>
  <si>
    <t>ISHIKAWA</t>
  </si>
  <si>
    <t>to Terrapin - Adrian Gonzalez, Matt Murton, JJ Hardy and Fernando Rodney</t>
  </si>
  <si>
    <t>to Iowa - Aaron Rowand</t>
  </si>
  <si>
    <t>to Cazadero - Derrick Turnbow, Jimmy Rollins and Geoff Blum</t>
  </si>
  <si>
    <t>to Terrapin - Noah Lowry and Corey Hart</t>
  </si>
  <si>
    <t>to Cazadero - Derreck Lee, Brett Myers and Jorge Sosa</t>
  </si>
  <si>
    <t>to Terrapin - Curt Schilling, Garrett Atkins and Orlando Cabrera</t>
  </si>
  <si>
    <t>mrsumo1@yahoo.com</t>
  </si>
  <si>
    <t>NABL 2008 DRAFT</t>
  </si>
  <si>
    <t>Alfredo</t>
  </si>
  <si>
    <t>Kurt</t>
  </si>
  <si>
    <t>Taylor</t>
  </si>
  <si>
    <t>Capps</t>
  </si>
  <si>
    <t>Choo</t>
  </si>
  <si>
    <t>Shin-Soo</t>
  </si>
  <si>
    <t>Condrey</t>
  </si>
  <si>
    <t>Stephen</t>
  </si>
  <si>
    <t>Duncan</t>
  </si>
  <si>
    <t>Garko</t>
  </si>
  <si>
    <t>Cole</t>
  </si>
  <si>
    <t>JP</t>
  </si>
  <si>
    <t>Johjima</t>
  </si>
  <si>
    <t>Kenji</t>
  </si>
  <si>
    <t>Kemp</t>
  </si>
  <si>
    <t>Kendrick</t>
  </si>
  <si>
    <t>Howie</t>
  </si>
  <si>
    <t>Ian</t>
  </si>
  <si>
    <t>Lester</t>
  </si>
  <si>
    <t>Markakis</t>
  </si>
  <si>
    <t>Martin</t>
  </si>
  <si>
    <t>Mathis</t>
  </si>
  <si>
    <t>Morales</t>
  </si>
  <si>
    <t>Murphy</t>
  </si>
  <si>
    <t>to Shizouka- Stockton's 2010 #3</t>
  </si>
  <si>
    <t>to New England- Odalis Perez and Shizouka's 2010 #5</t>
  </si>
  <si>
    <t>Pagan</t>
  </si>
  <si>
    <t>Pinto</t>
  </si>
  <si>
    <t>Renyel</t>
  </si>
  <si>
    <t>Cody</t>
  </si>
  <si>
    <t>Ruiz</t>
  </si>
  <si>
    <t>Anibal</t>
  </si>
  <si>
    <t>to Orlando - Jhonny Peralta</t>
  </si>
  <si>
    <t>to Delta Lake - John Smoltz</t>
  </si>
  <si>
    <t>to Mission Viejo - Jaret Wright</t>
  </si>
  <si>
    <t>to East Reading - Dan Wilson</t>
  </si>
  <si>
    <t>to Stockton - Rage 2006 #2 and #3</t>
  </si>
  <si>
    <t>to Cazadero - Bonakers 2006 #2</t>
  </si>
  <si>
    <t>to Bay - Jose Vidro</t>
  </si>
  <si>
    <t>to Groton - Daniel Cabrera, Rage 2006 #2 and Sluggers 2006 #5</t>
  </si>
  <si>
    <t>to Stockton - Mark Kotsay, Chipper Jones, Corey Koskie and Gil Meche</t>
  </si>
  <si>
    <t>to Terrapin - Ryan Madson, Ben Molina and Mark Loretta</t>
  </si>
  <si>
    <t>to Stockton - Justin Duchscherer, Kiko Calero and Bobby Crosby</t>
  </si>
  <si>
    <t>to Stockton - Vigilantes 2006 #8</t>
  </si>
  <si>
    <t>to New England - Alex Cintron</t>
  </si>
  <si>
    <t>to Red Arrow - Abraham O Nunez</t>
  </si>
  <si>
    <t>to Iowa - Ben Sheets and John Patterson</t>
  </si>
  <si>
    <t>to Mission Viejo- Nomar Garciaparra as the PTBNL</t>
  </si>
  <si>
    <t>to Capistrano- Mission Viejo's 2009 #9 &amp; #10</t>
  </si>
  <si>
    <t>to New England-Jon Leiber</t>
  </si>
  <si>
    <t>to Orlando- Red Arrow's 2009 #6</t>
  </si>
  <si>
    <t>to New England- Stockton's 2010 #3</t>
  </si>
  <si>
    <t>to Stockton- Aaron Cook</t>
  </si>
  <si>
    <t>NABL 2010 DRAFT</t>
  </si>
  <si>
    <t>to Boca Raton - Ken Griffey and Mark Sweeney</t>
  </si>
  <si>
    <t>to Cazadero - Chone Figgins and Bisons 2006 #3, 4 and 5</t>
  </si>
  <si>
    <t>to Buffalo - Morgan Ensberg</t>
  </si>
  <si>
    <t>to Delta Lake - Paul Konerko</t>
  </si>
  <si>
    <t>PULL BACKS</t>
  </si>
  <si>
    <t>to Iowa - David Eckstein</t>
  </si>
  <si>
    <t>to New England - Jose Reyes and Nick Johnson</t>
  </si>
  <si>
    <t>to Moorpark - Al Reyes</t>
  </si>
  <si>
    <t>to Stockton - Mike Redmond</t>
  </si>
  <si>
    <t>to Groton - Sluggers 2007 #7</t>
  </si>
  <si>
    <t>to East Reading - Roger Clemens</t>
  </si>
  <si>
    <t>Brent</t>
  </si>
  <si>
    <t>McGehee</t>
  </si>
  <si>
    <t>Gamel</t>
  </si>
  <si>
    <t>Vargas</t>
  </si>
  <si>
    <t>Claudio</t>
  </si>
  <si>
    <t>Omir</t>
  </si>
  <si>
    <t>Parnell</t>
  </si>
  <si>
    <t>Takahashi</t>
  </si>
  <si>
    <t>McCutchen</t>
  </si>
  <si>
    <t>Rasmus</t>
  </si>
  <si>
    <t>to Stockton - Mike DeJean and Rage 2007 #2 and #3</t>
  </si>
  <si>
    <t>to East Reading- Seth McClung and Brandon League</t>
  </si>
  <si>
    <t>NABL MANAGER INFORMATION</t>
  </si>
  <si>
    <t>Pete</t>
  </si>
  <si>
    <t>Mitchell</t>
  </si>
  <si>
    <t>Friske</t>
  </si>
  <si>
    <t>to Stockton- Tim Redding</t>
  </si>
  <si>
    <t>to Shizouka- Stockton's 2009 #6</t>
  </si>
  <si>
    <t>James</t>
  </si>
  <si>
    <t>SHTROLLEY@aol.com</t>
  </si>
  <si>
    <t>apbadelao@hotmail.com</t>
  </si>
  <si>
    <t>Killam</t>
  </si>
  <si>
    <t>Pjmitch@aol.com</t>
  </si>
  <si>
    <t>Stockton</t>
  </si>
  <si>
    <t>CA</t>
  </si>
  <si>
    <t>Coral Springs</t>
  </si>
  <si>
    <t>68 Overlook Dr.</t>
  </si>
  <si>
    <t>MA</t>
  </si>
  <si>
    <t>978-448-9407</t>
  </si>
  <si>
    <t>01450</t>
  </si>
  <si>
    <t>27541 Capricho</t>
  </si>
  <si>
    <t>220 Chilton Way</t>
  </si>
  <si>
    <t>Fairless Hills</t>
  </si>
  <si>
    <t>215-945-2862</t>
  </si>
  <si>
    <t>954-757-6232</t>
  </si>
  <si>
    <t xml:space="preserve">Series     </t>
  </si>
  <si>
    <t>Cell Phone</t>
  </si>
  <si>
    <t>Stockton Sluggers</t>
  </si>
  <si>
    <t>NABL website URL:</t>
  </si>
  <si>
    <t>to Orlando - Jon Leiber and Samurai 2006 #5</t>
  </si>
  <si>
    <t>to Shizuoka - Garrett Anderson and Lightning 2006 #3</t>
  </si>
  <si>
    <t>MAY CLAIM</t>
  </si>
  <si>
    <t>JUNE CUT</t>
  </si>
  <si>
    <t>JUNE CLAIM</t>
  </si>
  <si>
    <t>MAY CUT</t>
  </si>
  <si>
    <t>to East Reading- Jaime Moyer, Bobby Howry and CAZ 2010 #4</t>
  </si>
  <si>
    <t>to Cazadero- Carl Crawford</t>
  </si>
  <si>
    <t>to New England - Matt LeCroy and Hawks 2006 #3</t>
  </si>
  <si>
    <t>to Iowa - Cristian Guzman and Mariners 2006 #2 and 2006 #4</t>
  </si>
  <si>
    <t>to Stockton - Luis Matos, Matt Wise, Tomo Ohka and Mariners 2006 #3</t>
  </si>
  <si>
    <t>to New England - Todd Jones and Sluggers 2006 #4 and #7</t>
  </si>
  <si>
    <t>to Shizuoka - Sluggers 2006 #7</t>
  </si>
  <si>
    <t>to New England - Dustin Mohr</t>
  </si>
  <si>
    <t>TERRAPIN</t>
  </si>
  <si>
    <t>to Stockton - Bobby Kielty and Miguel Cairo</t>
  </si>
  <si>
    <t>to Shizuoka - Sluggers 2006 #6</t>
  </si>
  <si>
    <t>East Reading Rage</t>
  </si>
  <si>
    <t>East Reading</t>
  </si>
  <si>
    <t>Etiwanda Anteaters</t>
  </si>
  <si>
    <t>Terrapin Flyers</t>
  </si>
  <si>
    <t>Smith</t>
  </si>
  <si>
    <t>4842 Rushden Ave</t>
  </si>
  <si>
    <t>San Diego</t>
  </si>
  <si>
    <t>Terrapin</t>
  </si>
  <si>
    <t>Etiwanda</t>
  </si>
  <si>
    <t>Ter</t>
  </si>
  <si>
    <t>Ter 4</t>
  </si>
  <si>
    <t>Ter 5</t>
  </si>
  <si>
    <t>TER</t>
  </si>
  <si>
    <t>R. ROMERO</t>
  </si>
  <si>
    <t>TILLMAN</t>
  </si>
  <si>
    <t>A. BAILEY</t>
  </si>
  <si>
    <t>SNIDER</t>
  </si>
  <si>
    <t>MEDLIN</t>
  </si>
  <si>
    <t>CAHILL</t>
  </si>
  <si>
    <t>MCGEHEE</t>
  </si>
  <si>
    <t>G. JONES</t>
  </si>
  <si>
    <t>REIMOLD</t>
  </si>
  <si>
    <t>LAPORTA</t>
  </si>
  <si>
    <t>BORBON</t>
  </si>
  <si>
    <t>MAYBIN</t>
  </si>
  <si>
    <t>FOWLER</t>
  </si>
  <si>
    <t>LEBLANC</t>
  </si>
  <si>
    <t>STUBBS</t>
  </si>
  <si>
    <t>J. ZIMMERMAN</t>
  </si>
  <si>
    <t>T. HUNTER</t>
  </si>
  <si>
    <t>HUFF</t>
  </si>
  <si>
    <t>DETWILER</t>
  </si>
  <si>
    <t>D. BARD</t>
  </si>
  <si>
    <t>SANTOS</t>
  </si>
  <si>
    <t>DESMOND</t>
  </si>
  <si>
    <t>PAULINO</t>
  </si>
  <si>
    <t>E. CABRERA</t>
  </si>
  <si>
    <t>BELLSARIO</t>
  </si>
  <si>
    <t>PENNINGTON</t>
  </si>
  <si>
    <t>G. PARRA</t>
  </si>
  <si>
    <t>CALERO</t>
  </si>
  <si>
    <t>A. AVILA</t>
  </si>
  <si>
    <t>RZEPCZYNSKI</t>
  </si>
  <si>
    <t>D. HOLLAND</t>
  </si>
  <si>
    <t>GAMEL</t>
  </si>
  <si>
    <t>NORRIS</t>
  </si>
  <si>
    <t>CAZADERO</t>
  </si>
  <si>
    <t>MIJERAS</t>
  </si>
  <si>
    <t>SANCHES</t>
  </si>
  <si>
    <t>JARAMILLO</t>
  </si>
  <si>
    <t>STAMMEN</t>
  </si>
  <si>
    <t>CECIL</t>
  </si>
  <si>
    <t>A. TORRES</t>
  </si>
  <si>
    <t>CLIPPARD</t>
  </si>
  <si>
    <t>GREGERSON</t>
  </si>
  <si>
    <t>VALBUENA</t>
  </si>
  <si>
    <t>RAYBURN</t>
  </si>
  <si>
    <t>B. ALLEN</t>
  </si>
  <si>
    <t>TEAGARDEN</t>
  </si>
  <si>
    <t>FOX</t>
  </si>
  <si>
    <t>PERRY</t>
  </si>
  <si>
    <t>JANISH</t>
  </si>
  <si>
    <t>MCDONALD</t>
  </si>
  <si>
    <t>ACEVES</t>
  </si>
  <si>
    <t>KAWAKAMI</t>
  </si>
  <si>
    <t>HAWKSWORTH</t>
  </si>
  <si>
    <t>D. HERNANDEZ</t>
  </si>
  <si>
    <t>T. SIPP</t>
  </si>
  <si>
    <t>M. BRANTLEY</t>
  </si>
  <si>
    <t>AVILES</t>
  </si>
  <si>
    <t>WEST</t>
  </si>
  <si>
    <t>YOUNG</t>
  </si>
  <si>
    <t>PAVANO</t>
  </si>
  <si>
    <t>PAGAN</t>
  </si>
  <si>
    <t>GERVACIO</t>
  </si>
  <si>
    <t>FRENCH</t>
  </si>
  <si>
    <t>VARGAS</t>
  </si>
  <si>
    <t>MARSON</t>
  </si>
  <si>
    <t>L. NIX</t>
  </si>
  <si>
    <t>O'FLAHERTY</t>
  </si>
  <si>
    <t>GETZ</t>
  </si>
  <si>
    <t>B. PENA</t>
  </si>
  <si>
    <t>MAZZARO</t>
  </si>
  <si>
    <t>CERVELLI</t>
  </si>
  <si>
    <t>PALMER</t>
  </si>
  <si>
    <t>THATCHER</t>
  </si>
  <si>
    <t>DUENSING</t>
  </si>
  <si>
    <t>LIDGE</t>
  </si>
  <si>
    <t>SAUNDERS</t>
  </si>
  <si>
    <t>R. ROBERTS</t>
  </si>
  <si>
    <t>FULCHINO</t>
  </si>
  <si>
    <t>SCHAFER</t>
  </si>
  <si>
    <t>DYE</t>
  </si>
  <si>
    <t>RYAL</t>
  </si>
  <si>
    <t>RUIZ</t>
  </si>
  <si>
    <t>MEDDERS</t>
  </si>
  <si>
    <t>MARTIS</t>
  </si>
  <si>
    <t>ACCARDO</t>
  </si>
  <si>
    <t>MEYER</t>
  </si>
  <si>
    <t>OUTMAN</t>
  </si>
  <si>
    <t>G. MOTA</t>
  </si>
  <si>
    <t>HERRERA</t>
  </si>
  <si>
    <t>ZAVADA</t>
  </si>
  <si>
    <t>T. GWYNN JR.</t>
  </si>
  <si>
    <t>JD MARTIN</t>
  </si>
  <si>
    <t>LEHR</t>
  </si>
  <si>
    <t>IZTURIS</t>
  </si>
  <si>
    <t>ZAUN</t>
  </si>
  <si>
    <t>KOTTARES</t>
  </si>
  <si>
    <t>NI</t>
  </si>
  <si>
    <t>DI. HERNANDEZ</t>
  </si>
  <si>
    <t>POWELL</t>
  </si>
  <si>
    <t>STAUFFER</t>
  </si>
  <si>
    <t>P. FELIZ</t>
  </si>
  <si>
    <t>MOTTE</t>
  </si>
  <si>
    <t>VENABLE</t>
  </si>
  <si>
    <t>BRIGNAC</t>
  </si>
  <si>
    <t>S. WHITE</t>
  </si>
  <si>
    <t>MEEK</t>
  </si>
  <si>
    <t>LODUCA</t>
  </si>
  <si>
    <t>BULGER</t>
  </si>
  <si>
    <t>T. GLAUS</t>
  </si>
  <si>
    <t>PATTERSON</t>
  </si>
  <si>
    <t>E. YOUNG JR.</t>
  </si>
  <si>
    <t>MAYBERRY JR.</t>
  </si>
  <si>
    <t>TEJADA</t>
  </si>
  <si>
    <t>JE WEAVER</t>
  </si>
  <si>
    <t>WELLMEYER</t>
  </si>
  <si>
    <t>PARNELL</t>
  </si>
  <si>
    <t>COKE</t>
  </si>
  <si>
    <t>VIZQUEL</t>
  </si>
  <si>
    <t>O'SULLIVAN</t>
  </si>
  <si>
    <t>ROWAND</t>
  </si>
  <si>
    <t>TOMKO</t>
  </si>
  <si>
    <t>S. JACKSON</t>
  </si>
  <si>
    <t>MAIER</t>
  </si>
  <si>
    <t>S. KELLY</t>
  </si>
  <si>
    <t>T. PENA</t>
  </si>
  <si>
    <t>RODNEY</t>
  </si>
  <si>
    <t>D. DAVIS</t>
  </si>
  <si>
    <t>BADENHOP</t>
  </si>
  <si>
    <t>LARISH</t>
  </si>
  <si>
    <t>ANDINO</t>
  </si>
  <si>
    <t>NADY</t>
  </si>
  <si>
    <t>D. WILLIS</t>
  </si>
  <si>
    <t>J. NIX</t>
  </si>
  <si>
    <t>KEARNS</t>
  </si>
  <si>
    <t>SCHLERETH</t>
  </si>
  <si>
    <t>ETIWANDA</t>
  </si>
  <si>
    <t>MISSION VIEJO</t>
  </si>
  <si>
    <t>FRANCIS</t>
  </si>
  <si>
    <t>MCGOWAN</t>
  </si>
  <si>
    <t>SHOUSE</t>
  </si>
  <si>
    <t>BUSH</t>
  </si>
  <si>
    <t>ZUMAYA</t>
  </si>
  <si>
    <t>NUNEZ</t>
  </si>
  <si>
    <t xml:space="preserve">DURBIN </t>
  </si>
  <si>
    <t>ROUND 3</t>
  </si>
  <si>
    <t>TEAM</t>
  </si>
  <si>
    <t>ROUND 8</t>
  </si>
  <si>
    <t>(owned by)</t>
  </si>
  <si>
    <t>ROUND 1 (best of seven)</t>
  </si>
  <si>
    <t>ROUND 2 (best of seven)</t>
  </si>
  <si>
    <t>ROUND 3 (best of seven)</t>
  </si>
  <si>
    <t>Arroyo</t>
  </si>
  <si>
    <t>Erik</t>
  </si>
  <si>
    <t>Bruney</t>
  </si>
  <si>
    <t>Buck</t>
  </si>
  <si>
    <t>Burnett</t>
  </si>
  <si>
    <t>Daniel</t>
  </si>
  <si>
    <t>Alberto</t>
  </si>
  <si>
    <t>DeJesus</t>
  </si>
  <si>
    <t>Dobbs</t>
  </si>
  <si>
    <t>Downs</t>
  </si>
  <si>
    <t>Greinke</t>
  </si>
  <si>
    <t>Zack</t>
  </si>
  <si>
    <t>Edwin</t>
  </si>
  <si>
    <t>Logan</t>
  </si>
  <si>
    <t>Kaz</t>
  </si>
  <si>
    <t>Miles</t>
  </si>
  <si>
    <t>Yadier</t>
  </si>
  <si>
    <t>to Shizouka- Kelly Johnson and Greg Dobbs</t>
  </si>
  <si>
    <t>to Groton- Shizouka's 2009 #2 &amp; #3</t>
  </si>
  <si>
    <t>to  Red Arrow- Jacoby Ellsbury, Yunesky Betancourt, Yorbit Torrealba &amp; Sean Marshall</t>
  </si>
  <si>
    <t>to Terrapin- Carlos Lee and Tak Saito</t>
  </si>
  <si>
    <t>Santos</t>
  </si>
  <si>
    <t>Upton</t>
  </si>
  <si>
    <t>Team Name</t>
  </si>
  <si>
    <t>Last Name</t>
  </si>
  <si>
    <t>First Name</t>
  </si>
  <si>
    <t>Mailing Address</t>
  </si>
  <si>
    <t>City</t>
  </si>
  <si>
    <t>State</t>
  </si>
  <si>
    <t>Zip</t>
  </si>
  <si>
    <t>Home Phone</t>
  </si>
  <si>
    <t>Email</t>
  </si>
  <si>
    <t>PA</t>
  </si>
  <si>
    <t>NY</t>
  </si>
  <si>
    <t>FL</t>
  </si>
  <si>
    <t>to New England- Terrapins' 2010 #1, #3, #5 amd #6</t>
  </si>
  <si>
    <t>to Terrapin- J.A. Happ and Rafael Betancourt</t>
  </si>
  <si>
    <t>to Capistrano- Alex Rios and Jarrod Saltalamacchia</t>
  </si>
  <si>
    <t>to Terrapin- Brad Penny and Kevin Correa</t>
  </si>
  <si>
    <t>MATUSZ</t>
  </si>
  <si>
    <t>WIETERS</t>
  </si>
  <si>
    <t>HANSON</t>
  </si>
  <si>
    <t>BECKHAM</t>
  </si>
  <si>
    <t>MCCUTCHON</t>
  </si>
  <si>
    <t>NEIMANN</t>
  </si>
  <si>
    <t>COUGHLAN</t>
  </si>
  <si>
    <t>R. WELLS</t>
  </si>
  <si>
    <t>LATOS</t>
  </si>
  <si>
    <t>PORCELLO</t>
  </si>
  <si>
    <t>PRICE</t>
  </si>
  <si>
    <t>RASMUS</t>
  </si>
  <si>
    <t>ANDERSON</t>
  </si>
  <si>
    <t>ANDRUS</t>
  </si>
  <si>
    <t>BLANKS</t>
  </si>
  <si>
    <t>N. FELIZ</t>
  </si>
  <si>
    <t>BERGESON</t>
  </si>
  <si>
    <t>Marson</t>
  </si>
  <si>
    <t>Lou</t>
  </si>
  <si>
    <t>Brantley</t>
  </si>
  <si>
    <t>Porcello</t>
  </si>
  <si>
    <t>Avila</t>
  </si>
  <si>
    <t>Palmer</t>
  </si>
  <si>
    <t>INF</t>
  </si>
  <si>
    <t>Aceves</t>
  </si>
  <si>
    <t>WAIVER ORDER</t>
  </si>
  <si>
    <t>TRANSACTIONS</t>
  </si>
  <si>
    <t>DATE</t>
  </si>
  <si>
    <t>***ROOKIE DRAFT***</t>
  </si>
  <si>
    <t>OP</t>
  </si>
  <si>
    <t>Stockton becomes OP Redbirds</t>
  </si>
  <si>
    <t>Columbia becomes Manhattan Powercats</t>
  </si>
  <si>
    <t>&lt;-----   Home Team   -----&gt;</t>
  </si>
  <si>
    <t>MAY</t>
  </si>
  <si>
    <t>CAZ</t>
  </si>
  <si>
    <t>SHI</t>
  </si>
  <si>
    <t>GRO</t>
  </si>
  <si>
    <t>NE</t>
  </si>
  <si>
    <t>ORL</t>
  </si>
  <si>
    <t>Caz</t>
  </si>
  <si>
    <t>Shi</t>
  </si>
  <si>
    <t>Gro</t>
  </si>
  <si>
    <t>Orl</t>
  </si>
  <si>
    <t>Shi 5</t>
  </si>
  <si>
    <t>Caz 4</t>
  </si>
  <si>
    <t>NE 4</t>
  </si>
  <si>
    <t>Gro 4</t>
  </si>
  <si>
    <t>JULY</t>
  </si>
  <si>
    <t>AUG</t>
  </si>
  <si>
    <t>Shi 4</t>
  </si>
  <si>
    <t>Orl 4</t>
  </si>
  <si>
    <t>Gro 5</t>
  </si>
  <si>
    <t>SEPT</t>
  </si>
  <si>
    <t>OCT</t>
  </si>
  <si>
    <t>NOV</t>
  </si>
  <si>
    <t>DEC</t>
  </si>
  <si>
    <t>NE 5</t>
  </si>
  <si>
    <t>JAN</t>
  </si>
  <si>
    <t>3 games</t>
  </si>
  <si>
    <t>4 games</t>
  </si>
  <si>
    <t>5 games</t>
  </si>
  <si>
    <t>Cazadero Crushers</t>
  </si>
  <si>
    <t>Iowa Hawks</t>
  </si>
  <si>
    <t>to Red Arrow- Melvin Mora</t>
  </si>
  <si>
    <t>to Groton- Red Arrow's 2010 #8</t>
  </si>
  <si>
    <t>2/14/1o</t>
  </si>
  <si>
    <t>to Shizouka- Brad Ausmus</t>
  </si>
  <si>
    <t>to Red Arrow- Shizouka's 2010 #10</t>
  </si>
  <si>
    <t>Red Arrow Trolleys</t>
  </si>
  <si>
    <t>Mission Viejo Vigilantes</t>
  </si>
  <si>
    <t>Groton Antiques</t>
  </si>
  <si>
    <t>Orlando Lightning</t>
  </si>
  <si>
    <t>Shizuoka Samurai</t>
  </si>
  <si>
    <t xml:space="preserve">NE - </t>
  </si>
  <si>
    <t>New England Mariners</t>
  </si>
  <si>
    <t>Current
Roster</t>
  </si>
  <si>
    <t>ROUND 2</t>
  </si>
  <si>
    <t>ROUND 1</t>
  </si>
  <si>
    <t>ROUND 7</t>
  </si>
  <si>
    <t>ROUND 6</t>
  </si>
  <si>
    <t>ROUND 5</t>
  </si>
  <si>
    <t>ROUND 4</t>
  </si>
  <si>
    <t>to East Reading- JC Romero and New England's 2011 #9</t>
  </si>
  <si>
    <t>Suzuki</t>
  </si>
  <si>
    <t>Torres</t>
  </si>
  <si>
    <t>Dan</t>
  </si>
  <si>
    <t>Lance</t>
  </si>
  <si>
    <t>Hank</t>
  </si>
  <si>
    <t>Hill</t>
  </si>
  <si>
    <t>Jackson</t>
  </si>
  <si>
    <t>to Etiwanda- New England's 2009 #1 and Stockton's 2009 #1</t>
  </si>
  <si>
    <t>Oliver</t>
  </si>
  <si>
    <t>Shane</t>
  </si>
  <si>
    <t>Adrian</t>
  </si>
  <si>
    <t>Damon</t>
  </si>
  <si>
    <t>Johnny</t>
  </si>
  <si>
    <t>Erstad</t>
  </si>
  <si>
    <t>Darin</t>
  </si>
  <si>
    <t>Gomez</t>
  </si>
  <si>
    <t>Vizquel</t>
  </si>
  <si>
    <t>Victor</t>
  </si>
  <si>
    <t>Baldelli</t>
  </si>
  <si>
    <t>Rocco</t>
  </si>
  <si>
    <t>Bennett</t>
  </si>
  <si>
    <t>Calero</t>
  </si>
  <si>
    <t>Kiko</t>
  </si>
  <si>
    <t>Carrasco</t>
  </si>
  <si>
    <t>Seth</t>
  </si>
  <si>
    <t>Eyre</t>
  </si>
  <si>
    <t>Figgins</t>
  </si>
  <si>
    <t>Chone</t>
  </si>
  <si>
    <t>Jesse</t>
  </si>
  <si>
    <t>Fuentes</t>
  </si>
  <si>
    <t>Gordon</t>
  </si>
  <si>
    <t>Dustin</t>
  </si>
  <si>
    <t>Inge</t>
  </si>
  <si>
    <t>Matsui</t>
  </si>
  <si>
    <t>Nady</t>
  </si>
  <si>
    <t>Xavier</t>
  </si>
  <si>
    <t>Nathan</t>
  </si>
  <si>
    <t>Peralta</t>
  </si>
  <si>
    <t>Tommy</t>
  </si>
  <si>
    <t>Phillips</t>
  </si>
  <si>
    <t>Reyes</t>
  </si>
  <si>
    <t>Robertson</t>
  </si>
  <si>
    <t>Ross</t>
  </si>
  <si>
    <t>Thames</t>
  </si>
  <si>
    <t>Chase</t>
  </si>
  <si>
    <t>Wheeler</t>
  </si>
  <si>
    <t>New England</t>
  </si>
  <si>
    <t>Martis</t>
  </si>
  <si>
    <t>Shairon</t>
  </si>
  <si>
    <t>Detwiler</t>
  </si>
  <si>
    <t>Clippard</t>
  </si>
  <si>
    <t>Wieters</t>
  </si>
  <si>
    <t>Jarrod</t>
  </si>
  <si>
    <t>Michael</t>
  </si>
  <si>
    <t>Frank</t>
  </si>
  <si>
    <t>Davis</t>
  </si>
  <si>
    <t>Dye</t>
  </si>
  <si>
    <t>Jermaine</t>
  </si>
  <si>
    <t>Kyle</t>
  </si>
  <si>
    <t>Green</t>
  </si>
  <si>
    <t>Greg</t>
  </si>
  <si>
    <t>Bill</t>
  </si>
  <si>
    <t>Nunez</t>
  </si>
  <si>
    <t>Penny</t>
  </si>
  <si>
    <t>Brad</t>
  </si>
  <si>
    <t>Rick</t>
  </si>
  <si>
    <t>to Capistrano-  Orlando's 2009 #1, Orlando's 2009 #2 &amp; Placido Polanco</t>
  </si>
  <si>
    <t>to Orlando- Capistrano's 2009 #2, Iowa's 2009 #2 and Johnny Damon</t>
  </si>
  <si>
    <t>Stewart</t>
  </si>
  <si>
    <t>Weaver</t>
  </si>
  <si>
    <t>Wilson</t>
  </si>
  <si>
    <t>Mission Viejo</t>
  </si>
  <si>
    <t>Byrnes</t>
  </si>
  <si>
    <t>Drew</t>
  </si>
  <si>
    <t>Freddy</t>
  </si>
  <si>
    <t>George</t>
  </si>
  <si>
    <t>to Shizouka- Mark Lowe, Shawn Camp and SHI 2010 #5</t>
  </si>
  <si>
    <t>to New England-Clint Barmes and Kevin Kouzmanoff and SHI 2010 #6 and SHI 2010 #7.</t>
  </si>
  <si>
    <t>Huff</t>
  </si>
  <si>
    <t>Aubrey</t>
  </si>
  <si>
    <t>Randy</t>
  </si>
  <si>
    <t>Rauch</t>
  </si>
  <si>
    <t>Cabrera</t>
  </si>
  <si>
    <t>Clayton</t>
  </si>
  <si>
    <t>Encarnacion</t>
  </si>
  <si>
    <t>Jorge</t>
  </si>
  <si>
    <t>Mota</t>
  </si>
  <si>
    <t>Guillermo</t>
  </si>
  <si>
    <t>Polanco</t>
  </si>
  <si>
    <t>Thomas</t>
  </si>
  <si>
    <t>Adams</t>
  </si>
  <si>
    <t>Berroa</t>
  </si>
  <si>
    <t>Angel</t>
  </si>
  <si>
    <t>Chad</t>
  </si>
  <si>
    <t>Escobar</t>
  </si>
  <si>
    <t>Josh</t>
  </si>
  <si>
    <t>Perez</t>
  </si>
  <si>
    <t>Ausmus</t>
  </si>
  <si>
    <t>Red Arrow</t>
  </si>
  <si>
    <t>Diaz</t>
  </si>
  <si>
    <t>Livan</t>
  </si>
  <si>
    <t>Hinske</t>
  </si>
  <si>
    <t>Weber</t>
  </si>
  <si>
    <t>Cook</t>
  </si>
  <si>
    <t>Furcal</t>
  </si>
  <si>
    <t>Hunter</t>
  </si>
  <si>
    <t>Ivan</t>
  </si>
  <si>
    <t>Justin</t>
  </si>
  <si>
    <t>Wolf</t>
  </si>
  <si>
    <t>Shizuoka</t>
  </si>
  <si>
    <t>Craig</t>
  </si>
  <si>
    <t>Zach</t>
  </si>
  <si>
    <t>Austin</t>
  </si>
  <si>
    <t>Looper</t>
  </si>
  <si>
    <t>Braden</t>
  </si>
  <si>
    <t>ROOKIE DRAFT</t>
  </si>
  <si>
    <t>to New England- East Reading 2011 #7</t>
  </si>
  <si>
    <t>Ben</t>
  </si>
  <si>
    <t>Blake</t>
  </si>
  <si>
    <t>Thome</t>
  </si>
  <si>
    <t>Jim</t>
  </si>
  <si>
    <t>CLE</t>
  </si>
  <si>
    <t>Billy</t>
  </si>
  <si>
    <t>Cazadero</t>
  </si>
  <si>
    <t>Jimmy</t>
  </si>
  <si>
    <t>CIN</t>
  </si>
  <si>
    <t>Willie</t>
  </si>
  <si>
    <t>Brandon</t>
  </si>
  <si>
    <t>David</t>
  </si>
  <si>
    <t>Morgan</t>
  </si>
  <si>
    <t>Hernandez</t>
  </si>
  <si>
    <t>Jason</t>
  </si>
  <si>
    <t>Bobby</t>
  </si>
  <si>
    <t>to New England- Etiwanda's 2009 #1 &amp; New England's 2009 #3</t>
  </si>
  <si>
    <t>Lee</t>
  </si>
  <si>
    <t>Phil</t>
  </si>
  <si>
    <t>Jake</t>
  </si>
  <si>
    <t>Pujols</t>
  </si>
  <si>
    <t>Albert</t>
  </si>
  <si>
    <t>Sheffield</t>
  </si>
  <si>
    <t>Gary</t>
  </si>
  <si>
    <t>ATL</t>
  </si>
  <si>
    <t>Fernando</t>
  </si>
  <si>
    <t>ne_mariners@yahoo.com</t>
  </si>
  <si>
    <t>killampeter@yahoo.com</t>
  </si>
  <si>
    <t>Walker</t>
  </si>
  <si>
    <t>Shawn</t>
  </si>
  <si>
    <t>John</t>
  </si>
  <si>
    <t>Felix</t>
  </si>
  <si>
    <t>Carlos</t>
  </si>
  <si>
    <t>Trevor</t>
  </si>
  <si>
    <t>Tyler</t>
  </si>
  <si>
    <t>Johnson</t>
  </si>
  <si>
    <t>Paul</t>
  </si>
  <si>
    <t>Lowe</t>
  </si>
  <si>
    <t>Sean</t>
  </si>
  <si>
    <t>Martinez</t>
  </si>
  <si>
    <t>Myers</t>
  </si>
  <si>
    <t>Nick</t>
  </si>
  <si>
    <t>Joe</t>
  </si>
  <si>
    <t>Rivera</t>
  </si>
  <si>
    <t>Aaron</t>
  </si>
  <si>
    <t>Kelly</t>
  </si>
  <si>
    <t>Wood</t>
  </si>
  <si>
    <t>Abreu</t>
  </si>
  <si>
    <t>Groton</t>
  </si>
  <si>
    <t>Jeremy</t>
  </si>
  <si>
    <t>Ryan</t>
  </si>
  <si>
    <t>Castro</t>
  </si>
  <si>
    <t>Jones</t>
  </si>
  <si>
    <t>Player Count</t>
  </si>
  <si>
    <t>Corey</t>
  </si>
  <si>
    <t>Nelson</t>
  </si>
  <si>
    <t>Jeff</t>
  </si>
  <si>
    <t>Luis</t>
  </si>
  <si>
    <t>Rodriguez</t>
  </si>
  <si>
    <t>Alex</t>
  </si>
  <si>
    <t>Sanchez</t>
  </si>
  <si>
    <t>Wells</t>
  </si>
  <si>
    <t>Wright</t>
  </si>
  <si>
    <t>Iowa</t>
  </si>
  <si>
    <t>Pedro</t>
  </si>
  <si>
    <t>Casey</t>
  </si>
  <si>
    <t>Chavez</t>
  </si>
  <si>
    <t>DeRosa</t>
  </si>
  <si>
    <t>Gonzalez</t>
  </si>
  <si>
    <t>Jimenez</t>
  </si>
  <si>
    <t>Juan</t>
  </si>
  <si>
    <t>Javier</t>
  </si>
  <si>
    <t>Garrett</t>
  </si>
  <si>
    <t>Ellis</t>
  </si>
  <si>
    <t>Guzman</t>
  </si>
  <si>
    <t>Derek</t>
  </si>
  <si>
    <t>Andruw</t>
  </si>
  <si>
    <t>Doug</t>
  </si>
  <si>
    <t>Molina</t>
  </si>
  <si>
    <t>Andy</t>
  </si>
  <si>
    <t>Roberts</t>
  </si>
  <si>
    <t>Rafael</t>
  </si>
  <si>
    <t>Tomko</t>
  </si>
  <si>
    <t>Brett</t>
  </si>
  <si>
    <t>Washburn</t>
  </si>
  <si>
    <t>Dallas</t>
  </si>
  <si>
    <t>Ervin</t>
  </si>
  <si>
    <t>Baker</t>
  </si>
  <si>
    <t>Cano</t>
  </si>
  <si>
    <t>Gomes</t>
  </si>
  <si>
    <t>McClung</t>
  </si>
  <si>
    <t>LAD</t>
  </si>
  <si>
    <t>LAA</t>
  </si>
  <si>
    <t>WAS</t>
  </si>
  <si>
    <t>LAST</t>
  </si>
  <si>
    <t>FIRST</t>
  </si>
  <si>
    <t>MLT</t>
  </si>
  <si>
    <t>NABL</t>
  </si>
  <si>
    <t>POS</t>
  </si>
  <si>
    <t>Bay</t>
  </si>
  <si>
    <t>RP</t>
  </si>
  <si>
    <t>Danny</t>
  </si>
  <si>
    <t>ARZ</t>
  </si>
  <si>
    <t>OF</t>
  </si>
  <si>
    <t>Brian</t>
  </si>
  <si>
    <t>SD</t>
  </si>
  <si>
    <t>Cruz</t>
  </si>
  <si>
    <t>SF</t>
  </si>
  <si>
    <t>Mike</t>
  </si>
  <si>
    <t>MIN</t>
  </si>
  <si>
    <t>Omar</t>
  </si>
  <si>
    <t>SP</t>
  </si>
  <si>
    <t>Joey</t>
  </si>
  <si>
    <t>BOS</t>
  </si>
  <si>
    <t>NYM</t>
  </si>
  <si>
    <t>NYY</t>
  </si>
  <si>
    <t>Greene</t>
  </si>
  <si>
    <t>Todd</t>
  </si>
  <si>
    <t>TEX</t>
  </si>
  <si>
    <t>C</t>
  </si>
  <si>
    <t>BAL</t>
  </si>
  <si>
    <t>unc</t>
  </si>
  <si>
    <t>SS</t>
  </si>
  <si>
    <t>Hudson</t>
  </si>
  <si>
    <t>Tim</t>
  </si>
  <si>
    <t>OAK</t>
  </si>
  <si>
    <t>KC</t>
  </si>
  <si>
    <t>Kennedy</t>
  </si>
  <si>
    <t>Adam</t>
  </si>
  <si>
    <t>2B</t>
  </si>
  <si>
    <t>Lopez</t>
  </si>
  <si>
    <t>Kevin</t>
  </si>
  <si>
    <t>PHI</t>
  </si>
  <si>
    <t>SEA</t>
  </si>
  <si>
    <t>TB</t>
  </si>
  <si>
    <t>Eric</t>
  </si>
  <si>
    <t>Orlando</t>
  </si>
  <si>
    <t>STL</t>
  </si>
  <si>
    <t>Jay</t>
  </si>
  <si>
    <t>COL</t>
  </si>
  <si>
    <t>TOR</t>
  </si>
  <si>
    <t>MIL</t>
  </si>
  <si>
    <t>Mark</t>
  </si>
  <si>
    <t>Robinson</t>
  </si>
  <si>
    <t>Santana</t>
  </si>
  <si>
    <t>Julio</t>
  </si>
  <si>
    <t>Chris</t>
  </si>
  <si>
    <t>Scott</t>
  </si>
  <si>
    <t>Ramon</t>
  </si>
  <si>
    <t>Matt</t>
  </si>
  <si>
    <t>3B</t>
  </si>
  <si>
    <t>Young</t>
  </si>
  <si>
    <t>PIT</t>
  </si>
  <si>
    <t>1B</t>
  </si>
  <si>
    <t>Jose</t>
  </si>
  <si>
    <t>Miguel</t>
  </si>
  <si>
    <t>Batista</t>
  </si>
  <si>
    <t>Tony</t>
  </si>
  <si>
    <t>Kris</t>
  </si>
  <si>
    <t>Price</t>
  </si>
  <si>
    <t>Andrus</t>
  </si>
  <si>
    <t>Elvis</t>
  </si>
  <si>
    <t>Holland</t>
  </si>
  <si>
    <t>Rzepczynski</t>
  </si>
  <si>
    <t>Accardo</t>
  </si>
  <si>
    <t>to Mission Viejo- Jed Lowrie</t>
  </si>
  <si>
    <t>to Metroplex- Eric Byrnes</t>
  </si>
  <si>
    <t>Tillman</t>
  </si>
  <si>
    <t>Carpenter</t>
  </si>
  <si>
    <t>Cordero</t>
  </si>
  <si>
    <t>Francisco</t>
  </si>
  <si>
    <t>DET</t>
  </si>
  <si>
    <t>Crawford</t>
  </si>
  <si>
    <t>Carl</t>
  </si>
  <si>
    <t>Jon</t>
  </si>
  <si>
    <t>CSX</t>
  </si>
  <si>
    <t>Roy</t>
  </si>
  <si>
    <t>Travis</t>
  </si>
  <si>
    <t>Steve</t>
  </si>
  <si>
    <t>Miller</t>
  </si>
  <si>
    <t>Oswalt</t>
  </si>
  <si>
    <t>HOU</t>
  </si>
  <si>
    <t>Ramirez</t>
  </si>
  <si>
    <t>Manny</t>
  </si>
  <si>
    <t>Joyce</t>
  </si>
  <si>
    <t>Clete</t>
  </si>
  <si>
    <t>Volstad</t>
  </si>
  <si>
    <t>Wesley</t>
  </si>
  <si>
    <t>Maier</t>
  </si>
  <si>
    <t>Mitch</t>
  </si>
  <si>
    <t>Kershaw</t>
  </si>
  <si>
    <t>Wade</t>
  </si>
  <si>
    <t>Stetter</t>
  </si>
  <si>
    <t>Blackburn</t>
  </si>
  <si>
    <t>Barton</t>
  </si>
  <si>
    <t>Daric</t>
  </si>
  <si>
    <t>Gio</t>
  </si>
  <si>
    <t>Happ</t>
  </si>
  <si>
    <t>J.A.</t>
  </si>
  <si>
    <t>to Shizouka- Trevor Hoffman</t>
  </si>
  <si>
    <t>to Cazadero- Shizouka's 2010 #3</t>
  </si>
  <si>
    <t>Moss</t>
  </si>
  <si>
    <t>Banks</t>
  </si>
  <si>
    <t>Thatcher</t>
  </si>
  <si>
    <t>Romo</t>
  </si>
  <si>
    <t>Longoria</t>
  </si>
  <si>
    <t>Evan</t>
  </si>
  <si>
    <t>Arias</t>
  </si>
  <si>
    <t>Ballester</t>
  </si>
  <si>
    <t>Collin</t>
  </si>
  <si>
    <t>Mock</t>
  </si>
  <si>
    <t>Wil</t>
  </si>
  <si>
    <t>Steven</t>
  </si>
  <si>
    <t>Medders</t>
  </si>
  <si>
    <t>McCann</t>
  </si>
  <si>
    <t>Betemit</t>
  </si>
  <si>
    <t>Will</t>
  </si>
  <si>
    <t>Luke</t>
  </si>
  <si>
    <t>Jacobs</t>
  </si>
  <si>
    <t>Thompson</t>
  </si>
  <si>
    <t>Flores</t>
  </si>
  <si>
    <t>Clay</t>
  </si>
  <si>
    <t>Cain</t>
  </si>
  <si>
    <t>Maine</t>
  </si>
  <si>
    <t>Jonathan</t>
  </si>
  <si>
    <t>Andrew</t>
  </si>
  <si>
    <t>Howell</t>
  </si>
  <si>
    <t>to East Reading- Nomar Garciaparra and Mission Viejo's 2009 #3</t>
  </si>
  <si>
    <t>to Poland- Chris Young</t>
  </si>
  <si>
    <t>to Iowa- Jayson Werth</t>
  </si>
  <si>
    <t>to Mission Viejo- East Reading's 2009 #1</t>
  </si>
  <si>
    <t>to Capistrano- Poland 2009 2nd round pick</t>
  </si>
  <si>
    <t>to Poland- Russ Springer</t>
  </si>
  <si>
    <t>Boca Raton</t>
  </si>
  <si>
    <t>to Iowa- Taylor Buchholz</t>
  </si>
  <si>
    <t>to East Reading- Iowa's 2009 #5</t>
  </si>
  <si>
    <t>to Poland- Brian Giles</t>
  </si>
  <si>
    <t>to Boca Raton- Ben Francisco and Poland 2009 #3</t>
  </si>
  <si>
    <t>Total</t>
  </si>
  <si>
    <t>Count of NABL</t>
  </si>
  <si>
    <t>Grand Total</t>
  </si>
  <si>
    <t>to Mission Viejo-Travis Hafner</t>
  </si>
  <si>
    <t>to Bay- Mission Viejo's 2009 #8</t>
  </si>
  <si>
    <t>to Etiwanda- Luis Castillo</t>
  </si>
  <si>
    <t>to Stockton- Bortolo Colon and Kyle Farnsworth</t>
  </si>
  <si>
    <t>to Stockton- Orlando Hudson, Carlos Pena, Chris Gomez, Brian Fuentes, Chad Tracy, Jose Molina and Willie Taveras</t>
  </si>
  <si>
    <t>to Stockton-Vlad Guerrero, Javier Lopez and New England's #2</t>
  </si>
  <si>
    <t>to Mission Viejo- Brandon Inge</t>
  </si>
  <si>
    <t>Boca Raton Bandits</t>
  </si>
  <si>
    <t>to Stockton-Stockton's 2009 #3 &amp; #4</t>
  </si>
  <si>
    <t>to Poland- New England's 2009 #2</t>
  </si>
  <si>
    <t>to New England-Carlos Pena, Mike Redmond and Stockton's 2009 #1</t>
  </si>
  <si>
    <t>to Poland-Ben Sheets</t>
  </si>
  <si>
    <t>to Iowa- Fausto Carmona and Gil Meche</t>
  </si>
  <si>
    <t>to East Reading- Freddie Bynum and Luis Gonzalez</t>
  </si>
  <si>
    <t>to Poland- Andy Pettitte and Stocktons 2009 #2, #3 &amp; #4</t>
  </si>
  <si>
    <t>to Capistrano- Iowa's 2009 #2</t>
  </si>
  <si>
    <t>to Iowa- Capistrano's 2009 #3 and # 5</t>
  </si>
  <si>
    <t>to Poland- Derrick Lee</t>
  </si>
  <si>
    <t>to Iowa- Justin Miller and Shizuoka's 2009 #9</t>
  </si>
  <si>
    <t>CHC</t>
  </si>
  <si>
    <t>Acosta</t>
  </si>
  <si>
    <t>Charlie</t>
  </si>
  <si>
    <t>Fukudome</t>
  </si>
  <si>
    <t>Bruce</t>
  </si>
  <si>
    <t>Cueto</t>
  </si>
  <si>
    <t>to Capistrano- Chris Carpenter</t>
  </si>
  <si>
    <t>to Shizuoka- Capistrano's 2009 #7</t>
  </si>
  <si>
    <t>Dickerson</t>
  </si>
  <si>
    <t>to New England- JC Romero and Rafeal Perez</t>
  </si>
  <si>
    <t>ORTMIER</t>
  </si>
  <si>
    <t>J. REYES</t>
  </si>
  <si>
    <t>PINIERO</t>
  </si>
  <si>
    <t>PUNTO</t>
  </si>
  <si>
    <t>A. PHILLIPS</t>
  </si>
  <si>
    <t>FEIERABEND</t>
  </si>
  <si>
    <t>OSARIO</t>
  </si>
  <si>
    <t>SAMPSON</t>
  </si>
  <si>
    <t>F. LEWIS</t>
  </si>
  <si>
    <t>RABURN</t>
  </si>
  <si>
    <t>HAMMEL</t>
  </si>
  <si>
    <t>MORA</t>
  </si>
  <si>
    <t>MASSET</t>
  </si>
  <si>
    <t>HANRAHAN</t>
  </si>
  <si>
    <t>2009 NABL Waiver List</t>
  </si>
  <si>
    <t>HANNAHAN</t>
  </si>
  <si>
    <t>LEDESMA</t>
  </si>
  <si>
    <t>SLATEN</t>
  </si>
  <si>
    <t>AYALA</t>
  </si>
  <si>
    <t>BURRES</t>
  </si>
  <si>
    <t>RABELO</t>
  </si>
  <si>
    <t>TREANOR</t>
  </si>
  <si>
    <t>MOLINA</t>
  </si>
  <si>
    <t>R. JOHNSON</t>
  </si>
  <si>
    <t>GRABOW</t>
  </si>
  <si>
    <t>SCHROEDER</t>
  </si>
  <si>
    <t>PARK</t>
  </si>
  <si>
    <t>RING</t>
  </si>
  <si>
    <t>SCHIERHOLTZ</t>
  </si>
  <si>
    <t>METCALF</t>
  </si>
  <si>
    <t>RICHAR</t>
  </si>
  <si>
    <t>HENDRICKSON</t>
  </si>
  <si>
    <t>NIPPERT</t>
  </si>
  <si>
    <t>H. OWENS</t>
  </si>
  <si>
    <t>DE AZA</t>
  </si>
  <si>
    <t>PADILLA</t>
  </si>
  <si>
    <t>ALBERS</t>
  </si>
  <si>
    <t>K. DAVIES</t>
  </si>
  <si>
    <t>BARAJAS</t>
  </si>
  <si>
    <t>East Reading pullsback Willy Aybar and drops Jose Mesa</t>
  </si>
  <si>
    <t>to East Reading- Robert Fick and Mission Viejo's 2009 #6</t>
  </si>
  <si>
    <t>to Shizouka- Derrick Lee</t>
  </si>
  <si>
    <t>to East Reading- Jason Kubel</t>
  </si>
  <si>
    <t>to East Reading- Iowa's 2009 #10</t>
  </si>
  <si>
    <t>to Iowa- Adam Everett     Iowa drops John Patterson (unc)</t>
  </si>
  <si>
    <t>E. AYBAR</t>
  </si>
  <si>
    <t>to Poland- Gil Meche</t>
  </si>
  <si>
    <t>to New England- Pete Moylan and Carlos Silva</t>
  </si>
  <si>
    <t>to Cazadero- Felix Hernandez &amp; Jorge De La Rosa</t>
  </si>
  <si>
    <t>to Kearsley- Joey Votto, Brian Wilson, Jonathan Sanchez and Cazadero 2009 #2 (drops Cha-Seung Baek)</t>
  </si>
  <si>
    <t>to New England- East Reading's 2009 #3</t>
  </si>
  <si>
    <t>to East Reading- Ehren Wassermann</t>
  </si>
  <si>
    <t>to New England- Jonny Gomes</t>
  </si>
  <si>
    <t>to Poland-Andruw Jones</t>
  </si>
  <si>
    <t xml:space="preserve"> </t>
  </si>
  <si>
    <t>Metroplex Stars</t>
  </si>
  <si>
    <t xml:space="preserve">Mark </t>
  </si>
  <si>
    <t>Crouse</t>
  </si>
  <si>
    <t>817-741-6326</t>
  </si>
  <si>
    <t>630-768-4984</t>
  </si>
  <si>
    <t>bobcats110@yahoo.com</t>
  </si>
  <si>
    <t>Metroplex</t>
  </si>
  <si>
    <t>MTX</t>
  </si>
  <si>
    <t>to New England-Rafael Betancourt and Etiwanda 2009 #5</t>
  </si>
  <si>
    <t>to Etiwanda- Brad lidge and New England #3</t>
  </si>
  <si>
    <t>to East Reading-Jason Isringhausen</t>
  </si>
  <si>
    <t>to Terrapin-Omar Infante, Chad Durbin and East Reading's 2009 #2</t>
  </si>
  <si>
    <t>to Terrapin- Scott Hairston, Edwar Ramirez and Red Arrow's 2009 #5</t>
  </si>
  <si>
    <t>to Red Arrow-Mark Loretta and David DeJesus</t>
  </si>
  <si>
    <t>S. HILL</t>
  </si>
  <si>
    <t>ELLSBURY</t>
  </si>
  <si>
    <t>MORALES</t>
  </si>
  <si>
    <t>SALTALAMACCHIA</t>
  </si>
  <si>
    <t>OKAJIMA</t>
  </si>
  <si>
    <t>C. GOMEZ</t>
  </si>
  <si>
    <t>BUTLER</t>
  </si>
  <si>
    <t>B. HARRIS</t>
  </si>
  <si>
    <t>to Bay- Ian Snell</t>
  </si>
  <si>
    <t>to Iowa- Bay's 2010 #8</t>
  </si>
  <si>
    <t>to Metroplex- Clint Barmes</t>
  </si>
  <si>
    <t>to New England- Jon Garland</t>
  </si>
  <si>
    <t>to Capistrano- JJ Putz and Mike Jacobs</t>
  </si>
  <si>
    <t>to Bay- Capistrano's 2010 #8</t>
  </si>
  <si>
    <t>M. REYNOLDS</t>
  </si>
  <si>
    <t>DANKS</t>
  </si>
  <si>
    <t>OWINGS</t>
  </si>
  <si>
    <t>KENDRICK</t>
  </si>
  <si>
    <t>MOYLAN</t>
  </si>
  <si>
    <t>GUTHRIE</t>
  </si>
  <si>
    <t>SORIA</t>
  </si>
  <si>
    <t>VOTTO</t>
  </si>
  <si>
    <t>BOURN</t>
  </si>
  <si>
    <t>H. BAILEY</t>
  </si>
  <si>
    <t>JIMENEZ</t>
  </si>
  <si>
    <t>PARRA</t>
  </si>
  <si>
    <t>MONTERO</t>
  </si>
  <si>
    <t>ANKIEL</t>
  </si>
  <si>
    <t>BANNISTER</t>
  </si>
  <si>
    <t>PELFREY</t>
  </si>
  <si>
    <t>SEAY</t>
  </si>
  <si>
    <t>J. FLORES</t>
  </si>
  <si>
    <t>LITSCH</t>
  </si>
  <si>
    <t>SLOWEY</t>
  </si>
  <si>
    <t>DURBIN</t>
  </si>
  <si>
    <t>MCLOUTH</t>
  </si>
  <si>
    <t>VILLENUEVA</t>
  </si>
  <si>
    <t>LAROCHE</t>
  </si>
  <si>
    <t>GABBARD</t>
  </si>
  <si>
    <t>GARDNER</t>
  </si>
  <si>
    <t>GERMANO</t>
  </si>
  <si>
    <t>BOWEN</t>
  </si>
  <si>
    <t>B. WOOD</t>
  </si>
  <si>
    <t>FIELDS</t>
  </si>
  <si>
    <t>PIE</t>
  </si>
  <si>
    <t>BURTON</t>
  </si>
  <si>
    <t>CUST</t>
  </si>
  <si>
    <t>PHELPS</t>
  </si>
  <si>
    <t>to Boca Raton-Kyle Davies, Eric Hinske, Chris Iannetta and Carlos Zambrano</t>
  </si>
  <si>
    <t>to Orlando- Clay Buchholz and Ervin Santana</t>
  </si>
  <si>
    <t>KEPPINGER</t>
  </si>
  <si>
    <t>SONNANSTINE</t>
  </si>
  <si>
    <t>BELL</t>
  </si>
  <si>
    <t>IWAMURA</t>
  </si>
  <si>
    <t>MORROW</t>
  </si>
  <si>
    <t>WERTH</t>
  </si>
  <si>
    <t>DV. MURPHY</t>
  </si>
  <si>
    <t>MATHIS</t>
  </si>
  <si>
    <t>WILLITS</t>
  </si>
  <si>
    <t>HOPPER</t>
  </si>
  <si>
    <t>BUCK</t>
  </si>
  <si>
    <t>CHICO</t>
  </si>
  <si>
    <t>DUKES</t>
  </si>
  <si>
    <t>LINDSTROM</t>
  </si>
  <si>
    <t>DILLON</t>
  </si>
  <si>
    <t>J. LEWIS</t>
  </si>
  <si>
    <t>ROWLAND-SMITH</t>
  </si>
  <si>
    <t>K. WOOD</t>
  </si>
  <si>
    <t>SCHUMACHER</t>
  </si>
  <si>
    <t>HAMPSON</t>
  </si>
  <si>
    <t>K. CAMERON</t>
  </si>
  <si>
    <t>DINARDO</t>
  </si>
  <si>
    <t>VANDENHURK</t>
  </si>
  <si>
    <t>REDDING</t>
  </si>
  <si>
    <t>T. PEREZ</t>
  </si>
  <si>
    <t>PERCIVAL</t>
  </si>
  <si>
    <t>BURKE</t>
  </si>
  <si>
    <t>BR. RYAN</t>
  </si>
  <si>
    <t>LAFFEY</t>
  </si>
  <si>
    <t>BR. WILSON</t>
  </si>
  <si>
    <t>WOLFE</t>
  </si>
  <si>
    <t>CASILLA</t>
  </si>
  <si>
    <t>W. RODRIGUEZ</t>
  </si>
  <si>
    <t>L. HERNANDEZ</t>
  </si>
  <si>
    <t>S. DUNCAN</t>
  </si>
  <si>
    <t>N. MORGAN</t>
  </si>
  <si>
    <t>D. JIMENEZ</t>
  </si>
  <si>
    <t>WASSERMAN</t>
  </si>
  <si>
    <t>R. DAVIS</t>
  </si>
  <si>
    <t>MOSELY</t>
  </si>
  <si>
    <t>GUZMAN</t>
  </si>
  <si>
    <t>DO. MURPHY</t>
  </si>
  <si>
    <t>MAHAY</t>
  </si>
  <si>
    <t>BOOTCHECK</t>
  </si>
  <si>
    <t>ABREAU</t>
  </si>
  <si>
    <t>EATON</t>
  </si>
  <si>
    <t>PULLBACKS</t>
  </si>
  <si>
    <t>MARTE, LITTLETON</t>
  </si>
  <si>
    <t>FONTENOT</t>
  </si>
  <si>
    <t>CASANOVA</t>
  </si>
  <si>
    <t>G. OLSEN</t>
  </si>
  <si>
    <t>BROCAIL</t>
  </si>
  <si>
    <t>LUDWICK</t>
  </si>
  <si>
    <t>J. SMITH</t>
  </si>
  <si>
    <t>J. ANDERSON</t>
  </si>
  <si>
    <t>HAIRSTON</t>
  </si>
  <si>
    <t>J. BAKER</t>
  </si>
  <si>
    <t>J. MILLER</t>
  </si>
  <si>
    <t>THIGPEN</t>
  </si>
  <si>
    <t>E. GONZALEZ</t>
  </si>
  <si>
    <t>B. FRANCISCO</t>
  </si>
  <si>
    <t>A. BROWN</t>
  </si>
  <si>
    <t>L. HAWKINS</t>
  </si>
  <si>
    <t>DUCHSCHERER</t>
  </si>
  <si>
    <t>LUGO, MESA</t>
  </si>
  <si>
    <t>PERKINS</t>
  </si>
  <si>
    <t>OWENS</t>
  </si>
  <si>
    <t>SEAN GREEN</t>
  </si>
  <si>
    <t>GAGNE</t>
  </si>
  <si>
    <t>KUO</t>
  </si>
  <si>
    <t>HERGES</t>
  </si>
  <si>
    <t>A. PAGAN</t>
  </si>
  <si>
    <t>to Poland- Matt Diaz, Todd Helton</t>
  </si>
  <si>
    <t>to Stockton-Mark Grudzielanek &amp; Matt Stairs</t>
  </si>
  <si>
    <t>to Shizuoka- Iowa's 2009 #8</t>
  </si>
  <si>
    <t>to Shizuoka- Poland's 2009 #1, #4 and #5</t>
  </si>
  <si>
    <t>to Kearsley- Aaron Miles, Chae Seung Baek &amp; Vigilantes 2008 #9</t>
  </si>
  <si>
    <t xml:space="preserve">unk </t>
  </si>
  <si>
    <t>to East Reading- Melky Cabrera</t>
  </si>
  <si>
    <t>to Poland- Vigilantes 2008 #2 &amp; Vigilantes 2008 #7</t>
  </si>
  <si>
    <t>to Bay- Juan Urible &amp; Trunbull County 2008 #1</t>
  </si>
  <si>
    <t>to Trumbull County- Casey Blake &amp; Carlos Guillen</t>
  </si>
  <si>
    <t>to Mission Viejo- Kearsley 2008 #3 &amp; Trumbull County 2008 #3</t>
  </si>
  <si>
    <t>to Kearsley-Vigilantes 2008 #5, Vigilantes  2008 #6, Vigilantes 2008 #8 &amp; Capistrano 2008 #4</t>
  </si>
  <si>
    <t>to Kearsley-Dan Uggla and Iowa 2008 #4</t>
  </si>
  <si>
    <t>Shizouka</t>
  </si>
  <si>
    <t>East Reading drops Rob Bowen</t>
  </si>
  <si>
    <t>to Iowa- Ryan Garko, Kevin Correia and Iowa's 8th</t>
  </si>
  <si>
    <t>to Red Arrow - Sluggers 2009 #8     *****VOIDED*********</t>
  </si>
  <si>
    <t xml:space="preserve">to East Reading- Jeremy Sowers </t>
  </si>
  <si>
    <t>to Mission Viejo- Robert Fick and East Reading's 2008 #7</t>
  </si>
  <si>
    <t>to Cazadero- Michael Barrett</t>
  </si>
  <si>
    <t>to Terrapin- Cazadero's 2008 #6</t>
  </si>
  <si>
    <t>to Red Arrow- East Reading's 2008 #6</t>
  </si>
  <si>
    <t>to East Reading- Adam Everett</t>
  </si>
  <si>
    <t>to Mission Viejo- Jeremy Sowers</t>
  </si>
  <si>
    <t>BRAUN</t>
  </si>
  <si>
    <t>GORDON</t>
  </si>
  <si>
    <t>LINCECUM</t>
  </si>
  <si>
    <t>UPTON</t>
  </si>
  <si>
    <t>BUCHOLTZ</t>
  </si>
  <si>
    <t>PENCE</t>
  </si>
  <si>
    <t>SOTO</t>
  </si>
  <si>
    <t>GALLARDO</t>
  </si>
  <si>
    <t>MATSUZAKA</t>
  </si>
  <si>
    <t>HUGHES</t>
  </si>
  <si>
    <t>GARZA</t>
  </si>
  <si>
    <t>CHAMBERLAIN</t>
  </si>
  <si>
    <t>ESCOBAR</t>
  </si>
  <si>
    <t>SUZUKI</t>
  </si>
  <si>
    <t>HAMILTON</t>
  </si>
  <si>
    <t>A. CABRERA</t>
  </si>
  <si>
    <t>JC ROMERO</t>
  </si>
  <si>
    <t>A. MILLER</t>
  </si>
  <si>
    <t>PENA</t>
  </si>
  <si>
    <t>to New England - Pat Burrell, Dmitri Young and Lightning 2008 #4 and #6</t>
  </si>
  <si>
    <t>to Poland - Chad Tracy</t>
  </si>
  <si>
    <t>to Red Arrow - Power 2008 #6</t>
  </si>
  <si>
    <t>to Orlando - Torii Hunter and Mariners 2008 #3, #7 and #8</t>
  </si>
  <si>
    <t>to Stockton - Rudy Seanez</t>
  </si>
  <si>
    <t>to Iowa - Chad Paronto and Trolleys 2008 #8</t>
  </si>
  <si>
    <t>to Oregon - JJ Hardy</t>
  </si>
  <si>
    <t>to Red Arrow - Outlaws 2008 #6</t>
  </si>
  <si>
    <t>to Capistrano - Zach Miner and Sluggers 2008 #7</t>
  </si>
  <si>
    <t>to New England - Mike Cameron</t>
  </si>
  <si>
    <t>Blaylock</t>
  </si>
  <si>
    <t>Hamilton</t>
  </si>
  <si>
    <t>Kearsley</t>
  </si>
  <si>
    <t>to Terrapin - Outlaws 2008 #2</t>
  </si>
  <si>
    <t>To Trumbull County-Carlos Guillen, and Casey Blake</t>
  </si>
  <si>
    <t>To Bay-Trumbull's 2008 #1 pick and Juan Uribe</t>
  </si>
  <si>
    <t>Columbia Dragons</t>
  </si>
  <si>
    <t>Poland Power becomes the Columbia Dragons</t>
  </si>
  <si>
    <t>To Poland- Jeremy Accardo and Jonny Gomes</t>
  </si>
  <si>
    <t>To New England- Lastings Milledge and Justin Spier</t>
  </si>
  <si>
    <t>to East Reading- Sluggers 2008 #3, Power 2008 #1</t>
  </si>
  <si>
    <t>to Poland- Huston Street, James Shields</t>
  </si>
  <si>
    <t>unk</t>
  </si>
  <si>
    <t>to Poland-Milton Bradley, Scott Hatteberg, Chris Gomez &amp; Sluggers 2008 #4</t>
  </si>
  <si>
    <t>to Stockton- Paul Konerko</t>
  </si>
  <si>
    <t>to Red Arrow-Sluggers 2008 #8</t>
  </si>
  <si>
    <t>to Stockton- Rudy Seanez</t>
  </si>
  <si>
    <t>to Iowa- Vinny Chulk, George Sherrill, Trolleys 2008 #1, Trolleys 2008 #3</t>
  </si>
  <si>
    <t>to Red Arrow- Iowa 2008 #1</t>
  </si>
  <si>
    <t>to Mission Viejo- Red Arrow's 2010 #5</t>
  </si>
  <si>
    <t>to Red Arrow- Mission Viejo's 2010 #7, #8, #9, #10</t>
  </si>
  <si>
    <t>to East Reading- Kevin Gregg</t>
  </si>
  <si>
    <t>to New England- Scott Eyre</t>
  </si>
  <si>
    <t>to Turnbull County-Orlando Cabrera</t>
  </si>
  <si>
    <t>to Kearsley- Cesar Izturis, Trumbull County 2008 #3</t>
  </si>
  <si>
    <t>to Kearsley-Adam LaRoche, Ryan Garko, Oscar Villarreal</t>
  </si>
  <si>
    <t xml:space="preserve">ORL - </t>
  </si>
  <si>
    <t>GRO -</t>
  </si>
  <si>
    <t xml:space="preserve">SHI - </t>
  </si>
  <si>
    <t>to Stockton - Paul Konerko</t>
  </si>
  <si>
    <t>to East Reading - Power 2008 #1 and Sluggers 2008 #3</t>
  </si>
  <si>
    <t>to Poland - Scott Hatteberg, Chris Gomez, Milton Bradley and Sluggers 2008 #4 and 2009 #4</t>
  </si>
  <si>
    <t>ROUND 9</t>
  </si>
  <si>
    <t>ROUND 10</t>
  </si>
  <si>
    <t>to Stockton - AJ Burnett, Cliff Floyd and Vigilantes 2008 #9 and #10</t>
  </si>
  <si>
    <t>Trumbull County Tribe</t>
  </si>
  <si>
    <t>Trumbull County</t>
  </si>
  <si>
    <t>to New England- Jack Cust and Red Arrow's 2009 #6</t>
  </si>
  <si>
    <t>to Red Arrow- East Reading's 2009 #3</t>
  </si>
  <si>
    <t>to New England - Sluggers 2008 #5, #6 and #7</t>
  </si>
  <si>
    <t>to Mission Viejo - Nick Punto and Sluggers 2008 #1 and #2</t>
  </si>
  <si>
    <t>to Stockton - Saul Rivera and Todd Jones</t>
  </si>
  <si>
    <t>Capistrano Cougars</t>
  </si>
  <si>
    <t>Capistrano</t>
  </si>
  <si>
    <t>CAP -</t>
  </si>
  <si>
    <t>CAP</t>
  </si>
  <si>
    <t>Cap</t>
  </si>
  <si>
    <t>Cap 4</t>
  </si>
  <si>
    <t>Cap 5</t>
  </si>
  <si>
    <t>JUNE</t>
  </si>
  <si>
    <t>to New England - Jonny Gomes</t>
  </si>
  <si>
    <t>to Poland - Oscar Villarreal</t>
  </si>
  <si>
    <t>PENALIZED</t>
  </si>
  <si>
    <t>to East Reading - Derrek Lee, Chad Gaudin, Rafael Perez and Crushers 2008 #1</t>
  </si>
  <si>
    <t>to Oregon - Vigilantes 2008 #10</t>
  </si>
  <si>
    <t>to Stockton - Jorge Cantu</t>
  </si>
  <si>
    <t>to Poland - Sluggers 2008 #10</t>
  </si>
  <si>
    <t>Sergio</t>
  </si>
  <si>
    <t>to Poland - Outlaws 2008 #10</t>
  </si>
  <si>
    <t>to Oregon - Sergio Mitre</t>
  </si>
  <si>
    <t>to Cazadero - Magglio Ordonez and Casey Janssen</t>
  </si>
  <si>
    <t>to Shizuoka - Chone Figgins and Matt Kemp</t>
  </si>
  <si>
    <t>to Stockton - Frank Catalanatto</t>
  </si>
  <si>
    <t>to Shizuoka - Sluggers 2008 #9</t>
  </si>
  <si>
    <t>to Iowa - Chris Capuano and Ty Wigginton</t>
  </si>
  <si>
    <t>to Shizuoka - Hawks 2008 #3</t>
  </si>
  <si>
    <t>to Oregon - Edwin Encarnacion</t>
  </si>
  <si>
    <t>to Shizuoka - Outlaws 2008 #5, #7 and #8</t>
  </si>
  <si>
    <t>to Bay - Joe Borkowski</t>
  </si>
  <si>
    <t>to Red Arrow - Bonakers 2008 #7</t>
  </si>
  <si>
    <t>to Stockton - Cha-Seung Baek, Jose Contreras and Scott Eyre</t>
  </si>
  <si>
    <t>to Oregon - John Buck and Trolleys 2008 #7</t>
  </si>
  <si>
    <t>to Stockton- Garrett Anderson and Doug Brocail</t>
  </si>
  <si>
    <t>to Shizouka- Stockton's 2009 #3 and #7</t>
  </si>
  <si>
    <t>to Red Arrow - Outlaws 2008 #4</t>
  </si>
  <si>
    <t>to Poland - Mike Lowell, Cliff Lee and Samurai 2008 #6</t>
  </si>
  <si>
    <t>to Shizuoka - Kevin Kouzmanoff, Brett Myers, Power 2008 #3 and #5</t>
  </si>
  <si>
    <t>Fontenot</t>
  </si>
  <si>
    <t>Gardner</t>
  </si>
  <si>
    <t>Harris</t>
  </si>
  <si>
    <t>Norris</t>
  </si>
  <si>
    <t>Hughes</t>
  </si>
  <si>
    <t>Laffey</t>
  </si>
  <si>
    <t>Nyjer</t>
  </si>
  <si>
    <t>Moylan</t>
  </si>
  <si>
    <t>Peter</t>
  </si>
  <si>
    <t>Pence</t>
  </si>
  <si>
    <t>to Capistrano-New England's 2010 #2, #4 #6 and Lastings Milledge</t>
  </si>
  <si>
    <t>to New England-Capistrano's 2010 #5, #7 and Manny Ramirez</t>
  </si>
  <si>
    <t>Soria</t>
  </si>
  <si>
    <t>Joakim</t>
  </si>
  <si>
    <t>Manhattan</t>
  </si>
  <si>
    <t>Scherzer</t>
  </si>
  <si>
    <t>Max</t>
  </si>
  <si>
    <t>Sammy</t>
  </si>
  <si>
    <t>Stokes</t>
  </si>
  <si>
    <t>VandenHurk</t>
  </si>
  <si>
    <t>Votto</t>
  </si>
  <si>
    <t>Matthews Jr</t>
  </si>
  <si>
    <t>to Cazadero - Chase Utley and Mark Buehrle</t>
  </si>
  <si>
    <t>PJ</t>
  </si>
  <si>
    <t>to Metroplex- Mark Ellis</t>
  </si>
  <si>
    <t>to Shizuoka- Metroplex 2010 #9</t>
  </si>
  <si>
    <t>949-292-4837</t>
  </si>
  <si>
    <t>to Poland - Jarrod Washburn</t>
  </si>
  <si>
    <t>to New England - Marcus Thames</t>
  </si>
  <si>
    <t>to Poland - James Shields and Huston Street</t>
  </si>
  <si>
    <t>WESTERN</t>
  </si>
  <si>
    <t>CENTRAL</t>
  </si>
  <si>
    <t>EASTERN</t>
  </si>
  <si>
    <t>RAT</t>
  </si>
  <si>
    <t>RAT 5</t>
  </si>
  <si>
    <t>RAT 4</t>
  </si>
  <si>
    <t xml:space="preserve">RAT - </t>
  </si>
  <si>
    <t xml:space="preserve">CAZ - </t>
  </si>
  <si>
    <t xml:space="preserve">MIV - </t>
  </si>
  <si>
    <t>TER -</t>
  </si>
  <si>
    <t>Zavada</t>
  </si>
  <si>
    <t>Allen</t>
  </si>
  <si>
    <t>Diory</t>
  </si>
  <si>
    <t>Jordan</t>
  </si>
  <si>
    <t>Alvarez</t>
  </si>
  <si>
    <t>Arrieta</t>
  </si>
  <si>
    <t>Antonio</t>
  </si>
  <si>
    <t>Boesch</t>
  </si>
  <si>
    <t>Brennan</t>
  </si>
  <si>
    <t>Bray</t>
  </si>
  <si>
    <t>Bryan</t>
  </si>
  <si>
    <t>Bumgarner</t>
  </si>
  <si>
    <t>Madison</t>
  </si>
  <si>
    <t>Capuano</t>
  </si>
  <si>
    <t>Starlin</t>
  </si>
  <si>
    <t>Sam</t>
  </si>
  <si>
    <t>Lucas</t>
  </si>
  <si>
    <t>Dyson</t>
  </si>
  <si>
    <t>A.J.</t>
  </si>
  <si>
    <t>Garcia</t>
  </si>
  <si>
    <t>Jaime</t>
  </si>
  <si>
    <t>Hayes</t>
  </si>
  <si>
    <t>Hensley</t>
  </si>
  <si>
    <t>Heyward</t>
  </si>
  <si>
    <t>Jansen</t>
  </si>
  <si>
    <t>Kenley</t>
  </si>
  <si>
    <t>Ka'aihue</t>
  </si>
  <si>
    <t>Kila</t>
  </si>
  <si>
    <t>Kimbrel</t>
  </si>
  <si>
    <t>Loe</t>
  </si>
  <si>
    <t>Kameron</t>
  </si>
  <si>
    <t>Moreland</t>
  </si>
  <si>
    <t>Nova</t>
  </si>
  <si>
    <t>Eduardo</t>
  </si>
  <si>
    <t>Ohman</t>
  </si>
  <si>
    <t>Posey</t>
  </si>
  <si>
    <t>Buster</t>
  </si>
  <si>
    <t>Ramos</t>
  </si>
  <si>
    <t>Rogers</t>
  </si>
  <si>
    <t>Rhymes</t>
  </si>
  <si>
    <t>Sale</t>
  </si>
  <si>
    <t>Smoak</t>
  </si>
  <si>
    <t>Stanton</t>
  </si>
  <si>
    <t>Strasburg</t>
  </si>
  <si>
    <t>Tomlin</t>
  </si>
  <si>
    <t>Treanor</t>
  </si>
  <si>
    <t>Neil</t>
  </si>
  <si>
    <t>to New England-Fernando Rodney, Red Arrow's 2011 #5 and #9</t>
  </si>
  <si>
    <t>to Red Arrow- Scott Eyre, New England #7 and #10</t>
  </si>
  <si>
    <t>to Mission Viejo- East Readings 2010 #1 and #5</t>
  </si>
  <si>
    <t>to East Reading- Travis Hafner, Mission Viejo's 2011 #2, #4 and #10</t>
  </si>
  <si>
    <t>to East Reading- Ronny Cedeno, Capo 2011 # 6 &amp; #8</t>
  </si>
  <si>
    <t>to Capistrano- Andrew Miller, East Reading 2011 #3</t>
  </si>
  <si>
    <t>to Mission Viejo- Etiwanda's 2011 #5</t>
  </si>
  <si>
    <t>to Etiwanda- Freddy Garcia</t>
  </si>
  <si>
    <t xml:space="preserve">to Mission Viejo- Jason Vargas </t>
  </si>
  <si>
    <t>to Capistrano- Sean Burnett and Mission Viejo 2011 #9</t>
  </si>
  <si>
    <t>to Cazadero- Mark Reynolds, RA Dickey and Billy Wagner</t>
  </si>
  <si>
    <t>to Capistrano- David Wright and Derek Holland</t>
  </si>
  <si>
    <t>to Ruppert- Jake Peavy, Freddy Lewis and Ramon Hernandez</t>
  </si>
  <si>
    <t>to Cazadero-Sergio Romo, Brandon Webb, and Carlos Beltran</t>
  </si>
  <si>
    <t>to Manhattan- Orlando Hudson</t>
  </si>
  <si>
    <t>to OP- Scott Podsednik and Manhattan's 2011 #7</t>
  </si>
  <si>
    <t>to East Reading- Barry Zito, Jorge de la Rosa and Bud Norris</t>
  </si>
  <si>
    <t>to Cazadero- Zach Greinke AND Rage 2011 #6</t>
  </si>
  <si>
    <t>to Boca Raton- Torii Hunter, Lance Nix, Mike Pelfrey and Orlando 2011 #1</t>
  </si>
  <si>
    <t>to Orlando-Chris Iannetta, Shin-Soo Choo and Boca 2011 #1</t>
  </si>
  <si>
    <t>to Capistrano- Capistrano 2011 #6 (previously owned by East Reading)</t>
  </si>
  <si>
    <t>to East Reading- Scott Hairston</t>
  </si>
  <si>
    <t>to Capistrano- Fernando Rodney</t>
  </si>
  <si>
    <t>to New England- Capistrano 2011 #9</t>
  </si>
  <si>
    <t>to Manhattan- Red Arrow #5 2011 (previously owned by New England)</t>
  </si>
  <si>
    <t>to New England- Jamey Carroll</t>
  </si>
  <si>
    <t>to Capistrano- Carlos Lee</t>
  </si>
  <si>
    <t>to Terrapin- Mission Viejo 2011 #9 (previously owned by Capistrano)</t>
  </si>
  <si>
    <t>to Red Arrow-Mission Viejo 2011 #8</t>
  </si>
  <si>
    <t>to Mission Viejo- Alex Gordon</t>
  </si>
  <si>
    <t>to Manhattan- Chone Figgins</t>
  </si>
  <si>
    <t>to Shizouka- Red Arrow 2011 #5 (previously owned by Manhattan)</t>
  </si>
  <si>
    <t>cuts</t>
  </si>
  <si>
    <t>to New England- Kosuke Fukudome</t>
  </si>
  <si>
    <t>to Iowa- New England 2011 #4</t>
  </si>
  <si>
    <t>to Boca Raton-Rafael Furcal</t>
  </si>
  <si>
    <t>to East Reading- Boca Raton 2011 #4</t>
  </si>
  <si>
    <t>to Cazadero-John Garland</t>
  </si>
  <si>
    <t>to New England-Cazadero 2011 #2</t>
  </si>
  <si>
    <t>to Cazadero-Josh Hamilton</t>
  </si>
  <si>
    <t>to Iowa- Matt Holiday, Wade LeBlanc and Cazadero 2011 #1</t>
  </si>
  <si>
    <t>to New England-Matt Capps and Orlando 2011 #1</t>
  </si>
  <si>
    <t>to Orlando- Rafael Soriano and New England 2011 #1</t>
  </si>
  <si>
    <t>to Shizouka-Iowa 2011 #1 and #8</t>
  </si>
  <si>
    <t>to Iowa- Shizouka 2011 #1, Brandon McCarthy and Brett Myers</t>
  </si>
  <si>
    <t>Uncarded</t>
  </si>
  <si>
    <t>to Boca Raton- Ryan Hanigan</t>
  </si>
  <si>
    <t>to Red Arrow- Boca Raton's  2011 #2</t>
  </si>
  <si>
    <t>to Manhattan- Nick Swisher</t>
  </si>
  <si>
    <t>to East Reading- Matt Diaz and Ryan Spilborghs</t>
  </si>
  <si>
    <t>East Reading pulls back Jaime Moyer</t>
  </si>
  <si>
    <t>to East Reading- Ronnie Paulino and Brad Lidge</t>
  </si>
  <si>
    <t>to Capistrano- Yadier Molina, East Reading 2012 #3 and #6</t>
  </si>
  <si>
    <t>NABL 2012 DRAFT</t>
  </si>
  <si>
    <t>Cazadero drops Ruben Tejada</t>
  </si>
  <si>
    <t>JULY CLAIM</t>
  </si>
  <si>
    <t>JULY CUT</t>
  </si>
  <si>
    <t>to Terrapin- Andy Pettite</t>
  </si>
  <si>
    <t>to Manahattan- Edinson Volquez</t>
  </si>
  <si>
    <t>cmp1166@gmail.com</t>
  </si>
  <si>
    <t>5252 County Route 125</t>
  </si>
  <si>
    <t>Campbell</t>
  </si>
  <si>
    <t>(607) 738-0854</t>
  </si>
  <si>
    <t>Ladera Ranch</t>
  </si>
  <si>
    <t>to Terrapin-DeWayne Wise and NE 2012 #2</t>
  </si>
  <si>
    <t>to New England- Jim Edmonds and Terrapin # 7</t>
  </si>
  <si>
    <t>May Waivers</t>
  </si>
  <si>
    <t>June Waivers</t>
  </si>
  <si>
    <t>July Waivers</t>
  </si>
  <si>
    <t>to Terrapin-Aaron Laffey and Kevin Correia</t>
  </si>
  <si>
    <t>to Cazadero-Omar Infante</t>
  </si>
  <si>
    <t>Goldschmidt</t>
  </si>
  <si>
    <t>Shaw</t>
  </si>
  <si>
    <t>Freeman</t>
  </si>
  <si>
    <t>Freddie</t>
  </si>
  <si>
    <t>Christian</t>
  </si>
  <si>
    <t>Cory</t>
  </si>
  <si>
    <t>Anthony</t>
  </si>
  <si>
    <t>LeMahieu</t>
  </si>
  <si>
    <t>LaHair</t>
  </si>
  <si>
    <t>Frazier</t>
  </si>
  <si>
    <t>Alonso</t>
  </si>
  <si>
    <t>Chapman</t>
  </si>
  <si>
    <t>Aroldis</t>
  </si>
  <si>
    <t>Cishek</t>
  </si>
  <si>
    <t>Altuve</t>
  </si>
  <si>
    <t>Melancon</t>
  </si>
  <si>
    <t>Dee</t>
  </si>
  <si>
    <t>Eovaldi</t>
  </si>
  <si>
    <t>Dillard</t>
  </si>
  <si>
    <t>Turner</t>
  </si>
  <si>
    <t>Isringhausen</t>
  </si>
  <si>
    <t>Watson</t>
  </si>
  <si>
    <t>Lynn</t>
  </si>
  <si>
    <t>Rizzo</t>
  </si>
  <si>
    <t>Bixler</t>
  </si>
  <si>
    <t>Sutton</t>
  </si>
  <si>
    <t>Reddick</t>
  </si>
  <si>
    <t>Morel</t>
  </si>
  <si>
    <t>Flowers</t>
  </si>
  <si>
    <t>Kinney</t>
  </si>
  <si>
    <t>Kipnis</t>
  </si>
  <si>
    <t>Hosmer</t>
  </si>
  <si>
    <t>Moustakas</t>
  </si>
  <si>
    <t>Salvador</t>
  </si>
  <si>
    <t>Giavotella</t>
  </si>
  <si>
    <t>Duffy</t>
  </si>
  <si>
    <t>Trout</t>
  </si>
  <si>
    <t>Williams</t>
  </si>
  <si>
    <t>Noesi</t>
  </si>
  <si>
    <t>Hector</t>
  </si>
  <si>
    <t>Casper</t>
  </si>
  <si>
    <t>Seager</t>
  </si>
  <si>
    <t>Pineda</t>
  </si>
  <si>
    <t>Gray</t>
  </si>
  <si>
    <t>Trayvon</t>
  </si>
  <si>
    <t>Cesar</t>
  </si>
  <si>
    <t>Cobb</t>
  </si>
  <si>
    <t>McGee</t>
  </si>
  <si>
    <t>Hisanori</t>
  </si>
  <si>
    <t>7471 Red Bay Place</t>
  </si>
  <si>
    <t>to Iowa- Mat Latos</t>
  </si>
  <si>
    <t>to Orlando- Andrew McCutchen</t>
  </si>
  <si>
    <t>to East Reading- Capistrano's 2012 #3 and #5 and Felipe Paulino</t>
  </si>
  <si>
    <t>to Capistrano- East Reading 2012 #1</t>
  </si>
  <si>
    <t>to Orlando- Jose Reyes and Terrapin's 2012 #7</t>
  </si>
  <si>
    <t>to New England-Alfonso Soriano,  Jhonny Peralta and Orlando 2012 #5</t>
  </si>
  <si>
    <t>to East Reading- JD Drew</t>
  </si>
  <si>
    <t>to Mission Viejo- Brad Lidge</t>
  </si>
  <si>
    <t>to Terrapin- Randy Wolf</t>
  </si>
  <si>
    <t>Hayward</t>
  </si>
  <si>
    <t>Santa Rosa</t>
  </si>
  <si>
    <t>to Mission Viejo- Iowa's 2012 #7</t>
  </si>
  <si>
    <t>to Shizouka- Terrapin 2012 #6</t>
  </si>
  <si>
    <t>to Iowa- Mission Viejo's 2012 #8, #9, #10</t>
  </si>
  <si>
    <t>to New England-Hanley Ramirez</t>
  </si>
  <si>
    <t>To Terrapin-Gio Gonzalez</t>
  </si>
  <si>
    <t>to Orlando- Jon Lester</t>
  </si>
  <si>
    <t>to Terrapin- Kyle Lohse, Jason Giambi and gets back their 2012 7th round</t>
  </si>
  <si>
    <t>to New England- Chase Headley</t>
  </si>
  <si>
    <t>to Iowa- Jed Lowrie and New England 2012 #5</t>
  </si>
  <si>
    <t>FREEMAN</t>
  </si>
  <si>
    <t>HOSMER</t>
  </si>
  <si>
    <t>TROUT</t>
  </si>
  <si>
    <t>TRUMBO</t>
  </si>
  <si>
    <t>MOUSTAKAS</t>
  </si>
  <si>
    <t>D. GORDON</t>
  </si>
  <si>
    <t>BEACHY</t>
  </si>
  <si>
    <t>JENNINGS</t>
  </si>
  <si>
    <t>ACKLEY</t>
  </si>
  <si>
    <t>WEEKS</t>
  </si>
  <si>
    <t>WORLEY</t>
  </si>
  <si>
    <t>PINEDA</t>
  </si>
  <si>
    <t>CHAPMAN</t>
  </si>
  <si>
    <t>S. PEREZ</t>
  </si>
  <si>
    <t>VOGELSONG</t>
  </si>
  <si>
    <t>CHISENHALL</t>
  </si>
  <si>
    <t>KIPNIS</t>
  </si>
  <si>
    <t>GEE</t>
  </si>
  <si>
    <t>H. ALVAREZ</t>
  </si>
  <si>
    <t>GOLDSCHMIDT</t>
  </si>
  <si>
    <t>PRESLEY</t>
  </si>
  <si>
    <t>LUEBKE</t>
  </si>
  <si>
    <t>ALONSO</t>
  </si>
  <si>
    <t>MOREL</t>
  </si>
  <si>
    <t>ALTUVE</t>
  </si>
  <si>
    <t>RIZZO</t>
  </si>
  <si>
    <t>G. HOLLAND</t>
  </si>
  <si>
    <t>J. JOHNSON</t>
  </si>
  <si>
    <t>DUFFY</t>
  </si>
  <si>
    <t>JD MARTINEZ</t>
  </si>
  <si>
    <t>LAHAIR</t>
  </si>
  <si>
    <t>GUERRA</t>
  </si>
  <si>
    <t>COLLMENTER</t>
  </si>
  <si>
    <t>FRAZIER</t>
  </si>
  <si>
    <t>CROW</t>
  </si>
  <si>
    <t>DRABEK</t>
  </si>
  <si>
    <t>DE LA ROSA</t>
  </si>
  <si>
    <t>CARP</t>
  </si>
  <si>
    <t>L. PEREZ</t>
  </si>
  <si>
    <t>LYNN</t>
  </si>
  <si>
    <t>BRITTON</t>
  </si>
  <si>
    <t>REDDICK</t>
  </si>
  <si>
    <t>J. GUZMAN</t>
  </si>
  <si>
    <t>HUMBER</t>
  </si>
  <si>
    <t>PARMELEE</t>
  </si>
  <si>
    <t>A. COBB</t>
  </si>
  <si>
    <t>SEAGER</t>
  </si>
  <si>
    <t>CONGER</t>
  </si>
  <si>
    <t>M. LOWE</t>
  </si>
  <si>
    <t>MOSCOSO</t>
  </si>
  <si>
    <t>NOESI</t>
  </si>
  <si>
    <t>BOGUSEVIC</t>
  </si>
  <si>
    <t>NICASIO</t>
  </si>
  <si>
    <t>BROTHER</t>
  </si>
  <si>
    <t>CRAWFORD</t>
  </si>
  <si>
    <t>BEAVIN</t>
  </si>
  <si>
    <t>GENTRY</t>
  </si>
  <si>
    <t>BLANCO</t>
  </si>
  <si>
    <t>THAMES</t>
  </si>
  <si>
    <t>H. TAKAHASHI</t>
  </si>
  <si>
    <t>REVERE</t>
  </si>
  <si>
    <t>COLON</t>
  </si>
  <si>
    <t>DAVIES</t>
  </si>
  <si>
    <t>SANDS</t>
  </si>
  <si>
    <t>FLOWERS</t>
  </si>
  <si>
    <t>MELACON</t>
  </si>
  <si>
    <t>BEDARD</t>
  </si>
  <si>
    <t>HAND</t>
  </si>
  <si>
    <t>T. ROBINSON</t>
  </si>
  <si>
    <t>J. MCDONALD</t>
  </si>
  <si>
    <t>C. ROSS</t>
  </si>
  <si>
    <t>C. WELLS</t>
  </si>
  <si>
    <t>LYLES</t>
  </si>
  <si>
    <t>ALBUQUERQUE</t>
  </si>
  <si>
    <t>BASS</t>
  </si>
  <si>
    <t>C. WADE</t>
  </si>
  <si>
    <t>NISHIOKA</t>
  </si>
  <si>
    <t>J. FRANCISCO</t>
  </si>
  <si>
    <t>WHEELER</t>
  </si>
  <si>
    <t>SHELRETH</t>
  </si>
  <si>
    <t>E. SANCHEZ</t>
  </si>
  <si>
    <t>OLIVO</t>
  </si>
  <si>
    <t>E. CHAVEZ</t>
  </si>
  <si>
    <t>MACDOUGAL</t>
  </si>
  <si>
    <t>CISHEK</t>
  </si>
  <si>
    <t>C. MARTINEZ</t>
  </si>
  <si>
    <t>CHATWOOD</t>
  </si>
  <si>
    <t>CARRASCO</t>
  </si>
  <si>
    <t>Z. STEWART</t>
  </si>
  <si>
    <t>J. DONALD</t>
  </si>
  <si>
    <t>L. COLEMAN</t>
  </si>
  <si>
    <t>WEBB</t>
  </si>
  <si>
    <t>THOMPSON</t>
  </si>
  <si>
    <t>B. ROBERTS</t>
  </si>
  <si>
    <t>B. GOMES</t>
  </si>
  <si>
    <t>W. LEBLANC</t>
  </si>
  <si>
    <t>B. HAYES</t>
  </si>
  <si>
    <t>J. GOMES</t>
  </si>
  <si>
    <t>D. SUTTON</t>
  </si>
  <si>
    <t>A DIRKS</t>
  </si>
  <si>
    <t>B. PETERSEN</t>
  </si>
  <si>
    <t>R. SWEENEY</t>
  </si>
  <si>
    <t>VARITEK</t>
  </si>
  <si>
    <t>FURBUSH</t>
  </si>
  <si>
    <t>B. Wood</t>
  </si>
  <si>
    <t>J. HAIRSTON</t>
  </si>
  <si>
    <t>CAMPANA</t>
  </si>
  <si>
    <t>T. GREENE</t>
  </si>
  <si>
    <t>T. WATSON</t>
  </si>
  <si>
    <t>TATEYAMA</t>
  </si>
  <si>
    <t>C. NELSON</t>
  </si>
  <si>
    <t>STUTES</t>
  </si>
  <si>
    <t>CONSTANZA</t>
  </si>
  <si>
    <t>SOGARD</t>
  </si>
  <si>
    <t>A. PETTITTE</t>
  </si>
  <si>
    <t>J. Lopez</t>
  </si>
  <si>
    <t>L. RODRIQUEZ</t>
  </si>
  <si>
    <t>ARRENDONDO</t>
  </si>
  <si>
    <t>FULD</t>
  </si>
  <si>
    <t>H. SOSA</t>
  </si>
  <si>
    <t>DE LOS SANTOS</t>
  </si>
  <si>
    <t>LACURE</t>
  </si>
  <si>
    <t>COLLINS</t>
  </si>
  <si>
    <t>HERDON</t>
  </si>
  <si>
    <t>D. BARTON</t>
  </si>
  <si>
    <t>WANG</t>
  </si>
  <si>
    <t>B. SHAW</t>
  </si>
  <si>
    <t>T. WOOD</t>
  </si>
  <si>
    <t>S. O'SULLIVAN</t>
  </si>
  <si>
    <t>SPENCE</t>
  </si>
  <si>
    <t>MARRERO</t>
  </si>
  <si>
    <t>FORSYTHE</t>
  </si>
  <si>
    <t>LINDBLUM</t>
  </si>
  <si>
    <t>DICKERSON</t>
  </si>
  <si>
    <t>D. Reyes</t>
  </si>
  <si>
    <t>ESTRADA</t>
  </si>
  <si>
    <t>HAFNER</t>
  </si>
  <si>
    <t>PLOUFFE</t>
  </si>
  <si>
    <t>PAREDES</t>
  </si>
  <si>
    <t>B.WALLACE</t>
  </si>
  <si>
    <t>MCGEE</t>
  </si>
  <si>
    <t>FIGGINS</t>
  </si>
  <si>
    <t>I. Rodriguez</t>
  </si>
  <si>
    <t>SAMARDZJIA</t>
  </si>
  <si>
    <t>PESTANO</t>
  </si>
  <si>
    <t>DESCALSO</t>
  </si>
  <si>
    <t>GIAVOTELLA</t>
  </si>
  <si>
    <t>EOVALDI</t>
  </si>
  <si>
    <t>WILHELMSEN</t>
  </si>
  <si>
    <t>ELBERT</t>
  </si>
  <si>
    <t>D'ARNAUD</t>
  </si>
  <si>
    <t>CASSEVAH</t>
  </si>
  <si>
    <t>GORZELANNY</t>
  </si>
  <si>
    <t>Rookie Draft</t>
  </si>
  <si>
    <t>to Etiwanda-Bill Bray and 2013 #6</t>
  </si>
  <si>
    <t>to Red Arrow-Aaron Miles</t>
  </si>
  <si>
    <t>Cazadero cuts Pudge Rodriguez</t>
  </si>
  <si>
    <t>Terrapin cuts Leo Nunez/Oviedo</t>
  </si>
  <si>
    <t>Iowa cuts Yoshinori Tateyama</t>
  </si>
  <si>
    <t>to Cazadero- Ronnie Paulino</t>
  </si>
  <si>
    <t>to Iowa- Jason Kubel</t>
  </si>
  <si>
    <t>to East Reading- Chris Marrero</t>
  </si>
  <si>
    <t>to Metroplex- Casey Kotchman</t>
  </si>
  <si>
    <t>to Orlando- Daniel Bard</t>
  </si>
  <si>
    <t>to East Reading- Daniel McCutchen</t>
  </si>
  <si>
    <t>to Capistrano-Rickie Weeks and Everth Cabrera</t>
  </si>
  <si>
    <t>to Terrapin-Placido Polanco and Jarrod Saltalamacchia</t>
  </si>
  <si>
    <t>LAWRIE</t>
  </si>
  <si>
    <t>http://www.wahoosoftware.com:6754/NABL/Controller?page=main</t>
  </si>
  <si>
    <t>to Metroplex-Zack Britton</t>
  </si>
  <si>
    <t>to Shizouka-Willie Bloomquist and Metroplex's 2013 #4</t>
  </si>
  <si>
    <t>to East Reading- Ubaldo Jimenez</t>
  </si>
  <si>
    <t>to Shizouka-East Reading 2013 #3</t>
  </si>
  <si>
    <t>to Terrapin- Mark Buerhle, Mark Reynolds, Sergio Romo and LaTroy Hawkins</t>
  </si>
  <si>
    <t>to Hayward- Brett Gardner and Cory Wade</t>
  </si>
  <si>
    <t>to Cazadero- Nick Swisher</t>
  </si>
  <si>
    <t>to Cazadero- Aaron Hill. Jarrod  Saltalamacchia and Terrapin's 2013  #2</t>
  </si>
  <si>
    <t>to Iowa- Aramis Ramirez</t>
  </si>
  <si>
    <t>to Metroplex Michael Morse, Kyle Seager and Iowa's 2013 # 3 (they drop Luke Scott)</t>
  </si>
  <si>
    <t>MIA</t>
  </si>
  <si>
    <t>Giancarlo</t>
  </si>
  <si>
    <t>Jacob</t>
  </si>
  <si>
    <t>Pollock</t>
  </si>
  <si>
    <t>Eaton</t>
  </si>
  <si>
    <t>Miley</t>
  </si>
  <si>
    <t>Corbin</t>
  </si>
  <si>
    <t>Patrick</t>
  </si>
  <si>
    <t>Zagurski</t>
  </si>
  <si>
    <t>Simmons</t>
  </si>
  <si>
    <t>Andrelton</t>
  </si>
  <si>
    <t>Clevenger</t>
  </si>
  <si>
    <t>Castillo</t>
  </si>
  <si>
    <t>Welington</t>
  </si>
  <si>
    <t>Vitters</t>
  </si>
  <si>
    <t>Mather</t>
  </si>
  <si>
    <t>Cardenas</t>
  </si>
  <si>
    <t xml:space="preserve">Jackson </t>
  </si>
  <si>
    <t>Germano</t>
  </si>
  <si>
    <t>Hinshaw</t>
  </si>
  <si>
    <t>Dolis</t>
  </si>
  <si>
    <t>Broxton</t>
  </si>
  <si>
    <t xml:space="preserve">White </t>
  </si>
  <si>
    <t>Pomeranz</t>
  </si>
  <si>
    <t>Friedrich</t>
  </si>
  <si>
    <t>Moore</t>
  </si>
  <si>
    <t>Marwin</t>
  </si>
  <si>
    <t>Keuchel</t>
  </si>
  <si>
    <t>Storey</t>
  </si>
  <si>
    <t>Mickey</t>
  </si>
  <si>
    <t>Kearns</t>
  </si>
  <si>
    <t>Gorkys</t>
  </si>
  <si>
    <t>Cousins</t>
  </si>
  <si>
    <t>Maldonado</t>
  </si>
  <si>
    <t>Ishikawa</t>
  </si>
  <si>
    <t>Nieuwenhuis</t>
  </si>
  <si>
    <t>Kirk</t>
  </si>
  <si>
    <t>Elvin</t>
  </si>
  <si>
    <t>Galvis</t>
  </si>
  <si>
    <t>Schwimer</t>
  </si>
  <si>
    <t>Diekman</t>
  </si>
  <si>
    <t>Savery</t>
  </si>
  <si>
    <t>Marte</t>
  </si>
  <si>
    <t>Jared</t>
  </si>
  <si>
    <t>Chambers</t>
  </si>
  <si>
    <t>Adron</t>
  </si>
  <si>
    <t>Belt</t>
  </si>
  <si>
    <t>Burriss</t>
  </si>
  <si>
    <t>Emmanuel</t>
  </si>
  <si>
    <t>Pill</t>
  </si>
  <si>
    <t>Harper</t>
  </si>
  <si>
    <t>Bryce</t>
  </si>
  <si>
    <t>Machado</t>
  </si>
  <si>
    <t>Flaherty</t>
  </si>
  <si>
    <t>Middlebrooks</t>
  </si>
  <si>
    <t>Mauro</t>
  </si>
  <si>
    <t>Podsednik</t>
  </si>
  <si>
    <t>Matsuzaka</t>
  </si>
  <si>
    <t>Daisuke</t>
  </si>
  <si>
    <t>Padilla</t>
  </si>
  <si>
    <t>Kluber</t>
  </si>
  <si>
    <t>Seddon</t>
  </si>
  <si>
    <t>Worth</t>
  </si>
  <si>
    <t>Below</t>
  </si>
  <si>
    <t>Duane</t>
  </si>
  <si>
    <t>Lorenzo</t>
  </si>
  <si>
    <t>Falu</t>
  </si>
  <si>
    <t>Irving</t>
  </si>
  <si>
    <t>Hester</t>
  </si>
  <si>
    <t>Calhoun</t>
  </si>
  <si>
    <t>Richards</t>
  </si>
  <si>
    <t>Dozier</t>
  </si>
  <si>
    <t>Hendriks</t>
  </si>
  <si>
    <t>Liam</t>
  </si>
  <si>
    <t>Walters</t>
  </si>
  <si>
    <t>Eppley</t>
  </si>
  <si>
    <t>Donaldson</t>
  </si>
  <si>
    <t>Doolittle</t>
  </si>
  <si>
    <t>Millwood</t>
  </si>
  <si>
    <t>Darvish</t>
  </si>
  <si>
    <t>Yu</t>
  </si>
  <si>
    <t>Robbie</t>
  </si>
  <si>
    <t>Tanner</t>
  </si>
  <si>
    <t>Yan</t>
  </si>
  <si>
    <t>Yasmani</t>
  </si>
  <si>
    <t>Grandal</t>
  </si>
  <si>
    <t>Parrino</t>
  </si>
  <si>
    <t>Werner</t>
  </si>
  <si>
    <t>Brach</t>
  </si>
  <si>
    <t>Layne</t>
  </si>
  <si>
    <t>Mikolas</t>
  </si>
  <si>
    <t>to Orlando- Jhonny Peralta and NE 2013 #2</t>
  </si>
  <si>
    <t>to New England- Jonny Gomes and Orlando 2013 #4</t>
  </si>
  <si>
    <t>NABL 2013 DRAFT</t>
  </si>
  <si>
    <t>to East Reading-Kelly Shoppach</t>
  </si>
  <si>
    <t>to New England-Felipe Paulino</t>
  </si>
  <si>
    <t>Central Florida</t>
  </si>
  <si>
    <t>to Shizouka- Oralndo's 2013 #4</t>
  </si>
  <si>
    <t>to Shizouka-Adam LaRoche</t>
  </si>
  <si>
    <t>to Groton- Matt Garza and Orlando's 2013 #4</t>
  </si>
  <si>
    <t>to New England-JA Happ and Shizouka's 2013 #5</t>
  </si>
  <si>
    <t>to Orlando- Kevin Correia</t>
  </si>
  <si>
    <t>to Shizouka-Will Venable</t>
  </si>
  <si>
    <t>to Metroplex- Pedro Strop and New England's 2013 # 4</t>
  </si>
  <si>
    <t>to New England- Coco Crisp and Metroplex's 2013 #6</t>
  </si>
  <si>
    <t>Central Florida Expos replace Etiwanda Anteaters</t>
  </si>
  <si>
    <t>to Iowa- Kelly Johnson</t>
  </si>
  <si>
    <t>to Shizouka- Brett Myers</t>
  </si>
  <si>
    <t>updated 2/25/13</t>
  </si>
  <si>
    <t>Aviles</t>
  </si>
  <si>
    <t>Kole</t>
  </si>
  <si>
    <t>Shelley</t>
  </si>
  <si>
    <t xml:space="preserve">Mat  </t>
  </si>
  <si>
    <t xml:space="preserve">Tom </t>
  </si>
  <si>
    <t>Starling</t>
  </si>
  <si>
    <t>Mastroianni</t>
  </si>
  <si>
    <t>Vicente</t>
  </si>
  <si>
    <t>Rosario</t>
  </si>
  <si>
    <t>P.J.</t>
  </si>
  <si>
    <t>to Bay- Nick Swisher</t>
  </si>
  <si>
    <t>to Cazadero-Tim Hudson</t>
  </si>
  <si>
    <t>J.D.</t>
  </si>
  <si>
    <t>C.J.</t>
  </si>
  <si>
    <t>Petersen</t>
  </si>
  <si>
    <t>Erick</t>
  </si>
  <si>
    <t>DJ</t>
  </si>
  <si>
    <t>Jean</t>
  </si>
  <si>
    <t>Chris-R</t>
  </si>
  <si>
    <t>Roberto</t>
  </si>
  <si>
    <t>d'Arnaud</t>
  </si>
  <si>
    <t>Segura</t>
  </si>
  <si>
    <t>To Cazadero- Kyle Lohse and Sergio Romo</t>
  </si>
  <si>
    <t>to Terrapin- Alex Cobb, Charlie Furbush and Cazadero's 2013 #2</t>
  </si>
  <si>
    <t>to Orlando- Gio Gonzalez</t>
  </si>
  <si>
    <t>to Terrapin- Orlando's 2013 #1, Orlando's 2013 #2, New England's 2013 #2</t>
  </si>
  <si>
    <t>to New England- Ben Zobrist, Wilton Lopez, and Mike Napoli</t>
  </si>
  <si>
    <t>to Terrapin- Dominic Brown, Brain McCann and New England's 2013 #1</t>
  </si>
  <si>
    <t>to Capistrano- Bortolo Colon</t>
  </si>
  <si>
    <t>to Metroplex- Joe Smith and Capo's 2013 #5</t>
  </si>
  <si>
    <t>to Capistrano-Central Florida's 2013 #4</t>
  </si>
  <si>
    <t>to Central Florida- Capistrano's 2013 #4, #7, #8, #9</t>
  </si>
  <si>
    <t>to Capistrano-East Reading's 2013 #6</t>
  </si>
  <si>
    <t>to East Reading- Capistrano's 2013 #6 &amp; #10</t>
  </si>
  <si>
    <t>to Terrapin-Billy Butler, Daniel Hudson and Iowa's 2013 #1</t>
  </si>
  <si>
    <t>to Iowa- Adrian Gonzalez and Curtis Granderson</t>
  </si>
  <si>
    <t>HARPER</t>
  </si>
  <si>
    <t>GRANDAL</t>
  </si>
  <si>
    <t>BRANTLY</t>
  </si>
  <si>
    <t>HECHEVARRIA</t>
  </si>
  <si>
    <t>KELLY</t>
  </si>
  <si>
    <t>TYSON ROSS</t>
  </si>
  <si>
    <t>JACKSON</t>
  </si>
  <si>
    <t>HEFNER</t>
  </si>
  <si>
    <t>L. HENDRICKS</t>
  </si>
  <si>
    <t>AXELROD</t>
  </si>
  <si>
    <t>DARVISH</t>
  </si>
  <si>
    <t>PACHECO</t>
  </si>
  <si>
    <t>MIGUEL GONZALES</t>
  </si>
  <si>
    <t>LEMAHIEU</t>
  </si>
  <si>
    <t>GALVIS</t>
  </si>
  <si>
    <t>SHANE ROBINSON</t>
  </si>
  <si>
    <t>M. SIERRA</t>
  </si>
  <si>
    <t>LUETGE</t>
  </si>
  <si>
    <t>HAGUE</t>
  </si>
  <si>
    <t>MOORE</t>
  </si>
  <si>
    <t>DOOLITTLE</t>
  </si>
  <si>
    <t>ADAMS</t>
  </si>
  <si>
    <t>CRUZ</t>
  </si>
  <si>
    <t>PRYOR</t>
  </si>
  <si>
    <t>RICHARDS</t>
  </si>
  <si>
    <t>EZQ. CARRERA</t>
  </si>
  <si>
    <t>LAVARNWAY</t>
  </si>
  <si>
    <t>MACHADO</t>
  </si>
  <si>
    <t>CAIN</t>
  </si>
  <si>
    <t>E. RAMIREZ</t>
  </si>
  <si>
    <t>BROXTON</t>
  </si>
  <si>
    <t>CIRIACO</t>
  </si>
  <si>
    <t>JONES</t>
  </si>
  <si>
    <t>CORPORAN</t>
  </si>
  <si>
    <t>ROGERS</t>
  </si>
  <si>
    <t>B. WALLACE</t>
  </si>
  <si>
    <t>CESPEDES</t>
  </si>
  <si>
    <t>AOKI</t>
  </si>
  <si>
    <t>MAXWELL</t>
  </si>
  <si>
    <t>FELDMAN</t>
  </si>
  <si>
    <t>LANNAN</t>
  </si>
  <si>
    <t>B. LYON</t>
  </si>
  <si>
    <t>C. ZAMBRANO</t>
  </si>
  <si>
    <t>SIMMONS</t>
  </si>
  <si>
    <t>MARTE</t>
  </si>
  <si>
    <t>VALDESPIN</t>
  </si>
  <si>
    <t>JOHNSON</t>
  </si>
  <si>
    <t>LOMBARDOZZI</t>
  </si>
  <si>
    <t>XAVIER PAUL</t>
  </si>
  <si>
    <t>Q. BERRY</t>
  </si>
  <si>
    <t>T. BLAKELY</t>
  </si>
  <si>
    <t>HARVEY</t>
  </si>
  <si>
    <t>SEGURA</t>
  </si>
  <si>
    <t>MARTIN</t>
  </si>
  <si>
    <t>CASTILLO</t>
  </si>
  <si>
    <t>WISE</t>
  </si>
  <si>
    <t>JP HOWELL</t>
  </si>
  <si>
    <t>B. DOZIER</t>
  </si>
  <si>
    <t>JEPSEN</t>
  </si>
  <si>
    <t>MILEY</t>
  </si>
  <si>
    <t>CHEN</t>
  </si>
  <si>
    <t>SANCHEZ</t>
  </si>
  <si>
    <t>BELISARIO</t>
  </si>
  <si>
    <t>HARRELL</t>
  </si>
  <si>
    <t>SANTIAGO</t>
  </si>
  <si>
    <t>DONALDSON</t>
  </si>
  <si>
    <t>GOMES</t>
  </si>
  <si>
    <t>AJ POLLACK</t>
  </si>
  <si>
    <t>E. HARRERA</t>
  </si>
  <si>
    <t>PARKER</t>
  </si>
  <si>
    <t>REED</t>
  </si>
  <si>
    <t>SMYLY</t>
  </si>
  <si>
    <t>TYLER MOORE</t>
  </si>
  <si>
    <t>MCALLISTER</t>
  </si>
  <si>
    <t>MALDONADO</t>
  </si>
  <si>
    <t>FLAHERTY</t>
  </si>
  <si>
    <t>SCHEPPERS</t>
  </si>
  <si>
    <t>CODY ALLEN</t>
  </si>
  <si>
    <t>CALHOUN</t>
  </si>
  <si>
    <t>ROSARIO</t>
  </si>
  <si>
    <t>PERALTA</t>
  </si>
  <si>
    <t>PATTON</t>
  </si>
  <si>
    <t>QUINTANA</t>
  </si>
  <si>
    <t>HORST</t>
  </si>
  <si>
    <t>BUENO</t>
  </si>
  <si>
    <t>R. VALDES</t>
  </si>
  <si>
    <t>PULLBACK</t>
  </si>
  <si>
    <t>MIDDLEBROOKS</t>
  </si>
  <si>
    <t>TURNER</t>
  </si>
  <si>
    <t>POMERANZ</t>
  </si>
  <si>
    <t>BAILEY</t>
  </si>
  <si>
    <t>WHITE</t>
  </si>
  <si>
    <t>NORBERTO</t>
  </si>
  <si>
    <t>JERRY SANDS</t>
  </si>
  <si>
    <t>BELT</t>
  </si>
  <si>
    <t>MESORACO</t>
  </si>
  <si>
    <t>CARPENTAR</t>
  </si>
  <si>
    <t>HOOVER</t>
  </si>
  <si>
    <t>KONTOS</t>
  </si>
  <si>
    <t>MARTINEZ</t>
  </si>
  <si>
    <t>FALU</t>
  </si>
  <si>
    <t>COZART</t>
  </si>
  <si>
    <t>MOSS</t>
  </si>
  <si>
    <t>COOK</t>
  </si>
  <si>
    <t>KRATZ</t>
  </si>
  <si>
    <t>DE VRIES</t>
  </si>
  <si>
    <t>LIND</t>
  </si>
  <si>
    <t>LAIRD</t>
  </si>
  <si>
    <t>J. ARIAS</t>
  </si>
  <si>
    <t>RAPADA</t>
  </si>
  <si>
    <t>MILONE</t>
  </si>
  <si>
    <t>HERRARA</t>
  </si>
  <si>
    <t>CARTER</t>
  </si>
  <si>
    <t>MERWIN GONZALES</t>
  </si>
  <si>
    <t>MENDOZA</t>
  </si>
  <si>
    <t>NAVA</t>
  </si>
  <si>
    <t>SHAWN KELLEY</t>
  </si>
  <si>
    <t>HOLT</t>
  </si>
  <si>
    <t>RUTLEDGE</t>
  </si>
  <si>
    <t>CORBIN</t>
  </si>
  <si>
    <t>DIAMOND</t>
  </si>
  <si>
    <t>IWAKUMA</t>
  </si>
  <si>
    <t>STULTZ</t>
  </si>
  <si>
    <t>SOLANO</t>
  </si>
  <si>
    <t>LINCOLN</t>
  </si>
  <si>
    <t>ROENICKE</t>
  </si>
  <si>
    <t>J. DE LA ROSA</t>
  </si>
  <si>
    <t>BRIAN WILSON</t>
  </si>
  <si>
    <t>KOZMA</t>
  </si>
  <si>
    <t>DELGADO</t>
  </si>
  <si>
    <t>DOMIGUEZ</t>
  </si>
  <si>
    <t>VOLQUEZ</t>
  </si>
  <si>
    <t>LEAKE</t>
  </si>
  <si>
    <t>CALLASPO</t>
  </si>
  <si>
    <t>BRACH</t>
  </si>
  <si>
    <t>KIRKMAN</t>
  </si>
  <si>
    <t>FLORIMON</t>
  </si>
  <si>
    <t>GRIFFIN</t>
  </si>
  <si>
    <t>ATCHINSON</t>
  </si>
  <si>
    <t>TAWAZA</t>
  </si>
  <si>
    <t>FRANDSEN</t>
  </si>
  <si>
    <t>FIERS</t>
  </si>
  <si>
    <t>BAXTER</t>
  </si>
  <si>
    <t>O. PEREZ</t>
  </si>
  <si>
    <t>W. WRIGHT</t>
  </si>
  <si>
    <t>S. MOORE</t>
  </si>
  <si>
    <t>CAPO PULLBACKS - BLANKS, BOESCH, ANDREW MILLER, TIMMY COLLINS, JUAN NICASIO AND MATT LAPORTA</t>
  </si>
  <si>
    <t>NEW ENGLAND PULLBACKS - WIL BETEMIT, JESUS GUZMAN, RYAN KALISH</t>
  </si>
  <si>
    <t>ORLANDO PULLBACKS - Sean Rodriguez, Joel Peralta, and Geovany Soto</t>
  </si>
  <si>
    <t>Hechavarria</t>
  </si>
  <si>
    <t>Adeiny</t>
  </si>
  <si>
    <t>Terrapin drops Octavio Dotel and LaTroy Hawkins</t>
  </si>
  <si>
    <t>Groton drops Kole Calhoun</t>
  </si>
  <si>
    <t>Terrapin drops Justin Smoak</t>
  </si>
  <si>
    <t>Brandon Snyder and Ryan Wheeler.</t>
  </si>
  <si>
    <t>Shizuoka drops Ryan Sweeney</t>
  </si>
  <si>
    <t>Central Florida drops Dee Gordon, Jason frasor, Julio Borbon and Kyle McClellan</t>
  </si>
  <si>
    <t>Hayward (Hamilton)</t>
  </si>
  <si>
    <t>The Hayward Monarch Stars become the Hamilton Time Travelers</t>
  </si>
  <si>
    <t>Iowa chooses to round out their roster-  Steve Delabar, Jarrod Dyson, Cody Eppley, Chris Gimenez, Matt Reynolds, Esmil Rogers</t>
  </si>
  <si>
    <t>to New England-Ryan Dempster and Groton's 2014 #7</t>
  </si>
  <si>
    <t>to Groton- New England's 2014 #3</t>
  </si>
  <si>
    <t>to East Reading- JA Happ</t>
  </si>
  <si>
    <t>to New England- East Reading 2014 # 7</t>
  </si>
  <si>
    <t>East Reading drops Miguel Batista</t>
  </si>
  <si>
    <t>GOSE</t>
  </si>
  <si>
    <t>to Capistrano- Corey Hart</t>
  </si>
  <si>
    <t>to Terrapin- Kyle Blanks</t>
  </si>
  <si>
    <t>to Terrapin- Mike Dunn and New England's 2014 #4</t>
  </si>
  <si>
    <t>to New England- Yasmani Grandal</t>
  </si>
  <si>
    <t>NABL 2014 DRAFT</t>
  </si>
  <si>
    <t>Archer</t>
  </si>
  <si>
    <t>Arenado</t>
  </si>
  <si>
    <t>Avilan</t>
  </si>
  <si>
    <t>Barnes</t>
  </si>
  <si>
    <t>Blackmon</t>
  </si>
  <si>
    <t>Bradley</t>
  </si>
  <si>
    <t>Britton</t>
  </si>
  <si>
    <t>Colabello</t>
  </si>
  <si>
    <t>Dietrich</t>
  </si>
  <si>
    <t>Gausman</t>
  </si>
  <si>
    <t>Gibson</t>
  </si>
  <si>
    <t>Gregorius</t>
  </si>
  <si>
    <t>Hand</t>
  </si>
  <si>
    <t>Hicks</t>
  </si>
  <si>
    <t>Iglesias</t>
  </si>
  <si>
    <t>Marisnick</t>
  </si>
  <si>
    <t>Ozuna</t>
  </si>
  <si>
    <t>Paxton</t>
  </si>
  <si>
    <t>Petit</t>
  </si>
  <si>
    <t>Profar</t>
  </si>
  <si>
    <t>Rendon</t>
  </si>
  <si>
    <t>Roark</t>
  </si>
  <si>
    <t>Romine</t>
  </si>
  <si>
    <t>Rondon</t>
  </si>
  <si>
    <t>Semien</t>
  </si>
  <si>
    <t>Teheran</t>
  </si>
  <si>
    <t>Thielbar</t>
  </si>
  <si>
    <t>Villar</t>
  </si>
  <si>
    <t>Wacha</t>
  </si>
  <si>
    <t>Wong</t>
  </si>
  <si>
    <t>Yelich</t>
  </si>
  <si>
    <t>Zunino</t>
  </si>
  <si>
    <t>Nolan</t>
  </si>
  <si>
    <t>Jackie</t>
  </si>
  <si>
    <t>Gerrit</t>
  </si>
  <si>
    <t>Khris</t>
  </si>
  <si>
    <t>Avisail</t>
  </si>
  <si>
    <t>Caleb</t>
  </si>
  <si>
    <t>Sonny</t>
  </si>
  <si>
    <t>Didi</t>
  </si>
  <si>
    <t>Marcell</t>
  </si>
  <si>
    <t>Yusmeiro</t>
  </si>
  <si>
    <t>Jurickson</t>
  </si>
  <si>
    <t>Marcus</t>
  </si>
  <si>
    <t>Kolten</t>
  </si>
  <si>
    <t xml:space="preserve">Harris   </t>
  </si>
  <si>
    <t>Arizona</t>
  </si>
  <si>
    <t>Atlanta</t>
  </si>
  <si>
    <t>Chicago NL</t>
  </si>
  <si>
    <t>Cincinnati</t>
  </si>
  <si>
    <t>Colorado</t>
  </si>
  <si>
    <t xml:space="preserve">Miami </t>
  </si>
  <si>
    <t>Milwaukee</t>
  </si>
  <si>
    <t>New York NL</t>
  </si>
  <si>
    <t>Pittsburgh</t>
  </si>
  <si>
    <t>St Louis</t>
  </si>
  <si>
    <t>San Francisco</t>
  </si>
  <si>
    <t>Washington</t>
  </si>
  <si>
    <t>Baltimore</t>
  </si>
  <si>
    <t xml:space="preserve">Boston </t>
  </si>
  <si>
    <t>Chicago AL</t>
  </si>
  <si>
    <t>Detroit</t>
  </si>
  <si>
    <t>Houston</t>
  </si>
  <si>
    <t>Kansas City</t>
  </si>
  <si>
    <t>Los Angeles AL</t>
  </si>
  <si>
    <t>Minnesota</t>
  </si>
  <si>
    <t>Seattle</t>
  </si>
  <si>
    <t>New York AL</t>
  </si>
  <si>
    <t>Oakland</t>
  </si>
  <si>
    <t>Tampa Bay</t>
  </si>
  <si>
    <t>Texas</t>
  </si>
  <si>
    <t>Toronto</t>
  </si>
  <si>
    <t>Los Angeles NL</t>
  </si>
  <si>
    <t>Team Check</t>
  </si>
  <si>
    <t>Philadelphia</t>
  </si>
  <si>
    <t>to Terrapin- Brian Dozier</t>
  </si>
  <si>
    <t>to Iowa- Tim Lincecum</t>
  </si>
  <si>
    <t>to Shizouka-  East Reading 2014 #5</t>
  </si>
  <si>
    <t>to East Reading- Brett Wallace</t>
  </si>
  <si>
    <t>to Terrapin- Wellington Castillo</t>
  </si>
  <si>
    <t>to New England- Mark Buehrle</t>
  </si>
  <si>
    <t>Fort Collins</t>
  </si>
  <si>
    <t>Northwest Sasquatches</t>
  </si>
  <si>
    <t>Northwest</t>
  </si>
  <si>
    <t>Hamilton Time Travelers change their name to Northwest Sasquatches</t>
  </si>
  <si>
    <t>Central Florida Expos change their name to Fort Collins Growlers</t>
  </si>
  <si>
    <t>to Shizuoka- Northwest's 2014 #6</t>
  </si>
  <si>
    <t>to Northwest- Luis Valbuena</t>
  </si>
  <si>
    <t>to Mission Viejo- Jeremy Hellickson</t>
  </si>
  <si>
    <t>to Northwest- Michael Brantley and Mission Viejo 2014 # 5</t>
  </si>
  <si>
    <t>to Mission Viejo- Lucas Duda</t>
  </si>
  <si>
    <t>to Groton- Mission Viejo 2014 #7</t>
  </si>
  <si>
    <t>to Bay- Andy Pettite</t>
  </si>
  <si>
    <t>to Shizuoka- Bay 2014 #5</t>
  </si>
  <si>
    <t>to Shizouka- New England 2014 #6</t>
  </si>
  <si>
    <t>to New England- Willie Bloomquist</t>
  </si>
  <si>
    <t>to Cazadero- Andrelton Simmons</t>
  </si>
  <si>
    <t>to Northwest- Omar Infante and Jim Henderson</t>
  </si>
  <si>
    <t>to New England- East Reading 2014 #9 &amp; #10</t>
  </si>
  <si>
    <t>to East Reading- New England 2014 #8</t>
  </si>
  <si>
    <t>to Cazadero- Mike Moustakas, Groton's 2014 #1, #2 &amp; #3</t>
  </si>
  <si>
    <t>to Groton-Zack Grienke, Kyle Lohse, Jimmy Rollins and Eric Chavez</t>
  </si>
  <si>
    <t>to Iowa- Andy Dirks</t>
  </si>
  <si>
    <t>to Boca Raton- Brayan Pena</t>
  </si>
  <si>
    <t>MYERS</t>
  </si>
  <si>
    <t>FERNANDEZ</t>
  </si>
  <si>
    <t>PUIG</t>
  </si>
  <si>
    <t>WACHA</t>
  </si>
  <si>
    <t>S. MILLER</t>
  </si>
  <si>
    <t>RYU</t>
  </si>
  <si>
    <t>ARCHER</t>
  </si>
  <si>
    <t>COLE</t>
  </si>
  <si>
    <t>GRAY</t>
  </si>
  <si>
    <t>PROFAR</t>
  </si>
  <si>
    <t>K. DAVIS</t>
  </si>
  <si>
    <t>IGLESIS</t>
  </si>
  <si>
    <t>GYORKO</t>
  </si>
  <si>
    <t>SALAZAR</t>
  </si>
  <si>
    <t>ROSENTHAL</t>
  </si>
  <si>
    <t>LOCKE</t>
  </si>
  <si>
    <t>RENDON</t>
  </si>
  <si>
    <t>M. PEREZ</t>
  </si>
  <si>
    <t>A. WOOD</t>
  </si>
  <si>
    <t>CINGRANI</t>
  </si>
  <si>
    <t>LACKEY</t>
  </si>
  <si>
    <t>SKAGGS</t>
  </si>
  <si>
    <t>YELICH</t>
  </si>
  <si>
    <t>A. GARCIA</t>
  </si>
  <si>
    <t>J. MERCER</t>
  </si>
  <si>
    <t>WONG</t>
  </si>
  <si>
    <t>GAUSMAN</t>
  </si>
  <si>
    <t>GATTIS</t>
  </si>
  <si>
    <t>P. RODRIGUEZ</t>
  </si>
  <si>
    <t>PAXTON</t>
  </si>
  <si>
    <t>B. MILLER</t>
  </si>
  <si>
    <t>KASMIR</t>
  </si>
  <si>
    <t>OZUNA</t>
  </si>
  <si>
    <t>THORNBURG</t>
  </si>
  <si>
    <t>MANESS</t>
  </si>
  <si>
    <t>COSART</t>
  </si>
  <si>
    <t>D. CARPENTER</t>
  </si>
  <si>
    <t>ZUNINO</t>
  </si>
  <si>
    <t>AVILAN</t>
  </si>
  <si>
    <t>URIBE</t>
  </si>
  <si>
    <t>STRAILEY</t>
  </si>
  <si>
    <t>PETTIBONE</t>
  </si>
  <si>
    <t>COTTS</t>
  </si>
  <si>
    <t>ARCIA</t>
  </si>
  <si>
    <t>SIEGRIST</t>
  </si>
  <si>
    <t>BRADLEY</t>
  </si>
  <si>
    <t>ROARK</t>
  </si>
  <si>
    <t>VILLAR</t>
  </si>
  <si>
    <t>GREGORIUS</t>
  </si>
  <si>
    <t>OBERHOLTZ</t>
  </si>
  <si>
    <t>REDMOND</t>
  </si>
  <si>
    <t>DAVIDSON</t>
  </si>
  <si>
    <t>GENNETT</t>
  </si>
  <si>
    <t>KOEHLER</t>
  </si>
  <si>
    <t>BYRD</t>
  </si>
  <si>
    <t>BLACKMON</t>
  </si>
  <si>
    <t>FARQUAR</t>
  </si>
  <si>
    <t>MARISNICK</t>
  </si>
  <si>
    <t>RUSIN</t>
  </si>
  <si>
    <t>LOUP</t>
  </si>
  <si>
    <t>RUF</t>
  </si>
  <si>
    <t>MACHI</t>
  </si>
  <si>
    <t>FRANKLIN</t>
  </si>
  <si>
    <t>J. LAKE</t>
  </si>
  <si>
    <t>SWEENEY</t>
  </si>
  <si>
    <t>HOES</t>
  </si>
  <si>
    <t>VINCENT</t>
  </si>
  <si>
    <t>ERLIN</t>
  </si>
  <si>
    <t>GILLESPIE</t>
  </si>
  <si>
    <t>THIEBAR</t>
  </si>
  <si>
    <t>KINZLER</t>
  </si>
  <si>
    <t>J. WILSON</t>
  </si>
  <si>
    <t>GARCIA</t>
  </si>
  <si>
    <t>SEMIEN</t>
  </si>
  <si>
    <t>OTERO</t>
  </si>
  <si>
    <t>D. MURPHY</t>
  </si>
  <si>
    <t>MEDINA</t>
  </si>
  <si>
    <t>DIETRICH</t>
  </si>
  <si>
    <t>PHEGLEY</t>
  </si>
  <si>
    <t>RONDON</t>
  </si>
  <si>
    <t>C. HERNANDEZ</t>
  </si>
  <si>
    <t>T. JORDAN</t>
  </si>
  <si>
    <t>SATIN</t>
  </si>
  <si>
    <t>GROSSMAN</t>
  </si>
  <si>
    <t>T. ABREU</t>
  </si>
  <si>
    <t>SCHUMAKER</t>
  </si>
  <si>
    <t>LOUGH</t>
  </si>
  <si>
    <t>VAN SLYKE</t>
  </si>
  <si>
    <t>BARNEY</t>
  </si>
  <si>
    <t>CULBERSON</t>
  </si>
  <si>
    <t>QUALLS</t>
  </si>
  <si>
    <t>KOTTARAS</t>
  </si>
  <si>
    <t>TEPESCH</t>
  </si>
  <si>
    <t>SCHUCK</t>
  </si>
  <si>
    <t>VOGT</t>
  </si>
  <si>
    <t>WARREN</t>
  </si>
  <si>
    <t>HICKS</t>
  </si>
  <si>
    <t>WITHROW</t>
  </si>
  <si>
    <t>PEACOCK</t>
  </si>
  <si>
    <t>FIFE</t>
  </si>
  <si>
    <t>W. SMITH</t>
  </si>
  <si>
    <t>VAVARO</t>
  </si>
  <si>
    <t>F. RODRIGUEZ</t>
  </si>
  <si>
    <t>FEDEROWICZ</t>
  </si>
  <si>
    <t>FIEN</t>
  </si>
  <si>
    <t>GINDL</t>
  </si>
  <si>
    <t>Y. PETTIT</t>
  </si>
  <si>
    <t>R. WEBB</t>
  </si>
  <si>
    <t xml:space="preserve">GOINS </t>
  </si>
  <si>
    <t>C. CAPPS</t>
  </si>
  <si>
    <t>DEMPSTER</t>
  </si>
  <si>
    <t>MAURER</t>
  </si>
  <si>
    <t>KOSMA</t>
  </si>
  <si>
    <t>B. MORRIS</t>
  </si>
  <si>
    <t>T. LYONS</t>
  </si>
  <si>
    <t>T. CROWE</t>
  </si>
  <si>
    <t>C. TORREZ</t>
  </si>
  <si>
    <t>HEISEY</t>
  </si>
  <si>
    <t>B. SMITH</t>
  </si>
  <si>
    <t>OHLENDORF</t>
  </si>
  <si>
    <t>BARMES</t>
  </si>
  <si>
    <t>S. BAKER</t>
  </si>
  <si>
    <t>D. STOREN</t>
  </si>
  <si>
    <t>T. HANSON</t>
  </si>
  <si>
    <t>GIBSON</t>
  </si>
  <si>
    <t>KALISH</t>
  </si>
  <si>
    <t>WORKMAN</t>
  </si>
  <si>
    <t>PURCEY</t>
  </si>
  <si>
    <t>BECKETT</t>
  </si>
  <si>
    <t>M. KRAUSS</t>
  </si>
  <si>
    <t>W. HARRIS</t>
  </si>
  <si>
    <t>PASS</t>
  </si>
  <si>
    <t>BONIFACIO</t>
  </si>
  <si>
    <t>JETER</t>
  </si>
  <si>
    <t>A. RODRIGUEZ</t>
  </si>
  <si>
    <t>KEUCHEL</t>
  </si>
  <si>
    <t>ARENADO</t>
  </si>
  <si>
    <t>TEHERAN</t>
  </si>
  <si>
    <t>ASCHE</t>
  </si>
  <si>
    <t>LAGARES</t>
  </si>
  <si>
    <t>AJ RAMOs</t>
  </si>
  <si>
    <t>to Cazadero- New England 2015 #2</t>
  </si>
  <si>
    <t>to New England- Joe Nathan and Edward Mujica</t>
  </si>
  <si>
    <t>DRAFT</t>
  </si>
  <si>
    <t>to East Reading- Wil Harris</t>
  </si>
  <si>
    <t>To New England-East Reading 2015 #10</t>
  </si>
  <si>
    <t>NABL 2015 DRAFT</t>
  </si>
  <si>
    <t>Pullbacks</t>
  </si>
  <si>
    <t>Mission Viejo- Chamberlain, Maybin, Walden, Drabek, Pelfrey</t>
  </si>
  <si>
    <t>Iowa- Hudson, Harang</t>
  </si>
  <si>
    <t>Orlando-Ransom, Thatcher</t>
  </si>
  <si>
    <t>New Englad- Weeks</t>
  </si>
  <si>
    <t>Ruppert- Putkonen (was already on roster)</t>
  </si>
  <si>
    <t>Capistrano- Vetters</t>
  </si>
  <si>
    <t>to Mission Viejo- David Freese</t>
  </si>
  <si>
    <t>to Shizuoka- Mission Viejo's 2015 #5, #8 &amp; #9</t>
  </si>
  <si>
    <t>Iowa Drops Vernon Wells and Jarrod Tyson</t>
  </si>
  <si>
    <t>Shizuoka drops Ross Detwiler and Felipe Paulino</t>
  </si>
  <si>
    <t>Groton drops Wade Davis</t>
  </si>
  <si>
    <t>New England drops David Ross</t>
  </si>
  <si>
    <t>to Ruppert- Brad Ziegler</t>
  </si>
  <si>
    <t>to Fort Collins- Francisco Rodriquez &amp; Ruppert 2015 #6</t>
  </si>
  <si>
    <t>to Fort Collins- Todd Helton</t>
  </si>
  <si>
    <t>to Northwest- Fort Collins 2015 #9</t>
  </si>
  <si>
    <t>Mission Viejo drops Cameron Maybin</t>
  </si>
  <si>
    <t>to Capistrano- Kenley Jansen</t>
  </si>
  <si>
    <t>to Iowa- Capistrano 2015 #3 &amp; # 7</t>
  </si>
  <si>
    <t>Capistrano drops David Purcey</t>
  </si>
  <si>
    <t>to Bay- Carlos Beltran</t>
  </si>
  <si>
    <t>to Cazadero- Juan Francisco and Bay 2015 #2</t>
  </si>
  <si>
    <t>to Cazadero- Brandon Morrow</t>
  </si>
  <si>
    <t>to Shizouka- Cazadero 2015 #10</t>
  </si>
  <si>
    <t>Cazadero Drops- Dan Jennings</t>
  </si>
  <si>
    <t>to New England- Jarrod Saltalamacchia</t>
  </si>
  <si>
    <t>to Cazadero- Jonny Gomes and New England 2015 #3 and #4</t>
  </si>
  <si>
    <t>to Bay- Juan Francisco and Bay 2015 #2 (previously obtained by Cazadero)</t>
  </si>
  <si>
    <t>to Cazadero- Bay 2015 #1</t>
  </si>
  <si>
    <t>to Cazadero- Cole Hamels, Chase Headley, Stephen Vogt and New England 2015 #1</t>
  </si>
  <si>
    <t>to New England- Carlos Gonzalez, Josh Beckett, Jarred Cosart and Joe Kelly and Cazadero 2015 #6, #7, #8 and #9</t>
  </si>
  <si>
    <t>to New England- Orlando 2015 #8</t>
  </si>
  <si>
    <t>to Orlando- Jose Lobaton</t>
  </si>
  <si>
    <t>Bay drops Cesar Hernandez</t>
  </si>
  <si>
    <t>to New England- Cliff Lee, Jim Henderson and Northwest 2015 #8 and Northwest 2015 #10</t>
  </si>
  <si>
    <t>to Northwest- Brian Shaw, Felix Doubront , New England 2015 # 5 and Cazadero 2015 #6</t>
  </si>
  <si>
    <t>to Terrapin- Zach Duke and New England 2015 #6</t>
  </si>
  <si>
    <t>to New England- Danny Valencia and Terrapin 2015 #8</t>
  </si>
  <si>
    <t>to Terrapin- Jenry Mejia and Jake Marisnick</t>
  </si>
  <si>
    <t>to Shizuoka- Brian McCann and Kyle Blanks</t>
  </si>
  <si>
    <t>to Iowa- Mike Minor</t>
  </si>
  <si>
    <t>to Terrapin- Brandon McCarthy and  Iowa's 2015 #3</t>
  </si>
  <si>
    <t>Anderson</t>
  </si>
  <si>
    <t>Lamb</t>
  </si>
  <si>
    <t>Owings</t>
  </si>
  <si>
    <t>Ender</t>
  </si>
  <si>
    <t>Schoop</t>
  </si>
  <si>
    <t>Betts</t>
  </si>
  <si>
    <t>Bogaerts</t>
  </si>
  <si>
    <t>Holt</t>
  </si>
  <si>
    <t>Mookie</t>
  </si>
  <si>
    <t>Xander</t>
  </si>
  <si>
    <t>Brock</t>
  </si>
  <si>
    <t>Vazquez</t>
  </si>
  <si>
    <t>Baez</t>
  </si>
  <si>
    <t>Hendricks</t>
  </si>
  <si>
    <t>Soler</t>
  </si>
  <si>
    <t>Maikel</t>
  </si>
  <si>
    <t>Wada</t>
  </si>
  <si>
    <t>Barnhart</t>
  </si>
  <si>
    <t>Contreras</t>
  </si>
  <si>
    <t>Bauer</t>
  </si>
  <si>
    <t>Tucker</t>
  </si>
  <si>
    <t>Kahnle</t>
  </si>
  <si>
    <t>Castellanos</t>
  </si>
  <si>
    <t>Ray</t>
  </si>
  <si>
    <t>Suarez</t>
  </si>
  <si>
    <t>Springer</t>
  </si>
  <si>
    <t>Eugenio</t>
  </si>
  <si>
    <t>Cron</t>
  </si>
  <si>
    <t>Rojas</t>
  </si>
  <si>
    <t>Shoemaker</t>
  </si>
  <si>
    <t>Fiers</t>
  </si>
  <si>
    <t>Jeffress</t>
  </si>
  <si>
    <t>Betances</t>
  </si>
  <si>
    <t>deGrom</t>
  </si>
  <si>
    <t>Familia</t>
  </si>
  <si>
    <t>Dellin</t>
  </si>
  <si>
    <t>Jeurys</t>
  </si>
  <si>
    <t>Wilmer</t>
  </si>
  <si>
    <t>Giles</t>
  </si>
  <si>
    <t>Tanaka</t>
  </si>
  <si>
    <t>Masahiro</t>
  </si>
  <si>
    <t>Harrison</t>
  </si>
  <si>
    <t>Grichuk</t>
  </si>
  <si>
    <t>Gregory</t>
  </si>
  <si>
    <t>Randal</t>
  </si>
  <si>
    <t>Maybin</t>
  </si>
  <si>
    <t>Abraham</t>
  </si>
  <si>
    <t>Cameron</t>
  </si>
  <si>
    <t>Panik</t>
  </si>
  <si>
    <t>Boxberger</t>
  </si>
  <si>
    <t>Kiermaier</t>
  </si>
  <si>
    <t>Odorizzi</t>
  </si>
  <si>
    <t>Chirinos</t>
  </si>
  <si>
    <t>Sardinas</t>
  </si>
  <si>
    <t xml:space="preserve">Odor  </t>
  </si>
  <si>
    <t>Stroman</t>
  </si>
  <si>
    <t>Treinen</t>
  </si>
  <si>
    <t>haybrown11@netscape.net</t>
  </si>
  <si>
    <t>updated 1/15</t>
  </si>
  <si>
    <t>to New England- East Reading 2015 #2</t>
  </si>
  <si>
    <t>to East Reading- Jarred Cosart, 2015 East Reading #10 (owned by NE) &amp; New England 2015 #10</t>
  </si>
  <si>
    <t>to New England- Carlos Corporan and Mission Viejo's 2015 #9</t>
  </si>
  <si>
    <t>to Shizouka- New England 2015 #7 &amp; Orlando 2015 #8</t>
  </si>
  <si>
    <t>to Shizouka- Fort Collins 2015 #10</t>
  </si>
  <si>
    <t>to Fort Collins- Robbie Erlin</t>
  </si>
  <si>
    <t>to Shizouka- Capistrano Valley's 2015 #9</t>
  </si>
  <si>
    <t>to Capistrano- BJ Upton</t>
  </si>
  <si>
    <t>to Bay- Craig Stammen</t>
  </si>
  <si>
    <t>to Shizouka- Bay 2015 #8</t>
  </si>
  <si>
    <t>Iron City</t>
  </si>
  <si>
    <t>Stillwater</t>
  </si>
  <si>
    <t>Stillwater Ducks</t>
  </si>
  <si>
    <t>to Iron City-  Francisco Liriano, Charlie Blackmon &amp; Mission Viejo 2015 #7 &amp; #10</t>
  </si>
  <si>
    <t>to Mission Viejo- Robinson Cano and Iron City 2015 #5</t>
  </si>
  <si>
    <t>to Iron City- Garrett Jones</t>
  </si>
  <si>
    <t>to Red Arrow- Iron City 2015 #4</t>
  </si>
  <si>
    <t>to Cazadero- Charlie Blackmon and Iron City's 2015 #3</t>
  </si>
  <si>
    <t>to Iron City- James Paxton, Jared Hughes and Burke Badenhop</t>
  </si>
  <si>
    <t>to Capistrano- Cole Calhoun, Mission Viejo 2015 #7 and Iron City 2015 #1</t>
  </si>
  <si>
    <t>to Iron City- Alex Rios, Corey Hart, Capistrano 2015 #8 and Iron City 2015 #1</t>
  </si>
  <si>
    <t>to New England- Josh Reddick and ORL #4</t>
  </si>
  <si>
    <t>to Orlando-  Mark Buehrle and Cazadero #7 (owned by NE)</t>
  </si>
  <si>
    <t>to Stillwater- Alfredo Simon</t>
  </si>
  <si>
    <t>to Metroplex- Stillwater 2015 #5</t>
  </si>
  <si>
    <t>to Cazadero- Northwest 2015 #1</t>
  </si>
  <si>
    <t>to Northwest-  Drew Pomeranz , Jeremy Affeldt and Cazadero 2015 #1</t>
  </si>
  <si>
    <t>to Fort Collins- Michael Brantley</t>
  </si>
  <si>
    <t>to Northwest- Fort Collins 2015 # 1 and # 3</t>
  </si>
  <si>
    <t>to Stillwater- Bartolo Colon</t>
  </si>
  <si>
    <t>to Capistrano- Stillwater's 2015 #4</t>
  </si>
  <si>
    <t xml:space="preserve">Sanchez </t>
  </si>
  <si>
    <t>to Iron City- Jose Tabata and Fort Collins 2015 #4</t>
  </si>
  <si>
    <t>to Fort Collins- James Paxton</t>
  </si>
  <si>
    <t/>
  </si>
  <si>
    <t>to Fort Collins- Ben Zobrist and LaTroy Hawkins</t>
  </si>
  <si>
    <t>to New England- Fort Collins 2015 #5, #6, #7, #8 and Ruppert #6</t>
  </si>
  <si>
    <t>Abreu, Jose</t>
  </si>
  <si>
    <t>Springer, George</t>
  </si>
  <si>
    <t>Soler, Jorge</t>
  </si>
  <si>
    <t>Bogaerts, Xander</t>
  </si>
  <si>
    <t>Ventura, Yordano</t>
  </si>
  <si>
    <t>Betts, Mookie</t>
  </si>
  <si>
    <t>deGrom, Jacob</t>
  </si>
  <si>
    <t>McHugh, Collin</t>
  </si>
  <si>
    <t>Shoemaker, Matt</t>
  </si>
  <si>
    <t>Harrison, Josh</t>
  </si>
  <si>
    <t>Bauer, Trevor</t>
  </si>
  <si>
    <t>Tanaka, Masahiro</t>
  </si>
  <si>
    <t>Betances, Dellin</t>
  </si>
  <si>
    <t>Odor, Rougned</t>
  </si>
  <si>
    <t>Panik, Joe</t>
  </si>
  <si>
    <t>Polanco, Gregory</t>
  </si>
  <si>
    <t>Lamb, Jake</t>
  </si>
  <si>
    <t>Herrera, Dilson</t>
  </si>
  <si>
    <t>Baez, Javier</t>
  </si>
  <si>
    <t>Castillo, Rusney</t>
  </si>
  <si>
    <t>Hamilton, Billy</t>
  </si>
  <si>
    <t>Hutchison, Drew</t>
  </si>
  <si>
    <t>Santana, Danny</t>
  </si>
  <si>
    <t>Sanchez, Aaron</t>
  </si>
  <si>
    <t>Hendricks, Kyle</t>
  </si>
  <si>
    <t>Grichuk, Randal</t>
  </si>
  <si>
    <t>Peralta, David</t>
  </si>
  <si>
    <t>Hahn, Jesse</t>
  </si>
  <si>
    <t>Odorizzi, Jake</t>
  </si>
  <si>
    <t>Fiers, Michael</t>
  </si>
  <si>
    <t>Worley, Vance</t>
  </si>
  <si>
    <t>Schoop, Jonathan</t>
  </si>
  <si>
    <t>Flores, Wilmer</t>
  </si>
  <si>
    <t>Stroman, Marcus</t>
  </si>
  <si>
    <t>Owings, Chris</t>
  </si>
  <si>
    <t>Castellanos, Nick</t>
  </si>
  <si>
    <t>McGehee, Casey</t>
  </si>
  <si>
    <t>Giles, Ken</t>
  </si>
  <si>
    <t>Singleton, Jon</t>
  </si>
  <si>
    <t>Vargas, Kennys</t>
  </si>
  <si>
    <t>Alcantara, Arismendy</t>
  </si>
  <si>
    <t>Boxberger, Brad</t>
  </si>
  <si>
    <t>Ramirez, Jose</t>
  </si>
  <si>
    <t>Familia, Jeurys</t>
  </si>
  <si>
    <t>Martinez, Nick</t>
  </si>
  <si>
    <t>Kiermaier, Kevin</t>
  </si>
  <si>
    <t>Matzek, Tyler</t>
  </si>
  <si>
    <t>Cervelli, Francisco</t>
  </si>
  <si>
    <t>Greene, Shane</t>
  </si>
  <si>
    <t>Elias, Roenis</t>
  </si>
  <si>
    <t>Bethancourt, Christian</t>
  </si>
  <si>
    <t>Negron, Kris</t>
  </si>
  <si>
    <t>Walters, Zach</t>
  </si>
  <si>
    <t>Vazquez, Christian</t>
  </si>
  <si>
    <t>Suarez, Eugenio</t>
  </si>
  <si>
    <t>Anderson, Chase</t>
  </si>
  <si>
    <t>Nelson, Jimmy</t>
  </si>
  <si>
    <t>Buchanan, David</t>
  </si>
  <si>
    <t>House, T.J.</t>
  </si>
  <si>
    <t>Rivera, Rene</t>
  </si>
  <si>
    <t>Morse, Mike</t>
  </si>
  <si>
    <t>Avila, Alex</t>
  </si>
  <si>
    <t>Putnam, Zach</t>
  </si>
  <si>
    <t>Milone, Tommy</t>
  </si>
  <si>
    <t>Gosewisch, Tuffy</t>
  </si>
  <si>
    <t>Despaigne, Odrisamer</t>
  </si>
  <si>
    <t>Cron, C.J.</t>
  </si>
  <si>
    <t>Taylor, Chris</t>
  </si>
  <si>
    <t>DeSCLAFANI, Anthony</t>
  </si>
  <si>
    <t>Montero, Rafael</t>
  </si>
  <si>
    <t>Chirinos, Robinson</t>
  </si>
  <si>
    <t>Ramirez, Neil</t>
  </si>
  <si>
    <t>Butera, Drew</t>
  </si>
  <si>
    <t>Colon, Christian</t>
  </si>
  <si>
    <t>Susac, Andrew</t>
  </si>
  <si>
    <t>INCIARTE, Ender</t>
  </si>
  <si>
    <t>Morin, Mike</t>
  </si>
  <si>
    <t>Crockett, Kyle</t>
  </si>
  <si>
    <t>Beimel, Joe</t>
  </si>
  <si>
    <t>Ruggiano, Justin</t>
  </si>
  <si>
    <t>Leone, Dominic</t>
  </si>
  <si>
    <t>Holt, Brock</t>
  </si>
  <si>
    <t>Quackenbush, Kevin</t>
  </si>
  <si>
    <t>Medica, Tommy</t>
  </si>
  <si>
    <t>Treinen, Blake</t>
  </si>
  <si>
    <t>Salas, Fernando</t>
  </si>
  <si>
    <t>Maybin, Cameron</t>
  </si>
  <si>
    <t>Atchison, Scott</t>
  </si>
  <si>
    <t>Paulsen, Ben</t>
  </si>
  <si>
    <t>Hernandez, Cesar</t>
  </si>
  <si>
    <t>Dyson, Sam</t>
  </si>
  <si>
    <t>Hernandez, Enrique</t>
  </si>
  <si>
    <t>Carlyle, Buddy</t>
  </si>
  <si>
    <t>Pinto, Josmil</t>
  </si>
  <si>
    <t>Rosales, Adam</t>
  </si>
  <si>
    <t>McAllister, Zach</t>
  </si>
  <si>
    <t>Barrett, Aaron</t>
  </si>
  <si>
    <t>Simmons, Shae</t>
  </si>
  <si>
    <t>Young, Chris</t>
  </si>
  <si>
    <t>Joseph, Caleb</t>
  </si>
  <si>
    <t>Tolleson, Shawn</t>
  </si>
  <si>
    <t>Motte, Jason</t>
  </si>
  <si>
    <t>Edgin, Josh</t>
  </si>
  <si>
    <t>Layne, Tom</t>
  </si>
  <si>
    <t>Marshall, Evan</t>
  </si>
  <si>
    <t>Campbell, Eric</t>
  </si>
  <si>
    <t>Belisle, Matt</t>
  </si>
  <si>
    <t>DONE</t>
  </si>
  <si>
    <t>Solarte, Yangervis</t>
  </si>
  <si>
    <t>Heisey, Chris</t>
  </si>
  <si>
    <t>Nieuwenhuis, Kirk</t>
  </si>
  <si>
    <t>Hale, David</t>
  </si>
  <si>
    <t>Klein, Phil</t>
  </si>
  <si>
    <t>Tejada, Ruben</t>
  </si>
  <si>
    <t>Weeks, Rickie</t>
  </si>
  <si>
    <t>Freiman, Nate</t>
  </si>
  <si>
    <t>Gomez, Jeanmar</t>
  </si>
  <si>
    <t>Danks, John</t>
  </si>
  <si>
    <t>Webster, Allen</t>
  </si>
  <si>
    <t>Hatcher, Chris</t>
  </si>
  <si>
    <t>Rodriguez, Alex</t>
  </si>
  <si>
    <t>Liriano, Rymer</t>
  </si>
  <si>
    <t>PULL BACK</t>
  </si>
  <si>
    <t>Nieto, Adrian</t>
  </si>
  <si>
    <t>Chavez, Eric</t>
  </si>
  <si>
    <t>Reed, Addison</t>
  </si>
  <si>
    <t>Freeman, Sam</t>
  </si>
  <si>
    <t>Detwiler, Ross</t>
  </si>
  <si>
    <t>Diaz, Jumbo</t>
  </si>
  <si>
    <t>Mendez, Roman</t>
  </si>
  <si>
    <t>Eveland, Dana</t>
  </si>
  <si>
    <t>Sanchez, Carlos</t>
  </si>
  <si>
    <t>Garcia, Jaime</t>
  </si>
  <si>
    <t>Perez, Roberto</t>
  </si>
  <si>
    <t>Forsythe, Logan</t>
  </si>
  <si>
    <t>O'Flaherty, Eric</t>
  </si>
  <si>
    <t>Howard, Ryan</t>
  </si>
  <si>
    <t>Barmes, Clint</t>
  </si>
  <si>
    <t>Hagadone, Nick</t>
  </si>
  <si>
    <t>Smoak, Justin</t>
  </si>
  <si>
    <t>Hayes, Brett</t>
  </si>
  <si>
    <t>Pressly, Ryan</t>
  </si>
  <si>
    <t>Pryor, Stephen</t>
  </si>
  <si>
    <t>Lough, David</t>
  </si>
  <si>
    <t>Guyer, Brandon</t>
  </si>
  <si>
    <t>Petit, Gregorio</t>
  </si>
  <si>
    <t>Wilson, Alex</t>
  </si>
  <si>
    <t xml:space="preserve">Kelly, Don </t>
  </si>
  <si>
    <t>Ray, Robbie</t>
  </si>
  <si>
    <t>Sipp, Tony</t>
  </si>
  <si>
    <t>Pull backs</t>
  </si>
  <si>
    <t>Brandon Morrow, Jerome Williams, Jonny Gomes, and Jordan Schafer</t>
  </si>
  <si>
    <t>Randall Delgado, Nick Vincent, Eric Young Jr, Mark Reynolds, and Charlie Furbush</t>
  </si>
  <si>
    <t>Cahill, J. Johnson, Withrow</t>
  </si>
  <si>
    <t>Parnell, Aviles, Hunter, Chamberlain, Hochever, Nolasco</t>
  </si>
  <si>
    <t>Northwest cuts Ryan Kalish, Felix Doubront and  Ernesto Frieri</t>
  </si>
  <si>
    <t>Terrapin cuts Dominic Brown and Jenrry Mejia</t>
  </si>
  <si>
    <t>to East Reading- Darin Ruf</t>
  </si>
  <si>
    <t>to Terrapin- Ike Davis</t>
  </si>
  <si>
    <t>to Shizuoka- East Readings 2016 #6</t>
  </si>
  <si>
    <t>to East Reading-JP Howell and Casey Janssen</t>
  </si>
  <si>
    <t>Shizuoka cuts Kyle Blanks, Ross Detwiler,  Cody Ross, Roman Mendez, Ryan Kalish</t>
  </si>
  <si>
    <t>East Reading cuts David Hernandez and Caleb Gindl</t>
  </si>
  <si>
    <t>NABL 2016 DRAFT</t>
  </si>
  <si>
    <t>SHIZUOKA</t>
  </si>
  <si>
    <t>Iron City cuts Craig Breslow, Chris Denorfia, Brad Peacock, Mike Minor, Antonio Bastardo</t>
  </si>
  <si>
    <t>New England cuts Stephen Pryor, Chris Bassit and Tommy Kahnle</t>
  </si>
  <si>
    <t>Paco Rodriguez, Gordon Beckham,  Derek Deitrich, Robbie Ross, Kevin Seigrist</t>
  </si>
  <si>
    <t>Stillwater cuts Andy Dirks</t>
  </si>
  <si>
    <t>Inciarte</t>
  </si>
  <si>
    <t>DeSclafani</t>
  </si>
  <si>
    <t>Rougned</t>
  </si>
  <si>
    <t>Ken</t>
  </si>
  <si>
    <t>Northwest cuts Alex Wilson and has Leone restored to his team from the draft</t>
  </si>
  <si>
    <t>Vic Black</t>
  </si>
  <si>
    <t>Blaine Hardy</t>
  </si>
  <si>
    <t>D. Webb</t>
  </si>
  <si>
    <t>Chris Bassit</t>
  </si>
  <si>
    <t>LaStella</t>
  </si>
  <si>
    <t>JJ Hoover</t>
  </si>
  <si>
    <t>Cody Ross</t>
  </si>
  <si>
    <t>Will Smith</t>
  </si>
  <si>
    <t>Jeffers</t>
  </si>
  <si>
    <t>Phil Coke</t>
  </si>
  <si>
    <t>David Huff</t>
  </si>
  <si>
    <t>Daniel Hudson</t>
  </si>
  <si>
    <t>to Shizuoka- Fort Collins 2016 #7</t>
  </si>
  <si>
    <t>to Fort Collins- Rickie Weeks</t>
  </si>
  <si>
    <t>to Shizuoka- East Reading 2016 #8</t>
  </si>
  <si>
    <t>to East Reading- Dustin Ackley</t>
  </si>
  <si>
    <t>to East Reading-  Matt Joyce</t>
  </si>
  <si>
    <t>to Capistrano-  Jeff Locke</t>
  </si>
  <si>
    <t>East Reading drops Brett Wallace</t>
  </si>
  <si>
    <t>h</t>
  </si>
  <si>
    <t>to Ruppert- Jonathan Papelbon</t>
  </si>
  <si>
    <t>to Red Arrow- Kyle Lohse</t>
  </si>
  <si>
    <t>to Groton- Ryan Cook and Red Arrow 2016 #2</t>
  </si>
  <si>
    <t>to Groton-Ruppert 2016 #3</t>
  </si>
  <si>
    <t>to Ruppert drops Arencibia</t>
  </si>
  <si>
    <t>IL</t>
  </si>
  <si>
    <t xml:space="preserve">Saint Charles </t>
  </si>
  <si>
    <t>630-280-4609</t>
  </si>
  <si>
    <t>MN</t>
  </si>
  <si>
    <t>to Cazadero- Hyun-Jin Ryu</t>
  </si>
  <si>
    <t>To Boca Raton- Cazadero 2016 #4</t>
  </si>
  <si>
    <t>to Shizuoka-  Blaine Boyer and Josh Fields</t>
  </si>
  <si>
    <t>to Cazadero- Anthony Vavaro</t>
  </si>
  <si>
    <t>to New England- Cazadero's 2016 #8 &amp; Brandon Morrow</t>
  </si>
  <si>
    <t>to Cazadero- Jonathan Broxton and Kyle Crockett</t>
  </si>
  <si>
    <t>Ahmed</t>
  </si>
  <si>
    <t>Chafin</t>
  </si>
  <si>
    <t>Archie</t>
  </si>
  <si>
    <t>Peterson</t>
  </si>
  <si>
    <t>Wisler</t>
  </si>
  <si>
    <t>Foltynewicz</t>
  </si>
  <si>
    <t>Jace</t>
  </si>
  <si>
    <t>Schwarber</t>
  </si>
  <si>
    <t>Bryant</t>
  </si>
  <si>
    <t>Lorenzen</t>
  </si>
  <si>
    <t>Raisel</t>
  </si>
  <si>
    <t>Parker</t>
  </si>
  <si>
    <t>Ynoa</t>
  </si>
  <si>
    <t>Eddie</t>
  </si>
  <si>
    <t>Pederson</t>
  </si>
  <si>
    <t>Joc</t>
  </si>
  <si>
    <t>Urena</t>
  </si>
  <si>
    <t>Davies</t>
  </si>
  <si>
    <t>Knebel</t>
  </si>
  <si>
    <t>Domingo</t>
  </si>
  <si>
    <t>Conforto</t>
  </si>
  <si>
    <t>Syndergaard</t>
  </si>
  <si>
    <t>Matz</t>
  </si>
  <si>
    <t>Robles</t>
  </si>
  <si>
    <t>Noah</t>
  </si>
  <si>
    <t>Hansel</t>
  </si>
  <si>
    <t>Franco</t>
  </si>
  <si>
    <t>Nola</t>
  </si>
  <si>
    <t>Neris</t>
  </si>
  <si>
    <t>Piscotty</t>
  </si>
  <si>
    <t>Hedges</t>
  </si>
  <si>
    <t>Givens</t>
  </si>
  <si>
    <t>Mychal</t>
  </si>
  <si>
    <t>Leon</t>
  </si>
  <si>
    <t>Sandy</t>
  </si>
  <si>
    <t>Lindor</t>
  </si>
  <si>
    <t>Collins</t>
  </si>
  <si>
    <t>Boyd</t>
  </si>
  <si>
    <t>Correa</t>
  </si>
  <si>
    <t>Heaney</t>
  </si>
  <si>
    <t>Bedrosian</t>
  </si>
  <si>
    <t>Cam</t>
  </si>
  <si>
    <t>Sano</t>
  </si>
  <si>
    <t>Buxton</t>
  </si>
  <si>
    <t>Duffey</t>
  </si>
  <si>
    <t>Byron</t>
  </si>
  <si>
    <t>Severino</t>
  </si>
  <si>
    <t>Pinder</t>
  </si>
  <si>
    <t>Montgomery</t>
  </si>
  <si>
    <t>Ketel</t>
  </si>
  <si>
    <t>Taijuan</t>
  </si>
  <si>
    <t>Colome</t>
  </si>
  <si>
    <t>Andriese</t>
  </si>
  <si>
    <t>Gallo</t>
  </si>
  <si>
    <t>Kela</t>
  </si>
  <si>
    <t>Delino</t>
  </si>
  <si>
    <t>Keone</t>
  </si>
  <si>
    <t>Pillar</t>
  </si>
  <si>
    <t>Osuna</t>
  </si>
  <si>
    <t>carded</t>
  </si>
  <si>
    <t>Realmuto</t>
  </si>
  <si>
    <t>J.T.</t>
  </si>
  <si>
    <t>Midwest</t>
  </si>
  <si>
    <t>2 Langford</t>
  </si>
  <si>
    <t>Midwest Mongrels</t>
  </si>
  <si>
    <t>Ted</t>
  </si>
  <si>
    <t>Cannon</t>
  </si>
  <si>
    <t>Delao</t>
  </si>
  <si>
    <t>Delray Pacemakers</t>
  </si>
  <si>
    <t>Delray</t>
  </si>
  <si>
    <t>Bay Bonakers become the Delray Pacemakers</t>
  </si>
  <si>
    <t>to Northwest- Kyle Hendricks, Nate Eovaldi, Brock Holt</t>
  </si>
  <si>
    <t>to Shizuoka-  Elvis Andrus, Drew Pomeranz, and Northwest's 2016 #4</t>
  </si>
  <si>
    <t>to Shizuoka- from New England-Cazadero's 2016 #8</t>
  </si>
  <si>
    <t>to New England- Stephen Drew</t>
  </si>
  <si>
    <t>Iron City Houserockers becomes Stockton Sluggers</t>
  </si>
  <si>
    <t>to Stockton-Yoenis Cespedes and Franklin Morales</t>
  </si>
  <si>
    <t xml:space="preserve">to Stillwater- Christian Yelich, Jonathan Schoop and Stockton's 2016 #2 and # 5 </t>
  </si>
  <si>
    <t>to Terrapin- Stocktons 2016 #1, #4, and #7</t>
  </si>
  <si>
    <t>to Stockton- Nelson Cruz, Gregor Blanco, Billy Butler, Mark Reynolds</t>
  </si>
  <si>
    <t>to Mission Viejo- Zach Wheeler</t>
  </si>
  <si>
    <t>to Midwest- Mission Viejo's 2016 #6 and #9</t>
  </si>
  <si>
    <t>to Stillwater- Tyson Ross and Roenis Elias</t>
  </si>
  <si>
    <t>to Cazadero- David Ortiz and Stillwater #5</t>
  </si>
  <si>
    <t>to Delray-  AJ Ramos and Capistrano 2016 #7</t>
  </si>
  <si>
    <t>to Capistrano- Adrian Beltre</t>
  </si>
  <si>
    <t>to Shizuoka- Andre Ethier</t>
  </si>
  <si>
    <t>to Metroplex- Will Smith and New England 2016 #3</t>
  </si>
  <si>
    <t>to New England- Shizuoka 2016 #1, #2 and #3</t>
  </si>
  <si>
    <t>to Shizuoka- Carlos Gonzalez and New England 2016 #2 and #3</t>
  </si>
  <si>
    <t>to Stockton- Yovanni Gallardo and Edwin Jackson</t>
  </si>
  <si>
    <t>to New England- Stockton 2016, #3, #6 and #8</t>
  </si>
  <si>
    <t>to Mission Viejo- Red Arrow 2016 #6</t>
  </si>
  <si>
    <t>to Red Arrow- Mission Viejo 2016 #7, #8, and #10</t>
  </si>
  <si>
    <t>Mission Vieo drops Jordan Walden</t>
  </si>
  <si>
    <t>Syndergaard, Noah</t>
  </si>
  <si>
    <t>PENALTY</t>
  </si>
  <si>
    <t>Kang, Jung Ho</t>
  </si>
  <si>
    <t>Rupp, Cameron</t>
  </si>
  <si>
    <t>Harang, Aaron</t>
  </si>
  <si>
    <t>Rogers, Jason</t>
  </si>
  <si>
    <t>Bedrosian, Cam</t>
  </si>
  <si>
    <t>Orlando, Paulo</t>
  </si>
  <si>
    <t>Urena, Jose</t>
  </si>
  <si>
    <t>Cravy, Tyler</t>
  </si>
  <si>
    <t>Correa, Carlos</t>
  </si>
  <si>
    <t>Piscotty, Stephen</t>
  </si>
  <si>
    <t>Pillar, Kevin</t>
  </si>
  <si>
    <t>Gutierrez, Franklin</t>
  </si>
  <si>
    <t>Rojas, Miguel</t>
  </si>
  <si>
    <t>Garcia, Adonis</t>
  </si>
  <si>
    <t>Chafin, Andrew</t>
  </si>
  <si>
    <t>Geltz, Steve</t>
  </si>
  <si>
    <t>Tepera, Ryan</t>
  </si>
  <si>
    <t>Morris, Bryan</t>
  </si>
  <si>
    <t>Bryant, Kris</t>
  </si>
  <si>
    <t>Shaw, Travis</t>
  </si>
  <si>
    <t>Santana, Domingo</t>
  </si>
  <si>
    <t>Eickhoff, Jerad</t>
  </si>
  <si>
    <t>Ahmed, Nick</t>
  </si>
  <si>
    <t>Garcia, Yimi</t>
  </si>
  <si>
    <t>Brid, Greg</t>
  </si>
  <si>
    <t>den Dekker, Matt</t>
  </si>
  <si>
    <t>Soto, Geovany</t>
  </si>
  <si>
    <t>Villarreal, Pedro</t>
  </si>
  <si>
    <t>Seager, Corey</t>
  </si>
  <si>
    <t>Blanco, Andres</t>
  </si>
  <si>
    <t>Realmuto, J.T.</t>
  </si>
  <si>
    <t>Casali, Curt</t>
  </si>
  <si>
    <t>Colome, Alex</t>
  </si>
  <si>
    <t>Lyons, Tyler</t>
  </si>
  <si>
    <t>Jones, Nate</t>
  </si>
  <si>
    <t>Nuno, Vidal</t>
  </si>
  <si>
    <t>Robles, Hansel</t>
  </si>
  <si>
    <t>Araujo, Elvis</t>
  </si>
  <si>
    <t>Sano, Miguel</t>
  </si>
  <si>
    <t>Travis, Devon</t>
  </si>
  <si>
    <t>Rosario, Eddie</t>
  </si>
  <si>
    <t>Madson, Ryan</t>
  </si>
  <si>
    <t>Canha, Mark</t>
  </si>
  <si>
    <t>Heston, Chris</t>
  </si>
  <si>
    <t>Owens, Henry</t>
  </si>
  <si>
    <t>Lamb, John</t>
  </si>
  <si>
    <t>Wright, Mike</t>
  </si>
  <si>
    <t>Lindor, Francisco</t>
  </si>
  <si>
    <t>Kela, Keone</t>
  </si>
  <si>
    <t>Tomlin, Josh</t>
  </si>
  <si>
    <t>Duffey, Tyler</t>
  </si>
  <si>
    <t>Gilmartin, Sean</t>
  </si>
  <si>
    <t>Olivera, Hector</t>
  </si>
  <si>
    <t>Plawecki, Kevin</t>
  </si>
  <si>
    <t>Scribner, Evan</t>
  </si>
  <si>
    <t>Barraclough, Kyle</t>
  </si>
  <si>
    <t>Duffy, Matt</t>
  </si>
  <si>
    <t>Heaney, Andrew</t>
  </si>
  <si>
    <t>Anderson, Cody</t>
  </si>
  <si>
    <t>Blazek, Michael</t>
  </si>
  <si>
    <t>Spangenberg, Cory</t>
  </si>
  <si>
    <t>Murphy, John Ryan</t>
  </si>
  <si>
    <t>Altherr, Aaron</t>
  </si>
  <si>
    <t>Gott, Trevor</t>
  </si>
  <si>
    <t>Lorenzen, Michael</t>
  </si>
  <si>
    <t>Banuelos, Manny</t>
  </si>
  <si>
    <t>Buxton, Byron</t>
  </si>
  <si>
    <t>Pederson, Joc</t>
  </si>
  <si>
    <t>Gallo, Joey</t>
  </si>
  <si>
    <t>Marte, Ketel</t>
  </si>
  <si>
    <t>Bour , Justin</t>
  </si>
  <si>
    <t>Gillespie, Cole</t>
  </si>
  <si>
    <t>Gosselin, Phil</t>
  </si>
  <si>
    <t>Upton, B.J.</t>
  </si>
  <si>
    <t>Peterson, Jace</t>
  </si>
  <si>
    <t>Suzuki, Ichiro</t>
  </si>
  <si>
    <t>Matz, Steven</t>
  </si>
  <si>
    <t>Walker, Taijuan</t>
  </si>
  <si>
    <t>Thompson, Trayce</t>
  </si>
  <si>
    <t>Wallace, Brett</t>
  </si>
  <si>
    <t>Givens, Mychal</t>
  </si>
  <si>
    <t>Baez, Pedro</t>
  </si>
  <si>
    <t>DeJesus, Ivan</t>
  </si>
  <si>
    <t>Perez, Hernan</t>
  </si>
  <si>
    <t>VerHagen, Drew</t>
  </si>
  <si>
    <t>Rodriguez, Fernando</t>
  </si>
  <si>
    <t>Franco, Maikel</t>
  </si>
  <si>
    <t>Taylor, Michael</t>
  </si>
  <si>
    <t>Bradley, Archie</t>
  </si>
  <si>
    <t>Jungmann, Taylor</t>
  </si>
  <si>
    <t>Francoeur, Jeff</t>
  </si>
  <si>
    <t>Caminero, Arquimedes</t>
  </si>
  <si>
    <t>Anderson, Brett</t>
  </si>
  <si>
    <t>Cotts, Neal</t>
  </si>
  <si>
    <t>Tucker, Preston</t>
  </si>
  <si>
    <t>Hudson, Daniel</t>
  </si>
  <si>
    <t>Russell, Addison</t>
  </si>
  <si>
    <t>Nola, Aaron</t>
  </si>
  <si>
    <t>Norris, Daniel</t>
  </si>
  <si>
    <t>Vizcaino, Arodys</t>
  </si>
  <si>
    <t>Souza, Steven</t>
  </si>
  <si>
    <t>Bettis, Chad</t>
  </si>
  <si>
    <t>Clevenger, Steve</t>
  </si>
  <si>
    <t>Paredes, Jimmy</t>
  </si>
  <si>
    <t>Urshela, Giovanny</t>
  </si>
  <si>
    <t>Beckham, Gordon</t>
  </si>
  <si>
    <t>Schwarber, Kyle</t>
  </si>
  <si>
    <t>Wisler, Matt</t>
  </si>
  <si>
    <t>Herrera, Odubel</t>
  </si>
  <si>
    <t>Cedeno, Xavier</t>
  </si>
  <si>
    <t>Burns, Billy</t>
  </si>
  <si>
    <t>Weaver, Aviles Duffy, Turner, Middlebrooks</t>
  </si>
  <si>
    <t>Alvarez, Jose</t>
  </si>
  <si>
    <t>Ciriaco, Pedro</t>
  </si>
  <si>
    <t>Saldino, Tyler</t>
  </si>
  <si>
    <t>Beckham, Tim</t>
  </si>
  <si>
    <t>Rodon, Carlos</t>
  </si>
  <si>
    <t>Karns, Nathan</t>
  </si>
  <si>
    <t>Finnegan, Brandon</t>
  </si>
  <si>
    <t>Manship, Jeff</t>
  </si>
  <si>
    <t>Bastardo, Antonio</t>
  </si>
  <si>
    <t>Phegley, Josh</t>
  </si>
  <si>
    <t>Frias, Carlos</t>
  </si>
  <si>
    <t>Perez, Williams</t>
  </si>
  <si>
    <t>Hedges, Austin</t>
  </si>
  <si>
    <t>McCullers, Lance</t>
  </si>
  <si>
    <t>Swihart, Blake</t>
  </si>
  <si>
    <t>Conley, Adam</t>
  </si>
  <si>
    <t>Graveman, Kendell</t>
  </si>
  <si>
    <t>Nicolino, Justin</t>
  </si>
  <si>
    <t>Drury, Brandon</t>
  </si>
  <si>
    <t>Pompey, Dalton</t>
  </si>
  <si>
    <t>Davies, Zach</t>
  </si>
  <si>
    <t>Goforth, David</t>
  </si>
  <si>
    <t>Collins, Tyler</t>
  </si>
  <si>
    <t>Severino, Luis</t>
  </si>
  <si>
    <t>Smith, Carson</t>
  </si>
  <si>
    <t>Strickland, Hunter</t>
  </si>
  <si>
    <t>Knebel, Corey</t>
  </si>
  <si>
    <t>Perez, Carlos</t>
  </si>
  <si>
    <t>Tomlinson, Kelby</t>
  </si>
  <si>
    <t>Hinojosa, Dalier</t>
  </si>
  <si>
    <t>Giavotella, Johnny</t>
  </si>
  <si>
    <t>Robinson, Clint</t>
  </si>
  <si>
    <t>Johnson, Micah</t>
  </si>
  <si>
    <t>Osuna, Roberto</t>
  </si>
  <si>
    <t>Lowe, Mark</t>
  </si>
  <si>
    <t>McCann, James</t>
  </si>
  <si>
    <t>Tomas, Yasmany</t>
  </si>
  <si>
    <t>Osich, Josh</t>
  </si>
  <si>
    <t>Goins, Ryan</t>
  </si>
  <si>
    <t>Rea, Colin</t>
  </si>
  <si>
    <t>Doolittle, Sean</t>
  </si>
  <si>
    <t>Doubront, Felix</t>
  </si>
  <si>
    <t>Iglesias, Raisel</t>
  </si>
  <si>
    <t>Rodriguez, Eduardo</t>
  </si>
  <si>
    <t>Nicasio, Juan</t>
  </si>
  <si>
    <t>Shreve, Chasen</t>
  </si>
  <si>
    <t>Blanton, Joe</t>
  </si>
  <si>
    <t>Socolovich, Miguel</t>
  </si>
  <si>
    <t>Goeddel, Erik</t>
  </si>
  <si>
    <t>Pelfrey, Mike</t>
  </si>
  <si>
    <t>Utley, Chase</t>
  </si>
  <si>
    <t>Conforto, Michael</t>
  </si>
  <si>
    <t>Ross, Joe</t>
  </si>
  <si>
    <t>DeShields, Delino</t>
  </si>
  <si>
    <t>Albers, Matt</t>
  </si>
  <si>
    <t>Rollins, Jimmy</t>
  </si>
  <si>
    <t>Rivero, Felipe</t>
  </si>
  <si>
    <t>Jankowski, Travis</t>
  </si>
  <si>
    <t>Montgomery, Mike</t>
  </si>
  <si>
    <t>Foltynewicz, Mike</t>
  </si>
  <si>
    <t>Done</t>
  </si>
  <si>
    <t>Terrapin drops Jon Singleton, Wiln Rosario and  Greg Holland</t>
  </si>
  <si>
    <t>to Midwest-  Roberto Perez and Shizuoka 2017 #3</t>
  </si>
  <si>
    <t>to Shizuoka-  Gerardo Parra</t>
  </si>
  <si>
    <t>to Stockton-  Mike Napoli</t>
  </si>
  <si>
    <t>to Midwest- R.A. Dickey and Drew Hutchinson</t>
  </si>
  <si>
    <t>to Midwest-   Jorge De La Rosa</t>
  </si>
  <si>
    <t>to Boca Raton- Tom Wilhelmsen</t>
  </si>
  <si>
    <t>to New England-  Josh Fields and Trevor May and Shizuoka  2017 #8 and #10</t>
  </si>
  <si>
    <t>to Shizuoka-  New England 2017 #4 &amp; #6</t>
  </si>
  <si>
    <t>to New England-  Stockton 2017 #7</t>
  </si>
  <si>
    <t>to New England- Ryan Zimmerman and Midwest 2017 #5</t>
  </si>
  <si>
    <t>to Midwest-  Joe Kelly, Andrew Romine and the Shizuoka #8 and #10 picks (owned by NE)</t>
  </si>
  <si>
    <t>Midwest cuts Daniel Descalso and Micah Johnson</t>
  </si>
  <si>
    <t>to Cazadero-  Hunter Pence and Midwest 2017 #6</t>
  </si>
  <si>
    <t>NEW ENGLAND</t>
  </si>
  <si>
    <t>NABL 2017 DRAFT</t>
  </si>
  <si>
    <t>Delray cuts Danny Santana</t>
  </si>
  <si>
    <t>New England cuts Brandon Morrow</t>
  </si>
  <si>
    <t>Groton cuts Rymer Liriano and Oswaldo Arcia</t>
  </si>
  <si>
    <t>Shizuoka cuts Miguel Gonzalez and Travis Jankowski</t>
  </si>
  <si>
    <t>Metroplex cuts Jumbo Diaz</t>
  </si>
  <si>
    <t>Boca Raton cuts Eric Sogard</t>
  </si>
  <si>
    <t>League Chat room</t>
  </si>
  <si>
    <t>Hipchat.com</t>
  </si>
  <si>
    <t>to Terrapin- Dan Jennings and Carlos Torres</t>
  </si>
  <si>
    <t>to Cazadero- Kiki Hernandez and Jake McGee</t>
  </si>
  <si>
    <t>to Boca Raton- Tony Watson</t>
  </si>
  <si>
    <t>to East Reading- Boca Raton's 2017 4th round pick.</t>
  </si>
  <si>
    <t>Haniger</t>
  </si>
  <si>
    <t>Godley</t>
  </si>
  <si>
    <t>Swanson</t>
  </si>
  <si>
    <t>Dansby</t>
  </si>
  <si>
    <t>Mallex</t>
  </si>
  <si>
    <t>La Stella</t>
  </si>
  <si>
    <t>Cahill</t>
  </si>
  <si>
    <t>Peraza</t>
  </si>
  <si>
    <t>Duvall</t>
  </si>
  <si>
    <t>Story</t>
  </si>
  <si>
    <t>Dahl</t>
  </si>
  <si>
    <t>Chatwood</t>
  </si>
  <si>
    <t>Maeda</t>
  </si>
  <si>
    <t>Kenta</t>
  </si>
  <si>
    <t>Rich</t>
  </si>
  <si>
    <t>Urias</t>
  </si>
  <si>
    <t>Stripling</t>
  </si>
  <si>
    <t>Wittgren</t>
  </si>
  <si>
    <t>Arcia</t>
  </si>
  <si>
    <t>Pina</t>
  </si>
  <si>
    <t>Manuel</t>
  </si>
  <si>
    <t>Guerra</t>
  </si>
  <si>
    <t>Junior</t>
  </si>
  <si>
    <t>Lugo</t>
  </si>
  <si>
    <t>Velasquez</t>
  </si>
  <si>
    <t>Vince</t>
  </si>
  <si>
    <t>Eflin</t>
  </si>
  <si>
    <t>Bell</t>
  </si>
  <si>
    <t>Taillon</t>
  </si>
  <si>
    <t>Jameson</t>
  </si>
  <si>
    <t>Aledmys</t>
  </si>
  <si>
    <t>Pham</t>
  </si>
  <si>
    <t>Trea</t>
  </si>
  <si>
    <t>Buchter</t>
  </si>
  <si>
    <t>Bundy</t>
  </si>
  <si>
    <t>Dylan</t>
  </si>
  <si>
    <t>Marco</t>
  </si>
  <si>
    <t>Benintendi</t>
  </si>
  <si>
    <t>Narvaez</t>
  </si>
  <si>
    <t>Clevinger</t>
  </si>
  <si>
    <t>Fulmer</t>
  </si>
  <si>
    <t>Bregman</t>
  </si>
  <si>
    <t>Merrifield</t>
  </si>
  <si>
    <t>Whit</t>
  </si>
  <si>
    <t>Gurriel</t>
  </si>
  <si>
    <t>Teoscar</t>
  </si>
  <si>
    <t>Musgrove</t>
  </si>
  <si>
    <t>Mondesi</t>
  </si>
  <si>
    <t>Strahm</t>
  </si>
  <si>
    <t>Alexander</t>
  </si>
  <si>
    <t>Kepler</t>
  </si>
  <si>
    <t>Grossman</t>
  </si>
  <si>
    <t>Berrios</t>
  </si>
  <si>
    <t>Pressly</t>
  </si>
  <si>
    <t>Kintzler</t>
  </si>
  <si>
    <t>Ronald</t>
  </si>
  <si>
    <t>Judge</t>
  </si>
  <si>
    <t>Bleier</t>
  </si>
  <si>
    <t>Richard</t>
  </si>
  <si>
    <t>Manaea</t>
  </si>
  <si>
    <t>Heredia</t>
  </si>
  <si>
    <t>Mazara</t>
  </si>
  <si>
    <t>Nomar</t>
  </si>
  <si>
    <t>Griffin</t>
  </si>
  <si>
    <t>Barney</t>
  </si>
  <si>
    <t>Member since (season)</t>
  </si>
  <si>
    <t>1985, 1989</t>
  </si>
  <si>
    <t>to Terrapin- New England 2017 #3</t>
  </si>
  <si>
    <t>to New England- Mike Leake and Terrapin 2017 #6</t>
  </si>
  <si>
    <t>to Shizuoka- Josh Reddick and New England 2017 #8 and #10</t>
  </si>
  <si>
    <t>to New England-  Steve Pearce and Shizuoka 2017 #7 and #9</t>
  </si>
  <si>
    <t>to Groton- Ketel Marte</t>
  </si>
  <si>
    <t>to Groton-Derek Norris</t>
  </si>
  <si>
    <t>to Metroplex- Sean Doolittle</t>
  </si>
  <si>
    <t>to New England- Stockton's 2017 #8</t>
  </si>
  <si>
    <t>to Stockton- Jerrod Saltalamacchia, Ryan Zimmerman and Shizouka 2017 #9</t>
  </si>
  <si>
    <t>EAST READING</t>
  </si>
  <si>
    <t>STOCKTON</t>
  </si>
  <si>
    <t>to Metroplex- Mission Viejo's 2017 #7</t>
  </si>
  <si>
    <t>to Mission Viejo- Trayce Thompson</t>
  </si>
  <si>
    <t>METROPLEX</t>
  </si>
  <si>
    <t>to Shizuoka- Groton's 2017 #6</t>
  </si>
  <si>
    <t>to Cazadero- Stockton's 2017, #4, #5 and #6</t>
  </si>
  <si>
    <t>to Stockton- George Kontos, Ian Krol, Brian Ellington, &amp; Vance Worley</t>
  </si>
  <si>
    <t>to Metroplex- Stockton's 2017 #1 &amp; #2</t>
  </si>
  <si>
    <t>to Stockton- Todd Frazier</t>
  </si>
  <si>
    <t>to Stockton- Starlin Castro</t>
  </si>
  <si>
    <t>to Metroplex- Stockton 2017 #3</t>
  </si>
  <si>
    <t>St. Paul Ark Angels</t>
  </si>
  <si>
    <t>updated 2/23/17</t>
  </si>
  <si>
    <t>Nordeast Lake Monsters</t>
  </si>
  <si>
    <t>Florida Ace of Bases</t>
  </si>
  <si>
    <t>Eagan</t>
  </si>
  <si>
    <t>St. Paul</t>
  </si>
  <si>
    <t>Marshall Wonderdogs</t>
  </si>
  <si>
    <t>to Delray- Michael Conforto, Travis D'Arnaud, Hunter Pence and Cazadero 2017 #2</t>
  </si>
  <si>
    <t>to Cazadero-Josh Donaldson and Delray 2017 #7</t>
  </si>
  <si>
    <t>DELRAY</t>
  </si>
  <si>
    <t>to Mission Viejo- Delray 2017 # 7 (owned by Cazadero)</t>
  </si>
  <si>
    <t>to Cazadero- Mission Viejo 2017 #8, #9 and #10</t>
  </si>
  <si>
    <t>NORDEAST</t>
  </si>
  <si>
    <t>to New England- Ben Zobrist  and Nordeast 2017 #3</t>
  </si>
  <si>
    <t>to Nordeast- New England 2017 #2</t>
  </si>
  <si>
    <t>Turner, Trea</t>
  </si>
  <si>
    <t>Duvall, Adam</t>
  </si>
  <si>
    <t>Devenski, Chris</t>
  </si>
  <si>
    <t>Straily, Dan</t>
  </si>
  <si>
    <t>Wilson, Bobby</t>
  </si>
  <si>
    <t>Guerra, Deolis</t>
  </si>
  <si>
    <t>Suarez, Albert</t>
  </si>
  <si>
    <t>Aybar, Erick</t>
  </si>
  <si>
    <t>Hernandez, Marco</t>
  </si>
  <si>
    <t>Sanchez , Gary</t>
  </si>
  <si>
    <t>Arcia, Orlando</t>
  </si>
  <si>
    <t>Musgrove, Joe</t>
  </si>
  <si>
    <t>Chatwood, Tyler</t>
  </si>
  <si>
    <t>Cabrera, Mauricio</t>
  </si>
  <si>
    <t>Ryan, Kyle</t>
  </si>
  <si>
    <t>Barrett, Jake</t>
  </si>
  <si>
    <t>Jimmy Nelson, Petit</t>
  </si>
  <si>
    <t>Fulmer, Michael</t>
  </si>
  <si>
    <t>Dahl, David</t>
  </si>
  <si>
    <t>Broxton, Keon</t>
  </si>
  <si>
    <t>Ynoa, Micael</t>
  </si>
  <si>
    <t>d'Arnaud, Chase</t>
  </si>
  <si>
    <t>Ramos, Edubray</t>
  </si>
  <si>
    <t>Fryer, Eric</t>
  </si>
  <si>
    <t>Maldonado, Martin</t>
  </si>
  <si>
    <t>Collmenter, Josh</t>
  </si>
  <si>
    <t>RED ARROW</t>
  </si>
  <si>
    <t>Story, Trevor</t>
  </si>
  <si>
    <t>Hill, Rich</t>
  </si>
  <si>
    <t>Judge, Aaron</t>
  </si>
  <si>
    <t>Perdomo, Luis</t>
  </si>
  <si>
    <t>Altavilla, Dan</t>
  </si>
  <si>
    <t>Garcia, Greg</t>
  </si>
  <si>
    <t>Kendrick, Howie</t>
  </si>
  <si>
    <t>Rzepczynski, Marc</t>
  </si>
  <si>
    <t>Cain, Matt</t>
  </si>
  <si>
    <t>Centeno, Juan</t>
  </si>
  <si>
    <t>Contreras, Wilson</t>
  </si>
  <si>
    <t>Snell, Blake</t>
  </si>
  <si>
    <t>Toles, Andrew</t>
  </si>
  <si>
    <t>Cuthbert, Cheslor</t>
  </si>
  <si>
    <t>Merrifield, Whit</t>
  </si>
  <si>
    <t>Dickerson, Alex</t>
  </si>
  <si>
    <t>Hughes, Phil</t>
  </si>
  <si>
    <t>Nolasco, Ricky</t>
  </si>
  <si>
    <t>Clevinger, Mike</t>
  </si>
  <si>
    <t>Escobar, Eduardo</t>
  </si>
  <si>
    <t>Urias, Julio</t>
  </si>
  <si>
    <t>Naquin, Tyler</t>
  </si>
  <si>
    <t>Almora, Albert</t>
  </si>
  <si>
    <t>Boyd, Matt</t>
  </si>
  <si>
    <t>Hart, Donnie</t>
  </si>
  <si>
    <t>Chacin , Jhoulys</t>
  </si>
  <si>
    <t>Barnes, Jacob</t>
  </si>
  <si>
    <t>Kelly, Joe</t>
  </si>
  <si>
    <t>Montero, Miguel</t>
  </si>
  <si>
    <t>Bregman, Alex</t>
  </si>
  <si>
    <t>Manaea, Sean</t>
  </si>
  <si>
    <t>Anderson, Tyler</t>
  </si>
  <si>
    <t>Berrios, Jose</t>
  </si>
  <si>
    <t>Schebler, Scott</t>
  </si>
  <si>
    <t>Corbin, Patrick</t>
  </si>
  <si>
    <t>Parker, Jarrett</t>
  </si>
  <si>
    <t>Hernandez, Teoscar</t>
  </si>
  <si>
    <t>Vicaino and Des Jennings</t>
  </si>
  <si>
    <t>Swanson, Dansby</t>
  </si>
  <si>
    <t>Bundy, Dylan</t>
  </si>
  <si>
    <t>Law, Derek</t>
  </si>
  <si>
    <t>Biagini, Joe</t>
  </si>
  <si>
    <t>Barney, Darwin</t>
  </si>
  <si>
    <t>Difo, Wilmer</t>
  </si>
  <si>
    <t>Smith, Mallex</t>
  </si>
  <si>
    <t>Diaz, Aledmys</t>
  </si>
  <si>
    <t>Kepler, Max</t>
  </si>
  <si>
    <t>Bush, Matt</t>
  </si>
  <si>
    <t>Hembree, Heath</t>
  </si>
  <si>
    <t>Maxwell, Bruce</t>
  </si>
  <si>
    <t>Almonte, Abraham</t>
  </si>
  <si>
    <t>Adames, Cristhian</t>
  </si>
  <si>
    <t>Heredia, Guillermo</t>
  </si>
  <si>
    <t>Taillon, Jameson</t>
  </si>
  <si>
    <t>Reyes, Alex</t>
  </si>
  <si>
    <t>Polanco, Jorge</t>
  </si>
  <si>
    <t>Frazier, Adam</t>
  </si>
  <si>
    <t>Weaver, Luke</t>
  </si>
  <si>
    <t>Recker, Anthony</t>
  </si>
  <si>
    <t>Bleier, Richard</t>
  </si>
  <si>
    <t>Morrow, Brandon</t>
  </si>
  <si>
    <t>Neal, Zach</t>
  </si>
  <si>
    <t>Diaz, Edwin</t>
  </si>
  <si>
    <t>Oh , Seung-Hwan</t>
  </si>
  <si>
    <t>Saunders, Michael</t>
  </si>
  <si>
    <t>Cahill, Trevor</t>
  </si>
  <si>
    <t>Triggs, Andrew</t>
  </si>
  <si>
    <t>Reed, Cody</t>
  </si>
  <si>
    <t>Feliz, Michael</t>
  </si>
  <si>
    <t>Ottovino, Adam</t>
  </si>
  <si>
    <t>McGowan, Dustin</t>
  </si>
  <si>
    <t>Garza, Matt</t>
  </si>
  <si>
    <t>Peraza, Jose</t>
  </si>
  <si>
    <t>Joseph, Tommy</t>
  </si>
  <si>
    <t>Schimpf, Ryan</t>
  </si>
  <si>
    <t>Gurriel, Yulieski</t>
  </si>
  <si>
    <t>Kim, Hyun Soo</t>
  </si>
  <si>
    <t>Grossman, Robbie</t>
  </si>
  <si>
    <t>Cessa, Luis</t>
  </si>
  <si>
    <t>Eflin, Zach</t>
  </si>
  <si>
    <t>La Stella, Tommy</t>
  </si>
  <si>
    <t>Benintendi, Andrew</t>
  </si>
  <si>
    <t>Gray, Jon</t>
  </si>
  <si>
    <t>Wolters, Tony</t>
  </si>
  <si>
    <t>Lugo, Seth</t>
  </si>
  <si>
    <t>Bandy, Jeff</t>
  </si>
  <si>
    <t>Claudio, Alex</t>
  </si>
  <si>
    <t>Wittgren, Nick</t>
  </si>
  <si>
    <t>Buchter, Ryan</t>
  </si>
  <si>
    <t>Maeda, Kenta</t>
  </si>
  <si>
    <t>Healy, Ryon</t>
  </si>
  <si>
    <t>Strahm, Matt</t>
  </si>
  <si>
    <t>Haniger, Mitch</t>
  </si>
  <si>
    <t>Tropeano, Nick</t>
  </si>
  <si>
    <t>Miranda, Ariel</t>
  </si>
  <si>
    <t>Cecil, Brett</t>
  </si>
  <si>
    <t>Rusin, Chris</t>
  </si>
  <si>
    <t>MARSHALL</t>
  </si>
  <si>
    <t>Velasquez, Vince</t>
  </si>
  <si>
    <t>Dull, Ryan</t>
  </si>
  <si>
    <t>Barnette, Tony</t>
  </si>
  <si>
    <t>Rivera, T.J.</t>
  </si>
  <si>
    <t>Solis, Sammy</t>
  </si>
  <si>
    <t>Torreyes, Ronald</t>
  </si>
  <si>
    <t>Vincent, Nick</t>
  </si>
  <si>
    <t>Blevins, Jerry</t>
  </si>
  <si>
    <t>Mazara, Nomar</t>
  </si>
  <si>
    <t>Guerra, Junior</t>
  </si>
  <si>
    <t>Narvaez, Omar</t>
  </si>
  <si>
    <t>Griffin, A.J.</t>
  </si>
  <si>
    <t>Kintzler, Brandon</t>
  </si>
  <si>
    <t>Flynn, Brian</t>
  </si>
  <si>
    <t>Marinez, Jhan</t>
  </si>
  <si>
    <t>Hunter, Tommy</t>
  </si>
  <si>
    <t>Wilson, Justin</t>
  </si>
  <si>
    <t>Bell, Josh</t>
  </si>
  <si>
    <t>Mondesi, Raul</t>
  </si>
  <si>
    <t>Johnson, Jim</t>
  </si>
  <si>
    <t>Thole, Josh</t>
  </si>
  <si>
    <t>Lobaton, Jose</t>
  </si>
  <si>
    <t>Crisp, Coco</t>
  </si>
  <si>
    <t>Bailey, Andrew</t>
  </si>
  <si>
    <t>Anderson, Tim</t>
  </si>
  <si>
    <t>Kuhl, Chad</t>
  </si>
  <si>
    <t>Reed, A.J.</t>
  </si>
  <si>
    <t>Edwards, Carl</t>
  </si>
  <si>
    <t>Bowman, Matt</t>
  </si>
  <si>
    <t>Richards, Clayton</t>
  </si>
  <si>
    <t>Thompson, Jake</t>
  </si>
  <si>
    <t>Shipley, Braden</t>
  </si>
  <si>
    <t>Peralta, Wily</t>
  </si>
  <si>
    <t>Logan, McGee, Spangenberg</t>
  </si>
  <si>
    <t>H. Bailey, Junnggman, O'Day, Teixeria, Rasmus</t>
  </si>
  <si>
    <t>STP</t>
  </si>
  <si>
    <t>STP  4</t>
  </si>
  <si>
    <t>STP 5</t>
  </si>
  <si>
    <t>to Red Arrow- East Reading 2017 #9 &amp; #10</t>
  </si>
  <si>
    <t>to East Reading- Kevin Quackenbush</t>
  </si>
  <si>
    <t>New England drops Trevor May</t>
  </si>
  <si>
    <t>2017 Draft</t>
  </si>
  <si>
    <t>Metroplex drops Gordon Beckham</t>
  </si>
  <si>
    <t>Delray drops Jace Peterson and Wade Miley</t>
  </si>
  <si>
    <t>david.noah@intermart-inc.com</t>
  </si>
  <si>
    <t>to Stockton- Hansel Robles</t>
  </si>
  <si>
    <t>to New England- Stockton 2018 #6</t>
  </si>
  <si>
    <t>4867 Safari Pass</t>
  </si>
  <si>
    <t>Stockton cuts Billy Butler</t>
  </si>
  <si>
    <t>Riverview</t>
  </si>
  <si>
    <t>13334 Graham Yarden Dr.</t>
  </si>
  <si>
    <t>to Shizuoka- Mission Viejo 2017 #6</t>
  </si>
  <si>
    <t>to Mission Viejo-Matt Harvey</t>
  </si>
  <si>
    <t>to Shizuoka- Sandy Leon and Nate Jones</t>
  </si>
  <si>
    <t>to New England- Ryan Madson, Felipe Rivero and 2018 Shizuoka #7</t>
  </si>
  <si>
    <t>to St. Paul- Josh Donaldson, Aroldis Chapman and Caz 2018 #7</t>
  </si>
  <si>
    <t>to Cazadero- Luis Severino and Travis Shaw</t>
  </si>
  <si>
    <t>to Shizuoka- David Ortiz and Mike Montgomery</t>
  </si>
  <si>
    <t>To Cazadero- Sonny Gray and Shizuoka 2018 #4</t>
  </si>
  <si>
    <t>Shizuoka- Drops Anibal Sanchez</t>
  </si>
  <si>
    <t>to Shizuoka- Tony Barnett</t>
  </si>
  <si>
    <t>St Paul</t>
  </si>
  <si>
    <t>to Delray-  Tommy Kahnle</t>
  </si>
  <si>
    <t>to Cazadero-  Mission Viejo 2018 #8</t>
  </si>
  <si>
    <t>to Mission Viejo-James Hoyt</t>
  </si>
  <si>
    <t>Mission Viejo- Drops Jared Weaver</t>
  </si>
  <si>
    <t>to New England- Mission Viejo 2018 #6</t>
  </si>
  <si>
    <t>to Shizuoka-  Stephen Drew and New England 2018 #9</t>
  </si>
  <si>
    <t>Shizuoka drops Jesse Chavez</t>
  </si>
  <si>
    <t>Favorite Team</t>
  </si>
  <si>
    <t>Favorite Player</t>
  </si>
  <si>
    <t>Phillies</t>
  </si>
  <si>
    <t>Giants</t>
  </si>
  <si>
    <t>Mets</t>
  </si>
  <si>
    <t>Red Sox</t>
  </si>
  <si>
    <t>to Mission Viejo- St. Paul 2018 #1 &amp; #3</t>
  </si>
  <si>
    <t>to St. Paul- Ryan Braun and Derek Law, Mission Viejo #7, #9, #10</t>
  </si>
  <si>
    <t>Phillies/Padres</t>
  </si>
  <si>
    <t>McFarland</t>
  </si>
  <si>
    <t>Albies</t>
  </si>
  <si>
    <t>Ozzie</t>
  </si>
  <si>
    <t>Camargo</t>
  </si>
  <si>
    <t>Johan</t>
  </si>
  <si>
    <t>Newcomb</t>
  </si>
  <si>
    <t>Sims</t>
  </si>
  <si>
    <t>Devin</t>
  </si>
  <si>
    <t>Winker</t>
  </si>
  <si>
    <t>Amir</t>
  </si>
  <si>
    <t>Wandy</t>
  </si>
  <si>
    <t>Stephenson</t>
  </si>
  <si>
    <t>Robert</t>
  </si>
  <si>
    <t>Brice</t>
  </si>
  <si>
    <t>Tapia</t>
  </si>
  <si>
    <t>Raimel</t>
  </si>
  <si>
    <t>Marquez</t>
  </si>
  <si>
    <t>German</t>
  </si>
  <si>
    <t>Freeland</t>
  </si>
  <si>
    <t>Senzatela</t>
  </si>
  <si>
    <t>Bellinger</t>
  </si>
  <si>
    <t>Ryu</t>
  </si>
  <si>
    <t>Hyun-Jin</t>
  </si>
  <si>
    <t>Riddle</t>
  </si>
  <si>
    <t>JT</t>
  </si>
  <si>
    <t>Jarlin</t>
  </si>
  <si>
    <t>Aguilar</t>
  </si>
  <si>
    <t>Drake</t>
  </si>
  <si>
    <t>Hader</t>
  </si>
  <si>
    <t>Dominic</t>
  </si>
  <si>
    <t>Amed</t>
  </si>
  <si>
    <t>Nimmo</t>
  </si>
  <si>
    <t>Gsellman</t>
  </si>
  <si>
    <t>Hoskins</t>
  </si>
  <si>
    <t>Rhys</t>
  </si>
  <si>
    <t>Alfaro</t>
  </si>
  <si>
    <t>Elias</t>
  </si>
  <si>
    <t>Glasnow</t>
  </si>
  <si>
    <t>LeBlanc</t>
  </si>
  <si>
    <t>Voit</t>
  </si>
  <si>
    <t>Bader</t>
  </si>
  <si>
    <t>Margot</t>
  </si>
  <si>
    <t>Renfroe</t>
  </si>
  <si>
    <t>Lamet</t>
  </si>
  <si>
    <t>Dinelson</t>
  </si>
  <si>
    <t>Stammen</t>
  </si>
  <si>
    <t>Maton</t>
  </si>
  <si>
    <t>Sandoval</t>
  </si>
  <si>
    <t>Slater</t>
  </si>
  <si>
    <t>Stratton</t>
  </si>
  <si>
    <t>Goodwin</t>
  </si>
  <si>
    <t>Mancini</t>
  </si>
  <si>
    <t>Trey</t>
  </si>
  <si>
    <t>Hays</t>
  </si>
  <si>
    <t>Devers</t>
  </si>
  <si>
    <t>Workman</t>
  </si>
  <si>
    <t>Moncada</t>
  </si>
  <si>
    <t>Yoan</t>
  </si>
  <si>
    <t>Nicky</t>
  </si>
  <si>
    <t>Yolmer</t>
  </si>
  <si>
    <t>Leury</t>
  </si>
  <si>
    <t>Engel</t>
  </si>
  <si>
    <t>Covey</t>
  </si>
  <si>
    <t>Reynaldo</t>
  </si>
  <si>
    <t>Bummer</t>
  </si>
  <si>
    <t>Candelario</t>
  </si>
  <si>
    <t>Jeimer</t>
  </si>
  <si>
    <t>Farmer</t>
  </si>
  <si>
    <t xml:space="preserve">Morton </t>
  </si>
  <si>
    <t>Junis</t>
  </si>
  <si>
    <t>Jakob</t>
  </si>
  <si>
    <t>Minor</t>
  </si>
  <si>
    <t>Garver</t>
  </si>
  <si>
    <t>Adrianza</t>
  </si>
  <si>
    <t>Ehire</t>
  </si>
  <si>
    <t>Clint</t>
  </si>
  <si>
    <t>Holder</t>
  </si>
  <si>
    <t>Olson</t>
  </si>
  <si>
    <t>Canha</t>
  </si>
  <si>
    <t>Montas</t>
  </si>
  <si>
    <t>Emilio</t>
  </si>
  <si>
    <t>Leone</t>
  </si>
  <si>
    <t>Michigan Senators</t>
  </si>
  <si>
    <t>Jellystone Bears</t>
  </si>
  <si>
    <t>Louisville Braves</t>
  </si>
  <si>
    <t>Montana Timber</t>
  </si>
  <si>
    <t>MT</t>
  </si>
  <si>
    <t> Missoula</t>
  </si>
  <si>
    <t>Shelton</t>
  </si>
  <si>
    <t>Park City Pickers</t>
  </si>
  <si>
    <t>Philly Cheese Steaks</t>
  </si>
  <si>
    <t>MON</t>
  </si>
  <si>
    <t>MON-</t>
  </si>
  <si>
    <t>Montana Timbers</t>
  </si>
  <si>
    <t>MON 5</t>
  </si>
  <si>
    <t>MON 4</t>
  </si>
  <si>
    <t xml:space="preserve">MON </t>
  </si>
  <si>
    <t>PC</t>
  </si>
  <si>
    <t>PC 4</t>
  </si>
  <si>
    <t>PC 5</t>
  </si>
  <si>
    <t>MV</t>
  </si>
  <si>
    <t>MV 4</t>
  </si>
  <si>
    <t>MV4</t>
  </si>
  <si>
    <t>MV 5</t>
  </si>
  <si>
    <t xml:space="preserve">MV </t>
  </si>
  <si>
    <t>Shizouka Samurai</t>
  </si>
  <si>
    <t>949-233-4736</t>
  </si>
  <si>
    <t>hometownbb@aol.com</t>
  </si>
  <si>
    <t>mitch.shelton@hotmail.com</t>
  </si>
  <si>
    <t>Fayetteville</t>
  </si>
  <si>
    <t>TN</t>
  </si>
  <si>
    <t>931-675-4900</t>
  </si>
  <si>
    <t>707-849-3760</t>
  </si>
  <si>
    <t>406 531 4764</t>
  </si>
  <si>
    <t>267-408-7500</t>
  </si>
  <si>
    <t>https://discord.gg/7uPKcwZ</t>
  </si>
  <si>
    <t>954-235-8524</t>
  </si>
  <si>
    <t>Jellystone</t>
  </si>
  <si>
    <t>Montana</t>
  </si>
  <si>
    <t>Park City</t>
  </si>
  <si>
    <t>978-302-2757</t>
  </si>
  <si>
    <t>Philly</t>
  </si>
  <si>
    <t>1985. 2003</t>
  </si>
  <si>
    <t>to Casadero- Kurt Suzuki</t>
  </si>
  <si>
    <t>to Louisville- Enny Romero and Jake McGee</t>
  </si>
  <si>
    <t>New Franchise draft- adding  Michigan, Louisville, Montana, Philly, Jellystone, Park City</t>
  </si>
  <si>
    <t>to Montana-  Miguel Montero, Chris Herrmann, and Shizuoka's 2018 #10</t>
  </si>
  <si>
    <t>to Shizuoka- Montana 2018 # 7</t>
  </si>
  <si>
    <t>to New England- Jellystone 2018 #1 and Ryan Zimmerman</t>
  </si>
  <si>
    <t>to Jellystone- New England 2018 #1, #2, #3 and Jaime Garcia</t>
  </si>
  <si>
    <t>to Shizuoka- Eduardo Nunez, Mike Clevinger and Montana 2018 #6 &amp; #8</t>
  </si>
  <si>
    <t>to Montana- Jean Segura and Shizuoka's 2018 #3</t>
  </si>
  <si>
    <t xml:space="preserve">NABL 2018 DRAFT </t>
  </si>
  <si>
    <t>PHILLY</t>
  </si>
  <si>
    <t>MICHIGAN</t>
  </si>
  <si>
    <t>GROTON</t>
  </si>
  <si>
    <t>MONTANA</t>
  </si>
  <si>
    <t>ORLANDO</t>
  </si>
  <si>
    <t xml:space="preserve">to Groton- JA Happ, Chase Anderson and Montana's 2018 #1 </t>
  </si>
  <si>
    <t>to Montana-Paul Goldschmidt, Ketel Marte, Clayton Richard, Adam Conley and Groton's 2018 #3.</t>
  </si>
  <si>
    <t>to Jellystone- Lance McCullers and Albert Almora</t>
  </si>
  <si>
    <t>to Terrapin-   Shane Greene</t>
  </si>
  <si>
    <t>to Cazadero-  Carlos Carrasco and Jellystone's 2018 #3</t>
  </si>
  <si>
    <t xml:space="preserve">to Jellystone- Andrew Benintendi, Mike Foltynewicz, and Cazadero 2018 #8 </t>
  </si>
  <si>
    <t>to New England- Terrapin 2018 #3, #7, #9</t>
  </si>
  <si>
    <t>to Terrapin- Ryan Madson Mission Viejo 2018 #6 and Shizuoka 2018 #7</t>
  </si>
  <si>
    <t>to Red Arrow- Joe Panik</t>
  </si>
  <si>
    <t>to Montana- Masahiro Tanaka and Red Arrow 2018 #4</t>
  </si>
  <si>
    <t>to Jellystone- Jellystone 2018 #8</t>
  </si>
  <si>
    <t>to Delray- Ezequiel Carrera</t>
  </si>
  <si>
    <t>to Michigan- DJ LeMahieu and Kevin Pillar</t>
  </si>
  <si>
    <t>to Jellystone- Michigan  2018 #1 and Michigan 2018 #9</t>
  </si>
  <si>
    <t xml:space="preserve">to Park City- New England 2018 #1 , C. Hernandez, B. Kintzler, and Cazadero 2018  #8 </t>
  </si>
  <si>
    <t xml:space="preserve">to Jellystone- Park City 2018 #1 and Park City 2018 #6 </t>
  </si>
  <si>
    <t>to Red Arrow- Evan Longoria, New England 2018 #2 and Jellystone 2018 #7</t>
  </si>
  <si>
    <t>to Jellystone- Red Arrow 2018 #1</t>
  </si>
  <si>
    <t>to New England- Michigan 2018 #1 and New England  2018 #3 and Michigan 2018 #9</t>
  </si>
  <si>
    <t>to Jellystone-Jellystone 2018 #1 (previously owned by New England) and New England 2018 #10</t>
  </si>
  <si>
    <t>to Philly- Gregor Polanco, Red Arrow 2018 #1 and Jellystone 2018 #5</t>
  </si>
  <si>
    <t>to Jellystone- Gerritt Cole, Philly 2018 #2 and Philly 2018 # 4</t>
  </si>
  <si>
    <t>BELLINGER</t>
  </si>
  <si>
    <t>MONCADA</t>
  </si>
  <si>
    <t>DEVERS</t>
  </si>
  <si>
    <t>MORTON</t>
  </si>
  <si>
    <t>HOSKINS</t>
  </si>
  <si>
    <t>MONTGOMERY</t>
  </si>
  <si>
    <t>DEJONG</t>
  </si>
  <si>
    <t>TAYLOR</t>
  </si>
  <si>
    <t>JUNIS</t>
  </si>
  <si>
    <t>HAAP</t>
  </si>
  <si>
    <t>BRIDWELL</t>
  </si>
  <si>
    <t>OLSON</t>
  </si>
  <si>
    <t>LAMET</t>
  </si>
  <si>
    <t>MANCINI</t>
  </si>
  <si>
    <t>FARIA</t>
  </si>
  <si>
    <t>MARGOT</t>
  </si>
  <si>
    <t>MARQUEZ</t>
  </si>
  <si>
    <t>PLAWECKI</t>
  </si>
  <si>
    <t>C. GREEN</t>
  </si>
  <si>
    <t>BARNES</t>
  </si>
  <si>
    <t>RENFROE</t>
  </si>
  <si>
    <t>MINOR</t>
  </si>
  <si>
    <t>VALAIKA</t>
  </si>
  <si>
    <t>T. WILLIAMS</t>
  </si>
  <si>
    <t>NEWCOMB</t>
  </si>
  <si>
    <t>CAMARGO</t>
  </si>
  <si>
    <t>J. MARTINEZ</t>
  </si>
  <si>
    <t>B. PARKER</t>
  </si>
  <si>
    <t>CANDELARIO</t>
  </si>
  <si>
    <t>PIVETTA</t>
  </si>
  <si>
    <t>BREBBIA</t>
  </si>
  <si>
    <t>R. LOPEZ</t>
  </si>
  <si>
    <t>MEJIA</t>
  </si>
  <si>
    <t>J. ALFARO</t>
  </si>
  <si>
    <t>K. GIBSON</t>
  </si>
  <si>
    <t>ZIMMER</t>
  </si>
  <si>
    <t>HADER</t>
  </si>
  <si>
    <t>LEONE</t>
  </si>
  <si>
    <t>FREELAND</t>
  </si>
  <si>
    <t>LOBATON</t>
  </si>
  <si>
    <t>WINKER</t>
  </si>
  <si>
    <t>HAYS</t>
  </si>
  <si>
    <t>N. WILLIAMS</t>
  </si>
  <si>
    <t>D. FISHER</t>
  </si>
  <si>
    <t>L. GARCIA</t>
  </si>
  <si>
    <t>Y. SANCHEZ</t>
  </si>
  <si>
    <t>BLACKBURN</t>
  </si>
  <si>
    <t>LIVELY</t>
  </si>
  <si>
    <t>E. PAGAN</t>
  </si>
  <si>
    <t>MAHTOOK</t>
  </si>
  <si>
    <t>M. GONZALEZ</t>
  </si>
  <si>
    <t>BIRD</t>
  </si>
  <si>
    <t>STECKENRIDGE</t>
  </si>
  <si>
    <t>K. HERNANDEZ</t>
  </si>
  <si>
    <t>SCHUGEL</t>
  </si>
  <si>
    <t>ZYCH</t>
  </si>
  <si>
    <t>GLASNOW</t>
  </si>
  <si>
    <t>S. ROMANO</t>
  </si>
  <si>
    <t>A. GARRETT</t>
  </si>
  <si>
    <t>PIRELLA</t>
  </si>
  <si>
    <t>BLACH</t>
  </si>
  <si>
    <t>SUTER</t>
  </si>
  <si>
    <t>COTTON</t>
  </si>
  <si>
    <t>DELMONICO</t>
  </si>
  <si>
    <t>M. BOWMAN</t>
  </si>
  <si>
    <t>STRATTON</t>
  </si>
  <si>
    <t>MCCARTHY</t>
  </si>
  <si>
    <t>MARTES</t>
  </si>
  <si>
    <t>SENZATELA</t>
  </si>
  <si>
    <t>GAVIGLIO</t>
  </si>
  <si>
    <t>A. MOORE</t>
  </si>
  <si>
    <t>NIMMO</t>
  </si>
  <si>
    <t>B. GOODWIN</t>
  </si>
  <si>
    <t>K. SMITH</t>
  </si>
  <si>
    <t>B. ANDERSON</t>
  </si>
  <si>
    <t>ARROYO</t>
  </si>
  <si>
    <t>HILDENBERGER</t>
  </si>
  <si>
    <t>MIDDLETON</t>
  </si>
  <si>
    <t>M. CASTRO</t>
  </si>
  <si>
    <t>HECHAVARRIA</t>
  </si>
  <si>
    <t>SOLARTE</t>
  </si>
  <si>
    <t>TUIVAILARA</t>
  </si>
  <si>
    <t>K MCCARTHY</t>
  </si>
  <si>
    <t>R. TAPIA</t>
  </si>
  <si>
    <t>MILNER</t>
  </si>
  <si>
    <t>D. SMITH</t>
  </si>
  <si>
    <t>BUSENITZ</t>
  </si>
  <si>
    <t>J. FIELDS</t>
  </si>
  <si>
    <t>J. TORRES</t>
  </si>
  <si>
    <t>ASUAJE</t>
  </si>
  <si>
    <t>STAMMAN</t>
  </si>
  <si>
    <t>D, BARNES</t>
  </si>
  <si>
    <t>RIVERA</t>
  </si>
  <si>
    <t>SPANGENBERG</t>
  </si>
  <si>
    <t>AQUILAR</t>
  </si>
  <si>
    <t>HOFFMAN</t>
  </si>
  <si>
    <t>SIMS</t>
  </si>
  <si>
    <t>STROP</t>
  </si>
  <si>
    <t>BAEZ</t>
  </si>
  <si>
    <t>GARVER</t>
  </si>
  <si>
    <t>A. MORGAN</t>
  </si>
  <si>
    <t>ADRIANZA</t>
  </si>
  <si>
    <t>L. ADAMS</t>
  </si>
  <si>
    <t>H. BADER</t>
  </si>
  <si>
    <t>GSELLMAN</t>
  </si>
  <si>
    <t>A. SANCHEZ</t>
  </si>
  <si>
    <t>LEITER</t>
  </si>
  <si>
    <t>BORJAS</t>
  </si>
  <si>
    <t>A. GONZALEZ</t>
  </si>
  <si>
    <t>T. ANDERSON</t>
  </si>
  <si>
    <t>R. FLAHERTY</t>
  </si>
  <si>
    <t>AVAILAN</t>
  </si>
  <si>
    <t>KNAPP</t>
  </si>
  <si>
    <t>LORENZEN</t>
  </si>
  <si>
    <t>NEVERAUSKAS</t>
  </si>
  <si>
    <t>SIPP</t>
  </si>
  <si>
    <t>J. RAMIREZ</t>
  </si>
  <si>
    <t>ALVARADO</t>
  </si>
  <si>
    <t>T. ROSS</t>
  </si>
  <si>
    <t>PAZOS</t>
  </si>
  <si>
    <t>STRAHM</t>
  </si>
  <si>
    <t>INFANTE</t>
  </si>
  <si>
    <t>ROSALES</t>
  </si>
  <si>
    <t>ICHIRO</t>
  </si>
  <si>
    <t>HOLDER</t>
  </si>
  <si>
    <t>C. DAVIS</t>
  </si>
  <si>
    <t>BIBEN-DIRKX</t>
  </si>
  <si>
    <t>JA. GARCIA</t>
  </si>
  <si>
    <t>J. JIMENEZ</t>
  </si>
  <si>
    <t>B. PHILLIPS</t>
  </si>
  <si>
    <t>GOSSETT</t>
  </si>
  <si>
    <t>R. PEREZ</t>
  </si>
  <si>
    <t>JT RIDDLE</t>
  </si>
  <si>
    <t>K. MORALES</t>
  </si>
  <si>
    <t>D. MARRERO</t>
  </si>
  <si>
    <t>R. STEPHENSON</t>
  </si>
  <si>
    <t>2018 Rookie Draft</t>
  </si>
  <si>
    <t>Park City drops Jose Batista and Tyler Collins</t>
  </si>
  <si>
    <t>Red Arrow drops Billy Burns</t>
  </si>
  <si>
    <t>Shizuoka adjusts roster to include Nate Jones</t>
  </si>
  <si>
    <t>St. Paul drops M. Lorenzen and Zach Putnam</t>
  </si>
  <si>
    <t>T. Thompson</t>
  </si>
  <si>
    <t>CAPISTRONO</t>
  </si>
  <si>
    <t>D. Holland</t>
  </si>
  <si>
    <t>ALBIES</t>
  </si>
  <si>
    <t>Montana drops Adam Conley and Yovani Gallardo</t>
  </si>
  <si>
    <t>Jellystone Bears (Wenrick)</t>
  </si>
  <si>
    <t>New England cuts Chris Gimenez</t>
  </si>
  <si>
    <t>Wenrick Hill joins the league to replace the Jellystone Bears</t>
  </si>
  <si>
    <t>To Michigan- JC Ramirez</t>
  </si>
  <si>
    <t>to Shizuoka- Michigan 2019 #7</t>
  </si>
  <si>
    <t>Michigan cuts Craig Gentry</t>
  </si>
  <si>
    <t>NABL 2019 DRAFT **</t>
  </si>
  <si>
    <t>to St. Paul- Rich Hill</t>
  </si>
  <si>
    <t>to Michigan- Robbie Grossman and St. Paul 2019 #3</t>
  </si>
  <si>
    <t>to Wenrick- Andrew McCutcheon and Jose Reyes</t>
  </si>
  <si>
    <t>to Orlando-Andrew Benintendi and Wenrick 2019 #3</t>
  </si>
  <si>
    <t>Capistrano drops David Wright</t>
  </si>
  <si>
    <t>Pablo</t>
  </si>
  <si>
    <t>Shizuoka awarded Michael Lorenzen</t>
  </si>
  <si>
    <t>Ottavino</t>
  </si>
  <si>
    <t>Round 4</t>
  </si>
  <si>
    <t>to Louisville- Brian McCann</t>
  </si>
  <si>
    <t>to Shizuoka- Louisville 2019 # 5</t>
  </si>
  <si>
    <t>Louisville cuts Angel Pagan</t>
  </si>
  <si>
    <t>to Groton- Park City 2019 #1, Cesar Hernandez, Edwin Encanarcion and Brock Holt</t>
  </si>
  <si>
    <t>to Park City- Chase Anderson, Tyler Flowers, Justin Smoak, Adeiny Hechavarria</t>
  </si>
  <si>
    <t>to Groton- Vince Velasquez</t>
  </si>
  <si>
    <t xml:space="preserve">to Delray- Daniel Murphy, Mark Leiter Jr. </t>
  </si>
  <si>
    <t>to Groton- Raimel Tapia</t>
  </si>
  <si>
    <t>to Shizuoka- Addison Reed</t>
  </si>
  <si>
    <t>to Groton-New England 2019 #1, New England 2019 #9</t>
  </si>
  <si>
    <t>to New England- Jake Arrieta, Groton 2019 # 5, Groton 2019 #8</t>
  </si>
  <si>
    <t>to New England- David Robertson</t>
  </si>
  <si>
    <t>to Park City- Ervin Santana</t>
  </si>
  <si>
    <t>to Orlando- Park City 2019 #8</t>
  </si>
  <si>
    <t>To Montana- Dexter Fowler</t>
  </si>
  <si>
    <t>to Groton- Montana 2019 #8</t>
  </si>
  <si>
    <t>to Cazadero- Blake Treinen and Park City 2019 #3</t>
  </si>
  <si>
    <t>to Park City- Sonny Gray and Sam Freeman</t>
  </si>
  <si>
    <t>Montana cuts Deven Marrero</t>
  </si>
  <si>
    <t>Park City cuts Luis Valbuena and Jason Hammel</t>
  </si>
  <si>
    <t>to Shizuoka- Alex Claudio</t>
  </si>
  <si>
    <t>to Cazadero- Tony Sipp and Shizuoka 2019 #4</t>
  </si>
  <si>
    <t>to Orlando- Pedro Strop and Jose Alvarado</t>
  </si>
  <si>
    <t>Delray cuts Juan Bautista</t>
  </si>
  <si>
    <t>Park City cuts Matt Beliisle</t>
  </si>
  <si>
    <t>to Cazadero- John Hicks</t>
  </si>
  <si>
    <t>to Shizuoka- Austin Barnes</t>
  </si>
  <si>
    <t>to St. Paul- Anthony Swarzak and Cazadero 2019 #10</t>
  </si>
  <si>
    <t>to Cazadero- St. Paul 2019 #5</t>
  </si>
  <si>
    <t>ST PAUL</t>
  </si>
  <si>
    <t>Hirano</t>
  </si>
  <si>
    <t>Yoshihisa</t>
  </si>
  <si>
    <t>Minter</t>
  </si>
  <si>
    <t>Caratini</t>
  </si>
  <si>
    <t>Bote</t>
  </si>
  <si>
    <t>Phillip</t>
  </si>
  <si>
    <t>Casali</t>
  </si>
  <si>
    <t>Curt</t>
  </si>
  <si>
    <t>Mahle</t>
  </si>
  <si>
    <t>Muncy</t>
  </si>
  <si>
    <t>Buehler</t>
  </si>
  <si>
    <t>Floro</t>
  </si>
  <si>
    <t>Brinson</t>
  </si>
  <si>
    <t>Lewis</t>
  </si>
  <si>
    <t>J.B.</t>
  </si>
  <si>
    <t xml:space="preserve">Smith </t>
  </si>
  <si>
    <t>Guerrero</t>
  </si>
  <si>
    <t>Elieser</t>
  </si>
  <si>
    <t>McNeil</t>
  </si>
  <si>
    <t>Bashlor</t>
  </si>
  <si>
    <t>Kingery</t>
  </si>
  <si>
    <t>Quinn</t>
  </si>
  <si>
    <t>Roman</t>
  </si>
  <si>
    <t>Dominguez</t>
  </si>
  <si>
    <t>Seranthony</t>
  </si>
  <si>
    <t>Moran</t>
  </si>
  <si>
    <t>Colin</t>
  </si>
  <si>
    <t>Newman</t>
  </si>
  <si>
    <t>Luplow</t>
  </si>
  <si>
    <t>Brault</t>
  </si>
  <si>
    <t>Pena</t>
  </si>
  <si>
    <t>Munoz</t>
  </si>
  <si>
    <t>Yairo</t>
  </si>
  <si>
    <t>O'Neill</t>
  </si>
  <si>
    <t xml:space="preserve">Jack </t>
  </si>
  <si>
    <t>Gant</t>
  </si>
  <si>
    <t>Franmil</t>
  </si>
  <si>
    <t>Franchy</t>
  </si>
  <si>
    <t>Lauer</t>
  </si>
  <si>
    <t>Erlin</t>
  </si>
  <si>
    <t>Soto</t>
  </si>
  <si>
    <t>Spencer</t>
  </si>
  <si>
    <t>Fedde</t>
  </si>
  <si>
    <t>Suero</t>
  </si>
  <si>
    <t>Wander</t>
  </si>
  <si>
    <t>Renato</t>
  </si>
  <si>
    <t>Sisco</t>
  </si>
  <si>
    <t>Chance</t>
  </si>
  <si>
    <t>Fry</t>
  </si>
  <si>
    <t>Brasier</t>
  </si>
  <si>
    <t>Giolito</t>
  </si>
  <si>
    <t>Carson</t>
  </si>
  <si>
    <t>Bieber</t>
  </si>
  <si>
    <t>Plutko</t>
  </si>
  <si>
    <t>Cimber</t>
  </si>
  <si>
    <t>Goodrum</t>
  </si>
  <si>
    <t>Niko</t>
  </si>
  <si>
    <t>Grayson</t>
  </si>
  <si>
    <t>Stassi</t>
  </si>
  <si>
    <t>O'Hearn</t>
  </si>
  <si>
    <t>Gallagher</t>
  </si>
  <si>
    <t>Keller</t>
  </si>
  <si>
    <t>Ohtani</t>
  </si>
  <si>
    <t>Shohei</t>
  </si>
  <si>
    <t>Fletcher</t>
  </si>
  <si>
    <t>Barria</t>
  </si>
  <si>
    <t>Tropeano</t>
  </si>
  <si>
    <t>McGuire</t>
  </si>
  <si>
    <t>Cave</t>
  </si>
  <si>
    <t>Astudillo</t>
  </si>
  <si>
    <t>Willians</t>
  </si>
  <si>
    <t>Magill</t>
  </si>
  <si>
    <t>May</t>
  </si>
  <si>
    <t>Andujar</t>
  </si>
  <si>
    <t>Laureano</t>
  </si>
  <si>
    <t>Trivino</t>
  </si>
  <si>
    <t>Vogelbach</t>
  </si>
  <si>
    <t xml:space="preserve">Choi </t>
  </si>
  <si>
    <t>Ji-Man</t>
  </si>
  <si>
    <t>Wendle</t>
  </si>
  <si>
    <t>Adames</t>
  </si>
  <si>
    <t>Willy</t>
  </si>
  <si>
    <t>Meadows</t>
  </si>
  <si>
    <t>Ryne</t>
  </si>
  <si>
    <t>Diego</t>
  </si>
  <si>
    <t>Yarbrough</t>
  </si>
  <si>
    <t>Kolarek</t>
  </si>
  <si>
    <t>Kiner-Falefa</t>
  </si>
  <si>
    <t>Isiah</t>
  </si>
  <si>
    <t>Springs</t>
  </si>
  <si>
    <t>Jeffrey</t>
  </si>
  <si>
    <t>Lourdes</t>
  </si>
  <si>
    <t>Tellez</t>
  </si>
  <si>
    <t>Rowdy</t>
  </si>
  <si>
    <t>Wolters</t>
  </si>
  <si>
    <t>McMahon</t>
  </si>
  <si>
    <t>UTIL</t>
  </si>
  <si>
    <t>St. Paul drops Daniel Gossett</t>
  </si>
  <si>
    <t>to Michigan- Luis Avilan and New England 2019 #3</t>
  </si>
  <si>
    <t>to New England- Cory Gearrin and Michigan 2019 #9</t>
  </si>
  <si>
    <t>Plawecki</t>
  </si>
  <si>
    <t>to Park City- Travis Shaw</t>
  </si>
  <si>
    <t>to Cazadero- Joey Votto</t>
  </si>
  <si>
    <t>to New England- Marcus Semien amd Montana's 2019 #4</t>
  </si>
  <si>
    <t>to New England- Jake Arrieta and Ryan Zimmerman</t>
  </si>
  <si>
    <t>to Montana- Anibel Sanchez, Jeremy Jeffress and Park City's 2019 #5</t>
  </si>
  <si>
    <t>to Park City- James Paxton, Tommy Hunter, and Tony Watson</t>
  </si>
  <si>
    <t>Philly Cheesesteaks</t>
  </si>
  <si>
    <t>to New England- Gerardo Parra</t>
  </si>
  <si>
    <t>To Shizuoka- New England 2019 #7</t>
  </si>
  <si>
    <t>to Shizuoka- Park City's 2019 #4 and #8</t>
  </si>
  <si>
    <t>to Park City- Jordan Zimmerman</t>
  </si>
  <si>
    <t>to Shizuoka- Mission Viejo's 2019 #1, #2, #4, #7</t>
  </si>
  <si>
    <t>to Mission Viejo- Jacob deGrom and Shizuoka's 2019 #2</t>
  </si>
  <si>
    <t>To Metroplex- Justin Smoak</t>
  </si>
  <si>
    <t>Maui</t>
  </si>
  <si>
    <t>Graton Firehouse</t>
  </si>
  <si>
    <t>Maui Wowies</t>
  </si>
  <si>
    <t>GRATON</t>
  </si>
  <si>
    <t>to Park City- Mike Montgomery</t>
  </si>
  <si>
    <t>to Shizuoka- Park City's 2019 #6, #7, #9</t>
  </si>
  <si>
    <t>Hal</t>
  </si>
  <si>
    <t>Norman</t>
  </si>
  <si>
    <t>Hal.norman@gmail.com</t>
  </si>
  <si>
    <t>707-775-5304</t>
  </si>
  <si>
    <t>CapoAPBA@gmail.com</t>
  </si>
  <si>
    <t>to Cazadero- David Dahl and Philly's 2019 #1</t>
  </si>
  <si>
    <t>to Philly- Mike Moustakas, George Springer and Cazadero's 2019 #1</t>
  </si>
  <si>
    <t>to Terrapin- Michigan's 2019 #8</t>
  </si>
  <si>
    <t>To Michigan- Billy Hamilton, Wellington Castillo, Hernan Perez</t>
  </si>
  <si>
    <t>to Mission Viejo- Neil Walker</t>
  </si>
  <si>
    <t>to Montana- Mission Viejo's 2019 #9</t>
  </si>
  <si>
    <t>to Mission Viejo- Keon Broxton</t>
  </si>
  <si>
    <t>to Michigan- Mission Viejo's 2019 #10</t>
  </si>
  <si>
    <t>to Maui- Yonder Alonso</t>
  </si>
  <si>
    <t>to Capistrano- Maui 2019 #4</t>
  </si>
  <si>
    <t>CAPISTRANO</t>
  </si>
  <si>
    <t>to Michigan- Derek Holland</t>
  </si>
  <si>
    <t>to Capistrano- St. Paul's 2019 #3 (owned by Michigan)</t>
  </si>
  <si>
    <t>to Montana- Trevor Story and Kevin Plawecki</t>
  </si>
  <si>
    <t>to Michigan- Jake Arrietta, Jean Segura, Masahiro Tanaka and Montanas 2019 #2 and #7</t>
  </si>
  <si>
    <t>MAU</t>
  </si>
  <si>
    <t>MAU 4</t>
  </si>
  <si>
    <t>MAU 5</t>
  </si>
  <si>
    <t>MTX 4</t>
  </si>
  <si>
    <t>MTX 5</t>
  </si>
  <si>
    <t>PC  4</t>
  </si>
  <si>
    <t>to Terrapin-Michael Fulmer. Elias Diaz and Ketel Marte</t>
  </si>
  <si>
    <t>to Montana- Tommy Pham and Ross Stripling</t>
  </si>
  <si>
    <t>to Shizuoka-Jorge Alfaro</t>
  </si>
  <si>
    <t>to Michigan- Brad Brach and Shizuoka's 2019 #5</t>
  </si>
  <si>
    <t>to Red Arrow- Mitch Moreland</t>
  </si>
  <si>
    <t>to Capistrano- Red Arrow 2019 #6</t>
  </si>
  <si>
    <t>to Mission Viejo- Ryan Braun</t>
  </si>
  <si>
    <t>to St Paul- Jake Odorizzi</t>
  </si>
  <si>
    <t>to Cazadero-Montana 2019 #7 and Mission Viejo 2019 #10 (both owned by Michigan)</t>
  </si>
  <si>
    <t xml:space="preserve">to Michigan- Michael Wacha, Tyson Ross, Cazadero's 2019 #3 and Park City's 2019 #3 </t>
  </si>
  <si>
    <t>to Cazadero- Michigan's 2019 #1</t>
  </si>
  <si>
    <t>to Michigan- Sergio Romo, Scott Alexander and Cazadero 2019 #8</t>
  </si>
  <si>
    <t>to Cazadero- JA Happ, Zack Greinke and Chad Green</t>
  </si>
  <si>
    <t>`43</t>
  </si>
  <si>
    <t>to Groton- Reynaldo Lopez, Cole Hamels, Cazadero 2019 #2 and St Paul 2019 #5</t>
  </si>
  <si>
    <t>to New England- Howie Kendrick</t>
  </si>
  <si>
    <t>to Graton- New England 2019 #8, #10 and Michigan 2019 #9</t>
  </si>
  <si>
    <t>CAPISTRANO COUGARS</t>
  </si>
  <si>
    <t>MONTANA TIMEBERJACKS</t>
  </si>
  <si>
    <t>PARK CITY PICKERS</t>
  </si>
  <si>
    <t>SHIZUOKA SAMURAI</t>
  </si>
  <si>
    <t>ST PAUL ARK ANGELS</t>
  </si>
  <si>
    <t>MISSION VIEJO VIGILANTES</t>
  </si>
  <si>
    <t>CAZADERO CRUSHERS</t>
  </si>
  <si>
    <t>METROPLEX STARS</t>
  </si>
  <si>
    <t>NEW ENGLAND MARINERS</t>
  </si>
  <si>
    <t>RED ARROW TROLLEYS</t>
  </si>
  <si>
    <t>ORLANDO LIGHTNING</t>
  </si>
  <si>
    <t>GROTON ANTIQUES</t>
  </si>
  <si>
    <t>TERRAPIN FLYERS</t>
  </si>
  <si>
    <t>MAUI WOWIES</t>
  </si>
  <si>
    <t>to Park City- Ivan Nova</t>
  </si>
  <si>
    <t>to Michigan- Matt Kemp and Carlos Gonzalez</t>
  </si>
  <si>
    <t>to Shizuoka- Michigan's 2019 #5 and Shizuoka's 2019 #5 that was owned by Michigan</t>
  </si>
  <si>
    <t>651-398-4673</t>
  </si>
  <si>
    <t>https://discord.gg/dBGZRjp</t>
  </si>
  <si>
    <t>to Cazadero- Jed Lowrie</t>
  </si>
  <si>
    <t>to Maui- David Hernandez, Tony Sipp and Edgar Santana</t>
  </si>
  <si>
    <t>F REYES</t>
  </si>
  <si>
    <t>B HICKS</t>
  </si>
  <si>
    <t>GANT</t>
  </si>
  <si>
    <t>Y CHIRINOS</t>
  </si>
  <si>
    <t>Y MUNOZ</t>
  </si>
  <si>
    <t>R QUINN</t>
  </si>
  <si>
    <t>C MORAN</t>
  </si>
  <si>
    <t>VILLANUEVA</t>
  </si>
  <si>
    <t>BRICENO</t>
  </si>
  <si>
    <t>ACUNA</t>
  </si>
  <si>
    <t>BUCHHOLZ</t>
  </si>
  <si>
    <t>OBERG</t>
  </si>
  <si>
    <t>R MARTIN</t>
  </si>
  <si>
    <t>V MARTINEZ</t>
  </si>
  <si>
    <t>G TORRES</t>
  </si>
  <si>
    <t>VOIT</t>
  </si>
  <si>
    <t>S DOMINGUEZ</t>
  </si>
  <si>
    <t>CORDERO</t>
  </si>
  <si>
    <t>O'BREIN</t>
  </si>
  <si>
    <t>CASALI</t>
  </si>
  <si>
    <t>JOSE RONDON</t>
  </si>
  <si>
    <t>PANONNE</t>
  </si>
  <si>
    <t>S KIEBOOM</t>
  </si>
  <si>
    <t>JANKOWSKI</t>
  </si>
  <si>
    <t>BUEHLER</t>
  </si>
  <si>
    <t>STOCK</t>
  </si>
  <si>
    <t>H VELAZQUEZ</t>
  </si>
  <si>
    <t>F ROMERO</t>
  </si>
  <si>
    <t>DUGGAR</t>
  </si>
  <si>
    <t>MAHLE</t>
  </si>
  <si>
    <t>FILLMYER</t>
  </si>
  <si>
    <t>TROPEANO</t>
  </si>
  <si>
    <t>L GURRIEL</t>
  </si>
  <si>
    <t>O'NEIL</t>
  </si>
  <si>
    <t>K CALHOUN</t>
  </si>
  <si>
    <t>GIOLITO</t>
  </si>
  <si>
    <t>BIDDLE</t>
  </si>
  <si>
    <t>CARATINI</t>
  </si>
  <si>
    <t>RICKARD</t>
  </si>
  <si>
    <t>B JOHNSON</t>
  </si>
  <si>
    <t>MIKOLAS</t>
  </si>
  <si>
    <t>LUCCHESI</t>
  </si>
  <si>
    <t>MINTER</t>
  </si>
  <si>
    <t>T WHITE</t>
  </si>
  <si>
    <t>BOTE</t>
  </si>
  <si>
    <t>HESS</t>
  </si>
  <si>
    <t>TULOWITSKI</t>
  </si>
  <si>
    <t>STASSI</t>
  </si>
  <si>
    <t>B DRURY</t>
  </si>
  <si>
    <t>J CUETO</t>
  </si>
  <si>
    <t>OHTANI</t>
  </si>
  <si>
    <t>FLORO</t>
  </si>
  <si>
    <t>R NUNEZ</t>
  </si>
  <si>
    <t>JUSTIN ANDERSON</t>
  </si>
  <si>
    <t>JACE FRY</t>
  </si>
  <si>
    <t>ANDUJAR</t>
  </si>
  <si>
    <t>F PERALTA</t>
  </si>
  <si>
    <t>P LOPEZ</t>
  </si>
  <si>
    <t>MULLINS</t>
  </si>
  <si>
    <t>A SUAREZ</t>
  </si>
  <si>
    <t>DOZIER</t>
  </si>
  <si>
    <t>G ALLEN</t>
  </si>
  <si>
    <t>K NEWMAN</t>
  </si>
  <si>
    <t>K GLOVER</t>
  </si>
  <si>
    <t>D RODRIGUEZ</t>
  </si>
  <si>
    <t>T RICHARDS</t>
  </si>
  <si>
    <t>WISDOM</t>
  </si>
  <si>
    <t>D FLETCHER</t>
  </si>
  <si>
    <t>ERVIN</t>
  </si>
  <si>
    <t>BIEBER</t>
  </si>
  <si>
    <t>MCMAHON</t>
  </si>
  <si>
    <t>SISCO</t>
  </si>
  <si>
    <t>JORGE LOPEZ</t>
  </si>
  <si>
    <t>MCKINNEY</t>
  </si>
  <si>
    <t>MUNCY</t>
  </si>
  <si>
    <t>D CASTILLO</t>
  </si>
  <si>
    <t>BORUKI</t>
  </si>
  <si>
    <t>STANEK</t>
  </si>
  <si>
    <t>W CALHOUN</t>
  </si>
  <si>
    <t>DAN WINKER</t>
  </si>
  <si>
    <t>CHAZ ROE</t>
  </si>
  <si>
    <t>M KOCH</t>
  </si>
  <si>
    <t>X CEDENO</t>
  </si>
  <si>
    <t>HUNTER WOOD</t>
  </si>
  <si>
    <t>WENDLE</t>
  </si>
  <si>
    <t>O'HEARN</t>
  </si>
  <si>
    <t>R RODRIGUEZ</t>
  </si>
  <si>
    <t>PALKA</t>
  </si>
  <si>
    <t>KINER-FALEFA</t>
  </si>
  <si>
    <t>CAVE</t>
  </si>
  <si>
    <t>M PINA</t>
  </si>
  <si>
    <t>C BRADFORD</t>
  </si>
  <si>
    <t>URENA</t>
  </si>
  <si>
    <t>NEIL RAMIREZ</t>
  </si>
  <si>
    <t>LAUREANO</t>
  </si>
  <si>
    <t>LAUER</t>
  </si>
  <si>
    <t>CALEB SMITH</t>
  </si>
  <si>
    <t>T BECKHAM</t>
  </si>
  <si>
    <t>CHOO</t>
  </si>
  <si>
    <t>D FOWLER</t>
  </si>
  <si>
    <t>T MURPHY</t>
  </si>
  <si>
    <t>JACOBY JONES</t>
  </si>
  <si>
    <t>A CONLEY</t>
  </si>
  <si>
    <t>BARRIA</t>
  </si>
  <si>
    <t>J MCNEIL</t>
  </si>
  <si>
    <t>A CIMBER</t>
  </si>
  <si>
    <t>F PENA</t>
  </si>
  <si>
    <t>MARTINI</t>
  </si>
  <si>
    <t>WYNNS</t>
  </si>
  <si>
    <t>B ANDERSON</t>
  </si>
  <si>
    <t>CHRIS MARTIN</t>
  </si>
  <si>
    <t>R GROSSMAN</t>
  </si>
  <si>
    <t>KOLAREK</t>
  </si>
  <si>
    <t>KELLER</t>
  </si>
  <si>
    <t>R BRAISER</t>
  </si>
  <si>
    <t>HIRANO</t>
  </si>
  <si>
    <t>ARANO</t>
  </si>
  <si>
    <t>TRIVINO</t>
  </si>
  <si>
    <t>M PEREZ TB</t>
  </si>
  <si>
    <t>C STRATTON</t>
  </si>
  <si>
    <t>K STEWART</t>
  </si>
  <si>
    <t>TYLER AUSTIN</t>
  </si>
  <si>
    <t>DE LA ROSA, JORGE</t>
  </si>
  <si>
    <t>MEADOWS</t>
  </si>
  <si>
    <t>ASTUDILLO</t>
  </si>
  <si>
    <t>GOODRUM</t>
  </si>
  <si>
    <t>TELLEZ</t>
  </si>
  <si>
    <t>J CASTILLO</t>
  </si>
  <si>
    <t>AUSTIN HAYS</t>
  </si>
  <si>
    <t>GOMBER</t>
  </si>
  <si>
    <t>W SUERO</t>
  </si>
  <si>
    <t>PAUL FRY</t>
  </si>
  <si>
    <t>D JANSEN</t>
  </si>
  <si>
    <t>B LOWE</t>
  </si>
  <si>
    <t>S CARLE</t>
  </si>
  <si>
    <t>KINGREY</t>
  </si>
  <si>
    <t>MENGDEN</t>
  </si>
  <si>
    <t>TONY KEMP</t>
  </si>
  <si>
    <t>SAMARDZIJA</t>
  </si>
  <si>
    <t>MAYZA</t>
  </si>
  <si>
    <t>W ADAMES</t>
  </si>
  <si>
    <t>BRINSON</t>
  </si>
  <si>
    <t>J BAUERS</t>
  </si>
  <si>
    <t>GERMAN</t>
  </si>
  <si>
    <t>WINGENTER</t>
  </si>
  <si>
    <t>FEDDE</t>
  </si>
  <si>
    <t>ERIK GONZALEZ</t>
  </si>
  <si>
    <t>G GREINER</t>
  </si>
  <si>
    <t>DANNY BARNES</t>
  </si>
  <si>
    <t>CHOI</t>
  </si>
  <si>
    <t>YARBOROUGH</t>
  </si>
  <si>
    <t>MAUI</t>
  </si>
  <si>
    <t>PHIL MATON</t>
  </si>
  <si>
    <t>JOSE PIRELA</t>
  </si>
  <si>
    <t>DOM LEONE</t>
  </si>
  <si>
    <t>SWARZAK</t>
  </si>
  <si>
    <t>MORRISON</t>
  </si>
  <si>
    <t>FISHER</t>
  </si>
  <si>
    <t>KENNEDY</t>
  </si>
  <si>
    <t>WALKER</t>
  </si>
  <si>
    <t>GEARIN</t>
  </si>
  <si>
    <t xml:space="preserve">KELLY </t>
  </si>
  <si>
    <t>TOLES</t>
  </si>
  <si>
    <t>MORONTA</t>
  </si>
  <si>
    <t>DUDA</t>
  </si>
  <si>
    <t>Terrapin cuts Danny Barnes</t>
  </si>
  <si>
    <t>Michigan cuts Hunter Strickland, Devon Travis, Luis Perdomo and Sergio Romo</t>
  </si>
  <si>
    <t xml:space="preserve">WELCOME TO THE NATIONWIDE APBA BASEBALL LEAGUE </t>
  </si>
  <si>
    <t>As part of this file you will find the following tabs</t>
  </si>
  <si>
    <t>Team Logos</t>
  </si>
  <si>
    <t>Rosters and Availbale players</t>
  </si>
  <si>
    <t>Transactions</t>
  </si>
  <si>
    <t>Waiver Results</t>
  </si>
  <si>
    <t>Draft Matrix 2019</t>
  </si>
  <si>
    <t>Manager Info list</t>
  </si>
  <si>
    <t>Playoff Matrix</t>
  </si>
  <si>
    <t>Draft Matrix 2020</t>
  </si>
  <si>
    <t>League Schedule</t>
  </si>
  <si>
    <t>Maui cuts Ryan Flaherty</t>
  </si>
  <si>
    <t>to Montana- Tony Kemp and Tim  Mayza</t>
  </si>
  <si>
    <t>to Shizuoka- Montana 2020 #7</t>
  </si>
  <si>
    <t>to Shizuoka- Philly 2020 #6 &amp; #9</t>
  </si>
  <si>
    <t>to Philly- Michael Pineda and Adam Conley</t>
  </si>
  <si>
    <t>Montana cuts Logan Morrison and Tyler Austin.</t>
  </si>
  <si>
    <t>to Capistrano- Dustin Fowler</t>
  </si>
  <si>
    <t>to Shizuoka- Capistrano 2020 #6</t>
  </si>
  <si>
    <t>Capistrano cuts Jedd Gyorko</t>
  </si>
  <si>
    <t>Shizuoka cuts Addison Reed, Sandy Leon, Caleb Joseph, and Justin Bour</t>
  </si>
  <si>
    <t>Groton cuts Brian Finnegan, Dilson Hererra and Koda Glover</t>
  </si>
  <si>
    <t>Graton cuts Brian McCann and Gregor Blanco</t>
  </si>
  <si>
    <t>SHI 4</t>
  </si>
  <si>
    <t>Gonzales</t>
  </si>
  <si>
    <t>Adalberto</t>
  </si>
  <si>
    <t>Gleyber</t>
  </si>
  <si>
    <t>Willson</t>
  </si>
  <si>
    <t>Enrique</t>
  </si>
  <si>
    <t>T.J.</t>
  </si>
  <si>
    <t>Jose E.</t>
  </si>
  <si>
    <t>DeShields Jr.</t>
  </si>
  <si>
    <t>Noe</t>
  </si>
  <si>
    <t>Yuli</t>
  </si>
  <si>
    <t>Edwards Jr.</t>
  </si>
  <si>
    <t>O</t>
  </si>
  <si>
    <t>to New England- Steve Pearce</t>
  </si>
  <si>
    <t>to Terrapin- Cameron Maybin</t>
  </si>
  <si>
    <t>DeJong</t>
  </si>
  <si>
    <t>Greiner</t>
  </si>
  <si>
    <t>Michigan Senators (Middleburg Mudhens)</t>
  </si>
  <si>
    <t>McClelland</t>
  </si>
  <si>
    <t>to Mission Viejo- Michigan's 2020 #3 &amp; #5</t>
  </si>
  <si>
    <t>To Michigan- Chris Archer and Ian Kennedy</t>
  </si>
  <si>
    <t>Michigan cuts Joe Mauer and Fernando Romero</t>
  </si>
  <si>
    <t>to Michigan- Charlie Morton and Delray 2020 #10</t>
  </si>
  <si>
    <t>to Delray- D J LeMahieu  and Jake Arrieta</t>
  </si>
  <si>
    <t>to New England- Groton 2020 picks #7 and #8 and Jesus Aguilar</t>
  </si>
  <si>
    <t>to Groton- New England 2020 draft picks #2 and #9</t>
  </si>
  <si>
    <t>Delray cuts Kyle Barraclough</t>
  </si>
  <si>
    <t>Conrad</t>
  </si>
  <si>
    <t>Judy</t>
  </si>
  <si>
    <t>to New England- Orlando 2020 #6</t>
  </si>
  <si>
    <t>to Orlando- David Robertson and New England 2020 #7</t>
  </si>
  <si>
    <t>Orlando cuts JT Chargois</t>
  </si>
  <si>
    <t>to Cazadero- Ryan Brazier</t>
  </si>
  <si>
    <t>to Michigan- Daniel Hudson</t>
  </si>
  <si>
    <t>to New England- Brandon Morrow,  2020 Orlando #5, New England #7 (owned by ORL)</t>
  </si>
  <si>
    <t>to Orlando- 2002 New England #4, Orlando #6 (owned by New England)</t>
  </si>
  <si>
    <t>New England cuts Cory Gearrin</t>
  </si>
  <si>
    <t>Locastro</t>
  </si>
  <si>
    <t>Ildemaro</t>
  </si>
  <si>
    <t>Merrill</t>
  </si>
  <si>
    <t>Clarke</t>
  </si>
  <si>
    <t xml:space="preserve">Young </t>
  </si>
  <si>
    <t>Gallen</t>
  </si>
  <si>
    <t>Zac</t>
  </si>
  <si>
    <t>Ginkel</t>
  </si>
  <si>
    <t>Riley</t>
  </si>
  <si>
    <t>Fried</t>
  </si>
  <si>
    <t>Soroka</t>
  </si>
  <si>
    <t>Webb</t>
  </si>
  <si>
    <t>Phelps</t>
  </si>
  <si>
    <t>Wick</t>
  </si>
  <si>
    <t>Rowan</t>
  </si>
  <si>
    <t>Aquino</t>
  </si>
  <si>
    <t>Aristides</t>
  </si>
  <si>
    <t>Senzel</t>
  </si>
  <si>
    <t>Rodgers</t>
  </si>
  <si>
    <t>Hampson</t>
  </si>
  <si>
    <t>Hoffman</t>
  </si>
  <si>
    <t>Chi Chi</t>
  </si>
  <si>
    <t>Estevez</t>
  </si>
  <si>
    <t>Jairo</t>
  </si>
  <si>
    <t>Verdugo</t>
  </si>
  <si>
    <t>Beaty</t>
  </si>
  <si>
    <t>Lux</t>
  </si>
  <si>
    <t>Gavin</t>
  </si>
  <si>
    <t>Yimi</t>
  </si>
  <si>
    <t>Ferguson</t>
  </si>
  <si>
    <t>Sadler</t>
  </si>
  <si>
    <t>Cooper</t>
  </si>
  <si>
    <t>Harold</t>
  </si>
  <si>
    <t>Isan</t>
  </si>
  <si>
    <t>Berti</t>
  </si>
  <si>
    <t xml:space="preserve">Jon </t>
  </si>
  <si>
    <t>Yamamoto</t>
  </si>
  <si>
    <t>Kinley</t>
  </si>
  <si>
    <t>Keston</t>
  </si>
  <si>
    <t>Hiura</t>
  </si>
  <si>
    <t>Grisham</t>
  </si>
  <si>
    <t>Trent</t>
  </si>
  <si>
    <t>Lyles</t>
  </si>
  <si>
    <t>Woodruff</t>
  </si>
  <si>
    <t>Houser</t>
  </si>
  <si>
    <t>Burnes</t>
  </si>
  <si>
    <t xml:space="preserve">Pete </t>
  </si>
  <si>
    <t>Guillorme</t>
  </si>
  <si>
    <t>Haseley</t>
  </si>
  <si>
    <t>Knapp</t>
  </si>
  <si>
    <t>Smyly</t>
  </si>
  <si>
    <t>Stallings</t>
  </si>
  <si>
    <t>Geoff</t>
  </si>
  <si>
    <t>Edman</t>
  </si>
  <si>
    <t>Lane</t>
  </si>
  <si>
    <t>Dakota</t>
  </si>
  <si>
    <t>Wainwright</t>
  </si>
  <si>
    <t>Ponce de Leon</t>
  </si>
  <si>
    <t>Gallegos</t>
  </si>
  <si>
    <t>Giovanny</t>
  </si>
  <si>
    <t>Helsley</t>
  </si>
  <si>
    <t>Tatis Jr.</t>
  </si>
  <si>
    <t>Mejia</t>
  </si>
  <si>
    <t>Naylor</t>
  </si>
  <si>
    <t>France</t>
  </si>
  <si>
    <t>Ty</t>
  </si>
  <si>
    <t>Paddack</t>
  </si>
  <si>
    <t>Quantrill</t>
  </si>
  <si>
    <t xml:space="preserve">Cal </t>
  </si>
  <si>
    <t>Margevicius</t>
  </si>
  <si>
    <t>Michel</t>
  </si>
  <si>
    <t>Andres</t>
  </si>
  <si>
    <t>Solano</t>
  </si>
  <si>
    <t>Donovan</t>
  </si>
  <si>
    <t>Yastrzemski</t>
  </si>
  <si>
    <t>Vogt</t>
  </si>
  <si>
    <t>Dubon</t>
  </si>
  <si>
    <t>Mauricio</t>
  </si>
  <si>
    <t>Shaun</t>
  </si>
  <si>
    <t>Coonrod</t>
  </si>
  <si>
    <t>Bergen</t>
  </si>
  <si>
    <t>Rainey</t>
  </si>
  <si>
    <t>Santander</t>
  </si>
  <si>
    <t>Smith Jr.</t>
  </si>
  <si>
    <t>Dwight</t>
  </si>
  <si>
    <t>Rio</t>
  </si>
  <si>
    <t>Hanser</t>
  </si>
  <si>
    <t>Means</t>
  </si>
  <si>
    <t>Brooks</t>
  </si>
  <si>
    <t>Wojciechowski</t>
  </si>
  <si>
    <t>Asher</t>
  </si>
  <si>
    <t>Armstrong</t>
  </si>
  <si>
    <t>Chavis</t>
  </si>
  <si>
    <t>Walden</t>
  </si>
  <si>
    <t>Brewer</t>
  </si>
  <si>
    <t>Colten</t>
  </si>
  <si>
    <t>Eloy</t>
  </si>
  <si>
    <t>Cease</t>
  </si>
  <si>
    <t>Osich</t>
  </si>
  <si>
    <t>Marshall</t>
  </si>
  <si>
    <t>Mercado</t>
  </si>
  <si>
    <t>Oscar</t>
  </si>
  <si>
    <t>Naquin</t>
  </si>
  <si>
    <t>Plesac</t>
  </si>
  <si>
    <t>Civale</t>
  </si>
  <si>
    <t>Goody</t>
  </si>
  <si>
    <t>Christin</t>
  </si>
  <si>
    <t>Turnbull</t>
  </si>
  <si>
    <t>Alcantara</t>
  </si>
  <si>
    <t>Cisnero</t>
  </si>
  <si>
    <t>Yordan</t>
  </si>
  <si>
    <t>Toro</t>
  </si>
  <si>
    <t>Straw</t>
  </si>
  <si>
    <t>Myles</t>
  </si>
  <si>
    <t>Valdez</t>
  </si>
  <si>
    <t>Framber</t>
  </si>
  <si>
    <t>Bubba</t>
  </si>
  <si>
    <t>McBroom</t>
  </si>
  <si>
    <t>Humberto</t>
  </si>
  <si>
    <t>Barlow</t>
  </si>
  <si>
    <t>Newberry</t>
  </si>
  <si>
    <t>Rengifo</t>
  </si>
  <si>
    <t>Canning</t>
  </si>
  <si>
    <t>Buttrey</t>
  </si>
  <si>
    <t>Bard</t>
  </si>
  <si>
    <t>Arraez</t>
  </si>
  <si>
    <t>Stashak</t>
  </si>
  <si>
    <t>Urshela</t>
  </si>
  <si>
    <t>Tauchman</t>
  </si>
  <si>
    <t>Ford</t>
  </si>
  <si>
    <t>Cessa</t>
  </si>
  <si>
    <t>Hale</t>
  </si>
  <si>
    <t>Garneau</t>
  </si>
  <si>
    <t>Barreto</t>
  </si>
  <si>
    <t>Franklin</t>
  </si>
  <si>
    <t>Bassitt</t>
  </si>
  <si>
    <t>J.P.</t>
  </si>
  <si>
    <t>Long</t>
  </si>
  <si>
    <t>Shed</t>
  </si>
  <si>
    <t>Kikuchi</t>
  </si>
  <si>
    <t>Yusei</t>
  </si>
  <si>
    <t>Justus</t>
  </si>
  <si>
    <t xml:space="preserve">Bass </t>
  </si>
  <si>
    <t>Connor</t>
  </si>
  <si>
    <t>Yandy</t>
  </si>
  <si>
    <t>Sogard</t>
  </si>
  <si>
    <t>Beeks</t>
  </si>
  <si>
    <t>Jalen</t>
  </si>
  <si>
    <t>Trevino</t>
  </si>
  <si>
    <t>Solak</t>
  </si>
  <si>
    <t>Allard</t>
  </si>
  <si>
    <t>Kolby</t>
  </si>
  <si>
    <t>Montero</t>
  </si>
  <si>
    <t>Clase</t>
  </si>
  <si>
    <t>Bichette</t>
  </si>
  <si>
    <t>Bo</t>
  </si>
  <si>
    <t xml:space="preserve">Biggio </t>
  </si>
  <si>
    <t>Guerrero Jr.</t>
  </si>
  <si>
    <t>Vladimir</t>
  </si>
  <si>
    <t>Drury</t>
  </si>
  <si>
    <t>Reese</t>
  </si>
  <si>
    <t>Thornton</t>
  </si>
  <si>
    <t>Font</t>
  </si>
  <si>
    <t>Almora Jr.</t>
  </si>
  <si>
    <t>Cleveland</t>
  </si>
  <si>
    <t>c</t>
  </si>
  <si>
    <t>Acuna Jr.</t>
  </si>
  <si>
    <t>McCullers Jr.</t>
  </si>
  <si>
    <t>Bradley Jr.</t>
  </si>
  <si>
    <t xml:space="preserve">Michael </t>
  </si>
  <si>
    <t>Frankie</t>
  </si>
  <si>
    <t>Matthew</t>
  </si>
  <si>
    <t>Gurriel Jr.</t>
  </si>
  <si>
    <t>Cavan</t>
  </si>
  <si>
    <t>Hartlieb</t>
  </si>
  <si>
    <t>VanMeter</t>
  </si>
  <si>
    <t>Nicholas</t>
  </si>
  <si>
    <t>Notes</t>
  </si>
  <si>
    <t>X</t>
  </si>
  <si>
    <t>Chesapeake Oystermen</t>
  </si>
  <si>
    <t>Middleburg Mudhens</t>
  </si>
  <si>
    <t>Ty France</t>
  </si>
  <si>
    <t>Josh Rojas</t>
  </si>
  <si>
    <t>Gavin Lux</t>
  </si>
  <si>
    <t>tatis</t>
  </si>
  <si>
    <t>aArraez</t>
  </si>
  <si>
    <t>Biggio</t>
  </si>
  <si>
    <t>Kelly, C</t>
  </si>
  <si>
    <t>Ursela</t>
  </si>
  <si>
    <t>Draft 1</t>
  </si>
  <si>
    <t>Ed Kranepool</t>
  </si>
  <si>
    <t>Pick #</t>
  </si>
  <si>
    <t>Round/Cycle</t>
  </si>
  <si>
    <t>Points</t>
  </si>
  <si>
    <t>ID</t>
  </si>
  <si>
    <t>Player</t>
  </si>
  <si>
    <t>ELY</t>
  </si>
  <si>
    <t>1R1C</t>
  </si>
  <si>
    <t>H34</t>
  </si>
  <si>
    <t>Guerrero Jr., Vladimir </t>
  </si>
  <si>
    <t>BRK</t>
  </si>
  <si>
    <t xml:space="preserve">H3 </t>
  </si>
  <si>
    <t>Alonso, Pete </t>
  </si>
  <si>
    <t>GET</t>
  </si>
  <si>
    <t>H76</t>
  </si>
  <si>
    <t>Tatis Jr., Fernando </t>
  </si>
  <si>
    <t>H12</t>
  </si>
  <si>
    <t>Bichette, Bo </t>
  </si>
  <si>
    <t>H4</t>
  </si>
  <si>
    <t>Alvarez, Yordan </t>
  </si>
  <si>
    <t>CAR</t>
  </si>
  <si>
    <t>H61</t>
  </si>
  <si>
    <t>Robles, Victor </t>
  </si>
  <si>
    <t>SCH</t>
  </si>
  <si>
    <t>H40</t>
  </si>
  <si>
    <t>Jimenez, Eloy </t>
  </si>
  <si>
    <t>ODE</t>
  </si>
  <si>
    <t>H39</t>
  </si>
  <si>
    <t>Hiura, Keston </t>
  </si>
  <si>
    <t>P100</t>
  </si>
  <si>
    <t>Soroka, Mike </t>
  </si>
  <si>
    <t>P81</t>
  </si>
  <si>
    <t>Paddack, Chris </t>
  </si>
  <si>
    <t>TUX</t>
  </si>
  <si>
    <t>P54</t>
  </si>
  <si>
    <t>Hudson, Dakota </t>
  </si>
  <si>
    <t>MYS</t>
  </si>
  <si>
    <t>H47</t>
  </si>
  <si>
    <t>Lux, Gavin </t>
  </si>
  <si>
    <t>H59</t>
  </si>
  <si>
    <t>Reynolds, Bryan </t>
  </si>
  <si>
    <t>MEC</t>
  </si>
  <si>
    <t>H13</t>
  </si>
  <si>
    <t>Biggio, Cavan </t>
  </si>
  <si>
    <t>STR</t>
  </si>
  <si>
    <t>P39</t>
  </si>
  <si>
    <t>Fried, Max </t>
  </si>
  <si>
    <t>DOO</t>
  </si>
  <si>
    <t xml:space="preserve">H6 </t>
  </si>
  <si>
    <t>Arraez, Luis </t>
  </si>
  <si>
    <t>KID</t>
  </si>
  <si>
    <t>H90</t>
  </si>
  <si>
    <t>Verdugo, Alex </t>
  </si>
  <si>
    <t>NAP</t>
  </si>
  <si>
    <t xml:space="preserve">P3 </t>
  </si>
  <si>
    <t>Alcantara, Sandy </t>
  </si>
  <si>
    <t>P74</t>
  </si>
  <si>
    <t>Means, John </t>
  </si>
  <si>
    <t>ALP</t>
  </si>
  <si>
    <t>H85</t>
  </si>
  <si>
    <t>Tucker, Kyle </t>
  </si>
  <si>
    <t>H60</t>
  </si>
  <si>
    <t>Riley, Austin </t>
  </si>
  <si>
    <t>H51</t>
  </si>
  <si>
    <t>Mejia, Francisco </t>
  </si>
  <si>
    <t>P121</t>
  </si>
  <si>
    <t>Woodruff, Brandon </t>
  </si>
  <si>
    <t>PHO</t>
  </si>
  <si>
    <t>P42</t>
  </si>
  <si>
    <t>Gallen, Zac </t>
  </si>
  <si>
    <t>1R2C</t>
  </si>
  <si>
    <t>H67</t>
  </si>
  <si>
    <t>Smith, Will </t>
  </si>
  <si>
    <t>H65</t>
  </si>
  <si>
    <t>Senzel, Nick </t>
  </si>
  <si>
    <t>RID</t>
  </si>
  <si>
    <t>P26</t>
  </si>
  <si>
    <t>Civale, Aaron </t>
  </si>
  <si>
    <t>P23</t>
  </si>
  <si>
    <t>Canning, Griffin </t>
  </si>
  <si>
    <t>H93</t>
  </si>
  <si>
    <t>Walker, Christian </t>
  </si>
  <si>
    <t>H27</t>
  </si>
  <si>
    <t>Edman, Tommy </t>
  </si>
  <si>
    <t>2R1C</t>
  </si>
  <si>
    <t>P41</t>
  </si>
  <si>
    <t>Gallegos, Giovanny </t>
  </si>
  <si>
    <t>H62</t>
  </si>
  <si>
    <t>Rodgers, Brendan </t>
  </si>
  <si>
    <t>H41</t>
  </si>
  <si>
    <t>Kelly, Carson </t>
  </si>
  <si>
    <t>P59</t>
  </si>
  <si>
    <t>Keller, Mitch </t>
  </si>
  <si>
    <t>P53</t>
  </si>
  <si>
    <t>Houser, Adrian </t>
  </si>
  <si>
    <t>P6</t>
  </si>
  <si>
    <t>Anderson, Nick </t>
  </si>
  <si>
    <t>P57</t>
  </si>
  <si>
    <t>James, Josh </t>
  </si>
  <si>
    <t>P97</t>
  </si>
  <si>
    <t>Sheffield, Justus </t>
  </si>
  <si>
    <t>H86</t>
  </si>
  <si>
    <t>Urias, Luis </t>
  </si>
  <si>
    <t>P24</t>
  </si>
  <si>
    <t>Cease, Dylan </t>
  </si>
  <si>
    <t>P56</t>
  </si>
  <si>
    <t>Jackson, Luke </t>
  </si>
  <si>
    <t>H25</t>
  </si>
  <si>
    <t>Diaz, Yandy </t>
  </si>
  <si>
    <t>H69</t>
  </si>
  <si>
    <t>Solak, Nick </t>
  </si>
  <si>
    <t>H16</t>
  </si>
  <si>
    <t>Chavis, Michael </t>
  </si>
  <si>
    <t>H87</t>
  </si>
  <si>
    <t>Urshela, Gio </t>
  </si>
  <si>
    <t>P83</t>
  </si>
  <si>
    <t>Plesac, Zach </t>
  </si>
  <si>
    <t>MH</t>
  </si>
  <si>
    <t>H5</t>
  </si>
  <si>
    <t>Aquino, Aristides </t>
  </si>
  <si>
    <t>H52</t>
  </si>
  <si>
    <t>Mercado, Oscar </t>
  </si>
  <si>
    <t>P110</t>
  </si>
  <si>
    <t>Turnbull, Spencer </t>
  </si>
  <si>
    <t>P28</t>
  </si>
  <si>
    <t>Clase, Emmanuel </t>
  </si>
  <si>
    <t>H38</t>
  </si>
  <si>
    <t>Haseley, Adam </t>
  </si>
  <si>
    <t>H1</t>
  </si>
  <si>
    <t>Alberto, Hanser </t>
  </si>
  <si>
    <t>H24</t>
  </si>
  <si>
    <t>Diaz, Isan </t>
  </si>
  <si>
    <t>CHA</t>
  </si>
  <si>
    <t>H20</t>
  </si>
  <si>
    <t>Crawford, J.P. </t>
  </si>
  <si>
    <t>2R2C</t>
  </si>
  <si>
    <t>P113</t>
  </si>
  <si>
    <t>Wainwright, Adam </t>
  </si>
  <si>
    <t>H68</t>
  </si>
  <si>
    <t>Sogard, Eric </t>
  </si>
  <si>
    <t>P60</t>
  </si>
  <si>
    <t>Kelly, Merrill </t>
  </si>
  <si>
    <t>3R1C</t>
  </si>
  <si>
    <t>P124</t>
  </si>
  <si>
    <t>Young, Alex </t>
  </si>
  <si>
    <t>H33</t>
  </si>
  <si>
    <t>Grisham, Trent </t>
  </si>
  <si>
    <t>P109</t>
  </si>
  <si>
    <t>Thornton, Trent </t>
  </si>
  <si>
    <t>H44</t>
  </si>
  <si>
    <t>Long, Shed </t>
  </si>
  <si>
    <t>H42</t>
  </si>
  <si>
    <t>Knizner, Andrew </t>
  </si>
  <si>
    <t>P106</t>
  </si>
  <si>
    <t>Suarez, Ranger </t>
  </si>
  <si>
    <t>P98</t>
  </si>
  <si>
    <t>Smeltzer, Devin </t>
  </si>
  <si>
    <t>H37</t>
  </si>
  <si>
    <t>Hampson, Garrett </t>
  </si>
  <si>
    <t>P93</t>
  </si>
  <si>
    <t>Sadler, Casey </t>
  </si>
  <si>
    <t>P70</t>
  </si>
  <si>
    <t>Luciano, Elvis </t>
  </si>
  <si>
    <t>H79</t>
  </si>
  <si>
    <t>Thomas, Lane </t>
  </si>
  <si>
    <t>H70</t>
  </si>
  <si>
    <t>Solano, Donovan </t>
  </si>
  <si>
    <t>P122</t>
  </si>
  <si>
    <t>Yamamoto, Jordan </t>
  </si>
  <si>
    <t>P51</t>
  </si>
  <si>
    <t>Helsley, Ryan </t>
  </si>
  <si>
    <t>H92</t>
  </si>
  <si>
    <t>Vogt, Stephen </t>
  </si>
  <si>
    <t>H50</t>
  </si>
  <si>
    <t>McGuire, Reese </t>
  </si>
  <si>
    <t>P5</t>
  </si>
  <si>
    <t>Allard, Kolby </t>
  </si>
  <si>
    <t>P86</t>
  </si>
  <si>
    <t>Quantrill, Cal </t>
  </si>
  <si>
    <t>H95</t>
  </si>
  <si>
    <t>Yastrzemski, Mike </t>
  </si>
  <si>
    <t>H45</t>
  </si>
  <si>
    <t>Lopez, Nicky </t>
  </si>
  <si>
    <t>P44</t>
  </si>
  <si>
    <t>Ginkel, Kevin </t>
  </si>
  <si>
    <t>P72</t>
  </si>
  <si>
    <t>Marshall, Evan </t>
  </si>
  <si>
    <t>H64</t>
  </si>
  <si>
    <t>Santander, Anthony </t>
  </si>
  <si>
    <t>P78</t>
  </si>
  <si>
    <t>Munoz, Andres </t>
  </si>
  <si>
    <t>3R2C</t>
  </si>
  <si>
    <t>H2</t>
  </si>
  <si>
    <t>Allen, Austin </t>
  </si>
  <si>
    <t>H77</t>
  </si>
  <si>
    <t>Tauchman, Mike </t>
  </si>
  <si>
    <t>P13</t>
  </si>
  <si>
    <t>Beede, Tyler </t>
  </si>
  <si>
    <t>P104</t>
  </si>
  <si>
    <t>Stephenson, Robert </t>
  </si>
  <si>
    <t>4R1C</t>
  </si>
  <si>
    <t>P64</t>
  </si>
  <si>
    <t>Lambert, Peter </t>
  </si>
  <si>
    <t>H54</t>
  </si>
  <si>
    <t>Naylor, Josh </t>
  </si>
  <si>
    <t>H17</t>
  </si>
  <si>
    <t>Collins, Zack </t>
  </si>
  <si>
    <t>P9</t>
  </si>
  <si>
    <t>Baez, Michel </t>
  </si>
  <si>
    <t>P85</t>
  </si>
  <si>
    <t>Ponce de Leon, Daniel </t>
  </si>
  <si>
    <t>P68</t>
  </si>
  <si>
    <t>Lopez, Yoan </t>
  </si>
  <si>
    <t>P112</t>
  </si>
  <si>
    <t>Waguespack, Jacob </t>
  </si>
  <si>
    <t>P118</t>
  </si>
  <si>
    <t>Wick, Rowan </t>
  </si>
  <si>
    <t>P103</t>
  </si>
  <si>
    <t>Stashak, Cody </t>
  </si>
  <si>
    <t>P66</t>
  </si>
  <si>
    <t>Littell, Zack </t>
  </si>
  <si>
    <t>H26</t>
  </si>
  <si>
    <t>Dubon, Mauricio </t>
  </si>
  <si>
    <t>P115</t>
  </si>
  <si>
    <t>Webb, Jacob </t>
  </si>
  <si>
    <t>H43</t>
  </si>
  <si>
    <t>Locastro, Tim </t>
  </si>
  <si>
    <t>P43</t>
  </si>
  <si>
    <t>Garcia, Yimi </t>
  </si>
  <si>
    <t>P76</t>
  </si>
  <si>
    <t>Montero, Rafael </t>
  </si>
  <si>
    <t>H11</t>
  </si>
  <si>
    <t>Berti, Jon </t>
  </si>
  <si>
    <t>H78</t>
  </si>
  <si>
    <t>Thaiss, Matt </t>
  </si>
  <si>
    <t>P92</t>
  </si>
  <si>
    <t>Ryan, Kyle </t>
  </si>
  <si>
    <t>P108</t>
  </si>
  <si>
    <t>Taylor, Josh </t>
  </si>
  <si>
    <t>P14</t>
  </si>
  <si>
    <t>Beeks, Jalen </t>
  </si>
  <si>
    <t>H83</t>
  </si>
  <si>
    <t>Trevino, Jose </t>
  </si>
  <si>
    <t>P12</t>
  </si>
  <si>
    <t>Bass, Anthony </t>
  </si>
  <si>
    <t>4R2C</t>
  </si>
  <si>
    <t>H88</t>
  </si>
  <si>
    <t>VanMeter, Josh </t>
  </si>
  <si>
    <t>H71</t>
  </si>
  <si>
    <t>Stallings, Jacob </t>
  </si>
  <si>
    <t>H55</t>
  </si>
  <si>
    <t>Nola, Austin </t>
  </si>
  <si>
    <t>P117</t>
  </si>
  <si>
    <t>Wendelken, J.B. </t>
  </si>
  <si>
    <t>5R1C</t>
  </si>
  <si>
    <t>P61</t>
  </si>
  <si>
    <t>Kikuchi, Yusei </t>
  </si>
  <si>
    <t>P111</t>
  </si>
  <si>
    <t>Valdez, Framber </t>
  </si>
  <si>
    <t>H75</t>
  </si>
  <si>
    <t>Straw, Myles </t>
  </si>
  <si>
    <t>H56</t>
  </si>
  <si>
    <t>Ramirez, Harold </t>
  </si>
  <si>
    <t>P116</t>
  </si>
  <si>
    <t>Webb, Tyler </t>
  </si>
  <si>
    <t>H84</t>
  </si>
  <si>
    <t>Tucker, Cole </t>
  </si>
  <si>
    <t>P22</t>
  </si>
  <si>
    <t>Buttrey, Ty </t>
  </si>
  <si>
    <t>P96</t>
  </si>
  <si>
    <t>Shafer, Justin </t>
  </si>
  <si>
    <t>H15</t>
  </si>
  <si>
    <t>Castro, Harold </t>
  </si>
  <si>
    <t>P75</t>
  </si>
  <si>
    <t>Milone, Tommy </t>
  </si>
  <si>
    <t>P21</t>
  </si>
  <si>
    <t>Burnes, Corbin </t>
  </si>
  <si>
    <t>H30</t>
  </si>
  <si>
    <t>France, Ty </t>
  </si>
  <si>
    <t>P114</t>
  </si>
  <si>
    <t>Walden, Marcus </t>
  </si>
  <si>
    <t>P71</t>
  </si>
  <si>
    <t>Margevicius, Nick </t>
  </si>
  <si>
    <t>P7</t>
  </si>
  <si>
    <t>Anderson, Shaun </t>
  </si>
  <si>
    <t>P35</t>
  </si>
  <si>
    <t>Estevez, Carlos </t>
  </si>
  <si>
    <t>H48</t>
  </si>
  <si>
    <t>Martin, Richie </t>
  </si>
  <si>
    <t>H57</t>
  </si>
  <si>
    <t>Rengifo, Luis </t>
  </si>
  <si>
    <t>H91</t>
  </si>
  <si>
    <t>Viloria, Meibrys </t>
  </si>
  <si>
    <t>P87</t>
  </si>
  <si>
    <t>Quijada, Jose </t>
  </si>
  <si>
    <t>5R2C</t>
  </si>
  <si>
    <t>H73</t>
  </si>
  <si>
    <t>Stewart, Christin </t>
  </si>
  <si>
    <t>H81</t>
  </si>
  <si>
    <t>Toro, Abraham </t>
  </si>
  <si>
    <t>P94</t>
  </si>
  <si>
    <t>Sadzeck, Connor </t>
  </si>
  <si>
    <t>H18</t>
  </si>
  <si>
    <t>Cooper, Garrett </t>
  </si>
  <si>
    <t>H74</t>
  </si>
  <si>
    <t>Stewart, DJ </t>
  </si>
  <si>
    <t>6R1C</t>
  </si>
  <si>
    <t>H8</t>
  </si>
  <si>
    <t>Barreto, Franklin </t>
  </si>
  <si>
    <t>H23</t>
  </si>
  <si>
    <t>Demeritte, Travis </t>
  </si>
  <si>
    <t>H29</t>
  </si>
  <si>
    <t>Ford, Mike </t>
  </si>
  <si>
    <t>P47</t>
  </si>
  <si>
    <t>Gustave, Jandel </t>
  </si>
  <si>
    <t>P105</t>
  </si>
  <si>
    <t>Suarez, Jose </t>
  </si>
  <si>
    <t>H9</t>
  </si>
  <si>
    <t>Beaty, Matt </t>
  </si>
  <si>
    <t>H46</t>
  </si>
  <si>
    <t>Lugo, Dawel </t>
  </si>
  <si>
    <t>P73</t>
  </si>
  <si>
    <t>Martin, Brett </t>
  </si>
  <si>
    <t>P88</t>
  </si>
  <si>
    <t>Rainey, Tanner </t>
  </si>
  <si>
    <t>P48</t>
  </si>
  <si>
    <t>Hale, David </t>
  </si>
  <si>
    <t>P11</t>
  </si>
  <si>
    <t>Barlow, Scott </t>
  </si>
  <si>
    <t>H89</t>
  </si>
  <si>
    <t>Vargas, Ildemaro </t>
  </si>
  <si>
    <t>P49</t>
  </si>
  <si>
    <t>Harper, Ryne </t>
  </si>
  <si>
    <t>P84</t>
  </si>
  <si>
    <t>Poche, Colin </t>
  </si>
  <si>
    <t>P36</t>
  </si>
  <si>
    <t>Ferguson, Caleb </t>
  </si>
  <si>
    <t>H63</t>
  </si>
  <si>
    <t>Rojas, Josh </t>
  </si>
  <si>
    <t>P33</t>
  </si>
  <si>
    <t>Diaz, Jairo </t>
  </si>
  <si>
    <t>6R2C</t>
  </si>
  <si>
    <t>P120</t>
  </si>
  <si>
    <t>Wojciechowski, Asher </t>
  </si>
  <si>
    <t>P17</t>
  </si>
  <si>
    <t>Brennan, Brandon </t>
  </si>
  <si>
    <t>H53</t>
  </si>
  <si>
    <t>Moore, Dylan </t>
  </si>
  <si>
    <t>P101</t>
  </si>
  <si>
    <t>Soto, Gregory </t>
  </si>
  <si>
    <t>P1</t>
  </si>
  <si>
    <t>Adams, Austin </t>
  </si>
  <si>
    <t>P30</t>
  </si>
  <si>
    <t>Coonrod, Sam </t>
  </si>
  <si>
    <t>H31</t>
  </si>
  <si>
    <t>Freeman, Mike </t>
  </si>
  <si>
    <t>H21</t>
  </si>
  <si>
    <t>Cuthbert, Cheslor </t>
  </si>
  <si>
    <t>6R3C</t>
  </si>
  <si>
    <t>H14</t>
  </si>
  <si>
    <t>Brown, Seth </t>
  </si>
  <si>
    <t>P62</t>
  </si>
  <si>
    <t>Kinley, Tyler </t>
  </si>
  <si>
    <t>P31</t>
  </si>
  <si>
    <t>Cortes Jr., Nestor </t>
  </si>
  <si>
    <t>H22</t>
  </si>
  <si>
    <t>Daza, Yonathan </t>
  </si>
  <si>
    <t>H49</t>
  </si>
  <si>
    <t>McBroom, Ryan </t>
  </si>
  <si>
    <t>6R4C</t>
  </si>
  <si>
    <t>P45</t>
  </si>
  <si>
    <t>Gonzalez, Chi Chi </t>
  </si>
  <si>
    <t>P80</t>
  </si>
  <si>
    <t>Osich, Josh </t>
  </si>
  <si>
    <t>P38</t>
  </si>
  <si>
    <t>Font, Wilmer </t>
  </si>
  <si>
    <t>6R5C</t>
  </si>
  <si>
    <t>P102</t>
  </si>
  <si>
    <t>Sparkman, Glenn </t>
  </si>
  <si>
    <t>6R6C</t>
  </si>
  <si>
    <t>P119</t>
  </si>
  <si>
    <t>Wieck, Brad </t>
  </si>
  <si>
    <t>6R7C</t>
  </si>
  <si>
    <t>P34</t>
  </si>
  <si>
    <t>Elias, Roenis </t>
  </si>
  <si>
    <t>6R8C</t>
  </si>
  <si>
    <t>H36</t>
  </si>
  <si>
    <t>Gutierrez, Kelvin </t>
  </si>
  <si>
    <t>6R9C</t>
  </si>
  <si>
    <t>H58</t>
  </si>
  <si>
    <t>Reyes, Pablo </t>
  </si>
  <si>
    <t>1) Paddack 2) Tatis 3) Bichette 4) Guerrero Jr . ( my pick ) 5) Alonso 6) Y Alvarez 7) Hiura 8) L. Arraez 9) Samardzjia 10) Z Davies 11) E Jimenez 12) L Hendricks 13) A Aquino </t>
  </si>
  <si>
    <t>14) Gallegos 15) Lux 16) Means ( my pick ) 17) Edman 18) W Smith ( catcher ) 19) Bummer 20) Pagan 21) Robles 22) B Reynolds 23) H Dozier 24) Biggio </t>
  </si>
  <si>
    <t>1) Soroka 2) Bieber 3) Paddack 4) Alonso 5) Means 6) Jimenez 7) Alvarez 8) Tatis 9) Guerrero Jr </t>
  </si>
  <si>
    <t>10) Hiura 11) Garver 12) Montas 13) Buxton 14) Woodruff 15) Lynn 16) J Bell 17) Giolito 18) Grey .</t>
  </si>
  <si>
    <t>19) McNeil 20) Hendricks 21) Gallegos 22) Pagan 23) Hader 24) Robles 25) B Reynolds 26) Meadows 27) Moncada</t>
  </si>
  <si>
    <t>St Paul Ark Angels</t>
  </si>
  <si>
    <t>Middleburg</t>
  </si>
  <si>
    <t>MIDDLEBURG</t>
  </si>
  <si>
    <t>to New England- Graton's 2020 #1</t>
  </si>
  <si>
    <t xml:space="preserve">to Graton-  Marcus Semien </t>
  </si>
  <si>
    <t>to Maui- Mark Canha and Marwin Gonzalez</t>
  </si>
  <si>
    <t>to Park City- Josh Phegley and Jonathan Villar</t>
  </si>
  <si>
    <t>to Cazadero- Park City's 2020 #1, #2, #3, #4</t>
  </si>
  <si>
    <t>to Park City- Charlie Blackmon, Zack Greinke, Albert Pujols and Kirby Yates and Cazadero 2020 #4</t>
  </si>
  <si>
    <t>to Graton- Tommy Kahnle, Hector Neris, Brandon Workman, Keone Kela</t>
  </si>
  <si>
    <t>to Delray- Graton 2020 #2 &amp; #10 and Delin Betances</t>
  </si>
  <si>
    <t>to Montana- Sam Dyson and Kurt Suzuki</t>
  </si>
  <si>
    <t>to Cazadero- Omar Narvaez and Montana's 2020 #4</t>
  </si>
  <si>
    <t>to Park City- Chad Pinder</t>
  </si>
  <si>
    <t>to Delray- Park City 2020 #7</t>
  </si>
  <si>
    <t>to Terrapin- Park City 2020 #8</t>
  </si>
  <si>
    <t>to Park City- Orlando Arcia</t>
  </si>
  <si>
    <t>to Park City-  Randall Grichuck</t>
  </si>
  <si>
    <t>to Middleburg- Jonathan Lucroy and Park City 2020 #6</t>
  </si>
  <si>
    <t>to Park City-  Zach Eflin</t>
  </si>
  <si>
    <t>to Mission Viejo- Cazadero 2020 #4 (owned by Park City)</t>
  </si>
  <si>
    <t>14 Marty Rd D-4</t>
  </si>
  <si>
    <t>Braves</t>
  </si>
  <si>
    <t>Chipper Jones</t>
  </si>
  <si>
    <t>to Montana-  Anthony Rendon, Didi Gregorious, Domingo German, Yosmiero Petit and 2020 Terrapin #8</t>
  </si>
  <si>
    <t>to Terrapin- Montana 2020 #1, #2, #5 and #6 and Roberto Perez and Kyle Freeland</t>
  </si>
  <si>
    <t>to Chesepeake- James McCann</t>
  </si>
  <si>
    <t>to Groton- Chesepeake 2020 #4</t>
  </si>
  <si>
    <t>to Mission Viejo- Montana's 2020 #3</t>
  </si>
  <si>
    <t>to Montana- Eric Lauer and Hector Rondon</t>
  </si>
  <si>
    <t>to Cazadero- Middleburg 2020 #1</t>
  </si>
  <si>
    <t>to Middleburg- Jorge Soler and Cazadero 2020 #8</t>
  </si>
  <si>
    <t>to Shizuoka- Middlebury 2020 #1 (owned by Cazadero), Park City's 2020 #2 (owned by Cazadero) and Cazadero's 2020 #3</t>
  </si>
  <si>
    <t>to Cazadero- Shizuoka's 2020 #1, Shizuoka's 2020 #6 and Capistrano's 2020 #6 (owned by Shizuoka)</t>
  </si>
  <si>
    <t>to Cazadero- Mission Viejo's 2020 #1, Mission Viejo's 2020 #3, Mission Viejo's 2020 #9 and #10</t>
  </si>
  <si>
    <t>to Mission Viejo- Park Cit's 2020 #1 (owned by Cazadero)</t>
  </si>
  <si>
    <t>to Park City- Eric Thames</t>
  </si>
  <si>
    <t>to Capistrano- Park City's 2020 #5 and Lorenzo Cain</t>
  </si>
  <si>
    <t>to Shizuoka-Graton's 2020  #3, #4, #5, #6, #7, #8, and #9</t>
  </si>
  <si>
    <t>to Graton- Jeff Samardzjia, Tom Murphy, Shin Soo Choo, Austin Barnes</t>
  </si>
  <si>
    <t>to St Paul- Ehire Adrianza</t>
  </si>
  <si>
    <t>to Shizuoka- St Paul 2020 #8</t>
  </si>
  <si>
    <t>to St. Paul- Orlando's (owned by New England) 2020 #5</t>
  </si>
  <si>
    <t>to New England- Derek Dietrich</t>
  </si>
  <si>
    <t>to Cazadero- St Paul 2020 #4</t>
  </si>
  <si>
    <t>to St Paul- Sergio Romo, Oliver Darke and Cazadero 2020 #6</t>
  </si>
  <si>
    <t>to Cazadero- Blake Snell</t>
  </si>
  <si>
    <t>to Maui- Park City 2020 #3 (owned by Cazadero), Park City #4 (owned by Cazadero) and Montana #4 (owned by Cazadero)</t>
  </si>
  <si>
    <t>to Montana- Capistrano 2020 #8</t>
  </si>
  <si>
    <t>to Capistrano- Stephen Piscotty</t>
  </si>
  <si>
    <t>to Groton- Cazadero's 2020 #3 (owned by Shizuoka) &amp; Graton's 2020 #4 (owned by Shizuoka)</t>
  </si>
  <si>
    <t>to Park City- Mission Viejo 2020 #8</t>
  </si>
  <si>
    <t>PARK CITY</t>
  </si>
  <si>
    <t>to Shizuoka- Capistrano's 2020 #9</t>
  </si>
  <si>
    <t>to Capistrano- Steven Duggar</t>
  </si>
  <si>
    <t>to Shizuoka- Kevin Newman</t>
  </si>
  <si>
    <t>to Mission Viejo-Alex Cobb</t>
  </si>
  <si>
    <t>1. CASCADE - Fenando Tatis jr ss</t>
  </si>
  <si>
    <t>2. RINGGOLD - Vlad Guerrero JR 3b</t>
  </si>
  <si>
    <t>3. BOSTON - Pete Alonso 1b</t>
  </si>
  <si>
    <t>4. NAPOLEAN - Yordan Alvarez of</t>
  </si>
  <si>
    <t>5. YELLOW CREEK - Eloy Jiminez of</t>
  </si>
  <si>
    <t>6. PITTSBURGH - Keston Hiura 2B</t>
  </si>
  <si>
    <t>7. OMAK – Bryan Reynolds OF</t>
  </si>
  <si>
    <t>8. FLORENCE - Chris Paddack, P</t>
  </si>
  <si>
    <t>9. WINDOM - Danny Santana OF</t>
  </si>
  <si>
    <t>10. NORTH BABYLON - Zac Gallen, P</t>
  </si>
  <si>
    <t>11. BOCA RATON – Luis Arraez INF/OF</t>
  </si>
  <si>
    <t>12. CITY ISLAND - Bo Bichette, SS</t>
  </si>
  <si>
    <t>13. PEORIA - Will Smith, C</t>
  </si>
  <si>
    <t>14. MORGOTH - Gavin Lux-2b</t>
  </si>
  <si>
    <t>15. BUFFALO-Anthony DeSclafani-P</t>
  </si>
  <si>
    <t>16. LONG ISLAND - Cavan Biggio-2b</t>
  </si>
  <si>
    <t>17. OLYMPIA – Nick Senzel of</t>
  </si>
  <si>
    <t>18. SOUTHWEST- Jesus Luzardo P</t>
  </si>
  <si>
    <t>19. ANTELOPE - Tommy Edman 3B</t>
  </si>
  <si>
    <t>20. CASCADE (via AMARILLO) Brendan Rodgers 2b</t>
  </si>
  <si>
    <t>SECOND ROUND</t>
  </si>
  <si>
    <t>1. CASCADE -  Michael Chavis-1b</t>
  </si>
  <si>
    <t>2. RINGGOLD -  Carter Kieboom, SS</t>
  </si>
  <si>
    <t>3. BOSTON - Aristedes Aquino OF</t>
  </si>
  <si>
    <t>4. NAPOLEAN -   Dustin May SP</t>
  </si>
  <si>
    <t xml:space="preserve">5. YELLOW CREEK - Mike Yastrzemski, OF </t>
  </si>
  <si>
    <t>3818 Louis Krohn Drive</t>
  </si>
  <si>
    <t>updated 3/04/20</t>
  </si>
  <si>
    <t>MVP- Mookie Betts</t>
  </si>
  <si>
    <t>CY Young- Blake Snell</t>
  </si>
  <si>
    <t xml:space="preserve">Fireman- Blake Treinen </t>
  </si>
  <si>
    <t>MVP Voting</t>
  </si>
  <si>
    <t>Cy Young</t>
  </si>
  <si>
    <t>TOTAL</t>
  </si>
  <si>
    <t>Fireman of the Year</t>
  </si>
  <si>
    <t>FRIED</t>
  </si>
  <si>
    <t>SADLER</t>
  </si>
  <si>
    <t>GINKEL</t>
  </si>
  <si>
    <t>SANTANDER</t>
  </si>
  <si>
    <t>FONT</t>
  </si>
  <si>
    <t>CASTRO</t>
  </si>
  <si>
    <t>EDMAN</t>
  </si>
  <si>
    <t>VERDUGO</t>
  </si>
  <si>
    <t>RODGERS</t>
  </si>
  <si>
    <t>TAUCHMAN</t>
  </si>
  <si>
    <t>BARRETO</t>
  </si>
  <si>
    <t>MCGUIRE</t>
  </si>
  <si>
    <t>HASELEY</t>
  </si>
  <si>
    <t>Y. GARCIA</t>
  </si>
  <si>
    <t xml:space="preserve">GUERRERO JR. </t>
  </si>
  <si>
    <t>HUDSON</t>
  </si>
  <si>
    <t>CHAVIS</t>
  </si>
  <si>
    <t>Y. DIAZ</t>
  </si>
  <si>
    <t>A. ALLEN</t>
  </si>
  <si>
    <t>A. ADAMS</t>
  </si>
  <si>
    <t>ALLARD</t>
  </si>
  <si>
    <t>LOCASTRO</t>
  </si>
  <si>
    <t>PADDOCK</t>
  </si>
  <si>
    <t>RENGIFO</t>
  </si>
  <si>
    <t>BUTTREY</t>
  </si>
  <si>
    <t>LONG</t>
  </si>
  <si>
    <t>SMELTZER</t>
  </si>
  <si>
    <t>R. HARPER</t>
  </si>
  <si>
    <t>WAGUESPACK</t>
  </si>
  <si>
    <t>BICHETTE</t>
  </si>
  <si>
    <t>LUX</t>
  </si>
  <si>
    <t>BURNES</t>
  </si>
  <si>
    <t>SHEFFIELD</t>
  </si>
  <si>
    <t>TORO</t>
  </si>
  <si>
    <t>MUNOZ</t>
  </si>
  <si>
    <t>POCHE</t>
  </si>
  <si>
    <t>A. RUSSELL</t>
  </si>
  <si>
    <t>I DIAZ</t>
  </si>
  <si>
    <t>ESTEVAZ</t>
  </si>
  <si>
    <t>SOROKA</t>
  </si>
  <si>
    <t>SENZEL</t>
  </si>
  <si>
    <t>ARRAEZ</t>
  </si>
  <si>
    <t>SOLAK</t>
  </si>
  <si>
    <t>BADER</t>
  </si>
  <si>
    <t>NEWBERRY</t>
  </si>
  <si>
    <t>NAYLOR</t>
  </si>
  <si>
    <t>HIURA</t>
  </si>
  <si>
    <t>ALCANTRA</t>
  </si>
  <si>
    <t>YAMAMOTO</t>
  </si>
  <si>
    <t>D. SANTANA</t>
  </si>
  <si>
    <t>DUBON</t>
  </si>
  <si>
    <t>WALDEN</t>
  </si>
  <si>
    <t>BARLOW</t>
  </si>
  <si>
    <t>OSICH</t>
  </si>
  <si>
    <t>BIGGIO</t>
  </si>
  <si>
    <t>GALLEN</t>
  </si>
  <si>
    <t>CANNING</t>
  </si>
  <si>
    <t>BASSITT</t>
  </si>
  <si>
    <t>BEEDEE</t>
  </si>
  <si>
    <t>MAGIL</t>
  </si>
  <si>
    <t>M. FORD</t>
  </si>
  <si>
    <t>FARMER</t>
  </si>
  <si>
    <t>WENDLEKEN</t>
  </si>
  <si>
    <t>ALVAREZ</t>
  </si>
  <si>
    <t>J. JAMES</t>
  </si>
  <si>
    <t>GRISHAM</t>
  </si>
  <si>
    <t>K. RYAN</t>
  </si>
  <si>
    <t>LITTELL</t>
  </si>
  <si>
    <t>HELSLEY</t>
  </si>
  <si>
    <t>VANMETER</t>
  </si>
  <si>
    <t>RAINEY</t>
  </si>
  <si>
    <t>JIMEMEZ</t>
  </si>
  <si>
    <t>K. TUCKER</t>
  </si>
  <si>
    <t>PLESAC</t>
  </si>
  <si>
    <t>CIVALE</t>
  </si>
  <si>
    <t>INGLESIAS</t>
  </si>
  <si>
    <t>FERGUSON</t>
  </si>
  <si>
    <t>D. HALE</t>
  </si>
  <si>
    <t>GUSTAVE</t>
  </si>
  <si>
    <t>TUIVAILALA</t>
  </si>
  <si>
    <t>LAMB</t>
  </si>
  <si>
    <t>ROBLES</t>
  </si>
  <si>
    <t>M. KELLY</t>
  </si>
  <si>
    <t>STALLINGS</t>
  </si>
  <si>
    <t>Y. LOPEZ</t>
  </si>
  <si>
    <t>AQUINO</t>
  </si>
  <si>
    <t>STRAW</t>
  </si>
  <si>
    <t>ROMINE</t>
  </si>
  <si>
    <t>N. LOPEZ</t>
  </si>
  <si>
    <t>URSELA</t>
  </si>
  <si>
    <t>ALBERTO</t>
  </si>
  <si>
    <t>TURNBULL</t>
  </si>
  <si>
    <t>J.TAYLOR</t>
  </si>
  <si>
    <t>WOJCIECHOWSKI</t>
  </si>
  <si>
    <t>CLASE</t>
  </si>
  <si>
    <t>PONCE DE LEON</t>
  </si>
  <si>
    <t>DEMERITTE</t>
  </si>
  <si>
    <t>R. RUIZ</t>
  </si>
  <si>
    <t>WOODRUFF</t>
  </si>
  <si>
    <t>M. KELLER</t>
  </si>
  <si>
    <t>J. WEBB</t>
  </si>
  <si>
    <t>STASHAK</t>
  </si>
  <si>
    <t>L. THOMAS</t>
  </si>
  <si>
    <t>DUVALL</t>
  </si>
  <si>
    <t>J. CASTILLO</t>
  </si>
  <si>
    <t>BEEKS</t>
  </si>
  <si>
    <t>KNEBEL</t>
  </si>
  <si>
    <t>MEANS</t>
  </si>
  <si>
    <t>YASTRZEMSKI</t>
  </si>
  <si>
    <t>THORTON</t>
  </si>
  <si>
    <t>FRANCE</t>
  </si>
  <si>
    <t>QUANTRILL</t>
  </si>
  <si>
    <t>S. BROWN</t>
  </si>
  <si>
    <t>GARNEAU</t>
  </si>
  <si>
    <t>PHILLIPS</t>
  </si>
  <si>
    <t>W. DAVIS</t>
  </si>
  <si>
    <t>SCHEBLER</t>
  </si>
  <si>
    <t>JEFFRESS</t>
  </si>
  <si>
    <t>MCFARLAND</t>
  </si>
  <si>
    <t>ZIMMERMAN</t>
  </si>
  <si>
    <t>HENDRIKS</t>
  </si>
  <si>
    <t>C. KELLY</t>
  </si>
  <si>
    <t>URIAS</t>
  </si>
  <si>
    <t>KIKUCHI</t>
  </si>
  <si>
    <t>NOLA</t>
  </si>
  <si>
    <t>GALLEGOS</t>
  </si>
  <si>
    <t>E. MARSHALL</t>
  </si>
  <si>
    <t>BERTI</t>
  </si>
  <si>
    <t>WAINWRIGHT</t>
  </si>
  <si>
    <t>C. COOPER</t>
  </si>
  <si>
    <t>RAMIREZ</t>
  </si>
  <si>
    <t>CASHNER</t>
  </si>
  <si>
    <t>A. CASTRO</t>
  </si>
  <si>
    <t>NAQUIN</t>
  </si>
  <si>
    <t>B. REYNIOLDS</t>
  </si>
  <si>
    <t>CEASE</t>
  </si>
  <si>
    <t>HOUSER</t>
  </si>
  <si>
    <t>GOODY</t>
  </si>
  <si>
    <t>MERCADO</t>
  </si>
  <si>
    <t>S. ANDERSON</t>
  </si>
  <si>
    <t>CESSA</t>
  </si>
  <si>
    <t>V. REYES</t>
  </si>
  <si>
    <t>VILORIA</t>
  </si>
  <si>
    <t>A. RILEY</t>
  </si>
  <si>
    <t>N. ANDERSON</t>
  </si>
  <si>
    <t>SUAREZ</t>
  </si>
  <si>
    <t>JP CRAWFORD</t>
  </si>
  <si>
    <t>WICK</t>
  </si>
  <si>
    <t>BEATY</t>
  </si>
  <si>
    <t>T. KINNLY</t>
  </si>
  <si>
    <t>Al Kaline</t>
  </si>
  <si>
    <t>Tigers</t>
  </si>
  <si>
    <t>NABL 2020 DRAFT **  (held 4/4/20)</t>
  </si>
  <si>
    <t>Chesapeake pulls back Russell Martin, Adam Conley and Dylan Covery, post draft</t>
  </si>
  <si>
    <t>Delray cuts Jaime Barria and Felix Pena</t>
  </si>
  <si>
    <t>to Groton- Red Arrow 2021 #5</t>
  </si>
  <si>
    <t>to Red Arrow- Cesar Hernandez, Jose Osuna and Raimel Tapia</t>
  </si>
  <si>
    <t>Red Arrow cuts Francisco Cervelli, Manny Pina and Daniel Palka</t>
  </si>
  <si>
    <t>Capistrano cuts Scott Schebler</t>
  </si>
  <si>
    <t>to Mission Viejo- Ryon Healy</t>
  </si>
  <si>
    <t>to Shizuoka- Mission Viejo 2021 #9</t>
  </si>
  <si>
    <t>to Montana-Kole Calhoun and Matt Barnes</t>
  </si>
  <si>
    <t>to Shizuoka- Montana's 2021 #7</t>
  </si>
  <si>
    <t>Mission Viejo cuts Neil Walker</t>
  </si>
  <si>
    <t>to Shizuoka- Capistrano's 2021 8th round pick</t>
  </si>
  <si>
    <t>to Cazadero- Brad Peacock</t>
  </si>
  <si>
    <t>to Shizuoka- Cazadero 2021 7th round pick</t>
  </si>
  <si>
    <t>to Capistrano- Brian Goodwin</t>
  </si>
  <si>
    <t>Cazadero cuts Tim Beckham, John Hicks, Kevin Keirmaier, Jed Lowrie, Bradley Zimmer</t>
  </si>
  <si>
    <t xml:space="preserve">Terrapin cuts Lewis Brinson, Robbie Erlin, Greg Garcia, Jimmy Nelson </t>
  </si>
  <si>
    <t>Montana cuts Yoshihiza Hirano and Joey Rickard</t>
  </si>
  <si>
    <t>Wendelken</t>
  </si>
  <si>
    <t>Brendan</t>
  </si>
  <si>
    <t>Maui cuts Yonder Alonso</t>
  </si>
  <si>
    <t>Montana cuts Yoshisi Hirano and Joey Rickard</t>
  </si>
  <si>
    <t>D. RODRIGUEZ</t>
  </si>
  <si>
    <t>Shzuoka cuts Jeimer Candleario, Austin Dean, Brandon Dixon, Andrew Miller, Josh Reddick, Rio Ruiz</t>
  </si>
  <si>
    <t>to Montana- Masahiro Tanaka, Eduardo Escobar and Jake Marisnick</t>
  </si>
  <si>
    <t>to Middleburg-  Tyler Kinley, Kike Hernandez, and Travis Demeritte</t>
  </si>
  <si>
    <t>to Middleburg- Dylan Floro</t>
  </si>
  <si>
    <t>to Park City- Ian Kennedy</t>
  </si>
  <si>
    <t>to Maui- Matt Chapman and David Dahl</t>
  </si>
  <si>
    <t>to Cazadero- Manny Machado and Ian Happ</t>
  </si>
  <si>
    <t>to Shizuoka- Lance McCullers, Luery Garcia &amp; Gratons 2021 #2</t>
  </si>
  <si>
    <t>to Graton- Mike Clevinger and Ryan Helsley</t>
  </si>
  <si>
    <t>to Montana- Park City's 2021 #1 &amp; #2</t>
  </si>
  <si>
    <t>to Park City- Mike Minor and Niko Goodrum</t>
  </si>
  <si>
    <t>to Park City- Eugenio Suarez</t>
  </si>
  <si>
    <t>to Terrapin- Zack Eflin, Chad Pinder, Tony Watson &amp; Picker's 2021 #3</t>
  </si>
  <si>
    <t>Terrapin cuts Elias Diaz</t>
  </si>
  <si>
    <t>to Groton- New England's 2021 #6</t>
  </si>
  <si>
    <t>to New England- Cole Hamels</t>
  </si>
  <si>
    <t>New England cuts Colin Poche</t>
  </si>
  <si>
    <t>to Graton- Robeto Osuna</t>
  </si>
  <si>
    <t>to Groton- Graton's 2021 #4</t>
  </si>
  <si>
    <t>to Graton- Felipe Vazquez</t>
  </si>
  <si>
    <t>to New England- Sean Rodriquez and Graton's 2021 #6</t>
  </si>
  <si>
    <t>Graton cuts David Phelps</t>
  </si>
  <si>
    <t>to New England- Kyle Ryan &amp; Jimmy Cordero</t>
  </si>
  <si>
    <t>to Shizuoka- Domingo Santana, Corey Knebel &amp; New England's 2021 #8, #9 and #10</t>
  </si>
  <si>
    <t>to Middleberg- Drew Smyly, Andrelton Simmons, Victor Reyes, and Cazadero 2021 #5</t>
  </si>
  <si>
    <t>to Cazadero- Pedro Severino, Jean Segura and Middleburg 2021 #2</t>
  </si>
  <si>
    <t>ACTUAL 2020 MLB PERFORMANCE</t>
  </si>
  <si>
    <t>ADJUSTED @ 2.7</t>
  </si>
  <si>
    <t>ADJUSTED UP</t>
  </si>
  <si>
    <r>
      <t>Bat</t>
    </r>
    <r>
      <rPr>
        <sz val="12"/>
        <color theme="1"/>
        <rFont val="Calibri"/>
        <family val="2"/>
        <scheme val="minor"/>
      </rPr>
      <t>ter</t>
    </r>
  </si>
  <si>
    <t>Batter</t>
  </si>
  <si>
    <t>Games</t>
  </si>
  <si>
    <t>GS</t>
  </si>
  <si>
    <t>INN</t>
  </si>
  <si>
    <t>DH</t>
  </si>
  <si>
    <t>2  16</t>
  </si>
  <si>
    <t>9.67  24</t>
  </si>
  <si>
    <t>*</t>
  </si>
  <si>
    <t>5   43</t>
  </si>
  <si>
    <t>26  65</t>
  </si>
  <si>
    <t>Adell</t>
  </si>
  <si>
    <t>Jo</t>
  </si>
  <si>
    <t>Akin</t>
  </si>
  <si>
    <t>Keegan</t>
  </si>
  <si>
    <t>Akiyama</t>
  </si>
  <si>
    <t>Shogo</t>
  </si>
  <si>
    <t>Alcala</t>
  </si>
  <si>
    <t>Alford</t>
  </si>
  <si>
    <t>Almonte</t>
  </si>
  <si>
    <t>Yency</t>
  </si>
  <si>
    <t>Altavilla</t>
  </si>
  <si>
    <t xml:space="preserve">Dan </t>
  </si>
  <si>
    <t>Alzolay</t>
  </si>
  <si>
    <t>Adbert</t>
  </si>
  <si>
    <t xml:space="preserve">Ian </t>
  </si>
  <si>
    <t>Antone</t>
  </si>
  <si>
    <t>Tejay</t>
  </si>
  <si>
    <t>Arauz</t>
  </si>
  <si>
    <t>Arozarena</t>
  </si>
  <si>
    <t xml:space="preserve">Christian </t>
  </si>
  <si>
    <t>Bacus</t>
  </si>
  <si>
    <t>Baragar</t>
  </si>
  <si>
    <t>Bemboom</t>
  </si>
  <si>
    <t>Bielak</t>
  </si>
  <si>
    <t>Bohm</t>
  </si>
  <si>
    <t>Alec</t>
  </si>
  <si>
    <t>Bonifacio</t>
  </si>
  <si>
    <t>Borucki</t>
  </si>
  <si>
    <t>Brogdon</t>
  </si>
  <si>
    <t>Brosseau</t>
  </si>
  <si>
    <t>Brubaker</t>
  </si>
  <si>
    <t>Bubic</t>
  </si>
  <si>
    <t>Burdi</t>
  </si>
  <si>
    <t>Butera</t>
  </si>
  <si>
    <t>Genesis</t>
  </si>
  <si>
    <t>Daz</t>
  </si>
  <si>
    <t>Carlson</t>
  </si>
  <si>
    <t>Castano</t>
  </si>
  <si>
    <t>Castellani</t>
  </si>
  <si>
    <t>Willi</t>
  </si>
  <si>
    <t>Cervelli</t>
  </si>
  <si>
    <t>Chisholm</t>
  </si>
  <si>
    <t>Jazz</t>
  </si>
  <si>
    <t>Crichton</t>
  </si>
  <si>
    <t>Stefan</t>
  </si>
  <si>
    <t>Cronenworth</t>
  </si>
  <si>
    <t>Crowe</t>
  </si>
  <si>
    <t xml:space="preserve">Wil </t>
  </si>
  <si>
    <t>Curtiss</t>
  </si>
  <si>
    <t xml:space="preserve">John </t>
  </si>
  <si>
    <t>Dalbec</t>
  </si>
  <si>
    <t xml:space="preserve">Bobby </t>
  </si>
  <si>
    <t>Davidson</t>
  </si>
  <si>
    <t>1B/P</t>
  </si>
  <si>
    <t>Dayton</t>
  </si>
  <si>
    <t>Grant</t>
  </si>
  <si>
    <t>Diehl</t>
  </si>
  <si>
    <t>Dobnak</t>
  </si>
  <si>
    <t xml:space="preserve">Dunn  </t>
  </si>
  <si>
    <t>Dunning</t>
  </si>
  <si>
    <t>Dane</t>
  </si>
  <si>
    <t>Eshelman</t>
  </si>
  <si>
    <t>Espinal</t>
  </si>
  <si>
    <t>Santiago</t>
  </si>
  <si>
    <t>Evans</t>
  </si>
  <si>
    <t>Fairbanks</t>
  </si>
  <si>
    <t>Finnegan</t>
  </si>
  <si>
    <t xml:space="preserve">Kyle </t>
  </si>
  <si>
    <t>Fleming</t>
  </si>
  <si>
    <t>Foster</t>
  </si>
  <si>
    <t xml:space="preserve">1B </t>
  </si>
  <si>
    <t>Rony</t>
  </si>
  <si>
    <t>Deivi</t>
  </si>
  <si>
    <t>Rico</t>
  </si>
  <si>
    <t>Gerber</t>
  </si>
  <si>
    <t>Gibaut</t>
  </si>
  <si>
    <t>Gimenez</t>
  </si>
  <si>
    <t>Gomber</t>
  </si>
  <si>
    <t>Gonsolin</t>
  </si>
  <si>
    <t xml:space="preserve">Victor </t>
  </si>
  <si>
    <t>Gosselin</t>
  </si>
  <si>
    <t xml:space="preserve">Phil </t>
  </si>
  <si>
    <t>Graterol</t>
  </si>
  <si>
    <t>Brusdar</t>
  </si>
  <si>
    <t>Graveman</t>
  </si>
  <si>
    <t>Kendall</t>
  </si>
  <si>
    <t>Guilbeau</t>
  </si>
  <si>
    <t>Gyorko</t>
  </si>
  <si>
    <t>Jedd</t>
  </si>
  <si>
    <t>Haggerty</t>
  </si>
  <si>
    <t>Hahn</t>
  </si>
  <si>
    <t>Monte</t>
  </si>
  <si>
    <t>Harvey</t>
  </si>
  <si>
    <t xml:space="preserve">Hunter </t>
  </si>
  <si>
    <t>Hatch</t>
  </si>
  <si>
    <t>Tom</t>
  </si>
  <si>
    <t>Ke'Bryan</t>
  </si>
  <si>
    <t>Hearn</t>
  </si>
  <si>
    <t>Heim</t>
  </si>
  <si>
    <t>Jonah</t>
  </si>
  <si>
    <t>Heineman</t>
  </si>
  <si>
    <t>Hembree</t>
  </si>
  <si>
    <t>Heath</t>
  </si>
  <si>
    <t>Herget</t>
  </si>
  <si>
    <t>Heuer</t>
  </si>
  <si>
    <t>Codi</t>
  </si>
  <si>
    <t>Higashioka</t>
  </si>
  <si>
    <t xml:space="preserve">Hill  </t>
  </si>
  <si>
    <t xml:space="preserve">Cam </t>
  </si>
  <si>
    <t>Hilliard</t>
  </si>
  <si>
    <t>Hoerner</t>
  </si>
  <si>
    <t>Nico</t>
  </si>
  <si>
    <t>Houck</t>
  </si>
  <si>
    <t>Howard</t>
  </si>
  <si>
    <t xml:space="preserve">Sam </t>
  </si>
  <si>
    <t>Hoyt</t>
  </si>
  <si>
    <t>Cristian</t>
  </si>
  <si>
    <t>Bart</t>
  </si>
  <si>
    <t>Pierce</t>
  </si>
  <si>
    <t xml:space="preserve">Nate </t>
  </si>
  <si>
    <t>Karinchak</t>
  </si>
  <si>
    <t>Kay</t>
  </si>
  <si>
    <t>Kieboom</t>
  </si>
  <si>
    <t>Carter</t>
  </si>
  <si>
    <t>Kim</t>
  </si>
  <si>
    <t>Kwang Hyun</t>
  </si>
  <si>
    <t>Kuhl</t>
  </si>
  <si>
    <t xml:space="preserve">Chad </t>
  </si>
  <si>
    <t>Lakins</t>
  </si>
  <si>
    <t xml:space="preserve">Lin  </t>
  </si>
  <si>
    <t>Tzu-Wei</t>
  </si>
  <si>
    <t>Lindblom</t>
  </si>
  <si>
    <t>Loaisiga</t>
  </si>
  <si>
    <t>Lopes</t>
  </si>
  <si>
    <t xml:space="preserve">Tim </t>
  </si>
  <si>
    <t>Loup</t>
  </si>
  <si>
    <t>Luzardo</t>
  </si>
  <si>
    <t>Machin</t>
  </si>
  <si>
    <t>Vimael</t>
  </si>
  <si>
    <t>Madrigal</t>
  </si>
  <si>
    <t>Marmolejos</t>
  </si>
  <si>
    <t>Mateo</t>
  </si>
  <si>
    <t>Mathias</t>
  </si>
  <si>
    <t>Matzek</t>
  </si>
  <si>
    <t xml:space="preserve">Dustin </t>
  </si>
  <si>
    <t>Mayers</t>
  </si>
  <si>
    <t>Mayfield</t>
  </si>
  <si>
    <t>Mazza</t>
  </si>
  <si>
    <t>McKenzie</t>
  </si>
  <si>
    <t>Triston</t>
  </si>
  <si>
    <t>Mella</t>
  </si>
  <si>
    <t>Keury</t>
  </si>
  <si>
    <t>Mendick</t>
  </si>
  <si>
    <t xml:space="preserve">Danny </t>
  </si>
  <si>
    <t>Middleton</t>
  </si>
  <si>
    <t>Keynan</t>
  </si>
  <si>
    <t>Mills</t>
  </si>
  <si>
    <t>Milner</t>
  </si>
  <si>
    <t>Hoby</t>
  </si>
  <si>
    <t>Misiewicz</t>
  </si>
  <si>
    <t>Mize</t>
  </si>
  <si>
    <t>Morejon</t>
  </si>
  <si>
    <t>Mountcastle</t>
  </si>
  <si>
    <t>Mullins</t>
  </si>
  <si>
    <t xml:space="preserve">Cedric </t>
  </si>
  <si>
    <t xml:space="preserve">Sean </t>
  </si>
  <si>
    <t>John Ryan</t>
  </si>
  <si>
    <t>Neverauskas</t>
  </si>
  <si>
    <t>Dovydas</t>
  </si>
  <si>
    <t>Newsome</t>
  </si>
  <si>
    <t>Ljay</t>
  </si>
  <si>
    <t>Nottingham</t>
  </si>
  <si>
    <t>O'Day</t>
  </si>
  <si>
    <t>Darren</t>
  </si>
  <si>
    <t>Odom</t>
  </si>
  <si>
    <t>Joseph</t>
  </si>
  <si>
    <t>Olivares</t>
  </si>
  <si>
    <t>Edward</t>
  </si>
  <si>
    <t>Oviedo</t>
  </si>
  <si>
    <t>Paredes</t>
  </si>
  <si>
    <t>Isaac</t>
  </si>
  <si>
    <t>Enoli</t>
  </si>
  <si>
    <t>Patino</t>
  </si>
  <si>
    <t>Cionel</t>
  </si>
  <si>
    <t>Ponce</t>
  </si>
  <si>
    <t>Raley</t>
  </si>
  <si>
    <t>Yohan</t>
  </si>
  <si>
    <t>Rasmussen</t>
  </si>
  <si>
    <t xml:space="preserve">Drew </t>
  </si>
  <si>
    <t>Ravelo</t>
  </si>
  <si>
    <t>Rangel</t>
  </si>
  <si>
    <t xml:space="preserve">Garrett </t>
  </si>
  <si>
    <t>Rios</t>
  </si>
  <si>
    <t>Joely</t>
  </si>
  <si>
    <t>Romano</t>
  </si>
  <si>
    <t>Romero</t>
  </si>
  <si>
    <t>JoJo</t>
  </si>
  <si>
    <t>Rosenthal</t>
  </si>
  <si>
    <t xml:space="preserve">Trevor </t>
  </si>
  <si>
    <t>Ruf</t>
  </si>
  <si>
    <t>Sixto</t>
  </si>
  <si>
    <t>Schreiber</t>
  </si>
  <si>
    <t xml:space="preserve">John    </t>
  </si>
  <si>
    <t>Scrubb</t>
  </si>
  <si>
    <t>Andre</t>
  </si>
  <si>
    <t>Selman</t>
  </si>
  <si>
    <t xml:space="preserve">Sam  </t>
  </si>
  <si>
    <t>Shreve</t>
  </si>
  <si>
    <t>Chasen</t>
  </si>
  <si>
    <t>Sierra</t>
  </si>
  <si>
    <t>Magneuris</t>
  </si>
  <si>
    <t>Singer</t>
  </si>
  <si>
    <t>Brady</t>
  </si>
  <si>
    <t>Skubal</t>
  </si>
  <si>
    <t>Tarik</t>
  </si>
  <si>
    <t>Slegers</t>
  </si>
  <si>
    <t>Pavin</t>
  </si>
  <si>
    <t>Sneed</t>
  </si>
  <si>
    <t>Cy</t>
  </si>
  <si>
    <t xml:space="preserve">Gabe </t>
  </si>
  <si>
    <t>Staumont</t>
  </si>
  <si>
    <t>Stock</t>
  </si>
  <si>
    <t>Sulser</t>
  </si>
  <si>
    <t>Suter</t>
  </si>
  <si>
    <t>Tarpley</t>
  </si>
  <si>
    <t xml:space="preserve">Stephen </t>
  </si>
  <si>
    <t>Tate</t>
  </si>
  <si>
    <t>Dillon</t>
  </si>
  <si>
    <t>Taveras</t>
  </si>
  <si>
    <t>Leody</t>
  </si>
  <si>
    <t xml:space="preserve">Blake </t>
  </si>
  <si>
    <t>Tyrone</t>
  </si>
  <si>
    <t>Tejada</t>
  </si>
  <si>
    <t>Tepera</t>
  </si>
  <si>
    <t>Thornburg</t>
  </si>
  <si>
    <t>Torrens</t>
  </si>
  <si>
    <t>Toussaint</t>
  </si>
  <si>
    <t>Touki</t>
  </si>
  <si>
    <t>Tromp</t>
  </si>
  <si>
    <t>Chadwick</t>
  </si>
  <si>
    <t>Tsutsugo</t>
  </si>
  <si>
    <t>Yoshi</t>
  </si>
  <si>
    <t>Turley</t>
  </si>
  <si>
    <t>Nik</t>
  </si>
  <si>
    <t>Underwood</t>
  </si>
  <si>
    <t>Urquidy</t>
  </si>
  <si>
    <t>Valaika</t>
  </si>
  <si>
    <t xml:space="preserve">Pat </t>
  </si>
  <si>
    <t>Varsho</t>
  </si>
  <si>
    <t xml:space="preserve">Daulton   </t>
  </si>
  <si>
    <t>Velazqez</t>
  </si>
  <si>
    <t>Vincent</t>
  </si>
  <si>
    <t>Voth</t>
  </si>
  <si>
    <t xml:space="preserve">Austin </t>
  </si>
  <si>
    <t xml:space="preserve">LaMonte </t>
  </si>
  <si>
    <t>Wallach</t>
  </si>
  <si>
    <t>Walsh</t>
  </si>
  <si>
    <t>Ward</t>
  </si>
  <si>
    <t>Weems</t>
  </si>
  <si>
    <t>White</t>
  </si>
  <si>
    <t>Widener</t>
  </si>
  <si>
    <t>Winkler</t>
  </si>
  <si>
    <t>Woodford</t>
  </si>
  <si>
    <t>Yamaguchi</t>
  </si>
  <si>
    <t>Shun</t>
  </si>
  <si>
    <t>Yardley</t>
  </si>
  <si>
    <t xml:space="preserve">Eric </t>
  </si>
  <si>
    <t>Huascar</t>
  </si>
  <si>
    <t xml:space="preserve">Andy </t>
  </si>
  <si>
    <t>Zimmer</t>
  </si>
  <si>
    <t>Zuber</t>
  </si>
  <si>
    <t>Last Updated</t>
  </si>
  <si>
    <t>to Park City- Asdrubal Cabrera, Josh Tomlin, Jacob Stallings and Jon Grey</t>
  </si>
  <si>
    <t>To Delray- Park City 2021 #4, #5, #6, #7</t>
  </si>
  <si>
    <t>Maine Lumberjacks</t>
  </si>
  <si>
    <t>2021/22 NABL Playoff Matrix</t>
  </si>
  <si>
    <t>2021/22 NABL Champion</t>
  </si>
  <si>
    <t>NATIONWIDE APBA BASEBALL LEAGUE 2021/2022</t>
  </si>
  <si>
    <t>ME</t>
  </si>
  <si>
    <t>ME 4</t>
  </si>
  <si>
    <t>ME 5</t>
  </si>
  <si>
    <t xml:space="preserve">Bruce </t>
  </si>
  <si>
    <t xml:space="preserve">ROUNDED ADJUSTED USAGE </t>
  </si>
  <si>
    <t>FOR LEAGUE USE</t>
  </si>
  <si>
    <t>Pitcher's</t>
  </si>
  <si>
    <t>2021/2022 NABL Schedule</t>
  </si>
  <si>
    <t>to Montana-  Donovan Solano</t>
  </si>
  <si>
    <t>to St Paul- Didi Gregorious and Montana 2021 #8</t>
  </si>
  <si>
    <t>Dustin Pedroia</t>
  </si>
  <si>
    <t>Kansas City Monarchs</t>
  </si>
  <si>
    <t>PO Box 628</t>
  </si>
  <si>
    <t>MO</t>
  </si>
  <si>
    <t>powercat6365@sbcglobal.net</t>
  </si>
  <si>
    <t>updated 2/3/21</t>
  </si>
  <si>
    <t>Dusty Baker</t>
  </si>
  <si>
    <t>Royals</t>
  </si>
  <si>
    <t>KANSAS CITY MONARCHS</t>
  </si>
  <si>
    <t>KC 4</t>
  </si>
  <si>
    <t>KC 5</t>
  </si>
  <si>
    <t>to St Paul-  Park City's 2021 #8, #9 and #10</t>
  </si>
  <si>
    <t>to Park City- Mike Zunino &amp; Sergio Romo</t>
  </si>
  <si>
    <t>Shizuoka Samaurai</t>
  </si>
  <si>
    <t xml:space="preserve">NABL 2021 DRAFT </t>
  </si>
  <si>
    <t>4816 Dexter Ave.</t>
  </si>
  <si>
    <t>TX</t>
  </si>
  <si>
    <t>Fort Worth</t>
  </si>
  <si>
    <t>zzDelray</t>
  </si>
  <si>
    <t>to Orlando- Jorge Alfaro</t>
  </si>
  <si>
    <t>to Shizuoka- Orlando's 2021 #6</t>
  </si>
  <si>
    <t>to Shizuoka- Kirby Yates</t>
  </si>
  <si>
    <t>to Shizuoka-  Robbie Ray</t>
  </si>
  <si>
    <t>to New England- New England's 2021 #9 (previously owned by Shizuoka)</t>
  </si>
  <si>
    <t>to Shizuoka- Middleburgs 2021 #6</t>
  </si>
  <si>
    <t>to Middleburg- Mike Tauchman</t>
  </si>
  <si>
    <t>to Park City- Shizuoka's 2021 #10</t>
  </si>
  <si>
    <t>to Shizuoka- Gary Sanchez</t>
  </si>
  <si>
    <t>2020/21 NABL Playoff Matrix</t>
  </si>
  <si>
    <t>New England Mariners (92-70)</t>
  </si>
  <si>
    <t>St Paul Ark Angels (96-66)</t>
  </si>
  <si>
    <t>Maui Wowies (98-64)</t>
  </si>
  <si>
    <t>Terrapin Flyers (93-69)</t>
  </si>
  <si>
    <t>2020/21 NABL Champion</t>
  </si>
  <si>
    <t>Graton Firehouse (96-66)</t>
  </si>
  <si>
    <t>Park City Pickers (112-50)</t>
  </si>
  <si>
    <t>MVP</t>
  </si>
  <si>
    <t>1. Nelson Cruz</t>
  </si>
  <si>
    <t>2. Christian Yelich</t>
  </si>
  <si>
    <t>3. Nolan Arenado</t>
  </si>
  <si>
    <t>4. Freddie Freeman</t>
  </si>
  <si>
    <t>5. Jonathan Villar</t>
  </si>
  <si>
    <t>1. Zach Greinke</t>
  </si>
  <si>
    <t>2. Hyun-jin Ryu</t>
  </si>
  <si>
    <t>3. Garritt Cole</t>
  </si>
  <si>
    <t>4. Jason Verlander</t>
  </si>
  <si>
    <t>5. Lance Lynn</t>
  </si>
  <si>
    <t>Fireman</t>
  </si>
  <si>
    <t>1. Will Harris</t>
  </si>
  <si>
    <t>2. Casey Sadler</t>
  </si>
  <si>
    <t>3. Liam Hendricks</t>
  </si>
  <si>
    <t>4. Shane Greene</t>
  </si>
  <si>
    <t>5. Taylor Rogers</t>
  </si>
  <si>
    <t>zzGroton</t>
  </si>
  <si>
    <t>to Terrapin- Montana's 2021 #7 (previously owned by Shizuoka)</t>
  </si>
  <si>
    <t>5 Christian Yelich</t>
  </si>
  <si>
    <t>4 Nolan Arrenado</t>
  </si>
  <si>
    <t>3 Josh Donaldson</t>
  </si>
  <si>
    <t>2 Cody Ballinger</t>
  </si>
  <si>
    <t>1 David Dahl</t>
  </si>
  <si>
    <t>5 Justin Verlander</t>
  </si>
  <si>
    <t>4 Gerrit Cole</t>
  </si>
  <si>
    <t>3 Hyun Jin-Ryu</t>
  </si>
  <si>
    <t>2 Kyle Hendricks</t>
  </si>
  <si>
    <t>1 Lance Lynn</t>
  </si>
  <si>
    <t>5 Will Harris</t>
  </si>
  <si>
    <t>4 Casey Sadler</t>
  </si>
  <si>
    <t>3 Liam Hendricks</t>
  </si>
  <si>
    <t>2 Daniel Hudson</t>
  </si>
  <si>
    <t>1 Shane Greene</t>
  </si>
  <si>
    <t>Strange-Gordon</t>
  </si>
  <si>
    <t>diazAPBA@gmail.com</t>
  </si>
  <si>
    <t>801 N. Orange St.  Unit # 112</t>
  </si>
  <si>
    <t>Lyons</t>
  </si>
  <si>
    <t>1314 Sydney Ct NW</t>
  </si>
  <si>
    <t>Cedar Rapids</t>
  </si>
  <si>
    <t>IA</t>
  </si>
  <si>
    <t>319-361-3559</t>
  </si>
  <si>
    <t>CEDAR RAPIDS RAMPAGE</t>
  </si>
  <si>
    <t>N Cruz</t>
  </si>
  <si>
    <t>Grienke</t>
  </si>
  <si>
    <t>Cole*</t>
  </si>
  <si>
    <t>1 Nolan Arenado</t>
  </si>
  <si>
    <t>2 Christian Yelich</t>
  </si>
  <si>
    <t>3 Charlie Blackman</t>
  </si>
  <si>
    <t>4 Cory Bellinger</t>
  </si>
  <si>
    <t>5 Nelson Cruz</t>
  </si>
  <si>
    <t>1 Zach Greinke</t>
  </si>
  <si>
    <t>3 Hyun-Jin Ryu</t>
  </si>
  <si>
    <t>4 Justin Verlander</t>
  </si>
  <si>
    <t>5 Tyler Glasnow</t>
  </si>
  <si>
    <t>1 Will Harris</t>
  </si>
  <si>
    <t>2  Casey Sandler</t>
  </si>
  <si>
    <t>3 Brandon Workman</t>
  </si>
  <si>
    <t>4 Hansel Robles</t>
  </si>
  <si>
    <t>5 Liam Hendricks</t>
  </si>
  <si>
    <t>1. Jonathon Villar</t>
  </si>
  <si>
    <t>3. Charlie Blackmon</t>
  </si>
  <si>
    <t>4. Nelson Cruz</t>
  </si>
  <si>
    <t>5. David Dahl</t>
  </si>
  <si>
    <t>Zack Greinke</t>
  </si>
  <si>
    <t>Justin Verlander</t>
  </si>
  <si>
    <t>Gerrit Cole</t>
  </si>
  <si>
    <t>Hyun-jin Ryu</t>
  </si>
  <si>
    <t>Kyle Hendrick</t>
  </si>
  <si>
    <t>1. Walt Harris</t>
  </si>
  <si>
    <t>4. Daniel Hudson</t>
  </si>
  <si>
    <t>Alphabetical</t>
  </si>
  <si>
    <t>By Position</t>
  </si>
  <si>
    <t>Cedar Rapids Rampage</t>
  </si>
  <si>
    <t>N. Cruz</t>
  </si>
  <si>
    <t>K. Hendricks</t>
  </si>
  <si>
    <t>G. Cole</t>
  </si>
  <si>
    <t>L. Hendricks</t>
  </si>
  <si>
    <t>D. Hudson</t>
  </si>
  <si>
    <t>T. Rogers</t>
  </si>
  <si>
    <t>W. Harris</t>
  </si>
  <si>
    <t>Morton</t>
  </si>
  <si>
    <t>Yelich,</t>
  </si>
  <si>
    <t>            Cruz,Nelson</t>
  </si>
  <si>
    <t>            Blackmon</t>
  </si>
  <si>
    <t>            Freeman</t>
  </si>
  <si>
    <t>            Dahl</t>
  </si>
  <si>
    <t>            Greinke</t>
  </si>
  <si>
    <t>            Glasnow</t>
  </si>
  <si>
    <t>            Hyun-Jin Ryu</t>
  </si>
  <si>
    <t>      Hendriks</t>
  </si>
  <si>
    <t xml:space="preserve"> Rogers, Taylor</t>
  </si>
  <si>
    <t>Cole, Gerrit</t>
  </si>
  <si>
    <t>sadler</t>
  </si>
  <si>
    <t>Pickers 4-3</t>
  </si>
  <si>
    <t>1) Yelich</t>
  </si>
  <si>
    <t>2) Freeman</t>
  </si>
  <si>
    <t>3) Cruz</t>
  </si>
  <si>
    <t>4) Blackmn</t>
  </si>
  <si>
    <t>5) Bellinger</t>
  </si>
  <si>
    <t>1) Greinke</t>
  </si>
  <si>
    <t>2) Ryu</t>
  </si>
  <si>
    <t>3) K Hendriks</t>
  </si>
  <si>
    <t>4) Verlander</t>
  </si>
  <si>
    <t>5) Bieber</t>
  </si>
  <si>
    <t>1) W Harris</t>
  </si>
  <si>
    <t>2) Liam Hendriks</t>
  </si>
  <si>
    <t>3) Sandler</t>
  </si>
  <si>
    <t>'4) Hudson</t>
  </si>
  <si>
    <t>5) S Greene</t>
  </si>
  <si>
    <t>C. Yelich</t>
  </si>
  <si>
    <t>2. Bellinger</t>
  </si>
  <si>
    <t>3. Blackman</t>
  </si>
  <si>
    <t>Greike</t>
  </si>
  <si>
    <t>2. Ryu</t>
  </si>
  <si>
    <t>3. Lynn</t>
  </si>
  <si>
    <t>2. Hendriks</t>
  </si>
  <si>
    <t>3. Sadler</t>
  </si>
  <si>
    <t>Workmen</t>
  </si>
  <si>
    <t>https://discord.com/channels/558385837713391617/558385838174634033</t>
  </si>
  <si>
    <t>Sacramento Assassins</t>
  </si>
  <si>
    <t>Bob</t>
  </si>
  <si>
    <t>Rancho Cordova</t>
  </si>
  <si>
    <t>updated 3/5/21</t>
  </si>
  <si>
    <t>3250 Laurelhurst Drive #309</t>
  </si>
  <si>
    <t>916-737-6140</t>
  </si>
  <si>
    <t>Barbeau</t>
  </si>
  <si>
    <t>to New England-  Robinson Cano</t>
  </si>
  <si>
    <t>to Mission Viejo- Josh Hader</t>
  </si>
  <si>
    <t>Sacramento</t>
  </si>
  <si>
    <t>Supplement Picks</t>
  </si>
  <si>
    <t>SACRAMENTO</t>
  </si>
  <si>
    <t>KANSAS CITY</t>
  </si>
  <si>
    <t>REDISTRIBUTION DRAFT HELD</t>
  </si>
  <si>
    <t>2021 NABL RE-DISTRIBUTION DRAFT</t>
  </si>
  <si>
    <t>CEDAR RAPIDS</t>
  </si>
  <si>
    <t>ROUND 11</t>
  </si>
  <si>
    <t>ROUND 12</t>
  </si>
  <si>
    <t>ROUND 13</t>
  </si>
  <si>
    <t>ROUND 14</t>
  </si>
  <si>
    <t>ROUND 15</t>
  </si>
  <si>
    <t>LINDOR</t>
  </si>
  <si>
    <t>DRAFT PICK #2</t>
  </si>
  <si>
    <t>MCNEIL</t>
  </si>
  <si>
    <t>E. HERNANDEZ</t>
  </si>
  <si>
    <t>POLLACK</t>
  </si>
  <si>
    <t>SCHOOP</t>
  </si>
  <si>
    <t>ABREU</t>
  </si>
  <si>
    <t>DRAFT PICK #8</t>
  </si>
  <si>
    <t>PILLAR</t>
  </si>
  <si>
    <t>HEANEY</t>
  </si>
  <si>
    <t>MORAN</t>
  </si>
  <si>
    <t>LEMAIHUE</t>
  </si>
  <si>
    <t>CONFORTO</t>
  </si>
  <si>
    <t>ALCANTARA</t>
  </si>
  <si>
    <t>C. MARTIN</t>
  </si>
  <si>
    <t>CLEVINGER</t>
  </si>
  <si>
    <t>A. BARNES</t>
  </si>
  <si>
    <t>LOPEZ</t>
  </si>
  <si>
    <t>ROUND 16</t>
  </si>
  <si>
    <t>PINA</t>
  </si>
  <si>
    <t>A. ROMINE</t>
  </si>
  <si>
    <t>DESCLAFANI</t>
  </si>
  <si>
    <t>OSUNA</t>
  </si>
  <si>
    <t>JD DAVIS</t>
  </si>
  <si>
    <t>ARRIETTA</t>
  </si>
  <si>
    <t>TEHRAN</t>
  </si>
  <si>
    <t>BUTCHER</t>
  </si>
  <si>
    <t>REYES</t>
  </si>
  <si>
    <t>CIMBER</t>
  </si>
  <si>
    <t>INCIARTE</t>
  </si>
  <si>
    <t>OTTOVINO</t>
  </si>
  <si>
    <t>PRESSLEY</t>
  </si>
  <si>
    <t>F. REYES</t>
  </si>
  <si>
    <t>NERIS</t>
  </si>
  <si>
    <t>A. YOUNG</t>
  </si>
  <si>
    <t>SHOEMAKER</t>
  </si>
  <si>
    <t>SOLER</t>
  </si>
  <si>
    <t>MURPHY</t>
  </si>
  <si>
    <t>VOGELBACH</t>
  </si>
  <si>
    <t>D. STRANGE-GORDON</t>
  </si>
  <si>
    <t>VERLANDER</t>
  </si>
  <si>
    <t>CASTILLA</t>
  </si>
  <si>
    <t>to Shizuoka- Round 6, pick 14 previously owned by Graton</t>
  </si>
  <si>
    <t>to New England-  Shizuoka 2021 Round 8, picks #4, 5, and 16. (Shizuoka acquired #4 from Capo and #16 from New England)</t>
  </si>
  <si>
    <t>SAC</t>
  </si>
  <si>
    <t>SAC 4</t>
  </si>
  <si>
    <t>SAC 5</t>
  </si>
  <si>
    <t>CED</t>
  </si>
  <si>
    <t>CED 5</t>
  </si>
  <si>
    <t>CED 4</t>
  </si>
  <si>
    <t>Ty Cobb, Willie Wilson</t>
  </si>
  <si>
    <t>Reds/Rays</t>
  </si>
  <si>
    <t>Concepcion/Bench</t>
  </si>
  <si>
    <t>Trout/ Meadows</t>
  </si>
  <si>
    <t>Cubs</t>
  </si>
  <si>
    <t>Cesar Cedeno</t>
  </si>
  <si>
    <t>Blue Jays/Indians</t>
  </si>
  <si>
    <t>Ichiro</t>
  </si>
  <si>
    <t>B. Butler, B. Bonds, R. Thompson, D. Jeter</t>
  </si>
  <si>
    <t>to Capistrano- Paul DeJong and Mission Viejo's 2021 #8</t>
  </si>
  <si>
    <t>to Mission Viejo- Capistrano's 2021 #1</t>
  </si>
  <si>
    <t>sacassa@yahoo.com</t>
  </si>
  <si>
    <t>858-337-4198</t>
  </si>
  <si>
    <t>Luzinski/Gwynn</t>
  </si>
  <si>
    <t>1988 McThurstan Court - apt 309</t>
  </si>
  <si>
    <t>140 Uwapo Rd  13-103</t>
  </si>
  <si>
    <t>Kihei</t>
  </si>
  <si>
    <t>HI</t>
  </si>
  <si>
    <t>96753</t>
  </si>
  <si>
    <t>updated 3/23/21</t>
  </si>
  <si>
    <t>Tom Seaver</t>
  </si>
  <si>
    <t>Wowies 4-2</t>
  </si>
  <si>
    <t>Ark Angels 4-2</t>
  </si>
  <si>
    <t>Luis V</t>
  </si>
  <si>
    <t>Luis A</t>
  </si>
  <si>
    <t>Javy J.</t>
  </si>
  <si>
    <t>Javy A.</t>
  </si>
  <si>
    <t>Speier</t>
  </si>
  <si>
    <t>William</t>
  </si>
  <si>
    <t>JaCoby</t>
  </si>
  <si>
    <t>to Shizuoka- Carlos Correa</t>
  </si>
  <si>
    <t>to Maine- Shizuoka 2021 #2 &amp; #3</t>
  </si>
  <si>
    <t>MAINE</t>
  </si>
  <si>
    <t>to Cazadero- Sacaramento's 2021 #1 and Manny Pina</t>
  </si>
  <si>
    <t>to Sacramento- JA Happ and Oliver Perez</t>
  </si>
  <si>
    <t>508-561-2131</t>
  </si>
  <si>
    <t>ROBERT</t>
  </si>
  <si>
    <t>I ANDERSON</t>
  </si>
  <si>
    <t>HAYES</t>
  </si>
  <si>
    <t>MCKENZIE</t>
  </si>
  <si>
    <t>BOHM</t>
  </si>
  <si>
    <t>S. SANCHEZ</t>
  </si>
  <si>
    <t>LUZARDO</t>
  </si>
  <si>
    <t>KIM</t>
  </si>
  <si>
    <t>GONSOLIN</t>
  </si>
  <si>
    <t>S. MURPHY</t>
  </si>
  <si>
    <t>CARLSON</t>
  </si>
  <si>
    <t>D. MAY</t>
  </si>
  <si>
    <t>AROZARENA</t>
  </si>
  <si>
    <t>C. JAVIER</t>
  </si>
  <si>
    <t>D. WILLIAMS</t>
  </si>
  <si>
    <t>URQUIDY</t>
  </si>
  <si>
    <t>J. FLEMING</t>
  </si>
  <si>
    <t>D. PETERSON</t>
  </si>
  <si>
    <t>E. WHITE</t>
  </si>
  <si>
    <t>K. LEWIS</t>
  </si>
  <si>
    <t>B, SINGER</t>
  </si>
  <si>
    <t>DALBEC</t>
  </si>
  <si>
    <t>SKUBEL</t>
  </si>
  <si>
    <t>BART</t>
  </si>
  <si>
    <t>MOUNTCASTLE</t>
  </si>
  <si>
    <t>T. ROGERS</t>
  </si>
  <si>
    <t>C. MIZE</t>
  </si>
  <si>
    <t>CRONEWORTH</t>
  </si>
  <si>
    <t>F. VALDEZ</t>
  </si>
  <si>
    <t>BRAULT</t>
  </si>
  <si>
    <t>MADRIGAL</t>
  </si>
  <si>
    <t>JEFFERS</t>
  </si>
  <si>
    <t>V. GONZALEZ</t>
  </si>
  <si>
    <t>DOBNAK</t>
  </si>
  <si>
    <t>A. MILLS</t>
  </si>
  <si>
    <t>CRICHTON</t>
  </si>
  <si>
    <t>HAHN</t>
  </si>
  <si>
    <t>ADELL</t>
  </si>
  <si>
    <t>S. HOWARD</t>
  </si>
  <si>
    <t>L. PATINO</t>
  </si>
  <si>
    <t>HOERNER</t>
  </si>
  <si>
    <t>M, MAYERS</t>
  </si>
  <si>
    <t>J. CURTISS</t>
  </si>
  <si>
    <t>DUNNING</t>
  </si>
  <si>
    <t>D. CASTANO</t>
  </si>
  <si>
    <t>YARDLEY</t>
  </si>
  <si>
    <t>L, VICTORIO GARCIA</t>
  </si>
  <si>
    <t>BRUBAKER</t>
  </si>
  <si>
    <t>J. WALSH</t>
  </si>
  <si>
    <t>D. MOORE</t>
  </si>
  <si>
    <t>L. SIMS</t>
  </si>
  <si>
    <t>K, CODY</t>
  </si>
  <si>
    <t>GIMENEZ</t>
  </si>
  <si>
    <t>GRATEROL</t>
  </si>
  <si>
    <t>J. TERVINO</t>
  </si>
  <si>
    <t>O'DAY</t>
  </si>
  <si>
    <t>BROSSEAU</t>
  </si>
  <si>
    <t>E. RIOS</t>
  </si>
  <si>
    <t>AKIN</t>
  </si>
  <si>
    <t>HEUER</t>
  </si>
  <si>
    <t>TORRENS</t>
  </si>
  <si>
    <t>HOUCK</t>
  </si>
  <si>
    <t>K. ZIMMER</t>
  </si>
  <si>
    <t>A. TEJADA</t>
  </si>
  <si>
    <t>CHISHOLM</t>
  </si>
  <si>
    <t>ALFORD</t>
  </si>
  <si>
    <t>J. ROMANO</t>
  </si>
  <si>
    <t>ALZOLAY</t>
  </si>
  <si>
    <t>MAYFIELD</t>
  </si>
  <si>
    <t>MARGEVICIUS</t>
  </si>
  <si>
    <t>MATZEK</t>
  </si>
  <si>
    <t>T. ANTONE</t>
  </si>
  <si>
    <t>KARINCHAK</t>
  </si>
  <si>
    <t>G. SOTO</t>
  </si>
  <si>
    <t>T. ROSENTHAL</t>
  </si>
  <si>
    <t>T. SCOTT</t>
  </si>
  <si>
    <t>D. STEWART</t>
  </si>
  <si>
    <t>J. ALCALA</t>
  </si>
  <si>
    <t>D. GARCIA</t>
  </si>
  <si>
    <t>STARLING</t>
  </si>
  <si>
    <t>KIEBOOM</t>
  </si>
  <si>
    <t>M. WISLER</t>
  </si>
  <si>
    <t>ESHELMAN</t>
  </si>
  <si>
    <t>JOSE GARCIA</t>
  </si>
  <si>
    <t>J. HOYT</t>
  </si>
  <si>
    <t>L.WEBB</t>
  </si>
  <si>
    <t>W. CROWE</t>
  </si>
  <si>
    <t>A. ENGEL</t>
  </si>
  <si>
    <t>N. LOWE</t>
  </si>
  <si>
    <t>TAVERAS</t>
  </si>
  <si>
    <t>M. FOSTER</t>
  </si>
  <si>
    <t>K. BUBIC</t>
  </si>
  <si>
    <t>B. SUTER</t>
  </si>
  <si>
    <t>PONCE DELEON</t>
  </si>
  <si>
    <t>G. RICHARDS</t>
  </si>
  <si>
    <t>A. MOREJON</t>
  </si>
  <si>
    <t>R. GUZMAN</t>
  </si>
  <si>
    <t>FAIRBANKS</t>
  </si>
  <si>
    <t>T. CLARKE</t>
  </si>
  <si>
    <t>HILLIARD</t>
  </si>
  <si>
    <t>A. GORDON</t>
  </si>
  <si>
    <t>Y. ALMONTE</t>
  </si>
  <si>
    <t>J. FUENTES</t>
  </si>
  <si>
    <t>J. BARRIA</t>
  </si>
  <si>
    <t>HIGASHIOKA</t>
  </si>
  <si>
    <t>G. DAYTON</t>
  </si>
  <si>
    <t>D. VARSHO</t>
  </si>
  <si>
    <t>KIMBREL</t>
  </si>
  <si>
    <t>L. GUILLORME</t>
  </si>
  <si>
    <t>A. GOMBER</t>
  </si>
  <si>
    <t>R. DOLIS</t>
  </si>
  <si>
    <t>C. KUHL</t>
  </si>
  <si>
    <t>T. TAYLOR</t>
  </si>
  <si>
    <t>J. AQUILAR</t>
  </si>
  <si>
    <t>C. BREWER</t>
  </si>
  <si>
    <t>R. GROSSMAN</t>
  </si>
  <si>
    <t>B. TAYLOR</t>
  </si>
  <si>
    <t>MAUI PULLBACKS</t>
  </si>
  <si>
    <t>THORNTON</t>
  </si>
  <si>
    <t>MCHUGH</t>
  </si>
  <si>
    <t>FOLTY</t>
  </si>
  <si>
    <t>CAPO PULLBACKS</t>
  </si>
  <si>
    <t xml:space="preserve">WILLIAMS </t>
  </si>
  <si>
    <t>W. ASTUDILLO</t>
  </si>
  <si>
    <t>RED ARROW PULLBACKS</t>
  </si>
  <si>
    <t>MV PULLBACKS</t>
  </si>
  <si>
    <t>NE PULLBACKS</t>
  </si>
  <si>
    <t>LINDBLOOM</t>
  </si>
  <si>
    <t>A. KNAPP</t>
  </si>
  <si>
    <t>BLIER</t>
  </si>
  <si>
    <t>J. DUNN</t>
  </si>
  <si>
    <t>A. HASELEY</t>
  </si>
  <si>
    <t>SCRUBB</t>
  </si>
  <si>
    <t>MENDICK</t>
  </si>
  <si>
    <t>C. MULLINS</t>
  </si>
  <si>
    <t>S. ARMSTRONG</t>
  </si>
  <si>
    <t>J. STAUMONT</t>
  </si>
  <si>
    <t>P, JOHNSON</t>
  </si>
  <si>
    <t>L. PAREDES</t>
  </si>
  <si>
    <t>C. GALLAGHER</t>
  </si>
  <si>
    <t>P. FRY</t>
  </si>
  <si>
    <t>J. HERNANDEZ</t>
  </si>
  <si>
    <t>MCCUTCHEN</t>
  </si>
  <si>
    <t>A. LOUP</t>
  </si>
  <si>
    <t>J. ROJAS</t>
  </si>
  <si>
    <t>D. RUF</t>
  </si>
  <si>
    <t>Y. MUNOZ</t>
  </si>
  <si>
    <t>F. CERVELLI</t>
  </si>
  <si>
    <t>AJ COLE</t>
  </si>
  <si>
    <t>BRYAN GARCIA</t>
  </si>
  <si>
    <t>R. THOMPSON</t>
  </si>
  <si>
    <t>K. WRIGHT</t>
  </si>
  <si>
    <t>A. BENBOOM</t>
  </si>
  <si>
    <t>C. THIELBAR</t>
  </si>
  <si>
    <t>J. RODRIQUEZ</t>
  </si>
  <si>
    <t>FINNEGAN</t>
  </si>
  <si>
    <t>E. DIAZ</t>
  </si>
  <si>
    <t>PONCE</t>
  </si>
  <si>
    <t>G. CABRERA</t>
  </si>
  <si>
    <t>LOASIGIA</t>
  </si>
  <si>
    <t>T. HATCH</t>
  </si>
  <si>
    <t>MELLA</t>
  </si>
  <si>
    <t>M. CHAVIS</t>
  </si>
  <si>
    <t>J. CISNERO</t>
  </si>
  <si>
    <t>PUJOLS</t>
  </si>
  <si>
    <t>P. VALDES</t>
  </si>
  <si>
    <t>BORUCKI</t>
  </si>
  <si>
    <t>J. OVIEDO</t>
  </si>
  <si>
    <t>2021 DRAFT</t>
  </si>
  <si>
    <t>to New England- Orlando 2021 #5</t>
  </si>
  <si>
    <t>to Orlando - New England 2021 #7 &amp; Shizuoka #8 (owned by New England)</t>
  </si>
  <si>
    <t>T</t>
  </si>
  <si>
    <t>to Groton-Montana 2022 #7</t>
  </si>
  <si>
    <t>to Montana- Isan Diaz &amp; Justin Upton</t>
  </si>
  <si>
    <t>to Park City- Jose Iglesis</t>
  </si>
  <si>
    <t>to St Paul- Park City 2022 #3</t>
  </si>
  <si>
    <t>to St Paul- Cedar Rapids 2022 #9</t>
  </si>
  <si>
    <t>to Cedar Rapids- Austin Hedges</t>
  </si>
  <si>
    <t>to Red Arrow- Caleb Smith</t>
  </si>
  <si>
    <t>to Shizuoka- Red Arrow's 2022 #9</t>
  </si>
  <si>
    <t>cedarrapidsrampage@gmail.com</t>
  </si>
  <si>
    <t>updated 3/28/21</t>
  </si>
  <si>
    <t>Montana cuts JT McFarland &amp; Jared Hughes</t>
  </si>
  <si>
    <t>Cedar Rapids cuts Ender Inciarte</t>
  </si>
  <si>
    <t>COONROD</t>
  </si>
  <si>
    <t>to Park City- Austin Hays &amp; Seth Lugo</t>
  </si>
  <si>
    <t>NABL 2022 DRAFT  THIS IS SIMPLY A PLACEHOLDER FOR TRADES</t>
  </si>
  <si>
    <t>Terrapin cuts Chad Pinder &amp; Bryan Holaday</t>
  </si>
  <si>
    <t>St Paul cuts Tyler Chatwood &amp; Ehire Adrianza</t>
  </si>
  <si>
    <t>Maine cuts Delino DeShields Jr.</t>
  </si>
  <si>
    <t>Groton cuts Vince Velasquez</t>
  </si>
  <si>
    <t>Shizuoka cuts Elvis Andrus, Scott kingry and Kirby Yates</t>
  </si>
  <si>
    <t>to New England- Park City's 2022 #7 &amp; #9</t>
  </si>
  <si>
    <t>Ian Kennedy</t>
  </si>
  <si>
    <t>Eric Gonzalez</t>
  </si>
  <si>
    <t>Huascar Ynoa</t>
  </si>
  <si>
    <t>Franklin Barreto</t>
  </si>
  <si>
    <t>Tyler Rogers</t>
  </si>
  <si>
    <t>Kevin Newman</t>
  </si>
  <si>
    <t>Pavin Smith</t>
  </si>
  <si>
    <t>Joey Lucchesi</t>
  </si>
  <si>
    <t>Dan Winkler</t>
  </si>
  <si>
    <t>Austin Allen</t>
  </si>
  <si>
    <t>Taylor Widener</t>
  </si>
  <si>
    <t>Adam Cimber</t>
  </si>
  <si>
    <t>Jose LeClerc</t>
  </si>
  <si>
    <t>Kendall Graveman</t>
  </si>
  <si>
    <t>Jose Quintana</t>
  </si>
  <si>
    <t>Josh Harrison</t>
  </si>
  <si>
    <t>Luis Rengifo</t>
  </si>
  <si>
    <t>Only choice was selected</t>
  </si>
  <si>
    <t>Michael Fulmer</t>
  </si>
  <si>
    <t>Rafeal Montero</t>
  </si>
  <si>
    <t>Adam Plutko</t>
  </si>
  <si>
    <t>Ronald Guzman</t>
  </si>
  <si>
    <t>Phillip Evans</t>
  </si>
  <si>
    <t>no cut needed</t>
  </si>
  <si>
    <t>Matt Beaty</t>
  </si>
  <si>
    <t>Nick Markakis</t>
  </si>
  <si>
    <t>Daniel Bard</t>
  </si>
  <si>
    <t>No cut needed</t>
  </si>
  <si>
    <t>Tyler Chatwood</t>
  </si>
  <si>
    <t>Ryan Borucki</t>
  </si>
  <si>
    <t>Jonah Heim</t>
  </si>
  <si>
    <t>Abraham Toro</t>
  </si>
  <si>
    <t>Matt Harvey</t>
  </si>
  <si>
    <t>Adam Ottavino</t>
  </si>
  <si>
    <t>Santiago Espinal</t>
  </si>
  <si>
    <t>Ben Gamel</t>
  </si>
  <si>
    <t>Andy Young</t>
  </si>
  <si>
    <t>Andrew Chafin</t>
  </si>
  <si>
    <t>Dillon Tate</t>
  </si>
  <si>
    <t>Cole Sluser</t>
  </si>
  <si>
    <t>Shaun Anderson</t>
  </si>
  <si>
    <t>Michael Lorenzem</t>
  </si>
  <si>
    <t>Christian Arroyo</t>
  </si>
  <si>
    <t>Yasiel Puig</t>
  </si>
  <si>
    <t>Matt Kemp</t>
  </si>
  <si>
    <t>Daniel Ponce De Leon</t>
  </si>
  <si>
    <t>Mike Leake</t>
  </si>
  <si>
    <t>Phillip Gosselin</t>
  </si>
  <si>
    <t>Austin Voth</t>
  </si>
  <si>
    <t>Javy Guerra</t>
  </si>
  <si>
    <t>Tyler Zuber</t>
  </si>
  <si>
    <t>Chris Devinski</t>
  </si>
  <si>
    <t>Travis Lakins</t>
  </si>
  <si>
    <t>Ryne Harper</t>
  </si>
  <si>
    <t>Sam Haggerty</t>
  </si>
  <si>
    <t>Jeffrey Springs</t>
  </si>
  <si>
    <t>Ryan Brasier</t>
  </si>
  <si>
    <t>Jose Mamolejos</t>
  </si>
  <si>
    <t>Johan Camargo</t>
  </si>
  <si>
    <t>Jason Adam</t>
  </si>
  <si>
    <t>Erik Swanson</t>
  </si>
  <si>
    <t>Joe Panik</t>
  </si>
  <si>
    <t>Enoli Paredes</t>
  </si>
  <si>
    <t>Tyler Buttrey</t>
  </si>
  <si>
    <t>Ryan Weber</t>
  </si>
  <si>
    <t>David Phelps</t>
  </si>
  <si>
    <t>Noe Ramirez</t>
  </si>
  <si>
    <t>Tommy Hunter</t>
  </si>
  <si>
    <t>Manny Pina</t>
  </si>
  <si>
    <t>Caleb Barager</t>
  </si>
  <si>
    <t>Colin McHugh</t>
  </si>
  <si>
    <t>Ross Detwiler</t>
  </si>
  <si>
    <t>Guillermo Heredia</t>
  </si>
  <si>
    <t>Nate Jones</t>
  </si>
  <si>
    <t>Heath Hembree</t>
  </si>
  <si>
    <t>Cam Bedrosian</t>
  </si>
  <si>
    <t>Tyler Alexander</t>
  </si>
  <si>
    <t>Oscar Mercado</t>
  </si>
  <si>
    <t>Buck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</si>
</sst>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sz val="8"/>
      <color indexed="2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16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36"/>
      <name val="Arial"/>
      <family val="2"/>
    </font>
    <font>
      <u/>
      <sz val="11"/>
      <color indexed="12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1"/>
      <color theme="1"/>
      <name val="Franklin Gothic Heavy"/>
      <family val="2"/>
    </font>
    <font>
      <b/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b/>
      <sz val="8"/>
      <color theme="5"/>
      <name val="Arial"/>
      <family val="2"/>
    </font>
    <font>
      <sz val="10"/>
      <color theme="5"/>
      <name val="Arial"/>
      <family val="2"/>
    </font>
    <font>
      <b/>
      <sz val="12"/>
      <color rgb="FFFF0000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theme="9"/>
      <name val="Arial"/>
      <family val="2"/>
    </font>
    <font>
      <b/>
      <sz val="26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26282A"/>
      <name val="Arial"/>
      <family val="2"/>
    </font>
    <font>
      <sz val="8"/>
      <color rgb="FF000000"/>
      <name val="Tahoma"/>
      <family val="2"/>
    </font>
    <font>
      <b/>
      <sz val="14"/>
      <color rgb="FFFF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rgb="FFFF0000"/>
      <name val="Arial"/>
      <family val="2"/>
    </font>
    <font>
      <sz val="13.5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8" fillId="0" borderId="0" applyNumberFormat="0" applyFill="0" applyBorder="0" applyAlignment="0" applyProtection="0"/>
    <xf numFmtId="0" fontId="2" fillId="0" borderId="0"/>
    <xf numFmtId="0" fontId="46" fillId="0" borderId="0"/>
    <xf numFmtId="0" fontId="4" fillId="0" borderId="0"/>
    <xf numFmtId="0" fontId="1" fillId="0" borderId="0"/>
    <xf numFmtId="0" fontId="4" fillId="0" borderId="0"/>
  </cellStyleXfs>
  <cellXfs count="60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6" fillId="2" borderId="0" xfId="2" applyFont="1" applyFill="1" applyBorder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/>
    <xf numFmtId="0" fontId="8" fillId="3" borderId="0" xfId="0" applyFont="1" applyFill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6" fillId="6" borderId="0" xfId="0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2" xfId="0" applyFill="1" applyBorder="1"/>
    <xf numFmtId="0" fontId="7" fillId="6" borderId="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6" borderId="3" xfId="0" applyFill="1" applyBorder="1"/>
    <xf numFmtId="0" fontId="4" fillId="6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2" applyFont="1" applyFill="1" applyBorder="1" applyAlignment="1">
      <alignment horizontal="left" wrapText="1"/>
    </xf>
    <xf numFmtId="0" fontId="0" fillId="6" borderId="0" xfId="0" applyFill="1" applyBorder="1"/>
    <xf numFmtId="0" fontId="10" fillId="6" borderId="0" xfId="0" applyFont="1" applyFill="1"/>
    <xf numFmtId="0" fontId="4" fillId="6" borderId="0" xfId="0" applyFont="1" applyFill="1" applyAlignment="1">
      <alignment horizontal="left"/>
    </xf>
    <xf numFmtId="0" fontId="4" fillId="2" borderId="1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3" fillId="6" borderId="0" xfId="1" applyFill="1" applyAlignment="1" applyProtection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0" fillId="0" borderId="5" xfId="0" applyBorder="1"/>
    <xf numFmtId="0" fontId="12" fillId="6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8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6" borderId="0" xfId="0" applyFill="1" applyAlignment="1"/>
    <xf numFmtId="0" fontId="8" fillId="8" borderId="0" xfId="2" applyFont="1" applyFill="1" applyBorder="1" applyAlignment="1">
      <alignment horizontal="left" wrapText="1"/>
    </xf>
    <xf numFmtId="0" fontId="20" fillId="0" borderId="0" xfId="0" applyFont="1" applyAlignment="1">
      <alignment horizontal="center" vertical="top" wrapText="1"/>
    </xf>
    <xf numFmtId="0" fontId="22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/>
    <xf numFmtId="0" fontId="0" fillId="2" borderId="5" xfId="0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7" xfId="0" pivotButton="1" applyBorder="1"/>
    <xf numFmtId="0" fontId="0" fillId="0" borderId="4" xfId="0" applyBorder="1"/>
    <xf numFmtId="0" fontId="0" fillId="0" borderId="9" xfId="0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26" fillId="0" borderId="0" xfId="0" applyFont="1"/>
    <xf numFmtId="14" fontId="7" fillId="0" borderId="0" xfId="0" applyNumberFormat="1" applyFont="1" applyFill="1" applyAlignment="1">
      <alignment horizontal="center"/>
    </xf>
    <xf numFmtId="0" fontId="25" fillId="0" borderId="0" xfId="0" applyFont="1" applyFill="1"/>
    <xf numFmtId="14" fontId="7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5" fillId="0" borderId="0" xfId="0" applyFont="1" applyFill="1" applyBorder="1"/>
    <xf numFmtId="0" fontId="4" fillId="0" borderId="12" xfId="0" applyFont="1" applyBorder="1" applyAlignment="1">
      <alignment horizontal="center"/>
    </xf>
    <xf numFmtId="0" fontId="4" fillId="6" borderId="12" xfId="0" applyFont="1" applyFill="1" applyBorder="1"/>
    <xf numFmtId="0" fontId="24" fillId="0" borderId="0" xfId="0" applyFont="1" applyFill="1"/>
    <xf numFmtId="0" fontId="10" fillId="6" borderId="0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6" borderId="14" xfId="0" applyFont="1" applyFill="1" applyBorder="1"/>
    <xf numFmtId="0" fontId="4" fillId="0" borderId="15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0" fillId="0" borderId="0" xfId="0" applyNumberFormat="1" applyBorder="1"/>
    <xf numFmtId="0" fontId="27" fillId="0" borderId="0" xfId="0" applyFont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11" fillId="6" borderId="0" xfId="0" applyFont="1" applyFill="1"/>
    <xf numFmtId="0" fontId="1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1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Fill="1" applyBorder="1"/>
    <xf numFmtId="0" fontId="0" fillId="0" borderId="1" xfId="2" applyFont="1" applyFill="1" applyBorder="1" applyAlignment="1">
      <alignment horizontal="center" wrapText="1"/>
    </xf>
    <xf numFmtId="0" fontId="29" fillId="0" borderId="1" xfId="0" applyFont="1" applyFill="1" applyBorder="1"/>
    <xf numFmtId="0" fontId="29" fillId="0" borderId="1" xfId="0" applyFont="1" applyFill="1" applyBorder="1" applyAlignment="1">
      <alignment horizontal="center"/>
    </xf>
    <xf numFmtId="0" fontId="7" fillId="0" borderId="0" xfId="0" applyFont="1" applyFill="1"/>
    <xf numFmtId="0" fontId="28" fillId="0" borderId="0" xfId="0" applyFont="1" applyFill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4" fillId="0" borderId="0" xfId="0" applyFont="1"/>
    <xf numFmtId="0" fontId="30" fillId="0" borderId="1" xfId="2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right"/>
    </xf>
    <xf numFmtId="0" fontId="4" fillId="0" borderId="5" xfId="0" applyFont="1" applyFill="1" applyBorder="1"/>
    <xf numFmtId="0" fontId="0" fillId="0" borderId="5" xfId="0" applyFill="1" applyBorder="1"/>
    <xf numFmtId="0" fontId="0" fillId="10" borderId="5" xfId="0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1" fillId="0" borderId="1" xfId="2" applyFont="1" applyFill="1" applyBorder="1" applyAlignment="1">
      <alignment horizontal="center" wrapText="1"/>
    </xf>
    <xf numFmtId="0" fontId="0" fillId="11" borderId="5" xfId="0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22" fillId="13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2" fillId="0" borderId="1" xfId="2" applyFont="1" applyFill="1" applyBorder="1" applyAlignment="1">
      <alignment horizontal="center" wrapText="1"/>
    </xf>
    <xf numFmtId="0" fontId="33" fillId="0" borderId="1" xfId="2" applyFont="1" applyFill="1" applyBorder="1" applyAlignment="1">
      <alignment horizontal="center" wrapText="1"/>
    </xf>
    <xf numFmtId="0" fontId="36" fillId="6" borderId="1" xfId="0" applyFont="1" applyFill="1" applyBorder="1"/>
    <xf numFmtId="0" fontId="36" fillId="6" borderId="1" xfId="0" applyFont="1" applyFill="1" applyBorder="1" applyAlignment="1">
      <alignment horizontal="center"/>
    </xf>
    <xf numFmtId="0" fontId="0" fillId="0" borderId="1" xfId="0" applyFont="1" applyFill="1" applyBorder="1"/>
    <xf numFmtId="0" fontId="8" fillId="14" borderId="1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 applyBorder="1" applyAlignment="1">
      <alignment horizontal="right"/>
    </xf>
    <xf numFmtId="0" fontId="0" fillId="6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1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Border="1"/>
    <xf numFmtId="0" fontId="4" fillId="6" borderId="0" xfId="0" applyFont="1" applyFill="1" applyBorder="1" applyAlignment="1">
      <alignment horizontal="left"/>
    </xf>
    <xf numFmtId="0" fontId="4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7" fillId="0" borderId="0" xfId="0" quotePrefix="1" applyFont="1"/>
    <xf numFmtId="0" fontId="41" fillId="10" borderId="6" xfId="0" applyFont="1" applyFill="1" applyBorder="1" applyAlignment="1">
      <alignment horizontal="center"/>
    </xf>
    <xf numFmtId="0" fontId="0" fillId="13" borderId="0" xfId="0" applyFill="1"/>
    <xf numFmtId="0" fontId="4" fillId="13" borderId="0" xfId="0" applyFont="1" applyFill="1"/>
    <xf numFmtId="0" fontId="0" fillId="6" borderId="0" xfId="0" applyFill="1" applyAlignment="1">
      <alignment horizontal="center"/>
    </xf>
    <xf numFmtId="0" fontId="42" fillId="0" borderId="0" xfId="0" applyFont="1" applyFill="1" applyBorder="1"/>
    <xf numFmtId="0" fontId="7" fillId="0" borderId="26" xfId="4" applyFont="1" applyFill="1" applyBorder="1" applyAlignment="1">
      <alignment horizontal="center"/>
    </xf>
    <xf numFmtId="0" fontId="45" fillId="10" borderId="6" xfId="4" applyFont="1" applyFill="1" applyBorder="1" applyAlignment="1">
      <alignment horizontal="center"/>
    </xf>
    <xf numFmtId="0" fontId="2" fillId="13" borderId="0" xfId="4" applyFill="1"/>
    <xf numFmtId="0" fontId="7" fillId="0" borderId="26" xfId="4" applyFont="1" applyFill="1" applyBorder="1" applyAlignment="1">
      <alignment horizontal="center"/>
    </xf>
    <xf numFmtId="0" fontId="45" fillId="10" borderId="6" xfId="4" applyFont="1" applyFill="1" applyBorder="1" applyAlignment="1">
      <alignment horizontal="center"/>
    </xf>
    <xf numFmtId="0" fontId="2" fillId="13" borderId="0" xfId="4" applyFill="1"/>
    <xf numFmtId="0" fontId="0" fillId="6" borderId="0" xfId="0" applyFill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2" applyFont="1" applyFill="1" applyBorder="1" applyAlignment="1">
      <alignment horizontal="center" wrapText="1"/>
    </xf>
    <xf numFmtId="0" fontId="36" fillId="6" borderId="31" xfId="0" applyFont="1" applyFill="1" applyBorder="1"/>
    <xf numFmtId="0" fontId="36" fillId="6" borderId="31" xfId="0" applyFont="1" applyFill="1" applyBorder="1" applyAlignment="1">
      <alignment horizontal="center"/>
    </xf>
    <xf numFmtId="0" fontId="6" fillId="0" borderId="0" xfId="0" applyFont="1" applyFill="1" applyBorder="1"/>
    <xf numFmtId="0" fontId="11" fillId="0" borderId="32" xfId="0" applyFont="1" applyBorder="1" applyAlignment="1">
      <alignment horizontal="center"/>
    </xf>
    <xf numFmtId="0" fontId="11" fillId="0" borderId="32" xfId="0" applyFont="1" applyBorder="1"/>
    <xf numFmtId="0" fontId="48" fillId="0" borderId="32" xfId="0" applyFont="1" applyBorder="1" applyAlignment="1">
      <alignment horizontal="center"/>
    </xf>
    <xf numFmtId="0" fontId="49" fillId="0" borderId="5" xfId="0" applyFont="1" applyFill="1" applyBorder="1" applyAlignment="1">
      <alignment horizontal="left"/>
    </xf>
    <xf numFmtId="0" fontId="48" fillId="0" borderId="33" xfId="0" applyFont="1" applyBorder="1" applyAlignment="1">
      <alignment horizontal="center"/>
    </xf>
    <xf numFmtId="0" fontId="49" fillId="0" borderId="33" xfId="0" applyFont="1" applyFill="1" applyBorder="1" applyAlignment="1">
      <alignment horizontal="right"/>
    </xf>
    <xf numFmtId="0" fontId="48" fillId="0" borderId="5" xfId="0" applyFont="1" applyBorder="1" applyAlignment="1">
      <alignment horizontal="center"/>
    </xf>
    <xf numFmtId="0" fontId="49" fillId="0" borderId="5" xfId="0" applyFont="1" applyFill="1" applyBorder="1"/>
    <xf numFmtId="0" fontId="49" fillId="0" borderId="33" xfId="0" applyFont="1" applyBorder="1" applyAlignment="1">
      <alignment horizontal="right"/>
    </xf>
    <xf numFmtId="0" fontId="44" fillId="17" borderId="32" xfId="0" applyFont="1" applyFill="1" applyBorder="1" applyAlignment="1">
      <alignment horizontal="center"/>
    </xf>
    <xf numFmtId="0" fontId="44" fillId="18" borderId="25" xfId="0" applyFont="1" applyFill="1" applyBorder="1" applyAlignment="1">
      <alignment horizontal="center"/>
    </xf>
    <xf numFmtId="0" fontId="44" fillId="10" borderId="33" xfId="0" applyFont="1" applyFill="1" applyBorder="1" applyAlignment="1">
      <alignment horizontal="center"/>
    </xf>
    <xf numFmtId="0" fontId="44" fillId="17" borderId="16" xfId="0" applyFont="1" applyFill="1" applyBorder="1" applyAlignment="1">
      <alignment horizontal="left"/>
    </xf>
    <xf numFmtId="0" fontId="43" fillId="10" borderId="33" xfId="0" applyFont="1" applyFill="1" applyBorder="1" applyAlignment="1">
      <alignment horizontal="center"/>
    </xf>
    <xf numFmtId="0" fontId="50" fillId="0" borderId="0" xfId="6" applyFont="1" applyFill="1" applyBorder="1" applyAlignment="1">
      <alignment horizontal="left"/>
    </xf>
    <xf numFmtId="0" fontId="50" fillId="0" borderId="0" xfId="6" applyFont="1" applyFill="1" applyBorder="1"/>
    <xf numFmtId="0" fontId="0" fillId="6" borderId="0" xfId="0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50" fillId="12" borderId="0" xfId="6" applyFont="1" applyFill="1" applyBorder="1" applyAlignment="1">
      <alignment horizontal="center"/>
    </xf>
    <xf numFmtId="0" fontId="50" fillId="10" borderId="32" xfId="6" applyFont="1" applyFill="1" applyBorder="1" applyAlignment="1">
      <alignment horizontal="center"/>
    </xf>
    <xf numFmtId="0" fontId="6" fillId="0" borderId="32" xfId="6" applyFont="1" applyBorder="1" applyAlignment="1">
      <alignment horizontal="center"/>
    </xf>
    <xf numFmtId="0" fontId="6" fillId="0" borderId="32" xfId="6" applyFont="1" applyBorder="1"/>
    <xf numFmtId="0" fontId="6" fillId="0" borderId="33" xfId="6" applyFont="1" applyBorder="1" applyAlignment="1">
      <alignment horizontal="center"/>
    </xf>
    <xf numFmtId="0" fontId="4" fillId="0" borderId="33" xfId="6" applyFont="1" applyFill="1" applyBorder="1" applyAlignment="1">
      <alignment horizontal="right"/>
    </xf>
    <xf numFmtId="0" fontId="50" fillId="0" borderId="5" xfId="6" applyFont="1" applyFill="1" applyBorder="1" applyAlignment="1">
      <alignment horizontal="left"/>
    </xf>
    <xf numFmtId="0" fontId="50" fillId="0" borderId="5" xfId="6" applyFont="1" applyFill="1" applyBorder="1"/>
    <xf numFmtId="0" fontId="44" fillId="11" borderId="33" xfId="6" applyFont="1" applyFill="1" applyBorder="1" applyAlignment="1">
      <alignment horizontal="center"/>
    </xf>
    <xf numFmtId="0" fontId="44" fillId="11" borderId="33" xfId="7" applyFont="1" applyFill="1" applyBorder="1" applyAlignment="1">
      <alignment horizontal="center"/>
    </xf>
    <xf numFmtId="0" fontId="44" fillId="11" borderId="24" xfId="6" applyFont="1" applyFill="1" applyBorder="1" applyAlignment="1">
      <alignment horizontal="center"/>
    </xf>
    <xf numFmtId="0" fontId="3" fillId="0" borderId="32" xfId="6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50" fillId="12" borderId="32" xfId="6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 wrapText="1"/>
    </xf>
    <xf numFmtId="0" fontId="19" fillId="0" borderId="32" xfId="0" applyFont="1" applyFill="1" applyBorder="1" applyAlignment="1">
      <alignment horizontal="center" wrapText="1"/>
    </xf>
    <xf numFmtId="0" fontId="18" fillId="0" borderId="32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left" wrapText="1"/>
    </xf>
    <xf numFmtId="0" fontId="16" fillId="6" borderId="0" xfId="0" applyFont="1" applyFill="1" applyAlignment="1">
      <alignment horizontal="center"/>
    </xf>
    <xf numFmtId="0" fontId="36" fillId="6" borderId="1" xfId="0" applyFont="1" applyFill="1" applyBorder="1" applyAlignment="1">
      <alignment horizontal="left"/>
    </xf>
    <xf numFmtId="0" fontId="4" fillId="0" borderId="36" xfId="0" applyFont="1" applyBorder="1" applyAlignment="1">
      <alignment horizontal="center"/>
    </xf>
    <xf numFmtId="0" fontId="3" fillId="0" borderId="0" xfId="6" applyFont="1" applyBorder="1" applyAlignment="1">
      <alignment horizontal="center"/>
    </xf>
    <xf numFmtId="0" fontId="6" fillId="0" borderId="0" xfId="6" applyFont="1" applyBorder="1" applyAlignment="1">
      <alignment horizontal="center"/>
    </xf>
    <xf numFmtId="0" fontId="4" fillId="0" borderId="0" xfId="6" applyFont="1" applyFill="1" applyBorder="1" applyAlignment="1">
      <alignment horizontal="right"/>
    </xf>
    <xf numFmtId="0" fontId="36" fillId="0" borderId="31" xfId="0" applyFont="1" applyBorder="1"/>
    <xf numFmtId="0" fontId="36" fillId="0" borderId="31" xfId="0" applyFont="1" applyBorder="1" applyAlignment="1">
      <alignment horizontal="center"/>
    </xf>
    <xf numFmtId="0" fontId="36" fillId="6" borderId="31" xfId="0" quotePrefix="1" applyFont="1" applyFill="1" applyBorder="1" applyAlignment="1">
      <alignment horizontal="center"/>
    </xf>
    <xf numFmtId="49" fontId="36" fillId="6" borderId="31" xfId="0" applyNumberFormat="1" applyFont="1" applyFill="1" applyBorder="1" applyAlignment="1">
      <alignment horizontal="center"/>
    </xf>
    <xf numFmtId="0" fontId="37" fillId="0" borderId="31" xfId="0" applyFont="1" applyBorder="1"/>
    <xf numFmtId="0" fontId="37" fillId="0" borderId="31" xfId="0" applyFont="1" applyBorder="1" applyAlignment="1">
      <alignment horizontal="center"/>
    </xf>
    <xf numFmtId="0" fontId="36" fillId="0" borderId="31" xfId="0" applyFont="1" applyBorder="1" applyAlignment="1">
      <alignment horizontal="left"/>
    </xf>
    <xf numFmtId="0" fontId="52" fillId="6" borderId="31" xfId="1" applyFont="1" applyFill="1" applyBorder="1" applyAlignment="1" applyProtection="1">
      <alignment horizontal="center"/>
    </xf>
    <xf numFmtId="0" fontId="52" fillId="0" borderId="31" xfId="1" applyFont="1" applyBorder="1" applyAlignment="1" applyProtection="1">
      <alignment horizontal="center"/>
    </xf>
    <xf numFmtId="0" fontId="13" fillId="6" borderId="31" xfId="1" applyFill="1" applyBorder="1" applyAlignment="1" applyProtection="1">
      <alignment horizontal="center"/>
    </xf>
    <xf numFmtId="0" fontId="36" fillId="0" borderId="3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13" fillId="0" borderId="0" xfId="1" applyAlignment="1" applyProtection="1"/>
    <xf numFmtId="0" fontId="47" fillId="6" borderId="0" xfId="0" applyFont="1" applyFill="1" applyAlignment="1">
      <alignment horizontal="center"/>
    </xf>
    <xf numFmtId="0" fontId="8" fillId="0" borderId="32" xfId="6" applyFont="1" applyFill="1" applyBorder="1" applyAlignment="1">
      <alignment horizontal="left"/>
    </xf>
    <xf numFmtId="0" fontId="40" fillId="8" borderId="0" xfId="2" applyFont="1" applyFill="1" applyBorder="1" applyAlignment="1">
      <alignment horizontal="left" wrapText="1"/>
    </xf>
    <xf numFmtId="0" fontId="47" fillId="6" borderId="0" xfId="0" applyFont="1" applyFill="1" applyAlignment="1"/>
    <xf numFmtId="0" fontId="35" fillId="0" borderId="0" xfId="0" applyFont="1" applyFill="1" applyAlignment="1">
      <alignment horizontal="center"/>
    </xf>
    <xf numFmtId="0" fontId="40" fillId="0" borderId="0" xfId="2" applyFont="1" applyFill="1" applyBorder="1" applyAlignment="1">
      <alignment horizontal="center" vertical="top" wrapText="1"/>
    </xf>
    <xf numFmtId="0" fontId="40" fillId="8" borderId="0" xfId="2" applyFont="1" applyFill="1" applyBorder="1" applyAlignment="1">
      <alignment horizontal="center" wrapText="1"/>
    </xf>
    <xf numFmtId="0" fontId="0" fillId="12" borderId="0" xfId="0" applyFill="1" applyBorder="1"/>
    <xf numFmtId="0" fontId="0" fillId="12" borderId="0" xfId="0" applyFill="1"/>
    <xf numFmtId="0" fontId="55" fillId="0" borderId="0" xfId="0" applyFont="1"/>
    <xf numFmtId="0" fontId="0" fillId="0" borderId="0" xfId="0" applyAlignment="1">
      <alignment horizontal="left" vertical="center" indent="2"/>
    </xf>
    <xf numFmtId="14" fontId="56" fillId="0" borderId="0" xfId="0" applyNumberFormat="1" applyFont="1" applyAlignment="1">
      <alignment vertical="center" wrapText="1"/>
    </xf>
    <xf numFmtId="0" fontId="56" fillId="0" borderId="0" xfId="0" applyFont="1" applyAlignment="1">
      <alignment vertical="center" wrapText="1"/>
    </xf>
    <xf numFmtId="49" fontId="6" fillId="0" borderId="32" xfId="6" applyNumberFormat="1" applyFont="1" applyBorder="1" applyAlignment="1">
      <alignment horizontal="center"/>
    </xf>
    <xf numFmtId="49" fontId="6" fillId="0" borderId="32" xfId="6" applyNumberFormat="1" applyFont="1" applyBorder="1"/>
    <xf numFmtId="49" fontId="6" fillId="0" borderId="31" xfId="0" applyNumberFormat="1" applyFont="1" applyBorder="1" applyAlignment="1">
      <alignment horizontal="center"/>
    </xf>
    <xf numFmtId="49" fontId="6" fillId="0" borderId="31" xfId="0" applyNumberFormat="1" applyFont="1" applyBorder="1"/>
    <xf numFmtId="49" fontId="3" fillId="0" borderId="31" xfId="0" applyNumberFormat="1" applyFont="1" applyBorder="1" applyAlignment="1">
      <alignment horizontal="center"/>
    </xf>
    <xf numFmtId="49" fontId="53" fillId="0" borderId="34" xfId="0" applyNumberFormat="1" applyFont="1" applyFill="1" applyBorder="1" applyAlignment="1">
      <alignment horizontal="left"/>
    </xf>
    <xf numFmtId="49" fontId="6" fillId="0" borderId="35" xfId="0" applyNumberFormat="1" applyFont="1" applyBorder="1" applyAlignment="1">
      <alignment horizontal="center"/>
    </xf>
    <xf numFmtId="49" fontId="43" fillId="0" borderId="35" xfId="0" applyNumberFormat="1" applyFont="1" applyBorder="1" applyAlignment="1">
      <alignment horizontal="right"/>
    </xf>
    <xf numFmtId="49" fontId="7" fillId="0" borderId="35" xfId="0" applyNumberFormat="1" applyFont="1" applyFill="1" applyBorder="1" applyAlignment="1">
      <alignment horizontal="center"/>
    </xf>
    <xf numFmtId="49" fontId="6" fillId="0" borderId="34" xfId="0" applyNumberFormat="1" applyFont="1" applyBorder="1" applyAlignment="1">
      <alignment horizontal="center"/>
    </xf>
    <xf numFmtId="49" fontId="53" fillId="0" borderId="31" xfId="0" applyNumberFormat="1" applyFont="1" applyFill="1" applyBorder="1" applyAlignment="1">
      <alignment horizontal="left"/>
    </xf>
    <xf numFmtId="49" fontId="8" fillId="0" borderId="35" xfId="0" applyNumberFormat="1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left"/>
    </xf>
    <xf numFmtId="49" fontId="8" fillId="0" borderId="35" xfId="0" applyNumberFormat="1" applyFont="1" applyBorder="1" applyAlignment="1">
      <alignment horizontal="right"/>
    </xf>
    <xf numFmtId="49" fontId="3" fillId="0" borderId="34" xfId="0" applyNumberFormat="1" applyFont="1" applyBorder="1"/>
    <xf numFmtId="49" fontId="53" fillId="0" borderId="34" xfId="0" applyNumberFormat="1" applyFont="1" applyBorder="1"/>
    <xf numFmtId="49" fontId="0" fillId="19" borderId="34" xfId="0" applyNumberFormat="1" applyFill="1" applyBorder="1" applyAlignment="1">
      <alignment horizontal="center"/>
    </xf>
    <xf numFmtId="49" fontId="7" fillId="19" borderId="35" xfId="0" applyNumberFormat="1" applyFont="1" applyFill="1" applyBorder="1" applyAlignment="1">
      <alignment horizontal="center"/>
    </xf>
    <xf numFmtId="49" fontId="7" fillId="0" borderId="25" xfId="0" applyNumberFormat="1" applyFont="1" applyFill="1" applyBorder="1" applyAlignment="1" applyProtection="1">
      <alignment horizontal="center"/>
      <protection locked="0"/>
    </xf>
    <xf numFmtId="49" fontId="7" fillId="0" borderId="25" xfId="0" applyNumberFormat="1" applyFont="1" applyFill="1" applyBorder="1" applyAlignment="1">
      <alignment horizontal="center"/>
    </xf>
    <xf numFmtId="49" fontId="57" fillId="0" borderId="31" xfId="0" applyNumberFormat="1" applyFont="1" applyFill="1" applyBorder="1" applyAlignment="1" applyProtection="1">
      <alignment horizontal="center"/>
      <protection locked="0"/>
    </xf>
    <xf numFmtId="49" fontId="57" fillId="16" borderId="31" xfId="0" applyNumberFormat="1" applyFont="1" applyFill="1" applyBorder="1" applyAlignment="1" applyProtection="1">
      <alignment horizontal="center"/>
      <protection locked="0"/>
    </xf>
    <xf numFmtId="49" fontId="7" fillId="16" borderId="35" xfId="0" applyNumberFormat="1" applyFont="1" applyFill="1" applyBorder="1" applyAlignment="1">
      <alignment horizontal="center"/>
    </xf>
    <xf numFmtId="0" fontId="13" fillId="0" borderId="31" xfId="1" applyBorder="1" applyAlignment="1" applyProtection="1">
      <alignment horizontal="center"/>
    </xf>
    <xf numFmtId="0" fontId="7" fillId="0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0" fontId="34" fillId="0" borderId="0" xfId="0" applyFont="1" applyAlignment="1">
      <alignment vertical="center"/>
    </xf>
    <xf numFmtId="49" fontId="39" fillId="0" borderId="31" xfId="0" applyNumberFormat="1" applyFont="1" applyFill="1" applyBorder="1" applyAlignment="1">
      <alignment horizontal="left"/>
    </xf>
    <xf numFmtId="49" fontId="4" fillId="0" borderId="31" xfId="0" applyNumberFormat="1" applyFont="1" applyBorder="1"/>
    <xf numFmtId="49" fontId="4" fillId="0" borderId="31" xfId="0" applyNumberFormat="1" applyFont="1" applyFill="1" applyBorder="1" applyAlignment="1">
      <alignment horizontal="left"/>
    </xf>
    <xf numFmtId="0" fontId="58" fillId="12" borderId="0" xfId="0" applyFont="1" applyFill="1" applyAlignment="1">
      <alignment horizontal="center"/>
    </xf>
    <xf numFmtId="0" fontId="13" fillId="6" borderId="0" xfId="1" applyFill="1" applyAlignment="1" applyProtection="1">
      <alignment horizontal="center"/>
    </xf>
    <xf numFmtId="49" fontId="6" fillId="0" borderId="32" xfId="0" applyNumberFormat="1" applyFont="1" applyBorder="1" applyAlignment="1">
      <alignment horizontal="center"/>
    </xf>
    <xf numFmtId="49" fontId="6" fillId="0" borderId="32" xfId="0" applyNumberFormat="1" applyFont="1" applyBorder="1"/>
    <xf numFmtId="49" fontId="3" fillId="0" borderId="32" xfId="0" applyNumberFormat="1" applyFont="1" applyBorder="1" applyAlignment="1">
      <alignment horizontal="center"/>
    </xf>
    <xf numFmtId="49" fontId="57" fillId="0" borderId="32" xfId="0" applyNumberFormat="1" applyFont="1" applyFill="1" applyBorder="1" applyAlignment="1" applyProtection="1">
      <alignment horizontal="center"/>
      <protection locked="0"/>
    </xf>
    <xf numFmtId="49" fontId="6" fillId="0" borderId="37" xfId="0" applyNumberFormat="1" applyFont="1" applyBorder="1" applyAlignment="1">
      <alignment horizontal="center"/>
    </xf>
    <xf numFmtId="49" fontId="43" fillId="0" borderId="37" xfId="0" applyNumberFormat="1" applyFont="1" applyBorder="1" applyAlignment="1">
      <alignment horizontal="right"/>
    </xf>
    <xf numFmtId="49" fontId="8" fillId="0" borderId="25" xfId="0" applyNumberFormat="1" applyFont="1" applyFill="1" applyBorder="1" applyAlignment="1" applyProtection="1">
      <alignment horizontal="center"/>
      <protection locked="0"/>
    </xf>
    <xf numFmtId="49" fontId="8" fillId="0" borderId="25" xfId="0" applyNumberFormat="1" applyFont="1" applyFill="1" applyBorder="1" applyAlignment="1">
      <alignment horizontal="center"/>
    </xf>
    <xf numFmtId="49" fontId="60" fillId="0" borderId="25" xfId="0" applyNumberFormat="1" applyFont="1" applyFill="1" applyBorder="1" applyAlignment="1">
      <alignment horizontal="center"/>
    </xf>
    <xf numFmtId="49" fontId="61" fillId="0" borderId="25" xfId="0" applyNumberFormat="1" applyFont="1" applyFill="1" applyBorder="1" applyAlignment="1">
      <alignment horizontal="center"/>
    </xf>
    <xf numFmtId="49" fontId="57" fillId="11" borderId="32" xfId="0" applyNumberFormat="1" applyFont="1" applyFill="1" applyBorder="1" applyAlignment="1" applyProtection="1">
      <alignment horizontal="center"/>
      <protection locked="0"/>
    </xf>
    <xf numFmtId="49" fontId="60" fillId="0" borderId="37" xfId="0" applyNumberFormat="1" applyFont="1" applyFill="1" applyBorder="1" applyAlignment="1">
      <alignment horizontal="center"/>
    </xf>
    <xf numFmtId="49" fontId="8" fillId="0" borderId="37" xfId="0" applyNumberFormat="1" applyFont="1" applyFill="1" applyBorder="1" applyAlignment="1">
      <alignment horizontal="center"/>
    </xf>
    <xf numFmtId="49" fontId="8" fillId="11" borderId="37" xfId="0" applyNumberFormat="1" applyFont="1" applyFill="1" applyBorder="1" applyAlignment="1">
      <alignment horizontal="center"/>
    </xf>
    <xf numFmtId="49" fontId="62" fillId="0" borderId="37" xfId="0" applyNumberFormat="1" applyFont="1" applyFill="1" applyBorder="1" applyAlignment="1">
      <alignment horizontal="center"/>
    </xf>
    <xf numFmtId="49" fontId="63" fillId="0" borderId="32" xfId="0" applyNumberFormat="1" applyFont="1" applyFill="1" applyBorder="1" applyAlignment="1" applyProtection="1">
      <alignment horizontal="center" wrapText="1"/>
      <protection locked="0"/>
    </xf>
    <xf numFmtId="49" fontId="8" fillId="0" borderId="37" xfId="0" applyNumberFormat="1" applyFont="1" applyBorder="1" applyAlignment="1">
      <alignment horizontal="right"/>
    </xf>
    <xf numFmtId="49" fontId="61" fillId="0" borderId="37" xfId="0" applyNumberFormat="1" applyFont="1" applyFill="1" applyBorder="1" applyAlignment="1">
      <alignment horizontal="center"/>
    </xf>
    <xf numFmtId="49" fontId="57" fillId="0" borderId="32" xfId="0" applyNumberFormat="1" applyFont="1" applyFill="1" applyBorder="1" applyAlignment="1" applyProtection="1">
      <alignment horizontal="center" wrapText="1"/>
      <protection locked="0"/>
    </xf>
    <xf numFmtId="49" fontId="7" fillId="0" borderId="37" xfId="0" applyNumberFormat="1" applyFont="1" applyFill="1" applyBorder="1" applyAlignment="1">
      <alignment horizontal="center"/>
    </xf>
    <xf numFmtId="49" fontId="7" fillId="11" borderId="37" xfId="0" applyNumberFormat="1" applyFont="1" applyFill="1" applyBorder="1" applyAlignment="1">
      <alignment horizontal="center"/>
    </xf>
    <xf numFmtId="0" fontId="59" fillId="0" borderId="0" xfId="0" applyFont="1"/>
    <xf numFmtId="49" fontId="60" fillId="0" borderId="32" xfId="0" applyNumberFormat="1" applyFont="1" applyFill="1" applyBorder="1" applyAlignment="1" applyProtection="1">
      <alignment horizontal="center"/>
      <protection locked="0"/>
    </xf>
    <xf numFmtId="0" fontId="64" fillId="0" borderId="0" xfId="0" applyFont="1"/>
    <xf numFmtId="0" fontId="65" fillId="0" borderId="0" xfId="0" applyFont="1"/>
    <xf numFmtId="49" fontId="66" fillId="0" borderId="37" xfId="0" applyNumberFormat="1" applyFont="1" applyFill="1" applyBorder="1" applyAlignment="1">
      <alignment horizontal="center"/>
    </xf>
    <xf numFmtId="0" fontId="67" fillId="0" borderId="0" xfId="0" applyFont="1"/>
    <xf numFmtId="0" fontId="4" fillId="12" borderId="0" xfId="0" applyFont="1" applyFill="1"/>
    <xf numFmtId="0" fontId="42" fillId="12" borderId="0" xfId="0" applyFont="1" applyFill="1"/>
    <xf numFmtId="0" fontId="42" fillId="12" borderId="0" xfId="0" applyFont="1" applyFill="1" applyAlignment="1">
      <alignment horizontal="center"/>
    </xf>
    <xf numFmtId="0" fontId="68" fillId="12" borderId="0" xfId="0" applyFont="1" applyFill="1"/>
    <xf numFmtId="0" fontId="36" fillId="0" borderId="0" xfId="0" applyFont="1"/>
    <xf numFmtId="0" fontId="19" fillId="0" borderId="39" xfId="0" applyFont="1" applyFill="1" applyBorder="1" applyAlignment="1">
      <alignment horizontal="center" wrapText="1"/>
    </xf>
    <xf numFmtId="0" fontId="18" fillId="0" borderId="40" xfId="0" applyFont="1" applyFill="1" applyBorder="1" applyAlignment="1">
      <alignment horizontal="center"/>
    </xf>
    <xf numFmtId="0" fontId="8" fillId="8" borderId="32" xfId="2" applyFont="1" applyFill="1" applyBorder="1" applyAlignment="1">
      <alignment horizontal="left" wrapText="1"/>
    </xf>
    <xf numFmtId="0" fontId="0" fillId="6" borderId="32" xfId="0" applyFill="1" applyBorder="1" applyAlignment="1"/>
    <xf numFmtId="0" fontId="7" fillId="0" borderId="32" xfId="0" applyFont="1" applyBorder="1" applyAlignment="1">
      <alignment horizontal="center"/>
    </xf>
    <xf numFmtId="0" fontId="7" fillId="0" borderId="32" xfId="0" applyFont="1" applyBorder="1" applyAlignment="1"/>
    <xf numFmtId="49" fontId="44" fillId="0" borderId="37" xfId="0" applyNumberFormat="1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6" borderId="24" xfId="0" applyFont="1" applyFill="1" applyBorder="1" applyAlignment="1">
      <alignment horizontal="center"/>
    </xf>
    <xf numFmtId="0" fontId="36" fillId="6" borderId="34" xfId="0" applyFont="1" applyFill="1" applyBorder="1"/>
    <xf numFmtId="0" fontId="36" fillId="6" borderId="34" xfId="0" applyFont="1" applyFill="1" applyBorder="1" applyAlignment="1">
      <alignment horizontal="center"/>
    </xf>
    <xf numFmtId="0" fontId="36" fillId="6" borderId="38" xfId="0" applyFont="1" applyFill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38" xfId="0" applyFont="1" applyBorder="1"/>
    <xf numFmtId="0" fontId="13" fillId="0" borderId="38" xfId="1" applyBorder="1" applyAlignment="1" applyProtection="1">
      <alignment horizontal="center"/>
    </xf>
    <xf numFmtId="0" fontId="69" fillId="0" borderId="0" xfId="0" applyFont="1" applyAlignment="1">
      <alignment vertical="center"/>
    </xf>
    <xf numFmtId="0" fontId="70" fillId="0" borderId="0" xfId="0" applyFont="1" applyAlignment="1">
      <alignment horizontal="left" vertical="center" wrapText="1"/>
    </xf>
    <xf numFmtId="0" fontId="4" fillId="0" borderId="38" xfId="0" applyFont="1" applyFill="1" applyBorder="1" applyAlignment="1">
      <alignment horizontal="center"/>
    </xf>
    <xf numFmtId="0" fontId="4" fillId="0" borderId="38" xfId="0" applyFont="1" applyFill="1" applyBorder="1"/>
    <xf numFmtId="0" fontId="4" fillId="0" borderId="38" xfId="0" applyFont="1" applyFill="1" applyBorder="1" applyAlignment="1">
      <alignment horizontal="left"/>
    </xf>
    <xf numFmtId="0" fontId="4" fillId="0" borderId="38" xfId="2" applyFont="1" applyFill="1" applyBorder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6" fillId="6" borderId="41" xfId="0" applyFont="1" applyFill="1" applyBorder="1" applyAlignment="1">
      <alignment horizontal="center"/>
    </xf>
    <xf numFmtId="0" fontId="0" fillId="0" borderId="38" xfId="0" applyBorder="1"/>
    <xf numFmtId="0" fontId="4" fillId="17" borderId="38" xfId="0" applyFont="1" applyFill="1" applyBorder="1" applyAlignment="1">
      <alignment horizontal="center"/>
    </xf>
    <xf numFmtId="0" fontId="36" fillId="21" borderId="31" xfId="0" applyFont="1" applyFill="1" applyBorder="1"/>
    <xf numFmtId="0" fontId="4" fillId="21" borderId="38" xfId="0" applyFont="1" applyFill="1" applyBorder="1"/>
    <xf numFmtId="0" fontId="0" fillId="0" borderId="38" xfId="0" applyFill="1" applyBorder="1"/>
    <xf numFmtId="0" fontId="36" fillId="0" borderId="31" xfId="0" applyFont="1" applyFill="1" applyBorder="1"/>
    <xf numFmtId="0" fontId="73" fillId="0" borderId="42" xfId="8" applyFont="1" applyBorder="1"/>
    <xf numFmtId="0" fontId="72" fillId="0" borderId="0" xfId="8" applyFont="1" applyBorder="1"/>
    <xf numFmtId="0" fontId="72" fillId="0" borderId="0" xfId="8" applyFont="1" applyBorder="1" applyAlignment="1">
      <alignment horizontal="center"/>
    </xf>
    <xf numFmtId="0" fontId="72" fillId="0" borderId="0" xfId="8" applyFont="1" applyAlignment="1">
      <alignment horizontal="center"/>
    </xf>
    <xf numFmtId="0" fontId="73" fillId="0" borderId="42" xfId="8" applyFont="1" applyBorder="1" applyAlignment="1">
      <alignment horizontal="center"/>
    </xf>
    <xf numFmtId="0" fontId="72" fillId="0" borderId="20" xfId="8" applyFont="1" applyBorder="1"/>
    <xf numFmtId="0" fontId="72" fillId="0" borderId="23" xfId="8" applyFont="1" applyBorder="1"/>
    <xf numFmtId="0" fontId="72" fillId="0" borderId="2" xfId="8" applyFont="1" applyBorder="1" applyAlignment="1">
      <alignment horizontal="center"/>
    </xf>
    <xf numFmtId="49" fontId="53" fillId="0" borderId="37" xfId="0" applyNumberFormat="1" applyFont="1" applyBorder="1" applyAlignment="1">
      <alignment horizontal="right"/>
    </xf>
    <xf numFmtId="49" fontId="3" fillId="0" borderId="37" xfId="0" applyNumberFormat="1" applyFont="1" applyBorder="1" applyAlignment="1">
      <alignment horizontal="right"/>
    </xf>
    <xf numFmtId="49" fontId="44" fillId="0" borderId="25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44" fillId="0" borderId="37" xfId="0" applyNumberFormat="1" applyFont="1" applyFill="1" applyBorder="1" applyAlignment="1" applyProtection="1">
      <alignment horizontal="center"/>
      <protection locked="0"/>
    </xf>
    <xf numFmtId="0" fontId="0" fillId="6" borderId="44" xfId="0" applyFill="1" applyBorder="1"/>
    <xf numFmtId="0" fontId="0" fillId="6" borderId="47" xfId="0" applyFill="1" applyBorder="1"/>
    <xf numFmtId="0" fontId="7" fillId="6" borderId="0" xfId="0" applyFont="1" applyFill="1"/>
    <xf numFmtId="0" fontId="4" fillId="0" borderId="50" xfId="0" applyFont="1" applyBorder="1" applyAlignment="1">
      <alignment horizontal="center"/>
    </xf>
    <xf numFmtId="0" fontId="7" fillId="6" borderId="0" xfId="0" applyFont="1" applyFill="1" applyAlignment="1">
      <alignment horizontal="left"/>
    </xf>
    <xf numFmtId="0" fontId="4" fillId="0" borderId="51" xfId="0" applyFont="1" applyBorder="1" applyAlignment="1">
      <alignment horizontal="center"/>
    </xf>
    <xf numFmtId="0" fontId="57" fillId="0" borderId="0" xfId="0" applyFont="1"/>
    <xf numFmtId="0" fontId="74" fillId="17" borderId="27" xfId="0" applyFont="1" applyFill="1" applyBorder="1"/>
    <xf numFmtId="0" fontId="74" fillId="17" borderId="29" xfId="0" applyFont="1" applyFill="1" applyBorder="1"/>
    <xf numFmtId="0" fontId="0" fillId="17" borderId="28" xfId="0" applyFill="1" applyBorder="1"/>
    <xf numFmtId="0" fontId="0" fillId="11" borderId="38" xfId="0" applyFill="1" applyBorder="1" applyAlignment="1">
      <alignment horizontal="center"/>
    </xf>
    <xf numFmtId="49" fontId="44" fillId="11" borderId="25" xfId="0" applyNumberFormat="1" applyFont="1" applyFill="1" applyBorder="1" applyAlignment="1">
      <alignment horizontal="center"/>
    </xf>
    <xf numFmtId="49" fontId="44" fillId="11" borderId="37" xfId="0" applyNumberFormat="1" applyFont="1" applyFill="1" applyBorder="1" applyAlignment="1">
      <alignment horizontal="center"/>
    </xf>
    <xf numFmtId="49" fontId="75" fillId="0" borderId="32" xfId="0" applyNumberFormat="1" applyFont="1" applyFill="1" applyBorder="1" applyAlignment="1" applyProtection="1">
      <alignment horizontal="center" wrapText="1"/>
      <protection locked="0"/>
    </xf>
    <xf numFmtId="49" fontId="75" fillId="0" borderId="32" xfId="0" applyNumberFormat="1" applyFont="1" applyFill="1" applyBorder="1" applyAlignment="1" applyProtection="1">
      <alignment horizontal="center"/>
      <protection locked="0"/>
    </xf>
    <xf numFmtId="49" fontId="44" fillId="11" borderId="32" xfId="0" applyNumberFormat="1" applyFont="1" applyFill="1" applyBorder="1" applyAlignment="1" applyProtection="1">
      <alignment horizontal="center"/>
      <protection locked="0"/>
    </xf>
    <xf numFmtId="49" fontId="11" fillId="0" borderId="32" xfId="0" applyNumberFormat="1" applyFont="1" applyFill="1" applyBorder="1" applyAlignment="1" applyProtection="1">
      <alignment horizontal="center"/>
      <protection locked="0"/>
    </xf>
    <xf numFmtId="0" fontId="4" fillId="20" borderId="38" xfId="0" applyFont="1" applyFill="1" applyBorder="1" applyAlignment="1">
      <alignment horizontal="center"/>
    </xf>
    <xf numFmtId="0" fontId="4" fillId="0" borderId="32" xfId="2" applyFont="1" applyFill="1" applyBorder="1" applyAlignment="1">
      <alignment horizontal="center" wrapText="1"/>
    </xf>
    <xf numFmtId="0" fontId="6" fillId="0" borderId="0" xfId="0" applyFont="1" applyFill="1"/>
    <xf numFmtId="0" fontId="15" fillId="0" borderId="0" xfId="0" applyFont="1" applyFill="1"/>
    <xf numFmtId="0" fontId="76" fillId="0" borderId="0" xfId="0" applyFont="1" applyFill="1"/>
    <xf numFmtId="49" fontId="44" fillId="0" borderId="32" xfId="0" applyNumberFormat="1" applyFont="1" applyFill="1" applyBorder="1" applyAlignment="1" applyProtection="1">
      <alignment horizontal="center"/>
      <protection locked="0"/>
    </xf>
    <xf numFmtId="0" fontId="0" fillId="0" borderId="32" xfId="0" applyBorder="1"/>
    <xf numFmtId="0" fontId="4" fillId="0" borderId="32" xfId="0" applyFont="1" applyBorder="1"/>
    <xf numFmtId="0" fontId="0" fillId="0" borderId="32" xfId="0" applyBorder="1" applyAlignment="1">
      <alignment horizontal="center"/>
    </xf>
    <xf numFmtId="0" fontId="19" fillId="0" borderId="41" xfId="0" applyFont="1" applyFill="1" applyBorder="1" applyAlignment="1">
      <alignment horizontal="center" wrapText="1"/>
    </xf>
    <xf numFmtId="49" fontId="4" fillId="0" borderId="32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77" fillId="0" borderId="0" xfId="0" applyFont="1"/>
    <xf numFmtId="0" fontId="71" fillId="0" borderId="0" xfId="0" applyFont="1" applyAlignment="1">
      <alignment horizontal="center"/>
    </xf>
    <xf numFmtId="16" fontId="0" fillId="0" borderId="0" xfId="0" applyNumberFormat="1"/>
    <xf numFmtId="0" fontId="4" fillId="0" borderId="41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5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1" borderId="38" xfId="0" applyFill="1" applyBorder="1"/>
    <xf numFmtId="1" fontId="0" fillId="0" borderId="38" xfId="0" applyNumberFormat="1" applyBorder="1" applyAlignment="1">
      <alignment horizontal="center"/>
    </xf>
    <xf numFmtId="1" fontId="0" fillId="11" borderId="38" xfId="0" applyNumberFormat="1" applyFill="1" applyBorder="1" applyAlignment="1">
      <alignment horizontal="center"/>
    </xf>
    <xf numFmtId="0" fontId="4" fillId="11" borderId="53" xfId="2" applyFont="1" applyFill="1" applyBorder="1" applyAlignment="1">
      <alignment horizontal="center" wrapText="1"/>
    </xf>
    <xf numFmtId="1" fontId="0" fillId="11" borderId="38" xfId="0" applyNumberFormat="1" applyFill="1" applyBorder="1"/>
    <xf numFmtId="0" fontId="39" fillId="0" borderId="38" xfId="0" applyFont="1" applyFill="1" applyBorder="1"/>
    <xf numFmtId="0" fontId="4" fillId="0" borderId="41" xfId="2" applyFont="1" applyFill="1" applyBorder="1" applyAlignment="1">
      <alignment horizontal="center" wrapText="1"/>
    </xf>
    <xf numFmtId="0" fontId="4" fillId="0" borderId="16" xfId="2" applyFont="1" applyFill="1" applyBorder="1" applyAlignment="1">
      <alignment horizontal="center" wrapText="1"/>
    </xf>
    <xf numFmtId="0" fontId="4" fillId="0" borderId="53" xfId="2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/>
    </xf>
    <xf numFmtId="0" fontId="4" fillId="11" borderId="38" xfId="2" applyFont="1" applyFill="1" applyBorder="1" applyAlignment="1">
      <alignment horizontal="center" wrapText="1"/>
    </xf>
    <xf numFmtId="0" fontId="0" fillId="0" borderId="38" xfId="0" applyFill="1" applyBorder="1" applyAlignment="1">
      <alignment horizontal="center"/>
    </xf>
    <xf numFmtId="1" fontId="0" fillId="0" borderId="38" xfId="0" applyNumberFormat="1" applyFill="1" applyBorder="1" applyAlignment="1">
      <alignment horizontal="center"/>
    </xf>
    <xf numFmtId="0" fontId="4" fillId="0" borderId="38" xfId="2" applyFont="1" applyFill="1" applyBorder="1" applyAlignment="1">
      <alignment horizontal="center"/>
    </xf>
    <xf numFmtId="16" fontId="78" fillId="0" borderId="38" xfId="0" applyNumberFormat="1" applyFont="1" applyFill="1" applyBorder="1" applyAlignment="1">
      <alignment horizontal="center"/>
    </xf>
    <xf numFmtId="0" fontId="78" fillId="0" borderId="38" xfId="0" applyFont="1" applyFill="1" applyBorder="1" applyAlignment="1">
      <alignment horizontal="center"/>
    </xf>
    <xf numFmtId="0" fontId="78" fillId="0" borderId="0" xfId="0" applyFont="1" applyFill="1"/>
    <xf numFmtId="0" fontId="78" fillId="0" borderId="38" xfId="0" applyFont="1" applyBorder="1" applyAlignment="1">
      <alignment horizontal="center"/>
    </xf>
    <xf numFmtId="0" fontId="78" fillId="11" borderId="38" xfId="0" applyFont="1" applyFill="1" applyBorder="1"/>
    <xf numFmtId="0" fontId="78" fillId="0" borderId="0" xfId="0" applyFont="1"/>
    <xf numFmtId="1" fontId="78" fillId="0" borderId="38" xfId="0" applyNumberFormat="1" applyFont="1" applyFill="1" applyBorder="1" applyAlignment="1">
      <alignment horizontal="center"/>
    </xf>
    <xf numFmtId="0" fontId="4" fillId="20" borderId="41" xfId="0" applyFont="1" applyFill="1" applyBorder="1" applyAlignment="1">
      <alignment horizontal="center"/>
    </xf>
    <xf numFmtId="0" fontId="4" fillId="20" borderId="16" xfId="0" applyFont="1" applyFill="1" applyBorder="1" applyAlignment="1">
      <alignment horizontal="center"/>
    </xf>
    <xf numFmtId="0" fontId="0" fillId="20" borderId="0" xfId="0" applyFill="1"/>
    <xf numFmtId="0" fontId="0" fillId="20" borderId="38" xfId="0" applyFill="1" applyBorder="1"/>
    <xf numFmtId="0" fontId="0" fillId="20" borderId="38" xfId="0" applyFill="1" applyBorder="1" applyAlignment="1">
      <alignment horizontal="center"/>
    </xf>
    <xf numFmtId="1" fontId="0" fillId="20" borderId="38" xfId="0" applyNumberFormat="1" applyFill="1" applyBorder="1"/>
    <xf numFmtId="1" fontId="0" fillId="20" borderId="38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4" fillId="6" borderId="49" xfId="0" applyFont="1" applyFill="1" applyBorder="1"/>
    <xf numFmtId="0" fontId="4" fillId="6" borderId="51" xfId="0" applyFont="1" applyFill="1" applyBorder="1"/>
    <xf numFmtId="0" fontId="71" fillId="0" borderId="0" xfId="0" applyFont="1" applyAlignment="1"/>
    <xf numFmtId="0" fontId="0" fillId="22" borderId="27" xfId="0" applyFill="1" applyBorder="1"/>
    <xf numFmtId="0" fontId="0" fillId="22" borderId="29" xfId="0" applyFill="1" applyBorder="1"/>
    <xf numFmtId="0" fontId="0" fillId="22" borderId="28" xfId="0" applyFill="1" applyBorder="1"/>
    <xf numFmtId="0" fontId="4" fillId="14" borderId="38" xfId="0" applyFont="1" applyFill="1" applyBorder="1"/>
    <xf numFmtId="0" fontId="4" fillId="14" borderId="38" xfId="0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  <xf numFmtId="0" fontId="4" fillId="14" borderId="38" xfId="0" applyFont="1" applyFill="1" applyBorder="1" applyAlignment="1">
      <alignment horizontal="left"/>
    </xf>
    <xf numFmtId="0" fontId="4" fillId="14" borderId="38" xfId="2" applyFont="1" applyFill="1" applyBorder="1" applyAlignment="1">
      <alignment horizontal="center" wrapText="1"/>
    </xf>
    <xf numFmtId="0" fontId="39" fillId="14" borderId="38" xfId="0" applyFont="1" applyFill="1" applyBorder="1"/>
    <xf numFmtId="0" fontId="4" fillId="14" borderId="41" xfId="2" applyFont="1" applyFill="1" applyBorder="1" applyAlignment="1">
      <alignment horizontal="center" wrapText="1"/>
    </xf>
    <xf numFmtId="0" fontId="3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17" borderId="29" xfId="0" applyFill="1" applyBorder="1"/>
    <xf numFmtId="0" fontId="4" fillId="11" borderId="0" xfId="0" applyFont="1" applyFill="1"/>
    <xf numFmtId="0" fontId="0" fillId="11" borderId="0" xfId="0" applyFill="1"/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4" fillId="11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4" fillId="9" borderId="38" xfId="0" applyFont="1" applyFill="1" applyBorder="1"/>
    <xf numFmtId="0" fontId="4" fillId="9" borderId="38" xfId="0" applyFont="1" applyFill="1" applyBorder="1" applyAlignment="1">
      <alignment horizontal="center"/>
    </xf>
    <xf numFmtId="0" fontId="4" fillId="9" borderId="41" xfId="0" applyFont="1" applyFill="1" applyBorder="1" applyAlignment="1">
      <alignment horizontal="center"/>
    </xf>
    <xf numFmtId="0" fontId="4" fillId="9" borderId="38" xfId="0" applyFont="1" applyFill="1" applyBorder="1" applyAlignment="1">
      <alignment horizontal="left"/>
    </xf>
    <xf numFmtId="0" fontId="4" fillId="9" borderId="41" xfId="2" applyFont="1" applyFill="1" applyBorder="1" applyAlignment="1">
      <alignment horizontal="center" wrapText="1"/>
    </xf>
    <xf numFmtId="0" fontId="39" fillId="9" borderId="38" xfId="0" applyFont="1" applyFill="1" applyBorder="1"/>
    <xf numFmtId="0" fontId="4" fillId="9" borderId="38" xfId="2" applyFont="1" applyFill="1" applyBorder="1" applyAlignment="1">
      <alignment horizontal="center" wrapText="1"/>
    </xf>
    <xf numFmtId="0" fontId="13" fillId="0" borderId="0" xfId="1" applyAlignment="1" applyProtection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6" borderId="0" xfId="1" applyFill="1" applyAlignment="1" applyProtection="1"/>
    <xf numFmtId="1" fontId="0" fillId="0" borderId="38" xfId="0" applyNumberFormat="1" applyFill="1" applyBorder="1"/>
    <xf numFmtId="49" fontId="75" fillId="11" borderId="32" xfId="0" applyNumberFormat="1" applyFont="1" applyFill="1" applyBorder="1" applyAlignment="1" applyProtection="1">
      <alignment horizontal="center"/>
      <protection locked="0"/>
    </xf>
    <xf numFmtId="0" fontId="80" fillId="0" borderId="0" xfId="0" applyFont="1"/>
    <xf numFmtId="0" fontId="11" fillId="0" borderId="38" xfId="0" applyFont="1" applyBorder="1" applyAlignment="1">
      <alignment horizontal="center"/>
    </xf>
    <xf numFmtId="0" fontId="11" fillId="0" borderId="38" xfId="0" applyFont="1" applyBorder="1"/>
    <xf numFmtId="0" fontId="48" fillId="0" borderId="38" xfId="0" applyFont="1" applyBorder="1" applyAlignment="1">
      <alignment horizontal="center"/>
    </xf>
    <xf numFmtId="0" fontId="48" fillId="0" borderId="34" xfId="0" applyFont="1" applyFill="1" applyBorder="1" applyAlignment="1">
      <alignment horizontal="left"/>
    </xf>
    <xf numFmtId="49" fontId="44" fillId="17" borderId="38" xfId="0" applyNumberFormat="1" applyFont="1" applyFill="1" applyBorder="1" applyAlignment="1" applyProtection="1">
      <alignment horizontal="center"/>
      <protection locked="0"/>
    </xf>
    <xf numFmtId="49" fontId="44" fillId="17" borderId="38" xfId="0" applyNumberFormat="1" applyFont="1" applyFill="1" applyBorder="1" applyAlignment="1">
      <alignment horizontal="center"/>
    </xf>
    <xf numFmtId="0" fontId="48" fillId="0" borderId="37" xfId="0" applyFont="1" applyBorder="1" applyAlignment="1">
      <alignment horizontal="center"/>
    </xf>
    <xf numFmtId="0" fontId="48" fillId="0" borderId="37" xfId="0" applyFont="1" applyFill="1" applyBorder="1" applyAlignment="1">
      <alignment horizontal="right"/>
    </xf>
    <xf numFmtId="49" fontId="44" fillId="10" borderId="37" xfId="0" applyNumberFormat="1" applyFont="1" applyFill="1" applyBorder="1" applyAlignment="1">
      <alignment horizontal="center"/>
    </xf>
    <xf numFmtId="49" fontId="43" fillId="10" borderId="37" xfId="0" applyNumberFormat="1" applyFont="1" applyFill="1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48" fillId="0" borderId="34" xfId="0" applyFont="1" applyFill="1" applyBorder="1"/>
    <xf numFmtId="0" fontId="48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right"/>
    </xf>
    <xf numFmtId="49" fontId="44" fillId="0" borderId="0" xfId="0" applyNumberFormat="1" applyFont="1" applyFill="1" applyBorder="1" applyAlignment="1">
      <alignment horizontal="center"/>
    </xf>
    <xf numFmtId="0" fontId="48" fillId="0" borderId="0" xfId="0" applyFont="1"/>
    <xf numFmtId="0" fontId="44" fillId="17" borderId="38" xfId="0" applyFont="1" applyFill="1" applyBorder="1" applyAlignment="1">
      <alignment horizontal="center"/>
    </xf>
    <xf numFmtId="0" fontId="44" fillId="1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49" fontId="75" fillId="23" borderId="32" xfId="0" applyNumberFormat="1" applyFont="1" applyFill="1" applyBorder="1" applyAlignment="1" applyProtection="1">
      <alignment horizontal="center"/>
      <protection locked="0"/>
    </xf>
    <xf numFmtId="49" fontId="44" fillId="23" borderId="37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49" fontId="81" fillId="0" borderId="38" xfId="0" applyNumberFormat="1" applyFont="1" applyFill="1" applyBorder="1" applyAlignment="1" applyProtection="1">
      <alignment horizontal="center"/>
      <protection locked="0"/>
    </xf>
    <xf numFmtId="0" fontId="48" fillId="0" borderId="0" xfId="0" applyFont="1" applyFill="1" applyBorder="1" applyAlignment="1">
      <alignment horizontal="center"/>
    </xf>
    <xf numFmtId="0" fontId="4" fillId="20" borderId="38" xfId="0" applyFont="1" applyFill="1" applyBorder="1" applyAlignment="1">
      <alignment horizontal="left"/>
    </xf>
    <xf numFmtId="0" fontId="39" fillId="0" borderId="53" xfId="0" applyFont="1" applyFill="1" applyBorder="1" applyAlignment="1">
      <alignment horizontal="center"/>
    </xf>
    <xf numFmtId="0" fontId="39" fillId="0" borderId="38" xfId="0" applyFont="1" applyFill="1" applyBorder="1" applyAlignment="1">
      <alignment horizontal="center"/>
    </xf>
    <xf numFmtId="0" fontId="39" fillId="0" borderId="0" xfId="0" applyFont="1" applyFill="1"/>
    <xf numFmtId="1" fontId="39" fillId="0" borderId="38" xfId="0" applyNumberFormat="1" applyFont="1" applyFill="1" applyBorder="1" applyAlignment="1">
      <alignment horizontal="center"/>
    </xf>
    <xf numFmtId="0" fontId="4" fillId="9" borderId="38" xfId="2" applyFont="1" applyFill="1" applyBorder="1" applyAlignment="1">
      <alignment horizontal="center"/>
    </xf>
    <xf numFmtId="0" fontId="4" fillId="9" borderId="38" xfId="0" quotePrefix="1" applyFont="1" applyFill="1" applyBorder="1"/>
    <xf numFmtId="0" fontId="4" fillId="20" borderId="53" xfId="2" applyFont="1" applyFill="1" applyBorder="1" applyAlignment="1">
      <alignment horizontal="center" wrapText="1"/>
    </xf>
    <xf numFmtId="0" fontId="4" fillId="11" borderId="53" xfId="0" applyFont="1" applyFill="1" applyBorder="1" applyAlignment="1">
      <alignment horizontal="center"/>
    </xf>
    <xf numFmtId="0" fontId="7" fillId="8" borderId="32" xfId="2" applyFont="1" applyFill="1" applyBorder="1" applyAlignment="1">
      <alignment horizontal="left" wrapText="1"/>
    </xf>
    <xf numFmtId="0" fontId="18" fillId="11" borderId="1" xfId="0" applyFont="1" applyFill="1" applyBorder="1" applyAlignment="1">
      <alignment horizontal="center" wrapText="1"/>
    </xf>
    <xf numFmtId="0" fontId="19" fillId="11" borderId="1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/>
    </xf>
    <xf numFmtId="0" fontId="35" fillId="11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19" fillId="11" borderId="39" xfId="0" applyFont="1" applyFill="1" applyBorder="1" applyAlignment="1">
      <alignment horizontal="center" wrapText="1"/>
    </xf>
    <xf numFmtId="0" fontId="18" fillId="11" borderId="32" xfId="0" applyFont="1" applyFill="1" applyBorder="1" applyAlignment="1">
      <alignment horizontal="center"/>
    </xf>
    <xf numFmtId="0" fontId="19" fillId="11" borderId="41" xfId="0" applyFont="1" applyFill="1" applyBorder="1" applyAlignment="1">
      <alignment horizontal="center" wrapText="1"/>
    </xf>
    <xf numFmtId="0" fontId="0" fillId="0" borderId="56" xfId="0" applyBorder="1"/>
    <xf numFmtId="0" fontId="4" fillId="0" borderId="56" xfId="0" applyFont="1" applyBorder="1"/>
    <xf numFmtId="0" fontId="0" fillId="0" borderId="56" xfId="0" applyBorder="1" applyAlignment="1">
      <alignment horizontal="center"/>
    </xf>
    <xf numFmtId="0" fontId="0" fillId="6" borderId="56" xfId="0" applyFill="1" applyBorder="1" applyAlignment="1"/>
    <xf numFmtId="0" fontId="7" fillId="0" borderId="56" xfId="0" applyFont="1" applyBorder="1" applyAlignment="1">
      <alignment horizontal="center"/>
    </xf>
    <xf numFmtId="0" fontId="7" fillId="0" borderId="56" xfId="0" applyFont="1" applyBorder="1" applyAlignment="1"/>
    <xf numFmtId="0" fontId="18" fillId="11" borderId="56" xfId="0" applyFont="1" applyFill="1" applyBorder="1" applyAlignment="1">
      <alignment horizontal="center"/>
    </xf>
    <xf numFmtId="0" fontId="19" fillId="11" borderId="57" xfId="0" applyFont="1" applyFill="1" applyBorder="1" applyAlignment="1">
      <alignment horizontal="center" wrapText="1"/>
    </xf>
    <xf numFmtId="49" fontId="4" fillId="11" borderId="31" xfId="0" applyNumberFormat="1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49" fontId="4" fillId="11" borderId="32" xfId="0" applyNumberFormat="1" applyFont="1" applyFill="1" applyBorder="1" applyAlignment="1">
      <alignment horizontal="left"/>
    </xf>
    <xf numFmtId="0" fontId="7" fillId="11" borderId="32" xfId="0" applyFont="1" applyFill="1" applyBorder="1" applyAlignment="1">
      <alignment horizontal="center"/>
    </xf>
    <xf numFmtId="0" fontId="58" fillId="12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0" fillId="17" borderId="52" xfId="0" applyFill="1" applyBorder="1" applyAlignment="1">
      <alignment horizontal="center" wrapText="1"/>
    </xf>
    <xf numFmtId="0" fontId="0" fillId="17" borderId="18" xfId="0" applyFill="1" applyBorder="1" applyAlignment="1">
      <alignment horizontal="center" wrapText="1"/>
    </xf>
    <xf numFmtId="0" fontId="0" fillId="17" borderId="45" xfId="0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29" xfId="0" applyFont="1" applyFill="1" applyBorder="1" applyAlignment="1">
      <alignment horizontal="center"/>
    </xf>
    <xf numFmtId="0" fontId="6" fillId="11" borderId="28" xfId="0" applyFont="1" applyFill="1" applyBorder="1" applyAlignment="1">
      <alignment horizontal="center"/>
    </xf>
    <xf numFmtId="0" fontId="0" fillId="17" borderId="55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43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24" xfId="0" applyFont="1" applyFill="1" applyBorder="1" applyAlignment="1">
      <alignment horizontal="left" vertical="top" wrapText="1"/>
    </xf>
    <xf numFmtId="0" fontId="7" fillId="0" borderId="25" xfId="0" applyFont="1" applyFill="1" applyBorder="1" applyAlignment="1">
      <alignment horizontal="left" vertical="top" wrapText="1"/>
    </xf>
    <xf numFmtId="49" fontId="54" fillId="17" borderId="0" xfId="0" applyNumberFormat="1" applyFont="1" applyFill="1" applyAlignment="1">
      <alignment horizontal="center"/>
    </xf>
    <xf numFmtId="49" fontId="82" fillId="17" borderId="0" xfId="0" applyNumberFormat="1" applyFont="1" applyFill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6" fillId="6" borderId="47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47" fillId="6" borderId="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7" fillId="6" borderId="4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6" fillId="6" borderId="44" xfId="0" applyFont="1" applyFill="1" applyBorder="1" applyAlignment="1">
      <alignment horizontal="center"/>
    </xf>
    <xf numFmtId="0" fontId="4" fillId="6" borderId="52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49" fontId="54" fillId="0" borderId="0" xfId="0" applyNumberFormat="1" applyFont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51" fillId="0" borderId="0" xfId="6" applyFont="1" applyAlignment="1">
      <alignment horizontal="center"/>
    </xf>
  </cellXfs>
  <cellStyles count="9">
    <cellStyle name="Followed Hyperlink" xfId="3" builtinId="9" hidden="1"/>
    <cellStyle name="Hyperlink" xfId="1" builtinId="8"/>
    <cellStyle name="Normal" xfId="0" builtinId="0"/>
    <cellStyle name="Normal 2" xfId="4"/>
    <cellStyle name="Normal 2 2" xfId="7"/>
    <cellStyle name="Normal 3" xfId="5"/>
    <cellStyle name="Normal 3 2" xfId="8"/>
    <cellStyle name="Normal 4" xfId="6"/>
    <cellStyle name="Normal_Sheet1" xfId="2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44B"/>
      <color rgb="FFB8C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8.jpeg"/><Relationship Id="rId3" Type="http://schemas.openxmlformats.org/officeDocument/2006/relationships/image" Target="../media/image4.jpeg"/><Relationship Id="rId21" Type="http://schemas.openxmlformats.org/officeDocument/2006/relationships/image" Target="cid:8D1BAD35-B97D-4724-8DB5-3157BAE75C71" TargetMode="External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cid:image003.jpg@01D6FA40.A6396AC0" TargetMode="External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19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cid:image004.jpg@01D70944.F739DEB0" TargetMode="External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457200</xdr:colOff>
      <xdr:row>29</xdr:row>
      <xdr:rowOff>33020</xdr:rowOff>
    </xdr:to>
    <xdr:pic>
      <xdr:nvPicPr>
        <xdr:cNvPr id="2" name="Picture 1" descr="C:\Users\pemitchell\AppData\Local\Microsoft\Windows\INetCache\Content.Outlook\DHMUBVGP\NABL Final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5943600" cy="4319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12700</xdr:rowOff>
    </xdr:from>
    <xdr:to>
      <xdr:col>5</xdr:col>
      <xdr:colOff>6350</xdr:colOff>
      <xdr:row>14</xdr:row>
      <xdr:rowOff>15240</xdr:rowOff>
    </xdr:to>
    <xdr:pic>
      <xdr:nvPicPr>
        <xdr:cNvPr id="2" name="Picture 1" descr="C:\Users\pemitchell\AppData\Local\Microsoft\Windows\INetCache\Content.Outlook\DHMUBVGP\Maui Wowi Fin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580"/>
          <a:ext cx="2444750" cy="21818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</xdr:row>
      <xdr:rowOff>64944</xdr:rowOff>
    </xdr:from>
    <xdr:to>
      <xdr:col>10</xdr:col>
      <xdr:colOff>425738</xdr:colOff>
      <xdr:row>11</xdr:row>
      <xdr:rowOff>144318</xdr:rowOff>
    </xdr:to>
    <xdr:pic>
      <xdr:nvPicPr>
        <xdr:cNvPr id="3" name="Picture 2" descr="C:\Users\pemitchell\AppData\Local\Microsoft\Windows\Temporary Internet Files\Content.Outlook\SZ27CAZC\cougar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2955" y="382444"/>
          <a:ext cx="2244147" cy="15081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355023</xdr:colOff>
      <xdr:row>27</xdr:row>
      <xdr:rowOff>138546</xdr:rowOff>
    </xdr:to>
    <xdr:pic>
      <xdr:nvPicPr>
        <xdr:cNvPr id="5" name="Picture 4" descr="Image result for LUMBERJACKS baseball LOGOS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36" y="2848841"/>
          <a:ext cx="2173432" cy="178377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11</xdr:col>
      <xdr:colOff>0</xdr:colOff>
      <xdr:row>28</xdr:row>
      <xdr:rowOff>130810</xdr:rowOff>
    </xdr:to>
    <xdr:pic>
      <xdr:nvPicPr>
        <xdr:cNvPr id="6" name="Picture 5" descr="C:\Users\pemitchell\Downloads\park city pickers.jpe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24200"/>
          <a:ext cx="2438400" cy="1974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32</xdr:row>
      <xdr:rowOff>95251</xdr:rowOff>
    </xdr:from>
    <xdr:to>
      <xdr:col>10</xdr:col>
      <xdr:colOff>432954</xdr:colOff>
      <xdr:row>44</xdr:row>
      <xdr:rowOff>77933</xdr:rowOff>
    </xdr:to>
    <xdr:pic>
      <xdr:nvPicPr>
        <xdr:cNvPr id="8" name="Picture 7" descr="C:\Users\PEMITC~1\AppData\Local\Temp\ShizuokaSamurai-2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2955" y="5299365"/>
          <a:ext cx="2251363" cy="19569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16</xdr:col>
      <xdr:colOff>603250</xdr:colOff>
      <xdr:row>44</xdr:row>
      <xdr:rowOff>64943</xdr:rowOff>
    </xdr:to>
    <xdr:pic>
      <xdr:nvPicPr>
        <xdr:cNvPr id="9" name="Picture 8" descr="C:\Users\pemitchell\Downloads\Ark Angels 1.jpg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773" y="5354205"/>
          <a:ext cx="2421659" cy="18111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552450</xdr:colOff>
      <xdr:row>49</xdr:row>
      <xdr:rowOff>6350</xdr:rowOff>
    </xdr:from>
    <xdr:to>
      <xdr:col>4</xdr:col>
      <xdr:colOff>565150</xdr:colOff>
      <xdr:row>60</xdr:row>
      <xdr:rowOff>129886</xdr:rowOff>
    </xdr:to>
    <xdr:pic>
      <xdr:nvPicPr>
        <xdr:cNvPr id="10" name="Picture 1" descr="MissionViejoVigilantes9798b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059305"/>
          <a:ext cx="2437245" cy="1933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135890</xdr:rowOff>
    </xdr:to>
    <xdr:sp macro="" textlink="">
      <xdr:nvSpPr>
        <xdr:cNvPr id="11" name="bva-7kujOPiiQM:" descr="Image result for crushers baseball logo"/>
        <xdr:cNvSpPr>
          <a:spLocks noChangeAspect="1" noChangeArrowheads="1"/>
        </xdr:cNvSpPr>
      </xdr:nvSpPr>
      <xdr:spPr bwMode="auto">
        <a:xfrm>
          <a:off x="4267200" y="8823960"/>
          <a:ext cx="304800" cy="30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11</xdr:col>
      <xdr:colOff>19050</xdr:colOff>
      <xdr:row>61</xdr:row>
      <xdr:rowOff>152400</xdr:rowOff>
    </xdr:to>
    <xdr:pic>
      <xdr:nvPicPr>
        <xdr:cNvPr id="12" name="Picture 11" descr="C:\Users\pemitchell\AppData\Local\Microsoft\Windows\INetCache\Content.MSO\ADA1D9A1.tmp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23960"/>
          <a:ext cx="2457450" cy="21640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49</xdr:row>
      <xdr:rowOff>1</xdr:rowOff>
    </xdr:from>
    <xdr:to>
      <xdr:col>16</xdr:col>
      <xdr:colOff>495300</xdr:colOff>
      <xdr:row>62</xdr:row>
      <xdr:rowOff>15240</xdr:rowOff>
    </xdr:to>
    <xdr:pic>
      <xdr:nvPicPr>
        <xdr:cNvPr id="13" name="Picture 12" descr="C:\Users\PEMITC~1\AppData\Local\Temp\Metroplex Stars Logo Plain-1.jpg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823961"/>
          <a:ext cx="2324100" cy="21945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4</xdr:col>
      <xdr:colOff>603250</xdr:colOff>
      <xdr:row>78</xdr:row>
      <xdr:rowOff>7620</xdr:rowOff>
    </xdr:to>
    <xdr:pic>
      <xdr:nvPicPr>
        <xdr:cNvPr id="14" name="Picture 13" descr="C:\Users\pemitchell\AppData\Local\Microsoft\Windows\INetCache\Content.Outlook\DHMUBVGP\Mariner Logo (002).png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8160"/>
          <a:ext cx="2432050" cy="2019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594360</xdr:colOff>
      <xdr:row>65</xdr:row>
      <xdr:rowOff>0</xdr:rowOff>
    </xdr:from>
    <xdr:to>
      <xdr:col>10</xdr:col>
      <xdr:colOff>581660</xdr:colOff>
      <xdr:row>78</xdr:row>
      <xdr:rowOff>15240</xdr:rowOff>
    </xdr:to>
    <xdr:pic>
      <xdr:nvPicPr>
        <xdr:cNvPr id="15" name="Picture 14" descr="C:\Users\pemitchell\Downloads\Red Arrow.jpg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" y="11765280"/>
          <a:ext cx="2425700" cy="21945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65</xdr:row>
      <xdr:rowOff>0</xdr:rowOff>
    </xdr:from>
    <xdr:to>
      <xdr:col>16</xdr:col>
      <xdr:colOff>596900</xdr:colOff>
      <xdr:row>78</xdr:row>
      <xdr:rowOff>1270</xdr:rowOff>
    </xdr:to>
    <xdr:pic>
      <xdr:nvPicPr>
        <xdr:cNvPr id="17" name="Picture 16" descr="C:\Users\pemitchell\AppData\Local\Microsoft\Windows\INetCache\Content.Outlook\DHMUBVGP\Orlando Lightning.png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765280"/>
          <a:ext cx="2425700" cy="2171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7620</xdr:colOff>
      <xdr:row>93</xdr:row>
      <xdr:rowOff>152400</xdr:rowOff>
    </xdr:to>
    <xdr:pic>
      <xdr:nvPicPr>
        <xdr:cNvPr id="18" name="Picture 17" descr="C:\Users\pemitchell\AppData\Local\Microsoft\Windows\INetCache\Content.Outlook\DHMUBVGP\Groton Antiques.png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98980"/>
          <a:ext cx="2446020" cy="21640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17</xdr:col>
      <xdr:colOff>15240</xdr:colOff>
      <xdr:row>93</xdr:row>
      <xdr:rowOff>152400</xdr:rowOff>
    </xdr:to>
    <xdr:pic>
      <xdr:nvPicPr>
        <xdr:cNvPr id="20" name="Picture 19" descr="C:\Users\pemitchell\AppData\Local\Microsoft\Windows\INetCache\Content.Outlook\DHMUBVGP\Terrapin Flyers 1.png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698980"/>
          <a:ext cx="2453640" cy="21640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360795</xdr:colOff>
      <xdr:row>1</xdr:row>
      <xdr:rowOff>79374</xdr:rowOff>
    </xdr:from>
    <xdr:to>
      <xdr:col>17</xdr:col>
      <xdr:colOff>519546</xdr:colOff>
      <xdr:row>12</xdr:row>
      <xdr:rowOff>21647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34431" y="238124"/>
          <a:ext cx="3189433" cy="1688523"/>
        </a:xfrm>
        <a:prstGeom prst="rect">
          <a:avLst/>
        </a:prstGeom>
      </xdr:spPr>
    </xdr:pic>
    <xdr:clientData/>
  </xdr:twoCellAnchor>
  <xdr:twoCellAnchor editAs="oneCell">
    <xdr:from>
      <xdr:col>1</xdr:col>
      <xdr:colOff>165966</xdr:colOff>
      <xdr:row>32</xdr:row>
      <xdr:rowOff>28862</xdr:rowOff>
    </xdr:from>
    <xdr:to>
      <xdr:col>4</xdr:col>
      <xdr:colOff>389659</xdr:colOff>
      <xdr:row>44</xdr:row>
      <xdr:rowOff>129885</xdr:rowOff>
    </xdr:to>
    <xdr:pic>
      <xdr:nvPicPr>
        <xdr:cNvPr id="22" name="Picture 21" descr="cid:image003.jpg@01D6FA40.A6396AC0"/>
        <xdr:cNvPicPr/>
      </xdr:nvPicPr>
      <xdr:blipFill>
        <a:blip xmlns:r="http://schemas.openxmlformats.org/officeDocument/2006/relationships" r:embed="rId16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02" y="5065567"/>
          <a:ext cx="2042102" cy="2006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266988</xdr:colOff>
      <xdr:row>15</xdr:row>
      <xdr:rowOff>57727</xdr:rowOff>
    </xdr:from>
    <xdr:to>
      <xdr:col>16</xdr:col>
      <xdr:colOff>440170</xdr:colOff>
      <xdr:row>29</xdr:row>
      <xdr:rowOff>36080</xdr:rowOff>
    </xdr:to>
    <xdr:pic>
      <xdr:nvPicPr>
        <xdr:cNvPr id="24" name="Picture 23" descr="cid:177cc845e20bda4f13"/>
        <xdr:cNvPicPr/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6761" y="2467841"/>
          <a:ext cx="1991591" cy="22297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122670</xdr:colOff>
      <xdr:row>80</xdr:row>
      <xdr:rowOff>43295</xdr:rowOff>
    </xdr:from>
    <xdr:to>
      <xdr:col>11</xdr:col>
      <xdr:colOff>288925</xdr:colOff>
      <xdr:row>93</xdr:row>
      <xdr:rowOff>86591</xdr:rowOff>
    </xdr:to>
    <xdr:pic>
      <xdr:nvPicPr>
        <xdr:cNvPr id="21" name="Picture 20" descr="cid:8D1BAD35-B97D-4724-8DB5-3157BAE75C71"/>
        <xdr:cNvPicPr/>
      </xdr:nvPicPr>
      <xdr:blipFill>
        <a:blip xmlns:r="http://schemas.openxmlformats.org/officeDocument/2006/relationships" r:embed="rId20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625" y="13003068"/>
          <a:ext cx="2590800" cy="21070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336259</xdr:colOff>
      <xdr:row>32</xdr:row>
      <xdr:rowOff>23310</xdr:rowOff>
    </xdr:from>
    <xdr:ext cx="184731" cy="937629"/>
    <xdr:sp macro="" textlink="">
      <xdr:nvSpPr>
        <xdr:cNvPr id="2" name="Rectangle 1"/>
        <xdr:cNvSpPr/>
      </xdr:nvSpPr>
      <xdr:spPr>
        <a:xfrm>
          <a:off x="9912059" y="745916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336259</xdr:colOff>
      <xdr:row>32</xdr:row>
      <xdr:rowOff>23310</xdr:rowOff>
    </xdr:from>
    <xdr:ext cx="184731" cy="937629"/>
    <xdr:sp macro="" textlink="">
      <xdr:nvSpPr>
        <xdr:cNvPr id="4" name="Rectangle 3"/>
        <xdr:cNvSpPr/>
      </xdr:nvSpPr>
      <xdr:spPr>
        <a:xfrm>
          <a:off x="11385259" y="810051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336259</xdr:colOff>
      <xdr:row>32</xdr:row>
      <xdr:rowOff>23310</xdr:rowOff>
    </xdr:from>
    <xdr:ext cx="184731" cy="937629"/>
    <xdr:sp macro="" textlink="">
      <xdr:nvSpPr>
        <xdr:cNvPr id="2" name="Rectangle 1"/>
        <xdr:cNvSpPr/>
      </xdr:nvSpPr>
      <xdr:spPr>
        <a:xfrm>
          <a:off x="9903592" y="759039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MITC~1\AppData\Local\Temp\Users\pemitchell\AppData\Local\Microsoft\Windows\Temporary%20Internet%20Files\Content.IE5\DCRZ2U63\NABL2013_Master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pjmitch" refreshedDate="39766.562898958335" createdVersion="1" recordCount="714" upgradeOnRefresh="1">
  <cacheSource type="worksheet">
    <worksheetSource ref="F3:F734" sheet="Rosters and available players" r:id="rId1"/>
  </cacheSource>
  <cacheFields count="1">
    <cacheField name="NABL" numFmtId="0">
      <sharedItems count="19">
        <s v="Bay"/>
        <s v="Boca Raton"/>
        <s v="Capistrano"/>
        <s v="Cazadero"/>
        <s v="East Reading"/>
        <s v="Etiwanda"/>
        <s v="Groton"/>
        <s v="Iowa"/>
        <s v="Metroplex"/>
        <s v="Mission Viejo"/>
        <s v="New England"/>
        <s v="Orlando"/>
        <s v="Poland"/>
        <s v="Red Arrow"/>
        <s v="Ruppert"/>
        <s v="Shizouka"/>
        <s v="Stockton"/>
        <s v="Terrapin"/>
        <s v="Shizuok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MultipleLabel="0" showMemberPropertyTips="0" useAutoFormatting="1" itemPrintTitles="1" indent="0" compact="0" compactData="0" gridDropZones="1">
  <location ref="A3:B23" firstHeaderRow="2" firstDataRow="2" firstDataCol="1"/>
  <pivotFields count="1">
    <pivotField axis="axisRow" dataField="1" compact="0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8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Count of NABL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t.rogers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mp1166@gmail.com" TargetMode="External"/><Relationship Id="rId13" Type="http://schemas.openxmlformats.org/officeDocument/2006/relationships/hyperlink" Target="mailto:powercat6365@sbcglobal.net" TargetMode="External"/><Relationship Id="rId3" Type="http://schemas.openxmlformats.org/officeDocument/2006/relationships/hyperlink" Target="mailto:killampeter@yahoo.com" TargetMode="External"/><Relationship Id="rId7" Type="http://schemas.openxmlformats.org/officeDocument/2006/relationships/hyperlink" Target="mailto:bobcats110@yahoo.com" TargetMode="External"/><Relationship Id="rId12" Type="http://schemas.openxmlformats.org/officeDocument/2006/relationships/hyperlink" Target="mailto:Hal.norman@gmail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apbadelao@hotmail.com" TargetMode="External"/><Relationship Id="rId16" Type="http://schemas.openxmlformats.org/officeDocument/2006/relationships/hyperlink" Target="https://discord.com/channels/558385837713391617/558385838174634033" TargetMode="External"/><Relationship Id="rId1" Type="http://schemas.openxmlformats.org/officeDocument/2006/relationships/hyperlink" Target="mailto:SHTROLLEY@aol.com" TargetMode="External"/><Relationship Id="rId6" Type="http://schemas.openxmlformats.org/officeDocument/2006/relationships/hyperlink" Target="mailto:CapoAPBA@gmail.com" TargetMode="External"/><Relationship Id="rId11" Type="http://schemas.openxmlformats.org/officeDocument/2006/relationships/hyperlink" Target="https://discord.gg/7uPKcwZ" TargetMode="External"/><Relationship Id="rId5" Type="http://schemas.openxmlformats.org/officeDocument/2006/relationships/hyperlink" Target="mailto:Pjmitch@aol.com" TargetMode="External"/><Relationship Id="rId15" Type="http://schemas.openxmlformats.org/officeDocument/2006/relationships/hyperlink" Target="mailto:diazAPBA@gmail.com" TargetMode="External"/><Relationship Id="rId10" Type="http://schemas.openxmlformats.org/officeDocument/2006/relationships/hyperlink" Target="mailto:mitch.shelton@hotmail.com" TargetMode="External"/><Relationship Id="rId4" Type="http://schemas.openxmlformats.org/officeDocument/2006/relationships/hyperlink" Target="mailto:ne_mariners@yahoo.com" TargetMode="External"/><Relationship Id="rId9" Type="http://schemas.openxmlformats.org/officeDocument/2006/relationships/hyperlink" Target="mailto:hometownbb@aol.com" TargetMode="External"/><Relationship Id="rId14" Type="http://schemas.openxmlformats.org/officeDocument/2006/relationships/hyperlink" Target="https://discord.gg/dBGZRj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E17" sqref="E17"/>
    </sheetView>
  </sheetViews>
  <sheetFormatPr defaultColWidth="8.81640625" defaultRowHeight="12.5" x14ac:dyDescent="0.25"/>
  <cols>
    <col min="1" max="1" width="16.453125" customWidth="1"/>
    <col min="2" max="2" width="5" bestFit="1" customWidth="1"/>
  </cols>
  <sheetData>
    <row r="3" spans="1:4" x14ac:dyDescent="0.25">
      <c r="A3" s="87" t="s">
        <v>882</v>
      </c>
      <c r="B3" s="88"/>
    </row>
    <row r="4" spans="1:4" x14ac:dyDescent="0.25">
      <c r="A4" s="87" t="s">
        <v>740</v>
      </c>
      <c r="B4" s="88" t="s">
        <v>881</v>
      </c>
    </row>
    <row r="5" spans="1:4" x14ac:dyDescent="0.25">
      <c r="A5" s="85" t="s">
        <v>742</v>
      </c>
      <c r="B5" s="91">
        <v>39</v>
      </c>
      <c r="D5" s="93" t="str">
        <f>IF(B5&gt;40,"DANGER","")</f>
        <v/>
      </c>
    </row>
    <row r="6" spans="1:4" x14ac:dyDescent="0.25">
      <c r="A6" s="86" t="s">
        <v>876</v>
      </c>
      <c r="B6" s="92">
        <v>40</v>
      </c>
      <c r="D6" s="93" t="str">
        <f t="shared" ref="D6:D22" si="0">IF(B6&gt;40,"DANGER","")</f>
        <v/>
      </c>
    </row>
    <row r="7" spans="1:4" x14ac:dyDescent="0.25">
      <c r="A7" s="86" t="s">
        <v>1200</v>
      </c>
      <c r="B7" s="92">
        <v>39</v>
      </c>
      <c r="D7" s="93" t="str">
        <f t="shared" si="0"/>
        <v/>
      </c>
    </row>
    <row r="8" spans="1:4" x14ac:dyDescent="0.25">
      <c r="A8" s="86" t="s">
        <v>649</v>
      </c>
      <c r="B8" s="92">
        <v>40</v>
      </c>
      <c r="D8" s="93" t="str">
        <f t="shared" si="0"/>
        <v/>
      </c>
    </row>
    <row r="9" spans="1:4" x14ac:dyDescent="0.25">
      <c r="A9" s="86" t="s">
        <v>241</v>
      </c>
      <c r="B9" s="92">
        <v>39</v>
      </c>
      <c r="D9" s="93" t="str">
        <f t="shared" si="0"/>
        <v/>
      </c>
    </row>
    <row r="10" spans="1:4" x14ac:dyDescent="0.25">
      <c r="A10" s="86" t="s">
        <v>248</v>
      </c>
      <c r="B10" s="92">
        <v>40</v>
      </c>
      <c r="D10" s="93" t="str">
        <f t="shared" si="0"/>
        <v/>
      </c>
    </row>
    <row r="11" spans="1:4" x14ac:dyDescent="0.25">
      <c r="A11" s="86" t="s">
        <v>691</v>
      </c>
      <c r="B11" s="92">
        <v>40</v>
      </c>
      <c r="D11" s="93" t="str">
        <f t="shared" si="0"/>
        <v/>
      </c>
    </row>
    <row r="12" spans="1:4" x14ac:dyDescent="0.25">
      <c r="A12" s="86" t="s">
        <v>706</v>
      </c>
      <c r="B12" s="92">
        <v>40</v>
      </c>
      <c r="D12" s="93" t="str">
        <f t="shared" si="0"/>
        <v/>
      </c>
    </row>
    <row r="13" spans="1:4" x14ac:dyDescent="0.25">
      <c r="A13" s="86" t="s">
        <v>974</v>
      </c>
      <c r="B13" s="92">
        <v>40</v>
      </c>
      <c r="D13" s="93" t="str">
        <f t="shared" si="0"/>
        <v/>
      </c>
    </row>
    <row r="14" spans="1:4" x14ac:dyDescent="0.25">
      <c r="A14" s="86" t="s">
        <v>597</v>
      </c>
      <c r="B14" s="92">
        <v>39</v>
      </c>
      <c r="D14" s="93" t="str">
        <f t="shared" si="0"/>
        <v/>
      </c>
    </row>
    <row r="15" spans="1:4" x14ac:dyDescent="0.25">
      <c r="A15" s="86" t="s">
        <v>572</v>
      </c>
      <c r="B15" s="92">
        <v>40</v>
      </c>
      <c r="D15" s="93" t="str">
        <f t="shared" si="0"/>
        <v/>
      </c>
    </row>
    <row r="16" spans="1:4" x14ac:dyDescent="0.25">
      <c r="A16" s="86" t="s">
        <v>779</v>
      </c>
      <c r="B16" s="92">
        <v>40</v>
      </c>
      <c r="D16" s="93" t="str">
        <f t="shared" si="0"/>
        <v/>
      </c>
    </row>
    <row r="17" spans="1:4" x14ac:dyDescent="0.25">
      <c r="A17" s="86" t="s">
        <v>41</v>
      </c>
      <c r="B17" s="92">
        <v>39</v>
      </c>
      <c r="D17" s="93" t="str">
        <f t="shared" si="0"/>
        <v/>
      </c>
    </row>
    <row r="18" spans="1:4" x14ac:dyDescent="0.25">
      <c r="A18" s="86" t="s">
        <v>624</v>
      </c>
      <c r="B18" s="92">
        <v>40</v>
      </c>
      <c r="D18" s="93" t="str">
        <f t="shared" si="0"/>
        <v/>
      </c>
    </row>
    <row r="19" spans="1:4" x14ac:dyDescent="0.25">
      <c r="A19" s="86" t="s">
        <v>43</v>
      </c>
      <c r="B19" s="92">
        <v>40</v>
      </c>
      <c r="D19" s="93" t="str">
        <f t="shared" si="0"/>
        <v/>
      </c>
    </row>
    <row r="20" spans="1:4" x14ac:dyDescent="0.25">
      <c r="A20" s="86" t="s">
        <v>1117</v>
      </c>
      <c r="B20" s="92">
        <v>40</v>
      </c>
      <c r="D20" s="93" t="str">
        <f t="shared" si="0"/>
        <v/>
      </c>
    </row>
    <row r="21" spans="1:4" x14ac:dyDescent="0.25">
      <c r="A21" s="86" t="s">
        <v>207</v>
      </c>
      <c r="B21" s="92">
        <v>39</v>
      </c>
      <c r="D21" s="93" t="str">
        <f t="shared" si="0"/>
        <v/>
      </c>
    </row>
    <row r="22" spans="1:4" x14ac:dyDescent="0.25">
      <c r="A22" s="86" t="s">
        <v>247</v>
      </c>
      <c r="B22" s="92">
        <v>40</v>
      </c>
      <c r="D22" s="93" t="str">
        <f t="shared" si="0"/>
        <v/>
      </c>
    </row>
    <row r="23" spans="1:4" x14ac:dyDescent="0.25">
      <c r="A23" s="89" t="s">
        <v>883</v>
      </c>
      <c r="B23" s="90">
        <v>714</v>
      </c>
    </row>
  </sheetData>
  <phoneticPr fontId="25" type="noConversion"/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7"/>
  <sheetViews>
    <sheetView workbookViewId="0">
      <selection activeCell="A2" sqref="A2:E137"/>
    </sheetView>
  </sheetViews>
  <sheetFormatPr defaultColWidth="8.81640625" defaultRowHeight="12.5" x14ac:dyDescent="0.25"/>
  <cols>
    <col min="1" max="1" width="12.1796875" customWidth="1"/>
    <col min="2" max="2" width="12" customWidth="1"/>
  </cols>
  <sheetData>
    <row r="2" spans="1:5" x14ac:dyDescent="0.25">
      <c r="A2" s="73" t="s">
        <v>690</v>
      </c>
      <c r="B2" s="112" t="s">
        <v>658</v>
      </c>
      <c r="C2" s="113"/>
      <c r="D2" s="39"/>
      <c r="E2" s="36" t="s">
        <v>746</v>
      </c>
    </row>
    <row r="3" spans="1:5" x14ac:dyDescent="0.25">
      <c r="A3" s="73" t="s">
        <v>467</v>
      </c>
      <c r="B3" s="112" t="s">
        <v>119</v>
      </c>
      <c r="C3" s="75"/>
      <c r="D3" s="51"/>
      <c r="E3" s="36" t="s">
        <v>743</v>
      </c>
    </row>
    <row r="4" spans="1:5" x14ac:dyDescent="0.25">
      <c r="A4" s="73" t="s">
        <v>904</v>
      </c>
      <c r="B4" s="73" t="s">
        <v>826</v>
      </c>
      <c r="C4" s="75"/>
      <c r="D4" s="39"/>
      <c r="E4" s="131" t="s">
        <v>743</v>
      </c>
    </row>
    <row r="5" spans="1:5" x14ac:dyDescent="0.25">
      <c r="A5" s="112" t="s">
        <v>12</v>
      </c>
      <c r="B5" s="112" t="s">
        <v>591</v>
      </c>
      <c r="C5" s="75"/>
      <c r="D5" s="51"/>
      <c r="E5" s="36" t="s">
        <v>746</v>
      </c>
    </row>
    <row r="6" spans="1:5" x14ac:dyDescent="0.25">
      <c r="A6" s="73" t="s">
        <v>730</v>
      </c>
      <c r="B6" s="112" t="s">
        <v>673</v>
      </c>
      <c r="C6" s="75"/>
      <c r="D6" s="114"/>
      <c r="E6" s="75" t="s">
        <v>762</v>
      </c>
    </row>
    <row r="7" spans="1:5" x14ac:dyDescent="0.25">
      <c r="A7" s="73" t="s">
        <v>837</v>
      </c>
      <c r="B7" s="112" t="s">
        <v>838</v>
      </c>
      <c r="C7" s="75"/>
      <c r="D7" s="112"/>
      <c r="E7" s="36" t="s">
        <v>796</v>
      </c>
    </row>
    <row r="8" spans="1:5" x14ac:dyDescent="0.25">
      <c r="A8" s="73" t="s">
        <v>799</v>
      </c>
      <c r="B8" s="112" t="s">
        <v>798</v>
      </c>
      <c r="C8" s="113"/>
      <c r="D8" s="35"/>
      <c r="E8" s="36" t="s">
        <v>754</v>
      </c>
    </row>
    <row r="9" spans="1:5" x14ac:dyDescent="0.25">
      <c r="A9" s="73" t="s">
        <v>1704</v>
      </c>
      <c r="B9" s="112" t="s">
        <v>1705</v>
      </c>
      <c r="C9" s="75"/>
      <c r="D9" s="114"/>
      <c r="E9" s="75" t="s">
        <v>743</v>
      </c>
    </row>
    <row r="10" spans="1:5" x14ac:dyDescent="0.25">
      <c r="A10" s="73" t="s">
        <v>858</v>
      </c>
      <c r="B10" s="112" t="s">
        <v>596</v>
      </c>
      <c r="C10" s="75"/>
      <c r="D10" s="35"/>
      <c r="E10" s="36" t="s">
        <v>793</v>
      </c>
    </row>
    <row r="11" spans="1:5" x14ac:dyDescent="0.25">
      <c r="A11" s="73" t="s">
        <v>1416</v>
      </c>
      <c r="B11" s="73" t="s">
        <v>747</v>
      </c>
      <c r="C11" s="113"/>
      <c r="D11" s="39"/>
      <c r="E11" s="159" t="s">
        <v>765</v>
      </c>
    </row>
    <row r="12" spans="1:5" x14ac:dyDescent="0.25">
      <c r="A12" s="73" t="s">
        <v>836</v>
      </c>
      <c r="B12" s="112" t="s">
        <v>684</v>
      </c>
      <c r="C12" s="75"/>
      <c r="D12" s="51"/>
      <c r="E12" s="36" t="s">
        <v>754</v>
      </c>
    </row>
    <row r="13" spans="1:5" x14ac:dyDescent="0.25">
      <c r="A13" s="73" t="s">
        <v>1281</v>
      </c>
      <c r="B13" s="73" t="s">
        <v>1282</v>
      </c>
      <c r="C13" s="75"/>
      <c r="D13" s="39"/>
      <c r="E13" s="138" t="s">
        <v>746</v>
      </c>
    </row>
    <row r="14" spans="1:5" x14ac:dyDescent="0.25">
      <c r="A14" s="73" t="s">
        <v>1283</v>
      </c>
      <c r="B14" s="73" t="s">
        <v>587</v>
      </c>
      <c r="C14" s="75"/>
      <c r="D14" s="73"/>
      <c r="E14" s="147" t="s">
        <v>743</v>
      </c>
    </row>
    <row r="15" spans="1:5" x14ac:dyDescent="0.25">
      <c r="A15" s="73" t="s">
        <v>407</v>
      </c>
      <c r="B15" s="112" t="s">
        <v>820</v>
      </c>
      <c r="C15" s="113"/>
      <c r="D15" s="113"/>
      <c r="E15" s="36" t="s">
        <v>746</v>
      </c>
    </row>
    <row r="16" spans="1:5" x14ac:dyDescent="0.25">
      <c r="A16" s="73" t="s">
        <v>408</v>
      </c>
      <c r="B16" s="112" t="s">
        <v>702</v>
      </c>
      <c r="C16" s="75"/>
      <c r="D16" s="114"/>
      <c r="E16" s="75" t="s">
        <v>743</v>
      </c>
    </row>
    <row r="17" spans="1:5" x14ac:dyDescent="0.25">
      <c r="A17" s="73" t="s">
        <v>1688</v>
      </c>
      <c r="B17" s="112" t="s">
        <v>1689</v>
      </c>
      <c r="C17" s="75"/>
      <c r="D17" s="114"/>
      <c r="E17" s="75" t="s">
        <v>765</v>
      </c>
    </row>
    <row r="18" spans="1:5" x14ac:dyDescent="0.25">
      <c r="A18" s="73" t="s">
        <v>14</v>
      </c>
      <c r="B18" s="73" t="s">
        <v>767</v>
      </c>
      <c r="C18" s="113"/>
      <c r="D18" s="39"/>
      <c r="E18" s="75" t="s">
        <v>743</v>
      </c>
    </row>
    <row r="19" spans="1:5" x14ac:dyDescent="0.25">
      <c r="A19" s="73" t="s">
        <v>608</v>
      </c>
      <c r="B19" s="112" t="s">
        <v>410</v>
      </c>
      <c r="C19" s="75"/>
      <c r="D19" s="39"/>
      <c r="E19" s="36" t="s">
        <v>743</v>
      </c>
    </row>
    <row r="20" spans="1:5" x14ac:dyDescent="0.25">
      <c r="A20" s="73" t="s">
        <v>122</v>
      </c>
      <c r="B20" s="112" t="s">
        <v>792</v>
      </c>
      <c r="C20" s="75"/>
      <c r="D20" s="51"/>
      <c r="E20" s="75" t="s">
        <v>743</v>
      </c>
    </row>
    <row r="21" spans="1:5" x14ac:dyDescent="0.25">
      <c r="A21" s="73" t="s">
        <v>1657</v>
      </c>
      <c r="B21" s="112" t="s">
        <v>536</v>
      </c>
      <c r="C21" s="75"/>
      <c r="D21" s="39"/>
      <c r="E21" s="36" t="s">
        <v>466</v>
      </c>
    </row>
    <row r="22" spans="1:5" x14ac:dyDescent="0.25">
      <c r="A22" s="73" t="s">
        <v>1685</v>
      </c>
      <c r="B22" s="112" t="s">
        <v>1686</v>
      </c>
      <c r="C22" s="75"/>
      <c r="D22" s="39"/>
      <c r="E22" s="75" t="s">
        <v>746</v>
      </c>
    </row>
    <row r="23" spans="1:5" x14ac:dyDescent="0.25">
      <c r="A23" s="73" t="s">
        <v>1652</v>
      </c>
      <c r="B23" s="112" t="s">
        <v>821</v>
      </c>
      <c r="C23" s="75"/>
      <c r="D23" s="39"/>
      <c r="E23" s="36" t="s">
        <v>762</v>
      </c>
    </row>
    <row r="24" spans="1:5" x14ac:dyDescent="0.25">
      <c r="A24" s="73" t="s">
        <v>629</v>
      </c>
      <c r="B24" s="112" t="s">
        <v>687</v>
      </c>
      <c r="C24" s="75"/>
      <c r="D24" s="39"/>
      <c r="E24" s="36" t="s">
        <v>743</v>
      </c>
    </row>
    <row r="25" spans="1:5" x14ac:dyDescent="0.25">
      <c r="A25" s="73" t="s">
        <v>812</v>
      </c>
      <c r="B25" s="112" t="s">
        <v>813</v>
      </c>
      <c r="C25" s="113"/>
      <c r="D25" s="39"/>
      <c r="E25" s="113" t="s">
        <v>743</v>
      </c>
    </row>
    <row r="26" spans="1:5" x14ac:dyDescent="0.25">
      <c r="A26" s="73" t="s">
        <v>1673</v>
      </c>
      <c r="B26" s="112" t="s">
        <v>790</v>
      </c>
      <c r="C26" s="75"/>
      <c r="D26" s="39"/>
      <c r="E26" s="75" t="s">
        <v>746</v>
      </c>
    </row>
    <row r="27" spans="1:5" x14ac:dyDescent="0.25">
      <c r="A27" s="73" t="s">
        <v>537</v>
      </c>
      <c r="B27" s="112" t="s">
        <v>538</v>
      </c>
      <c r="C27" s="75"/>
      <c r="D27" s="51"/>
      <c r="E27" s="36" t="s">
        <v>746</v>
      </c>
    </row>
    <row r="28" spans="1:5" x14ac:dyDescent="0.25">
      <c r="A28" s="73" t="s">
        <v>1410</v>
      </c>
      <c r="B28" s="73" t="s">
        <v>767</v>
      </c>
      <c r="C28" s="75"/>
      <c r="D28" s="73"/>
      <c r="E28" s="113" t="s">
        <v>743</v>
      </c>
    </row>
    <row r="29" spans="1:5" x14ac:dyDescent="0.25">
      <c r="A29" s="73" t="s">
        <v>1661</v>
      </c>
      <c r="B29" s="112" t="s">
        <v>724</v>
      </c>
      <c r="C29" s="75"/>
      <c r="D29" s="35"/>
      <c r="E29" s="113" t="s">
        <v>743</v>
      </c>
    </row>
    <row r="30" spans="1:5" x14ac:dyDescent="0.25">
      <c r="A30" s="73" t="s">
        <v>413</v>
      </c>
      <c r="B30" s="73" t="s">
        <v>792</v>
      </c>
      <c r="C30" s="75"/>
      <c r="D30" s="39"/>
      <c r="E30" s="147" t="s">
        <v>466</v>
      </c>
    </row>
    <row r="31" spans="1:5" x14ac:dyDescent="0.25">
      <c r="A31" s="73" t="s">
        <v>127</v>
      </c>
      <c r="B31" s="73" t="s">
        <v>1752</v>
      </c>
      <c r="C31" s="75"/>
      <c r="D31" s="51"/>
      <c r="E31" s="75" t="s">
        <v>746</v>
      </c>
    </row>
    <row r="32" spans="1:5" x14ac:dyDescent="0.25">
      <c r="A32" s="73" t="s">
        <v>1716</v>
      </c>
      <c r="B32" s="112" t="s">
        <v>148</v>
      </c>
      <c r="C32" s="75"/>
      <c r="D32" s="114"/>
      <c r="E32" s="75" t="s">
        <v>743</v>
      </c>
    </row>
    <row r="33" spans="1:5" x14ac:dyDescent="0.25">
      <c r="A33" s="73" t="s">
        <v>1707</v>
      </c>
      <c r="B33" s="112" t="s">
        <v>1708</v>
      </c>
      <c r="C33" s="75"/>
      <c r="D33" s="114"/>
      <c r="E33" s="75" t="s">
        <v>466</v>
      </c>
    </row>
    <row r="34" spans="1:5" x14ac:dyDescent="0.25">
      <c r="A34" s="73" t="s">
        <v>552</v>
      </c>
      <c r="B34" s="112" t="s">
        <v>553</v>
      </c>
      <c r="C34" s="75"/>
      <c r="D34" s="39"/>
      <c r="E34" s="36" t="s">
        <v>793</v>
      </c>
    </row>
    <row r="35" spans="1:5" x14ac:dyDescent="0.25">
      <c r="A35" s="73" t="s">
        <v>863</v>
      </c>
      <c r="B35" s="112" t="s">
        <v>16</v>
      </c>
      <c r="C35" s="75"/>
      <c r="D35" s="39"/>
      <c r="E35" s="36" t="s">
        <v>762</v>
      </c>
    </row>
    <row r="36" spans="1:5" x14ac:dyDescent="0.25">
      <c r="A36" s="73" t="s">
        <v>1234</v>
      </c>
      <c r="B36" s="73" t="s">
        <v>751</v>
      </c>
      <c r="C36" s="75"/>
      <c r="D36" s="39"/>
      <c r="E36" s="36" t="s">
        <v>772</v>
      </c>
    </row>
    <row r="37" spans="1:5" x14ac:dyDescent="0.25">
      <c r="A37" s="73" t="s">
        <v>813</v>
      </c>
      <c r="B37" s="112" t="s">
        <v>580</v>
      </c>
      <c r="C37" s="113"/>
      <c r="D37" s="39"/>
      <c r="E37" s="113" t="s">
        <v>743</v>
      </c>
    </row>
    <row r="38" spans="1:5" x14ac:dyDescent="0.25">
      <c r="A38" s="112" t="s">
        <v>813</v>
      </c>
      <c r="B38" s="112" t="s">
        <v>643</v>
      </c>
      <c r="C38" s="75"/>
      <c r="D38" s="112"/>
      <c r="E38" s="75" t="s">
        <v>746</v>
      </c>
    </row>
    <row r="39" spans="1:5" x14ac:dyDescent="0.25">
      <c r="A39" s="73" t="s">
        <v>1394</v>
      </c>
      <c r="B39" s="73" t="s">
        <v>1289</v>
      </c>
      <c r="C39" s="75"/>
      <c r="D39" s="114"/>
      <c r="E39" s="131" t="s">
        <v>743</v>
      </c>
    </row>
    <row r="40" spans="1:5" x14ac:dyDescent="0.25">
      <c r="A40" s="73" t="s">
        <v>1665</v>
      </c>
      <c r="B40" s="112" t="s">
        <v>1396</v>
      </c>
      <c r="C40" s="75"/>
      <c r="D40" s="51"/>
      <c r="E40" s="36" t="s">
        <v>754</v>
      </c>
    </row>
    <row r="41" spans="1:5" x14ac:dyDescent="0.25">
      <c r="A41" s="73" t="s">
        <v>555</v>
      </c>
      <c r="B41" s="112" t="s">
        <v>747</v>
      </c>
      <c r="C41" s="75"/>
      <c r="D41" s="39"/>
      <c r="E41" s="36" t="s">
        <v>743</v>
      </c>
    </row>
    <row r="42" spans="1:5" x14ac:dyDescent="0.25">
      <c r="A42" s="73" t="s">
        <v>630</v>
      </c>
      <c r="B42" s="112" t="s">
        <v>724</v>
      </c>
      <c r="C42" s="75"/>
      <c r="D42" s="39"/>
      <c r="E42" s="36" t="s">
        <v>765</v>
      </c>
    </row>
    <row r="43" spans="1:5" x14ac:dyDescent="0.25">
      <c r="A43" s="73" t="s">
        <v>186</v>
      </c>
      <c r="B43" s="112" t="s">
        <v>1753</v>
      </c>
      <c r="C43" s="113"/>
      <c r="D43" s="114"/>
      <c r="E43" s="75" t="s">
        <v>793</v>
      </c>
    </row>
    <row r="44" spans="1:5" x14ac:dyDescent="0.25">
      <c r="A44" s="73" t="s">
        <v>1659</v>
      </c>
      <c r="B44" s="112" t="s">
        <v>633</v>
      </c>
      <c r="C44" s="75"/>
      <c r="D44" s="39"/>
      <c r="E44" s="113" t="s">
        <v>754</v>
      </c>
    </row>
    <row r="45" spans="1:5" x14ac:dyDescent="0.25">
      <c r="A45" s="73" t="s">
        <v>1426</v>
      </c>
      <c r="B45" s="73" t="s">
        <v>538</v>
      </c>
      <c r="C45" s="75"/>
      <c r="D45" s="39"/>
      <c r="E45" s="158" t="s">
        <v>772</v>
      </c>
    </row>
    <row r="46" spans="1:5" x14ac:dyDescent="0.25">
      <c r="A46" s="73" t="s">
        <v>541</v>
      </c>
      <c r="B46" s="112" t="s">
        <v>1696</v>
      </c>
      <c r="C46" s="75"/>
      <c r="D46" s="39"/>
      <c r="E46" s="36" t="s">
        <v>466</v>
      </c>
    </row>
    <row r="47" spans="1:5" x14ac:dyDescent="0.25">
      <c r="A47" s="73" t="s">
        <v>711</v>
      </c>
      <c r="B47" s="112" t="s">
        <v>410</v>
      </c>
      <c r="C47" s="75"/>
      <c r="D47" s="114"/>
      <c r="E47" s="131" t="s">
        <v>466</v>
      </c>
    </row>
    <row r="48" spans="1:5" x14ac:dyDescent="0.25">
      <c r="A48" s="73" t="s">
        <v>1435</v>
      </c>
      <c r="B48" s="112" t="s">
        <v>699</v>
      </c>
      <c r="C48" s="75"/>
      <c r="D48" s="114"/>
      <c r="E48" s="75" t="s">
        <v>743</v>
      </c>
    </row>
    <row r="49" spans="1:5" x14ac:dyDescent="0.25">
      <c r="A49" s="73" t="s">
        <v>585</v>
      </c>
      <c r="B49" s="112" t="s">
        <v>121</v>
      </c>
      <c r="C49" s="113"/>
      <c r="D49" s="51"/>
      <c r="E49" s="75" t="s">
        <v>466</v>
      </c>
    </row>
    <row r="50" spans="1:5" x14ac:dyDescent="0.25">
      <c r="A50" s="73" t="s">
        <v>759</v>
      </c>
      <c r="B50" s="112" t="s">
        <v>677</v>
      </c>
      <c r="C50" s="113"/>
      <c r="D50" s="39"/>
      <c r="E50" s="75" t="s">
        <v>466</v>
      </c>
    </row>
    <row r="51" spans="1:5" x14ac:dyDescent="0.25">
      <c r="A51" s="73" t="s">
        <v>1236</v>
      </c>
      <c r="B51" s="73" t="s">
        <v>652</v>
      </c>
      <c r="C51" s="113"/>
      <c r="D51" s="39"/>
      <c r="E51" s="36" t="s">
        <v>746</v>
      </c>
    </row>
    <row r="52" spans="1:5" x14ac:dyDescent="0.25">
      <c r="A52" s="73" t="s">
        <v>1295</v>
      </c>
      <c r="B52" s="73" t="s">
        <v>726</v>
      </c>
      <c r="C52" s="75"/>
      <c r="D52" s="39"/>
      <c r="E52" s="75" t="s">
        <v>762</v>
      </c>
    </row>
    <row r="53" spans="1:5" x14ac:dyDescent="0.25">
      <c r="A53" s="73" t="s">
        <v>1713</v>
      </c>
      <c r="B53" s="112" t="s">
        <v>1714</v>
      </c>
      <c r="C53" s="75"/>
      <c r="D53" s="114"/>
      <c r="E53" s="75" t="s">
        <v>754</v>
      </c>
    </row>
    <row r="54" spans="1:5" x14ac:dyDescent="0.25">
      <c r="A54" s="73" t="s">
        <v>1296</v>
      </c>
      <c r="B54" s="73" t="s">
        <v>864</v>
      </c>
      <c r="C54" s="75"/>
      <c r="D54" s="39"/>
      <c r="E54" s="36" t="s">
        <v>754</v>
      </c>
    </row>
    <row r="55" spans="1:5" x14ac:dyDescent="0.25">
      <c r="A55" s="73" t="s">
        <v>656</v>
      </c>
      <c r="B55" s="112" t="s">
        <v>791</v>
      </c>
      <c r="C55" s="113"/>
      <c r="D55" s="51"/>
      <c r="E55" s="36" t="s">
        <v>762</v>
      </c>
    </row>
    <row r="56" spans="1:5" x14ac:dyDescent="0.25">
      <c r="A56" s="112" t="s">
        <v>656</v>
      </c>
      <c r="B56" s="112" t="s">
        <v>1672</v>
      </c>
      <c r="C56" s="75"/>
      <c r="D56" s="39"/>
      <c r="E56" s="75" t="s">
        <v>746</v>
      </c>
    </row>
    <row r="57" spans="1:5" x14ac:dyDescent="0.25">
      <c r="A57" s="73" t="s">
        <v>656</v>
      </c>
      <c r="B57" s="112" t="s">
        <v>626</v>
      </c>
      <c r="C57" s="75"/>
      <c r="D57" s="39"/>
      <c r="E57" s="36" t="s">
        <v>754</v>
      </c>
    </row>
    <row r="58" spans="1:5" x14ac:dyDescent="0.25">
      <c r="A58" s="73" t="s">
        <v>1709</v>
      </c>
      <c r="B58" s="112" t="s">
        <v>673</v>
      </c>
      <c r="C58" s="75"/>
      <c r="D58" s="114"/>
      <c r="E58" s="75" t="s">
        <v>762</v>
      </c>
    </row>
    <row r="59" spans="1:5" x14ac:dyDescent="0.25">
      <c r="A59" s="73" t="s">
        <v>1660</v>
      </c>
      <c r="B59" s="112" t="s">
        <v>702</v>
      </c>
      <c r="C59" s="75"/>
      <c r="D59" s="39"/>
      <c r="E59" s="36" t="s">
        <v>743</v>
      </c>
    </row>
    <row r="60" spans="1:5" x14ac:dyDescent="0.25">
      <c r="A60" s="73" t="s">
        <v>627</v>
      </c>
      <c r="B60" s="112" t="s">
        <v>778</v>
      </c>
      <c r="C60" s="75"/>
      <c r="D60" s="51"/>
      <c r="E60" s="113" t="s">
        <v>796</v>
      </c>
    </row>
    <row r="61" spans="1:5" x14ac:dyDescent="0.25">
      <c r="A61" s="73" t="s">
        <v>604</v>
      </c>
      <c r="B61" s="112" t="s">
        <v>605</v>
      </c>
      <c r="C61" s="75"/>
      <c r="D61" s="39"/>
      <c r="E61" s="36" t="s">
        <v>796</v>
      </c>
    </row>
    <row r="62" spans="1:5" x14ac:dyDescent="0.25">
      <c r="A62" s="73" t="s">
        <v>1675</v>
      </c>
      <c r="B62" s="112" t="s">
        <v>820</v>
      </c>
      <c r="C62" s="113"/>
      <c r="D62" s="114"/>
      <c r="E62" s="36" t="s">
        <v>796</v>
      </c>
    </row>
    <row r="63" spans="1:5" x14ac:dyDescent="0.25">
      <c r="A63" s="73" t="s">
        <v>1412</v>
      </c>
      <c r="B63" s="73" t="s">
        <v>657</v>
      </c>
      <c r="C63" s="75"/>
      <c r="D63" s="39"/>
      <c r="E63" s="159" t="s">
        <v>743</v>
      </c>
    </row>
    <row r="64" spans="1:5" x14ac:dyDescent="0.25">
      <c r="A64" s="73" t="s">
        <v>1658</v>
      </c>
      <c r="B64" s="112" t="s">
        <v>726</v>
      </c>
      <c r="C64" s="75"/>
      <c r="D64" s="51"/>
      <c r="E64" s="36" t="s">
        <v>746</v>
      </c>
    </row>
    <row r="65" spans="1:5" x14ac:dyDescent="0.25">
      <c r="A65" s="73" t="s">
        <v>695</v>
      </c>
      <c r="B65" s="112" t="s">
        <v>719</v>
      </c>
      <c r="C65" s="75"/>
      <c r="D65" s="39"/>
      <c r="E65" s="36" t="s">
        <v>746</v>
      </c>
    </row>
    <row r="66" spans="1:5" x14ac:dyDescent="0.25">
      <c r="A66" s="132" t="s">
        <v>1300</v>
      </c>
      <c r="B66" s="132" t="s">
        <v>1301</v>
      </c>
      <c r="C66" s="75"/>
      <c r="D66" s="39"/>
      <c r="E66" s="75" t="s">
        <v>796</v>
      </c>
    </row>
    <row r="67" spans="1:5" x14ac:dyDescent="0.25">
      <c r="A67" s="73" t="s">
        <v>1671</v>
      </c>
      <c r="B67" s="73" t="s">
        <v>638</v>
      </c>
      <c r="C67" s="75"/>
      <c r="D67" s="112"/>
      <c r="E67" s="36" t="s">
        <v>796</v>
      </c>
    </row>
    <row r="68" spans="1:5" x14ac:dyDescent="0.25">
      <c r="A68" s="73" t="s">
        <v>770</v>
      </c>
      <c r="B68" s="112" t="s">
        <v>771</v>
      </c>
      <c r="C68" s="113"/>
      <c r="D68" s="112"/>
      <c r="E68" s="36" t="s">
        <v>772</v>
      </c>
    </row>
    <row r="69" spans="1:5" x14ac:dyDescent="0.25">
      <c r="A69" s="73" t="s">
        <v>1421</v>
      </c>
      <c r="B69" s="112" t="s">
        <v>621</v>
      </c>
      <c r="C69" s="75"/>
      <c r="D69" s="114"/>
      <c r="E69" s="75" t="s">
        <v>743</v>
      </c>
    </row>
    <row r="70" spans="1:5" x14ac:dyDescent="0.25">
      <c r="A70" s="73" t="s">
        <v>1239</v>
      </c>
      <c r="B70" s="73" t="s">
        <v>687</v>
      </c>
      <c r="C70" s="113"/>
      <c r="D70" s="39"/>
      <c r="E70" s="113" t="s">
        <v>754</v>
      </c>
    </row>
    <row r="71" spans="1:5" x14ac:dyDescent="0.25">
      <c r="A71" s="73" t="s">
        <v>1400</v>
      </c>
      <c r="B71" s="112" t="s">
        <v>1284</v>
      </c>
      <c r="C71" s="75"/>
      <c r="D71" s="39"/>
      <c r="E71" s="36" t="s">
        <v>466</v>
      </c>
    </row>
    <row r="72" spans="1:5" x14ac:dyDescent="0.25">
      <c r="A72" s="73" t="s">
        <v>1730</v>
      </c>
      <c r="B72" s="112" t="s">
        <v>1754</v>
      </c>
      <c r="C72" s="75"/>
      <c r="D72" s="114"/>
      <c r="E72" s="75" t="s">
        <v>743</v>
      </c>
    </row>
    <row r="73" spans="1:5" x14ac:dyDescent="0.25">
      <c r="A73" s="73" t="s">
        <v>660</v>
      </c>
      <c r="B73" s="112" t="s">
        <v>675</v>
      </c>
      <c r="C73" s="113"/>
      <c r="D73" s="39"/>
      <c r="E73" s="36" t="s">
        <v>746</v>
      </c>
    </row>
    <row r="74" spans="1:5" x14ac:dyDescent="0.25">
      <c r="A74" s="132" t="s">
        <v>1303</v>
      </c>
      <c r="B74" s="132" t="s">
        <v>1304</v>
      </c>
      <c r="C74" s="133"/>
      <c r="D74" s="39"/>
      <c r="E74" s="138" t="s">
        <v>743</v>
      </c>
    </row>
    <row r="75" spans="1:5" x14ac:dyDescent="0.25">
      <c r="A75" s="73" t="s">
        <v>773</v>
      </c>
      <c r="B75" s="112" t="s">
        <v>797</v>
      </c>
      <c r="C75" s="75"/>
      <c r="D75" s="51"/>
      <c r="E75" s="75" t="s">
        <v>772</v>
      </c>
    </row>
    <row r="76" spans="1:5" x14ac:dyDescent="0.25">
      <c r="A76" s="73" t="s">
        <v>680</v>
      </c>
      <c r="B76" s="112" t="s">
        <v>718</v>
      </c>
      <c r="C76" s="75"/>
      <c r="D76" s="39"/>
      <c r="E76" s="36" t="s">
        <v>743</v>
      </c>
    </row>
    <row r="77" spans="1:5" x14ac:dyDescent="0.25">
      <c r="A77" s="73" t="s">
        <v>831</v>
      </c>
      <c r="B77" s="112" t="s">
        <v>832</v>
      </c>
      <c r="C77" s="75"/>
      <c r="D77" s="39"/>
      <c r="E77" s="36" t="s">
        <v>746</v>
      </c>
    </row>
    <row r="78" spans="1:5" x14ac:dyDescent="0.25">
      <c r="A78" s="73" t="s">
        <v>866</v>
      </c>
      <c r="B78" s="112" t="s">
        <v>790</v>
      </c>
      <c r="C78" s="75"/>
      <c r="D78" s="114"/>
      <c r="E78" s="75" t="s">
        <v>743</v>
      </c>
    </row>
    <row r="79" spans="1:5" x14ac:dyDescent="0.25">
      <c r="A79" s="73" t="s">
        <v>460</v>
      </c>
      <c r="B79" s="112" t="s">
        <v>461</v>
      </c>
      <c r="C79" s="75"/>
      <c r="D79" s="39"/>
      <c r="E79" s="75" t="s">
        <v>762</v>
      </c>
    </row>
    <row r="80" spans="1:5" x14ac:dyDescent="0.25">
      <c r="A80" s="73" t="s">
        <v>1683</v>
      </c>
      <c r="B80" s="112" t="s">
        <v>700</v>
      </c>
      <c r="C80" s="75"/>
      <c r="D80" s="114"/>
      <c r="E80" s="75" t="s">
        <v>743</v>
      </c>
    </row>
    <row r="81" spans="1:5" x14ac:dyDescent="0.25">
      <c r="A81" s="73" t="s">
        <v>1683</v>
      </c>
      <c r="B81" s="112" t="s">
        <v>543</v>
      </c>
      <c r="C81" s="75"/>
      <c r="D81" s="51"/>
      <c r="E81" s="36" t="s">
        <v>743</v>
      </c>
    </row>
    <row r="82" spans="1:5" x14ac:dyDescent="0.25">
      <c r="A82" s="73" t="s">
        <v>682</v>
      </c>
      <c r="B82" s="112" t="s">
        <v>579</v>
      </c>
      <c r="C82" s="75"/>
      <c r="D82" s="39"/>
      <c r="E82" s="75" t="s">
        <v>793</v>
      </c>
    </row>
    <row r="83" spans="1:5" x14ac:dyDescent="0.25">
      <c r="A83" s="73" t="s">
        <v>1756</v>
      </c>
      <c r="B83" s="112" t="s">
        <v>540</v>
      </c>
      <c r="C83" s="75"/>
      <c r="D83" s="114"/>
      <c r="E83" s="75" t="s">
        <v>746</v>
      </c>
    </row>
    <row r="84" spans="1:5" x14ac:dyDescent="0.25">
      <c r="A84" s="73" t="s">
        <v>1656</v>
      </c>
      <c r="B84" s="112" t="s">
        <v>685</v>
      </c>
      <c r="C84" s="75"/>
      <c r="D84" s="51"/>
      <c r="E84" s="75" t="s">
        <v>746</v>
      </c>
    </row>
    <row r="85" spans="1:5" x14ac:dyDescent="0.25">
      <c r="A85" s="73" t="s">
        <v>1698</v>
      </c>
      <c r="B85" s="112" t="s">
        <v>1699</v>
      </c>
      <c r="C85" s="75"/>
      <c r="D85" s="51"/>
      <c r="E85" s="36" t="s">
        <v>754</v>
      </c>
    </row>
    <row r="86" spans="1:5" x14ac:dyDescent="0.25">
      <c r="A86" s="73" t="s">
        <v>185</v>
      </c>
      <c r="B86" s="112" t="s">
        <v>708</v>
      </c>
      <c r="C86" s="75"/>
      <c r="D86" s="39"/>
      <c r="E86" s="75" t="s">
        <v>793</v>
      </c>
    </row>
    <row r="87" spans="1:5" x14ac:dyDescent="0.25">
      <c r="A87" s="73" t="s">
        <v>1731</v>
      </c>
      <c r="B87" s="112" t="s">
        <v>419</v>
      </c>
      <c r="C87" s="75"/>
      <c r="D87" s="114"/>
      <c r="E87" s="75" t="s">
        <v>743</v>
      </c>
    </row>
    <row r="88" spans="1:5" x14ac:dyDescent="0.25">
      <c r="A88" s="73" t="s">
        <v>1719</v>
      </c>
      <c r="B88" s="112" t="s">
        <v>774</v>
      </c>
      <c r="C88" s="75"/>
      <c r="D88" s="114"/>
      <c r="E88" s="75" t="s">
        <v>754</v>
      </c>
    </row>
    <row r="89" spans="1:5" x14ac:dyDescent="0.25">
      <c r="A89" s="73" t="s">
        <v>1419</v>
      </c>
      <c r="B89" s="73" t="s">
        <v>184</v>
      </c>
      <c r="C89" s="75"/>
      <c r="D89" s="114"/>
      <c r="E89" s="158" t="s">
        <v>793</v>
      </c>
    </row>
    <row r="90" spans="1:5" x14ac:dyDescent="0.25">
      <c r="A90" s="112" t="s">
        <v>655</v>
      </c>
      <c r="B90" s="112" t="s">
        <v>1240</v>
      </c>
      <c r="C90" s="113"/>
      <c r="D90" s="39"/>
      <c r="E90" s="113" t="s">
        <v>746</v>
      </c>
    </row>
    <row r="91" spans="1:5" x14ac:dyDescent="0.25">
      <c r="A91" s="73" t="s">
        <v>612</v>
      </c>
      <c r="B91" s="112" t="s">
        <v>613</v>
      </c>
      <c r="C91" s="75"/>
      <c r="D91" s="112"/>
      <c r="E91" s="36" t="s">
        <v>743</v>
      </c>
    </row>
    <row r="92" spans="1:5" x14ac:dyDescent="0.25">
      <c r="A92" s="73" t="s">
        <v>560</v>
      </c>
      <c r="B92" s="112" t="s">
        <v>561</v>
      </c>
      <c r="C92" s="75"/>
      <c r="D92" s="112"/>
      <c r="E92" s="36" t="s">
        <v>746</v>
      </c>
    </row>
    <row r="93" spans="1:5" x14ac:dyDescent="0.25">
      <c r="A93" s="73" t="s">
        <v>1676</v>
      </c>
      <c r="B93" s="112" t="s">
        <v>1677</v>
      </c>
      <c r="C93" s="75"/>
      <c r="D93" s="39"/>
      <c r="E93" s="113" t="s">
        <v>746</v>
      </c>
    </row>
    <row r="94" spans="1:5" x14ac:dyDescent="0.25">
      <c r="A94" s="73" t="s">
        <v>1430</v>
      </c>
      <c r="B94" s="112" t="s">
        <v>1431</v>
      </c>
      <c r="C94" s="75"/>
      <c r="D94" s="39"/>
      <c r="E94" s="75" t="s">
        <v>743</v>
      </c>
    </row>
    <row r="95" spans="1:5" x14ac:dyDescent="0.25">
      <c r="A95" s="73" t="s">
        <v>1308</v>
      </c>
      <c r="B95" s="73" t="s">
        <v>859</v>
      </c>
      <c r="C95" s="75"/>
      <c r="D95" s="51"/>
      <c r="E95" s="75" t="s">
        <v>743</v>
      </c>
    </row>
    <row r="96" spans="1:5" x14ac:dyDescent="0.25">
      <c r="A96" s="73" t="s">
        <v>823</v>
      </c>
      <c r="B96" s="112" t="s">
        <v>819</v>
      </c>
      <c r="C96" s="75"/>
      <c r="D96" s="39"/>
      <c r="E96" s="36" t="s">
        <v>754</v>
      </c>
    </row>
    <row r="97" spans="1:5" x14ac:dyDescent="0.25">
      <c r="A97" s="73" t="s">
        <v>1700</v>
      </c>
      <c r="B97" s="112" t="s">
        <v>1757</v>
      </c>
      <c r="C97" s="75"/>
      <c r="D97" s="73"/>
      <c r="E97" s="36" t="s">
        <v>743</v>
      </c>
    </row>
    <row r="98" spans="1:5" x14ac:dyDescent="0.25">
      <c r="A98" s="73" t="s">
        <v>1727</v>
      </c>
      <c r="B98" s="112" t="s">
        <v>722</v>
      </c>
      <c r="C98" s="75"/>
      <c r="D98" s="114"/>
      <c r="E98" s="75" t="s">
        <v>765</v>
      </c>
    </row>
    <row r="99" spans="1:5" x14ac:dyDescent="0.25">
      <c r="A99" s="73" t="s">
        <v>589</v>
      </c>
      <c r="B99" s="112" t="s">
        <v>590</v>
      </c>
      <c r="C99" s="75"/>
      <c r="D99" s="39"/>
      <c r="E99" s="36" t="s">
        <v>754</v>
      </c>
    </row>
    <row r="100" spans="1:5" x14ac:dyDescent="0.25">
      <c r="A100" s="73" t="s">
        <v>1764</v>
      </c>
      <c r="B100" s="112" t="s">
        <v>1284</v>
      </c>
      <c r="C100" s="75"/>
      <c r="D100" s="51"/>
      <c r="E100" s="75" t="s">
        <v>746</v>
      </c>
    </row>
    <row r="101" spans="1:5" x14ac:dyDescent="0.25">
      <c r="A101" s="73" t="s">
        <v>1690</v>
      </c>
      <c r="B101" s="112" t="s">
        <v>726</v>
      </c>
      <c r="C101" s="75"/>
      <c r="D101" s="39"/>
      <c r="E101" s="36" t="s">
        <v>796</v>
      </c>
    </row>
    <row r="102" spans="1:5" x14ac:dyDescent="0.25">
      <c r="A102" s="73" t="s">
        <v>1697</v>
      </c>
      <c r="B102" s="112" t="s">
        <v>790</v>
      </c>
      <c r="C102" s="75"/>
      <c r="D102" s="39"/>
      <c r="E102" s="36" t="s">
        <v>746</v>
      </c>
    </row>
    <row r="103" spans="1:5" x14ac:dyDescent="0.25">
      <c r="A103" s="73" t="s">
        <v>825</v>
      </c>
      <c r="B103" s="112" t="s">
        <v>791</v>
      </c>
      <c r="C103" s="75"/>
      <c r="D103" s="51"/>
      <c r="E103" s="75" t="s">
        <v>743</v>
      </c>
    </row>
    <row r="104" spans="1:5" x14ac:dyDescent="0.25">
      <c r="A104" s="73" t="s">
        <v>825</v>
      </c>
      <c r="B104" s="73" t="s">
        <v>1678</v>
      </c>
      <c r="C104" s="75"/>
      <c r="D104" s="73"/>
      <c r="E104" s="75" t="s">
        <v>743</v>
      </c>
    </row>
    <row r="105" spans="1:5" x14ac:dyDescent="0.25">
      <c r="A105" s="73" t="s">
        <v>607</v>
      </c>
      <c r="B105" s="112" t="s">
        <v>817</v>
      </c>
      <c r="C105" s="113"/>
      <c r="D105" s="51"/>
      <c r="E105" s="75" t="s">
        <v>743</v>
      </c>
    </row>
    <row r="106" spans="1:5" x14ac:dyDescent="0.25">
      <c r="A106" s="73" t="s">
        <v>1313</v>
      </c>
      <c r="B106" s="112" t="s">
        <v>859</v>
      </c>
      <c r="C106" s="75"/>
      <c r="D106" s="114"/>
      <c r="E106" s="75" t="s">
        <v>772</v>
      </c>
    </row>
    <row r="107" spans="1:5" x14ac:dyDescent="0.25">
      <c r="A107" s="73" t="s">
        <v>686</v>
      </c>
      <c r="B107" s="112" t="s">
        <v>713</v>
      </c>
      <c r="C107" s="113"/>
      <c r="D107" s="39"/>
      <c r="E107" s="36" t="s">
        <v>746</v>
      </c>
    </row>
    <row r="108" spans="1:5" x14ac:dyDescent="0.25">
      <c r="A108" s="73" t="s">
        <v>567</v>
      </c>
      <c r="B108" s="112" t="s">
        <v>677</v>
      </c>
      <c r="C108" s="75"/>
      <c r="D108" s="114"/>
      <c r="E108" s="75" t="s">
        <v>743</v>
      </c>
    </row>
    <row r="109" spans="1:5" x14ac:dyDescent="0.25">
      <c r="A109" s="73" t="s">
        <v>786</v>
      </c>
      <c r="B109" s="112" t="s">
        <v>1436</v>
      </c>
      <c r="C109" s="75"/>
      <c r="D109" s="39"/>
      <c r="E109" s="75" t="s">
        <v>746</v>
      </c>
    </row>
    <row r="110" spans="1:5" x14ac:dyDescent="0.25">
      <c r="A110" s="73" t="s">
        <v>701</v>
      </c>
      <c r="B110" s="112" t="s">
        <v>668</v>
      </c>
      <c r="C110" s="113"/>
      <c r="D110" s="39"/>
      <c r="E110" s="113" t="s">
        <v>743</v>
      </c>
    </row>
    <row r="111" spans="1:5" x14ac:dyDescent="0.25">
      <c r="A111" s="73" t="s">
        <v>703</v>
      </c>
      <c r="B111" s="112" t="s">
        <v>867</v>
      </c>
      <c r="C111" s="113"/>
      <c r="D111" s="112"/>
      <c r="E111" s="75" t="s">
        <v>743</v>
      </c>
    </row>
    <row r="112" spans="1:5" x14ac:dyDescent="0.25">
      <c r="A112" s="73" t="s">
        <v>1682</v>
      </c>
      <c r="B112" s="73" t="s">
        <v>685</v>
      </c>
      <c r="C112" s="75"/>
      <c r="D112" s="35"/>
      <c r="E112" s="75" t="s">
        <v>743</v>
      </c>
    </row>
    <row r="113" spans="1:5" x14ac:dyDescent="0.25">
      <c r="A113" s="73" t="s">
        <v>1680</v>
      </c>
      <c r="B113" s="112" t="s">
        <v>579</v>
      </c>
      <c r="C113" s="75"/>
      <c r="D113" s="73"/>
      <c r="E113" s="36" t="s">
        <v>743</v>
      </c>
    </row>
    <row r="114" spans="1:5" x14ac:dyDescent="0.25">
      <c r="A114" s="73" t="s">
        <v>1702</v>
      </c>
      <c r="B114" s="112" t="s">
        <v>789</v>
      </c>
      <c r="C114" s="75"/>
      <c r="D114" s="114"/>
      <c r="E114" s="75" t="s">
        <v>743</v>
      </c>
    </row>
    <row r="115" spans="1:5" x14ac:dyDescent="0.25">
      <c r="A115" s="73" t="s">
        <v>594</v>
      </c>
      <c r="B115" s="112" t="s">
        <v>136</v>
      </c>
      <c r="C115" s="113"/>
      <c r="D115" s="39"/>
      <c r="E115" s="36" t="s">
        <v>772</v>
      </c>
    </row>
    <row r="116" spans="1:5" x14ac:dyDescent="0.25">
      <c r="A116" s="73" t="s">
        <v>1669</v>
      </c>
      <c r="B116" s="112" t="s">
        <v>1670</v>
      </c>
      <c r="C116" s="75"/>
      <c r="D116" s="39"/>
      <c r="E116" s="36" t="s">
        <v>743</v>
      </c>
    </row>
    <row r="117" spans="1:5" x14ac:dyDescent="0.25">
      <c r="A117" s="73" t="s">
        <v>1417</v>
      </c>
      <c r="B117" s="73" t="s">
        <v>599</v>
      </c>
      <c r="C117" s="75"/>
      <c r="D117" s="35"/>
      <c r="E117" s="36" t="s">
        <v>466</v>
      </c>
    </row>
    <row r="118" spans="1:5" x14ac:dyDescent="0.25">
      <c r="A118" s="73" t="s">
        <v>191</v>
      </c>
      <c r="B118" s="112" t="s">
        <v>1440</v>
      </c>
      <c r="C118" s="75"/>
      <c r="D118" s="39"/>
      <c r="E118" s="75" t="s">
        <v>743</v>
      </c>
    </row>
    <row r="119" spans="1:5" x14ac:dyDescent="0.25">
      <c r="A119" s="73" t="s">
        <v>569</v>
      </c>
      <c r="B119" s="112" t="s">
        <v>778</v>
      </c>
      <c r="C119" s="75"/>
      <c r="D119" s="51"/>
      <c r="E119" s="75" t="s">
        <v>746</v>
      </c>
    </row>
    <row r="120" spans="1:5" x14ac:dyDescent="0.25">
      <c r="A120" s="73" t="s">
        <v>72</v>
      </c>
      <c r="B120" s="112" t="s">
        <v>693</v>
      </c>
      <c r="C120" s="75"/>
      <c r="D120" s="51"/>
      <c r="E120" s="113" t="s">
        <v>765</v>
      </c>
    </row>
    <row r="121" spans="1:5" x14ac:dyDescent="0.25">
      <c r="A121" s="73" t="s">
        <v>645</v>
      </c>
      <c r="B121" s="112" t="s">
        <v>646</v>
      </c>
      <c r="C121" s="75"/>
      <c r="D121" s="39"/>
      <c r="E121" s="36" t="s">
        <v>796</v>
      </c>
    </row>
    <row r="122" spans="1:5" x14ac:dyDescent="0.25">
      <c r="A122" s="73" t="s">
        <v>1318</v>
      </c>
      <c r="B122" s="73" t="s">
        <v>621</v>
      </c>
      <c r="C122" s="75"/>
      <c r="D122" s="51"/>
      <c r="E122" s="138" t="s">
        <v>754</v>
      </c>
    </row>
    <row r="123" spans="1:5" x14ac:dyDescent="0.25">
      <c r="A123" s="73" t="s">
        <v>1319</v>
      </c>
      <c r="B123" s="73" t="s">
        <v>792</v>
      </c>
      <c r="C123" s="113"/>
      <c r="D123" s="51"/>
      <c r="E123" s="75" t="s">
        <v>762</v>
      </c>
    </row>
    <row r="124" spans="1:5" x14ac:dyDescent="0.25">
      <c r="A124" s="73" t="s">
        <v>1655</v>
      </c>
      <c r="B124" s="112" t="s">
        <v>621</v>
      </c>
      <c r="C124" s="75"/>
      <c r="D124" s="39"/>
      <c r="E124" s="75" t="s">
        <v>793</v>
      </c>
    </row>
    <row r="125" spans="1:5" x14ac:dyDescent="0.25">
      <c r="A125" s="73" t="s">
        <v>542</v>
      </c>
      <c r="B125" s="112" t="s">
        <v>753</v>
      </c>
      <c r="C125" s="75"/>
      <c r="D125" s="112"/>
      <c r="E125" s="113" t="s">
        <v>765</v>
      </c>
    </row>
    <row r="126" spans="1:5" x14ac:dyDescent="0.25">
      <c r="A126" s="73" t="s">
        <v>829</v>
      </c>
      <c r="B126" s="112" t="s">
        <v>789</v>
      </c>
      <c r="C126" s="113"/>
      <c r="D126" s="39"/>
      <c r="E126" s="113" t="s">
        <v>754</v>
      </c>
    </row>
    <row r="127" spans="1:5" x14ac:dyDescent="0.25">
      <c r="A127" s="73" t="s">
        <v>834</v>
      </c>
      <c r="B127" s="112" t="s">
        <v>1397</v>
      </c>
      <c r="C127" s="75"/>
      <c r="D127" s="39"/>
      <c r="E127" s="75" t="s">
        <v>743</v>
      </c>
    </row>
    <row r="128" spans="1:5" x14ac:dyDescent="0.25">
      <c r="A128" s="73" t="s">
        <v>1715</v>
      </c>
      <c r="B128" s="112" t="s">
        <v>1759</v>
      </c>
      <c r="C128" s="75"/>
      <c r="D128" s="114"/>
      <c r="E128" s="75" t="s">
        <v>754</v>
      </c>
    </row>
    <row r="129" spans="1:5" x14ac:dyDescent="0.25">
      <c r="A129" s="73" t="s">
        <v>704</v>
      </c>
      <c r="B129" s="112" t="s">
        <v>1432</v>
      </c>
      <c r="C129" s="75"/>
      <c r="D129" s="51"/>
      <c r="E129" s="75" t="s">
        <v>746</v>
      </c>
    </row>
    <row r="130" spans="1:5" x14ac:dyDescent="0.25">
      <c r="A130" s="73" t="s">
        <v>1728</v>
      </c>
      <c r="B130" s="112" t="s">
        <v>868</v>
      </c>
      <c r="C130" s="75"/>
      <c r="D130" s="114"/>
      <c r="E130" s="75" t="s">
        <v>743</v>
      </c>
    </row>
    <row r="131" spans="1:5" x14ac:dyDescent="0.25">
      <c r="A131" s="73" t="s">
        <v>571</v>
      </c>
      <c r="B131" s="73" t="s">
        <v>693</v>
      </c>
      <c r="C131" s="113"/>
      <c r="D131" s="51"/>
      <c r="E131" s="75" t="s">
        <v>793</v>
      </c>
    </row>
    <row r="132" spans="1:5" x14ac:dyDescent="0.25">
      <c r="A132" s="73" t="s">
        <v>1663</v>
      </c>
      <c r="B132" s="112" t="s">
        <v>702</v>
      </c>
      <c r="C132" s="75"/>
      <c r="D132" s="114"/>
      <c r="E132" s="75" t="s">
        <v>743</v>
      </c>
    </row>
    <row r="133" spans="1:5" x14ac:dyDescent="0.25">
      <c r="A133" s="73" t="s">
        <v>596</v>
      </c>
      <c r="B133" s="73" t="s">
        <v>658</v>
      </c>
      <c r="C133" s="75"/>
      <c r="D133" s="114"/>
      <c r="E133" s="131" t="s">
        <v>762</v>
      </c>
    </row>
    <row r="134" spans="1:5" x14ac:dyDescent="0.25">
      <c r="A134" s="73" t="s">
        <v>634</v>
      </c>
      <c r="B134" s="112" t="s">
        <v>606</v>
      </c>
      <c r="C134" s="75"/>
      <c r="D134" s="39"/>
      <c r="E134" s="36" t="s">
        <v>754</v>
      </c>
    </row>
    <row r="135" spans="1:5" x14ac:dyDescent="0.25">
      <c r="A135" s="73" t="s">
        <v>1703</v>
      </c>
      <c r="B135" s="112" t="s">
        <v>744</v>
      </c>
      <c r="C135" s="75"/>
      <c r="D135" s="114"/>
      <c r="E135" s="75" t="s">
        <v>772</v>
      </c>
    </row>
    <row r="136" spans="1:5" x14ac:dyDescent="0.25">
      <c r="A136" s="73" t="s">
        <v>794</v>
      </c>
      <c r="B136" s="162" t="s">
        <v>1768</v>
      </c>
      <c r="C136" s="75"/>
      <c r="D136" s="39"/>
      <c r="E136" s="75" t="s">
        <v>754</v>
      </c>
    </row>
    <row r="137" spans="1:5" x14ac:dyDescent="0.25">
      <c r="A137" s="73" t="s">
        <v>1649</v>
      </c>
      <c r="B137" s="73" t="s">
        <v>751</v>
      </c>
      <c r="C137" s="113"/>
      <c r="D137" s="73"/>
      <c r="E137" s="131" t="s">
        <v>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workbookViewId="0">
      <selection sqref="A1:M43"/>
    </sheetView>
  </sheetViews>
  <sheetFormatPr defaultColWidth="8.81640625" defaultRowHeight="12.5" x14ac:dyDescent="0.25"/>
  <cols>
    <col min="1" max="1" width="5.81640625" customWidth="1"/>
    <col min="2" max="2" width="14.81640625" customWidth="1"/>
    <col min="3" max="12" width="12.81640625" customWidth="1"/>
  </cols>
  <sheetData>
    <row r="1" spans="1:12" ht="20" x14ac:dyDescent="0.4">
      <c r="A1" s="562" t="s">
        <v>1734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3" spans="1:1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</row>
    <row r="4" spans="1:12" ht="13" x14ac:dyDescent="0.3">
      <c r="A4" s="49">
        <v>1</v>
      </c>
      <c r="B4" s="54" t="s">
        <v>649</v>
      </c>
      <c r="C4" s="123" t="s">
        <v>1786</v>
      </c>
      <c r="D4" s="123" t="s">
        <v>1787</v>
      </c>
      <c r="E4" s="123" t="s">
        <v>1788</v>
      </c>
      <c r="F4" s="123" t="s">
        <v>1789</v>
      </c>
      <c r="G4" s="123" t="s">
        <v>1790</v>
      </c>
      <c r="H4" s="123" t="s">
        <v>1791</v>
      </c>
      <c r="I4" s="123" t="s">
        <v>1792</v>
      </c>
      <c r="J4" s="123" t="s">
        <v>1793</v>
      </c>
      <c r="K4" s="123" t="s">
        <v>1794</v>
      </c>
      <c r="L4" s="123" t="s">
        <v>1795</v>
      </c>
    </row>
    <row r="5" spans="1:12" ht="13.5" thickBot="1" x14ac:dyDescent="0.35">
      <c r="A5" s="55"/>
      <c r="B5" s="139" t="s">
        <v>400</v>
      </c>
      <c r="C5" s="72"/>
      <c r="D5" s="72" t="s">
        <v>247</v>
      </c>
      <c r="E5" s="72"/>
      <c r="F5" s="72"/>
      <c r="G5" s="72"/>
      <c r="H5" s="72"/>
      <c r="I5" s="72"/>
      <c r="J5" s="72"/>
      <c r="K5" s="72"/>
      <c r="L5" s="72"/>
    </row>
    <row r="6" spans="1:12" ht="13" x14ac:dyDescent="0.3">
      <c r="A6" s="53">
        <v>2</v>
      </c>
      <c r="B6" s="54" t="s">
        <v>241</v>
      </c>
      <c r="C6" s="123" t="s">
        <v>1796</v>
      </c>
      <c r="D6" s="123" t="s">
        <v>1797</v>
      </c>
      <c r="E6" s="123" t="s">
        <v>1798</v>
      </c>
      <c r="F6" s="123" t="s">
        <v>1799</v>
      </c>
      <c r="G6" s="123" t="s">
        <v>1800</v>
      </c>
      <c r="H6" s="163" t="s">
        <v>177</v>
      </c>
      <c r="I6" s="123" t="s">
        <v>1801</v>
      </c>
      <c r="J6" s="123" t="s">
        <v>1802</v>
      </c>
      <c r="K6" s="123" t="s">
        <v>1803</v>
      </c>
      <c r="L6" s="123" t="s">
        <v>1804</v>
      </c>
    </row>
    <row r="7" spans="1:12" ht="13.5" thickBot="1" x14ac:dyDescent="0.35">
      <c r="A7" s="55"/>
      <c r="B7" s="139" t="s">
        <v>400</v>
      </c>
      <c r="C7" s="72"/>
      <c r="D7" s="72"/>
      <c r="E7" s="72" t="s">
        <v>1117</v>
      </c>
      <c r="F7" s="72"/>
      <c r="G7" s="72"/>
      <c r="H7" s="164" t="s">
        <v>1200</v>
      </c>
      <c r="I7" s="72"/>
      <c r="J7" s="72"/>
      <c r="K7" s="72"/>
      <c r="L7" s="72"/>
    </row>
    <row r="8" spans="1:12" ht="13" x14ac:dyDescent="0.3">
      <c r="A8" s="53">
        <v>3</v>
      </c>
      <c r="B8" s="54" t="s">
        <v>974</v>
      </c>
      <c r="C8" s="123" t="s">
        <v>1805</v>
      </c>
      <c r="D8" s="123" t="s">
        <v>1806</v>
      </c>
      <c r="E8" s="123" t="s">
        <v>1807</v>
      </c>
      <c r="F8" s="123" t="s">
        <v>1808</v>
      </c>
      <c r="G8" s="123" t="s">
        <v>285</v>
      </c>
      <c r="H8" s="123" t="s">
        <v>1809</v>
      </c>
      <c r="I8" s="123" t="s">
        <v>1810</v>
      </c>
      <c r="J8" s="123" t="s">
        <v>1811</v>
      </c>
      <c r="K8" s="123" t="s">
        <v>1812</v>
      </c>
      <c r="L8" s="165"/>
    </row>
    <row r="9" spans="1:12" ht="13.5" thickBot="1" x14ac:dyDescent="0.35">
      <c r="A9" s="55"/>
      <c r="B9" s="139" t="s">
        <v>400</v>
      </c>
      <c r="C9" s="72"/>
      <c r="D9" s="72"/>
      <c r="E9" s="72"/>
      <c r="F9" s="72" t="s">
        <v>1117</v>
      </c>
      <c r="G9" s="72"/>
      <c r="H9" s="72" t="s">
        <v>572</v>
      </c>
      <c r="I9" s="72"/>
      <c r="J9" s="72"/>
      <c r="K9" s="72"/>
      <c r="L9" s="164"/>
    </row>
    <row r="10" spans="1:12" ht="13" x14ac:dyDescent="0.3">
      <c r="A10" s="53">
        <v>4</v>
      </c>
      <c r="B10" s="54" t="s">
        <v>1737</v>
      </c>
      <c r="C10" s="123" t="s">
        <v>1813</v>
      </c>
      <c r="D10" s="123" t="s">
        <v>1814</v>
      </c>
      <c r="E10" s="123" t="s">
        <v>1815</v>
      </c>
      <c r="F10" s="123" t="s">
        <v>70</v>
      </c>
      <c r="G10" s="123" t="s">
        <v>1816</v>
      </c>
      <c r="H10" s="123" t="s">
        <v>1817</v>
      </c>
      <c r="I10" s="123" t="s">
        <v>1818</v>
      </c>
      <c r="J10" s="123" t="s">
        <v>1819</v>
      </c>
      <c r="K10" s="123" t="s">
        <v>1820</v>
      </c>
      <c r="L10" s="123" t="s">
        <v>1821</v>
      </c>
    </row>
    <row r="11" spans="1:12" ht="13.5" thickBot="1" x14ac:dyDescent="0.35">
      <c r="A11" s="55"/>
      <c r="B11" s="139" t="s">
        <v>400</v>
      </c>
      <c r="C11" s="72"/>
      <c r="D11" s="72"/>
      <c r="E11" s="72"/>
      <c r="F11" s="72" t="s">
        <v>1200</v>
      </c>
      <c r="G11" s="72"/>
      <c r="H11" s="72"/>
      <c r="I11" s="72"/>
      <c r="J11" s="72"/>
      <c r="K11" s="72"/>
      <c r="L11" s="72"/>
    </row>
    <row r="12" spans="1:12" ht="13" x14ac:dyDescent="0.3">
      <c r="A12" s="53">
        <v>5</v>
      </c>
      <c r="B12" s="54" t="s">
        <v>472</v>
      </c>
      <c r="C12" s="123" t="s">
        <v>1822</v>
      </c>
      <c r="D12" s="123" t="s">
        <v>1823</v>
      </c>
      <c r="E12" s="123" t="s">
        <v>276</v>
      </c>
      <c r="F12" s="123" t="s">
        <v>1824</v>
      </c>
      <c r="G12" s="123" t="s">
        <v>1029</v>
      </c>
      <c r="H12" s="123" t="s">
        <v>949</v>
      </c>
      <c r="I12" s="123" t="s">
        <v>1825</v>
      </c>
      <c r="J12" s="123" t="s">
        <v>1826</v>
      </c>
      <c r="K12" s="123" t="s">
        <v>1827</v>
      </c>
      <c r="L12" s="123" t="s">
        <v>1828</v>
      </c>
    </row>
    <row r="13" spans="1:12" ht="13.5" thickBot="1" x14ac:dyDescent="0.35">
      <c r="A13" s="55"/>
      <c r="B13" s="139" t="s">
        <v>400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ht="13" x14ac:dyDescent="0.3">
      <c r="A14" s="53">
        <v>6</v>
      </c>
      <c r="B14" s="54" t="s">
        <v>1943</v>
      </c>
      <c r="C14" s="123" t="s">
        <v>1829</v>
      </c>
      <c r="D14" s="123" t="s">
        <v>1830</v>
      </c>
      <c r="E14" s="123" t="s">
        <v>1831</v>
      </c>
      <c r="F14" s="123" t="s">
        <v>1832</v>
      </c>
      <c r="G14" s="123" t="s">
        <v>1833</v>
      </c>
      <c r="H14" s="123" t="s">
        <v>1834</v>
      </c>
      <c r="I14" s="123" t="s">
        <v>1137</v>
      </c>
      <c r="J14" s="123" t="s">
        <v>1835</v>
      </c>
      <c r="K14" s="123" t="s">
        <v>1836</v>
      </c>
      <c r="L14" s="123" t="s">
        <v>1063</v>
      </c>
    </row>
    <row r="15" spans="1:12" ht="13.5" thickBot="1" x14ac:dyDescent="0.35">
      <c r="A15" s="55"/>
      <c r="B15" s="139" t="s">
        <v>400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</row>
    <row r="16" spans="1:12" ht="13" x14ac:dyDescent="0.3">
      <c r="A16" s="53">
        <v>7</v>
      </c>
      <c r="B16" s="140" t="s">
        <v>1117</v>
      </c>
      <c r="C16" s="123" t="s">
        <v>1837</v>
      </c>
      <c r="D16" s="123" t="s">
        <v>1838</v>
      </c>
      <c r="E16" s="123" t="s">
        <v>1839</v>
      </c>
      <c r="F16" s="123" t="s">
        <v>290</v>
      </c>
      <c r="G16" s="123" t="s">
        <v>1840</v>
      </c>
      <c r="H16" s="123" t="s">
        <v>1841</v>
      </c>
      <c r="I16" s="123" t="s">
        <v>261</v>
      </c>
      <c r="J16" s="123" t="s">
        <v>1842</v>
      </c>
      <c r="K16" s="123" t="s">
        <v>1843</v>
      </c>
      <c r="L16" s="123" t="s">
        <v>1844</v>
      </c>
    </row>
    <row r="17" spans="1:13" ht="13.5" thickBot="1" x14ac:dyDescent="0.35">
      <c r="A17" s="55"/>
      <c r="B17" s="139" t="s">
        <v>400</v>
      </c>
      <c r="C17" s="72"/>
      <c r="D17" s="72"/>
      <c r="E17" s="72"/>
      <c r="F17" s="72"/>
      <c r="G17" s="72" t="s">
        <v>572</v>
      </c>
      <c r="H17" s="72"/>
      <c r="I17" s="72"/>
      <c r="J17" s="72"/>
      <c r="K17" s="72"/>
      <c r="L17" s="72"/>
    </row>
    <row r="18" spans="1:13" ht="13" x14ac:dyDescent="0.3">
      <c r="A18" s="53">
        <v>8</v>
      </c>
      <c r="B18" s="141" t="s">
        <v>742</v>
      </c>
      <c r="C18" s="123" t="s">
        <v>1845</v>
      </c>
      <c r="D18" s="123" t="s">
        <v>1846</v>
      </c>
      <c r="E18" s="123" t="s">
        <v>1847</v>
      </c>
      <c r="F18" s="123" t="s">
        <v>1848</v>
      </c>
      <c r="G18" s="123" t="s">
        <v>1849</v>
      </c>
      <c r="H18" s="123" t="s">
        <v>1850</v>
      </c>
      <c r="I18" s="123" t="s">
        <v>1851</v>
      </c>
      <c r="J18" s="123" t="s">
        <v>1852</v>
      </c>
      <c r="K18" s="123" t="s">
        <v>1853</v>
      </c>
      <c r="L18" s="123" t="s">
        <v>1854</v>
      </c>
    </row>
    <row r="19" spans="1:13" ht="13.5" thickBot="1" x14ac:dyDescent="0.35">
      <c r="A19" s="55"/>
      <c r="B19" s="139" t="s">
        <v>400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6"/>
    </row>
    <row r="20" spans="1:13" ht="13" x14ac:dyDescent="0.3">
      <c r="A20" s="53">
        <v>9</v>
      </c>
      <c r="B20" s="54" t="s">
        <v>691</v>
      </c>
      <c r="C20" s="123" t="s">
        <v>1855</v>
      </c>
      <c r="D20" s="123" t="s">
        <v>1856</v>
      </c>
      <c r="E20" s="123" t="s">
        <v>1857</v>
      </c>
      <c r="F20" s="123" t="s">
        <v>1858</v>
      </c>
      <c r="G20" s="123" t="s">
        <v>1859</v>
      </c>
      <c r="H20" s="123" t="s">
        <v>1860</v>
      </c>
      <c r="I20" s="123" t="s">
        <v>1861</v>
      </c>
      <c r="J20" s="123" t="s">
        <v>1862</v>
      </c>
      <c r="K20" s="123" t="s">
        <v>1863</v>
      </c>
      <c r="L20" s="123" t="s">
        <v>1864</v>
      </c>
      <c r="M20" s="76"/>
    </row>
    <row r="21" spans="1:13" ht="13.5" thickBot="1" x14ac:dyDescent="0.35">
      <c r="A21" s="55"/>
      <c r="B21" s="139" t="s">
        <v>400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6"/>
    </row>
    <row r="22" spans="1:13" ht="13" x14ac:dyDescent="0.3">
      <c r="A22" s="53">
        <v>10</v>
      </c>
      <c r="B22" s="54" t="s">
        <v>779</v>
      </c>
      <c r="C22" s="123" t="s">
        <v>1865</v>
      </c>
      <c r="D22" s="123" t="s">
        <v>1866</v>
      </c>
      <c r="E22" s="123" t="s">
        <v>1867</v>
      </c>
      <c r="F22" s="123" t="s">
        <v>1951</v>
      </c>
      <c r="G22" s="123" t="s">
        <v>1868</v>
      </c>
      <c r="H22" s="123" t="s">
        <v>1869</v>
      </c>
      <c r="I22" s="123" t="s">
        <v>1870</v>
      </c>
      <c r="J22" s="123" t="s">
        <v>1871</v>
      </c>
      <c r="K22" s="163" t="s">
        <v>1872</v>
      </c>
      <c r="L22" s="165"/>
      <c r="M22" s="76"/>
    </row>
    <row r="23" spans="1:13" ht="13.5" thickBot="1" x14ac:dyDescent="0.35">
      <c r="A23" s="55"/>
      <c r="B23" s="139" t="s">
        <v>400</v>
      </c>
      <c r="C23" s="72" t="s">
        <v>247</v>
      </c>
      <c r="D23" s="72" t="s">
        <v>247</v>
      </c>
      <c r="E23" s="72"/>
      <c r="F23" s="72" t="s">
        <v>691</v>
      </c>
      <c r="G23" s="72"/>
      <c r="H23" s="72"/>
      <c r="I23" s="72"/>
      <c r="J23" s="72"/>
      <c r="K23" s="164"/>
      <c r="L23" s="164"/>
      <c r="M23" s="76"/>
    </row>
    <row r="24" spans="1:13" ht="13" x14ac:dyDescent="0.3">
      <c r="A24" s="53">
        <v>11</v>
      </c>
      <c r="B24" s="54" t="s">
        <v>597</v>
      </c>
      <c r="C24" s="123" t="s">
        <v>1873</v>
      </c>
      <c r="D24" s="123" t="s">
        <v>1874</v>
      </c>
      <c r="E24" s="123" t="s">
        <v>1875</v>
      </c>
      <c r="F24" s="123" t="s">
        <v>1011</v>
      </c>
      <c r="G24" s="123" t="s">
        <v>1876</v>
      </c>
      <c r="H24" s="123" t="s">
        <v>1877</v>
      </c>
      <c r="I24" s="123" t="s">
        <v>390</v>
      </c>
      <c r="J24" s="123" t="s">
        <v>309</v>
      </c>
      <c r="K24" s="123" t="s">
        <v>1878</v>
      </c>
      <c r="L24" s="123" t="s">
        <v>1879</v>
      </c>
      <c r="M24" s="76"/>
    </row>
    <row r="25" spans="1:13" ht="13.5" thickBot="1" x14ac:dyDescent="0.35">
      <c r="A25" s="55"/>
      <c r="B25" s="139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6"/>
    </row>
    <row r="26" spans="1:13" ht="13" x14ac:dyDescent="0.3">
      <c r="A26" s="53">
        <v>12</v>
      </c>
      <c r="B26" s="141" t="s">
        <v>572</v>
      </c>
      <c r="C26" s="123" t="s">
        <v>1880</v>
      </c>
      <c r="D26" s="123" t="s">
        <v>1881</v>
      </c>
      <c r="E26" s="123" t="s">
        <v>1882</v>
      </c>
      <c r="F26" s="123" t="s">
        <v>1883</v>
      </c>
      <c r="G26" s="123" t="s">
        <v>1884</v>
      </c>
      <c r="H26" s="123" t="s">
        <v>1885</v>
      </c>
      <c r="I26" s="123" t="s">
        <v>1886</v>
      </c>
      <c r="J26" s="163" t="s">
        <v>1872</v>
      </c>
      <c r="K26" s="165"/>
      <c r="L26" s="165"/>
      <c r="M26" s="76"/>
    </row>
    <row r="27" spans="1:13" ht="13.5" thickBot="1" x14ac:dyDescent="0.35">
      <c r="A27" s="55"/>
      <c r="B27" s="139" t="s">
        <v>400</v>
      </c>
      <c r="C27" s="72" t="s">
        <v>247</v>
      </c>
      <c r="D27" s="72" t="s">
        <v>247</v>
      </c>
      <c r="E27" s="72"/>
      <c r="F27" s="72" t="s">
        <v>974</v>
      </c>
      <c r="G27" s="72"/>
      <c r="H27" s="72"/>
      <c r="I27" s="72"/>
      <c r="J27" s="164"/>
      <c r="K27" s="164"/>
      <c r="L27" s="164"/>
      <c r="M27" s="76"/>
    </row>
    <row r="28" spans="1:13" ht="13" x14ac:dyDescent="0.3">
      <c r="A28" s="53">
        <v>13</v>
      </c>
      <c r="B28" s="54" t="s">
        <v>624</v>
      </c>
      <c r="C28" s="123" t="s">
        <v>1887</v>
      </c>
      <c r="D28" s="123" t="s">
        <v>1888</v>
      </c>
      <c r="E28" s="123" t="s">
        <v>1889</v>
      </c>
      <c r="F28" s="123" t="s">
        <v>1890</v>
      </c>
      <c r="G28" s="123" t="s">
        <v>1891</v>
      </c>
      <c r="H28" s="123" t="s">
        <v>1892</v>
      </c>
      <c r="I28" s="123" t="s">
        <v>1893</v>
      </c>
      <c r="J28" s="123" t="s">
        <v>1894</v>
      </c>
      <c r="K28" s="123" t="s">
        <v>935</v>
      </c>
      <c r="L28" s="123" t="s">
        <v>1895</v>
      </c>
      <c r="M28" s="76"/>
    </row>
    <row r="29" spans="1:13" ht="13.5" thickBot="1" x14ac:dyDescent="0.35">
      <c r="A29" s="55"/>
      <c r="B29" s="139" t="s">
        <v>400</v>
      </c>
      <c r="C29" s="72"/>
      <c r="D29" s="72"/>
      <c r="E29" s="72"/>
      <c r="F29" s="72"/>
      <c r="G29" s="72"/>
      <c r="H29" s="72" t="s">
        <v>1737</v>
      </c>
      <c r="I29" s="72"/>
      <c r="J29" s="72"/>
      <c r="K29" s="72"/>
      <c r="L29" s="72"/>
      <c r="M29" s="76"/>
    </row>
    <row r="30" spans="1:13" ht="13" x14ac:dyDescent="0.3">
      <c r="A30" s="53">
        <v>14</v>
      </c>
      <c r="B30" s="54" t="s">
        <v>1200</v>
      </c>
      <c r="C30" s="123" t="s">
        <v>1896</v>
      </c>
      <c r="D30" s="123" t="s">
        <v>1897</v>
      </c>
      <c r="E30" s="123" t="s">
        <v>1898</v>
      </c>
      <c r="F30" s="123" t="s">
        <v>1899</v>
      </c>
      <c r="G30" s="123" t="s">
        <v>1900</v>
      </c>
      <c r="H30" s="123" t="s">
        <v>1901</v>
      </c>
      <c r="I30" s="123" t="s">
        <v>1902</v>
      </c>
      <c r="J30" s="123" t="s">
        <v>1547</v>
      </c>
      <c r="K30" s="123" t="s">
        <v>1903</v>
      </c>
      <c r="L30" s="123" t="s">
        <v>1089</v>
      </c>
      <c r="M30" s="76"/>
    </row>
    <row r="31" spans="1:13" ht="13.5" thickBot="1" x14ac:dyDescent="0.35">
      <c r="A31" s="55"/>
      <c r="B31" s="139" t="s">
        <v>400</v>
      </c>
      <c r="C31" s="72"/>
      <c r="D31" s="72"/>
      <c r="E31" s="72"/>
      <c r="F31" s="72" t="s">
        <v>1737</v>
      </c>
      <c r="G31" s="72" t="s">
        <v>974</v>
      </c>
      <c r="H31" s="72" t="s">
        <v>241</v>
      </c>
      <c r="I31" s="72" t="s">
        <v>1737</v>
      </c>
      <c r="J31" s="72" t="s">
        <v>1737</v>
      </c>
      <c r="K31" s="72" t="s">
        <v>1737</v>
      </c>
      <c r="L31" s="72" t="s">
        <v>241</v>
      </c>
      <c r="M31" s="76"/>
    </row>
    <row r="32" spans="1:13" ht="13" x14ac:dyDescent="0.3">
      <c r="A32" s="53">
        <v>15</v>
      </c>
      <c r="B32" s="54" t="s">
        <v>706</v>
      </c>
      <c r="C32" s="123" t="s">
        <v>1904</v>
      </c>
      <c r="D32" s="166"/>
      <c r="E32" s="123" t="s">
        <v>1905</v>
      </c>
      <c r="F32" s="166"/>
      <c r="G32" s="166"/>
      <c r="H32" s="166"/>
      <c r="I32" s="166"/>
      <c r="J32" s="166"/>
      <c r="K32" s="166"/>
      <c r="L32" s="166"/>
      <c r="M32" s="76"/>
    </row>
    <row r="33" spans="1:13" ht="13.5" thickBot="1" x14ac:dyDescent="0.35">
      <c r="A33" s="55"/>
      <c r="B33" s="139" t="s">
        <v>400</v>
      </c>
      <c r="C33" s="72" t="s">
        <v>247</v>
      </c>
      <c r="D33" s="167"/>
      <c r="E33" s="72" t="s">
        <v>974</v>
      </c>
      <c r="F33" s="167"/>
      <c r="G33" s="167"/>
      <c r="H33" s="167"/>
      <c r="I33" s="167"/>
      <c r="J33" s="167"/>
      <c r="K33" s="167"/>
      <c r="L33" s="167"/>
      <c r="M33" s="76"/>
    </row>
    <row r="34" spans="1:13" ht="13" x14ac:dyDescent="0.3">
      <c r="A34" s="53">
        <v>16</v>
      </c>
      <c r="B34" s="141" t="s">
        <v>876</v>
      </c>
      <c r="C34" s="123" t="s">
        <v>1906</v>
      </c>
      <c r="D34" s="123" t="s">
        <v>1907</v>
      </c>
      <c r="E34" s="123" t="s">
        <v>1908</v>
      </c>
      <c r="F34" s="123" t="s">
        <v>1909</v>
      </c>
      <c r="G34" s="123" t="s">
        <v>1027</v>
      </c>
      <c r="H34" s="123" t="s">
        <v>1505</v>
      </c>
      <c r="I34" s="123" t="s">
        <v>1910</v>
      </c>
      <c r="J34" s="123" t="s">
        <v>1911</v>
      </c>
      <c r="K34" s="123" t="s">
        <v>1912</v>
      </c>
      <c r="L34" s="123" t="s">
        <v>1913</v>
      </c>
      <c r="M34" s="76"/>
    </row>
    <row r="35" spans="1:13" ht="13.5" thickBot="1" x14ac:dyDescent="0.35">
      <c r="A35" s="55"/>
      <c r="B35" s="139" t="s">
        <v>400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6"/>
    </row>
    <row r="36" spans="1:13" ht="13" x14ac:dyDescent="0.3">
      <c r="A36" s="53">
        <v>17</v>
      </c>
      <c r="B36" s="54" t="s">
        <v>247</v>
      </c>
      <c r="C36" s="123" t="s">
        <v>1077</v>
      </c>
      <c r="D36" s="123" t="s">
        <v>1914</v>
      </c>
      <c r="E36" s="123" t="s">
        <v>1915</v>
      </c>
      <c r="F36" s="123" t="s">
        <v>1916</v>
      </c>
      <c r="G36" s="123" t="s">
        <v>1917</v>
      </c>
      <c r="H36" s="123" t="s">
        <v>1918</v>
      </c>
      <c r="I36" s="123" t="s">
        <v>1919</v>
      </c>
      <c r="J36" s="123" t="s">
        <v>1920</v>
      </c>
      <c r="K36" s="123" t="s">
        <v>1921</v>
      </c>
      <c r="L36" s="123" t="s">
        <v>1922</v>
      </c>
      <c r="M36" s="76"/>
    </row>
    <row r="37" spans="1:13" ht="13.5" thickBot="1" x14ac:dyDescent="0.35">
      <c r="A37" s="55"/>
      <c r="B37" s="139" t="s">
        <v>400</v>
      </c>
      <c r="C37" s="72"/>
      <c r="D37" s="72" t="s">
        <v>649</v>
      </c>
      <c r="E37" s="72"/>
      <c r="F37" s="72"/>
      <c r="G37" s="72"/>
      <c r="H37" s="72"/>
      <c r="I37" s="72"/>
      <c r="J37" s="72"/>
      <c r="K37" s="72"/>
      <c r="L37" s="72"/>
    </row>
    <row r="38" spans="1:13" ht="13" x14ac:dyDescent="0.3">
      <c r="A38" s="53">
        <v>18</v>
      </c>
      <c r="B38" s="140" t="s">
        <v>43</v>
      </c>
      <c r="C38" s="123" t="s">
        <v>1923</v>
      </c>
      <c r="D38" s="123" t="s">
        <v>1924</v>
      </c>
      <c r="E38" s="123" t="s">
        <v>1925</v>
      </c>
      <c r="F38" s="123" t="s">
        <v>1926</v>
      </c>
      <c r="G38" s="123" t="s">
        <v>1927</v>
      </c>
      <c r="H38" s="123" t="s">
        <v>1928</v>
      </c>
      <c r="I38" s="123" t="s">
        <v>1929</v>
      </c>
      <c r="J38" s="123" t="s">
        <v>1930</v>
      </c>
      <c r="K38" s="123" t="s">
        <v>385</v>
      </c>
      <c r="L38" s="123" t="s">
        <v>1931</v>
      </c>
    </row>
    <row r="39" spans="1:13" ht="13.5" thickBot="1" x14ac:dyDescent="0.35">
      <c r="A39" s="55"/>
      <c r="B39" s="56" t="s">
        <v>400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3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76"/>
    </row>
    <row r="41" spans="1:13" ht="15.5" x14ac:dyDescent="0.35">
      <c r="A41" s="118"/>
      <c r="B41" s="18" t="s">
        <v>1932</v>
      </c>
      <c r="C41" s="18"/>
      <c r="D41" s="18"/>
      <c r="E41" s="18"/>
      <c r="F41" s="18"/>
      <c r="G41" s="18"/>
      <c r="H41" s="18"/>
      <c r="I41" s="18"/>
      <c r="J41" s="18"/>
      <c r="K41" s="18"/>
      <c r="L41" s="76"/>
    </row>
    <row r="42" spans="1:13" x14ac:dyDescent="0.25">
      <c r="B42" t="s">
        <v>1933</v>
      </c>
      <c r="L42" s="76"/>
    </row>
    <row r="43" spans="1:13" x14ac:dyDescent="0.25">
      <c r="B43" t="s">
        <v>1934</v>
      </c>
      <c r="H43" s="97"/>
      <c r="I43" s="97"/>
      <c r="J43" s="97"/>
      <c r="L43" s="76"/>
    </row>
    <row r="44" spans="1:13" x14ac:dyDescent="0.25">
      <c r="H44" s="97"/>
      <c r="I44" s="97"/>
      <c r="J44" s="97"/>
      <c r="L44" s="76"/>
    </row>
    <row r="45" spans="1:13" x14ac:dyDescent="0.25">
      <c r="H45" s="97"/>
      <c r="I45" s="97"/>
      <c r="J45" s="97"/>
      <c r="L45" s="76"/>
    </row>
    <row r="46" spans="1:13" x14ac:dyDescent="0.25">
      <c r="H46" s="97"/>
      <c r="I46" s="97"/>
      <c r="J46" s="97"/>
      <c r="L46" s="76"/>
    </row>
    <row r="47" spans="1:13" x14ac:dyDescent="0.25">
      <c r="H47" s="97"/>
      <c r="I47" s="97"/>
      <c r="J47" s="97"/>
      <c r="L47" s="76"/>
    </row>
    <row r="48" spans="1:13" x14ac:dyDescent="0.25">
      <c r="H48" s="97"/>
      <c r="I48" s="97"/>
      <c r="J48" s="97"/>
      <c r="L48" s="76"/>
    </row>
    <row r="49" spans="8:12" x14ac:dyDescent="0.25">
      <c r="H49" s="97"/>
      <c r="I49" s="97"/>
      <c r="J49" s="97"/>
      <c r="L49" s="76"/>
    </row>
    <row r="50" spans="8:12" x14ac:dyDescent="0.25">
      <c r="H50" s="97"/>
      <c r="I50" s="97"/>
      <c r="J50" s="97"/>
      <c r="L50" s="76"/>
    </row>
    <row r="51" spans="8:12" x14ac:dyDescent="0.25">
      <c r="H51" s="97"/>
      <c r="I51" s="97"/>
      <c r="J51" s="97"/>
      <c r="L51" s="76"/>
    </row>
    <row r="52" spans="8:12" x14ac:dyDescent="0.25">
      <c r="H52" s="97"/>
      <c r="I52" s="97"/>
      <c r="J52" s="97"/>
      <c r="L52" s="76"/>
    </row>
    <row r="53" spans="8:12" x14ac:dyDescent="0.25">
      <c r="H53" s="97"/>
      <c r="I53" s="97"/>
      <c r="J53" s="97"/>
      <c r="L53" s="76"/>
    </row>
    <row r="54" spans="8:12" x14ac:dyDescent="0.25">
      <c r="H54" s="97"/>
      <c r="I54" s="97"/>
      <c r="J54" s="97"/>
      <c r="L54" s="76"/>
    </row>
    <row r="55" spans="8:12" x14ac:dyDescent="0.25">
      <c r="H55" s="97"/>
      <c r="I55" s="97"/>
      <c r="J55" s="97"/>
      <c r="L55" s="76"/>
    </row>
    <row r="56" spans="8:12" x14ac:dyDescent="0.25">
      <c r="H56" s="97"/>
      <c r="I56" s="97"/>
      <c r="J56" s="97"/>
    </row>
    <row r="57" spans="8:12" x14ac:dyDescent="0.25">
      <c r="H57" s="97"/>
      <c r="I57" s="97"/>
      <c r="J57" s="97"/>
    </row>
    <row r="58" spans="8:12" x14ac:dyDescent="0.25">
      <c r="H58" s="97"/>
      <c r="I58" s="77"/>
      <c r="J58" s="97"/>
    </row>
    <row r="59" spans="8:12" x14ac:dyDescent="0.25">
      <c r="H59" s="97"/>
      <c r="I59" s="77"/>
      <c r="J59" s="97"/>
    </row>
    <row r="60" spans="8:12" x14ac:dyDescent="0.25">
      <c r="H60" s="97"/>
      <c r="I60" s="77"/>
      <c r="J60" s="97"/>
    </row>
  </sheetData>
  <mergeCells count="1">
    <mergeCell ref="A1:L1"/>
  </mergeCells>
  <pageMargins left="0.7" right="0.7" top="0.75" bottom="0.75" header="0.3" footer="0.3"/>
  <pageSetup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opLeftCell="A27" workbookViewId="0">
      <selection activeCell="C20" sqref="C20"/>
    </sheetView>
  </sheetViews>
  <sheetFormatPr defaultColWidth="8.81640625" defaultRowHeight="12.5" x14ac:dyDescent="0.25"/>
  <cols>
    <col min="2" max="2" width="16.453125" customWidth="1"/>
    <col min="3" max="12" width="12.81640625" customWidth="1"/>
  </cols>
  <sheetData>
    <row r="1" spans="1:12" ht="20" x14ac:dyDescent="0.4">
      <c r="A1" s="562" t="s">
        <v>1956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3" spans="1:1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</row>
    <row r="4" spans="1:12" ht="13" x14ac:dyDescent="0.3">
      <c r="A4" s="49">
        <v>1</v>
      </c>
      <c r="B4" s="54" t="s">
        <v>974</v>
      </c>
      <c r="C4" s="123" t="s">
        <v>2061</v>
      </c>
      <c r="D4" s="123" t="s">
        <v>2075</v>
      </c>
      <c r="E4" s="123" t="s">
        <v>2091</v>
      </c>
      <c r="F4" s="123" t="s">
        <v>2107</v>
      </c>
      <c r="G4" s="123" t="s">
        <v>2125</v>
      </c>
      <c r="H4" s="123" t="s">
        <v>1146</v>
      </c>
      <c r="I4" s="123" t="s">
        <v>2151</v>
      </c>
      <c r="J4" s="123" t="s">
        <v>2165</v>
      </c>
      <c r="K4" s="123" t="s">
        <v>2180</v>
      </c>
      <c r="L4" s="123" t="s">
        <v>2190</v>
      </c>
    </row>
    <row r="5" spans="1:12" ht="13.5" thickBot="1" x14ac:dyDescent="0.35">
      <c r="A5" s="55"/>
      <c r="B5" s="139" t="s">
        <v>400</v>
      </c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ht="13" x14ac:dyDescent="0.3">
      <c r="A6" s="53">
        <v>2</v>
      </c>
      <c r="B6" s="54" t="s">
        <v>241</v>
      </c>
      <c r="C6" s="123" t="s">
        <v>2062</v>
      </c>
      <c r="D6" s="123" t="s">
        <v>2076</v>
      </c>
      <c r="E6" s="123" t="s">
        <v>2092</v>
      </c>
      <c r="F6" s="123" t="s">
        <v>2108</v>
      </c>
      <c r="G6" s="123" t="s">
        <v>2126</v>
      </c>
      <c r="H6" s="123" t="s">
        <v>2139</v>
      </c>
      <c r="I6" s="123" t="s">
        <v>2152</v>
      </c>
      <c r="J6" s="123" t="s">
        <v>2166</v>
      </c>
      <c r="K6" s="123" t="s">
        <v>2181</v>
      </c>
      <c r="L6" s="123" t="s">
        <v>2191</v>
      </c>
    </row>
    <row r="7" spans="1:12" ht="13.5" thickBot="1" x14ac:dyDescent="0.35">
      <c r="A7" s="55"/>
      <c r="B7" s="139" t="s">
        <v>400</v>
      </c>
      <c r="C7" s="72"/>
      <c r="D7" s="72"/>
      <c r="E7" s="72"/>
      <c r="F7" s="72"/>
      <c r="G7" s="72" t="s">
        <v>1117</v>
      </c>
      <c r="H7" s="72"/>
      <c r="I7" s="72" t="s">
        <v>572</v>
      </c>
      <c r="J7" s="72"/>
      <c r="K7" s="72" t="s">
        <v>572</v>
      </c>
      <c r="L7" s="72" t="s">
        <v>572</v>
      </c>
    </row>
    <row r="8" spans="1:12" ht="13" x14ac:dyDescent="0.3">
      <c r="A8" s="53">
        <v>3</v>
      </c>
      <c r="B8" s="54" t="s">
        <v>247</v>
      </c>
      <c r="C8" s="123" t="s">
        <v>2197</v>
      </c>
      <c r="D8" s="123" t="s">
        <v>2077</v>
      </c>
      <c r="E8" s="123" t="s">
        <v>2093</v>
      </c>
      <c r="F8" s="123" t="s">
        <v>2109</v>
      </c>
      <c r="G8" s="123" t="s">
        <v>2127</v>
      </c>
      <c r="H8" s="123" t="s">
        <v>2140</v>
      </c>
      <c r="I8" s="123" t="s">
        <v>2153</v>
      </c>
      <c r="J8" s="123" t="s">
        <v>2167</v>
      </c>
      <c r="K8" s="123" t="s">
        <v>2182</v>
      </c>
      <c r="L8" s="171" t="s">
        <v>2192</v>
      </c>
    </row>
    <row r="9" spans="1:12" ht="13.5" thickBot="1" x14ac:dyDescent="0.35">
      <c r="A9" s="55"/>
      <c r="B9" s="139" t="s">
        <v>400</v>
      </c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2" ht="13" x14ac:dyDescent="0.3">
      <c r="A10" s="53">
        <v>4</v>
      </c>
      <c r="B10" s="54" t="s">
        <v>742</v>
      </c>
      <c r="C10" s="123" t="s">
        <v>2198</v>
      </c>
      <c r="D10" s="123" t="s">
        <v>292</v>
      </c>
      <c r="E10" s="123" t="s">
        <v>2094</v>
      </c>
      <c r="F10" s="123" t="s">
        <v>2110</v>
      </c>
      <c r="G10" s="123" t="s">
        <v>2128</v>
      </c>
      <c r="H10" s="123" t="s">
        <v>2141</v>
      </c>
      <c r="I10" s="123" t="s">
        <v>2154</v>
      </c>
      <c r="J10" s="123" t="s">
        <v>2168</v>
      </c>
      <c r="K10" s="123" t="s">
        <v>2183</v>
      </c>
      <c r="L10" s="123" t="s">
        <v>2193</v>
      </c>
    </row>
    <row r="11" spans="1:12" ht="13.5" thickBot="1" x14ac:dyDescent="0.35">
      <c r="A11" s="55"/>
      <c r="B11" s="139" t="s">
        <v>400</v>
      </c>
      <c r="C11" s="72"/>
      <c r="D11" s="72"/>
      <c r="E11" s="72"/>
      <c r="F11" s="72"/>
      <c r="G11" s="72" t="s">
        <v>1117</v>
      </c>
      <c r="H11" s="72"/>
      <c r="I11" s="72"/>
      <c r="J11" s="72"/>
      <c r="K11" s="72"/>
      <c r="L11" s="72"/>
    </row>
    <row r="12" spans="1:12" ht="13" x14ac:dyDescent="0.3">
      <c r="A12" s="53">
        <v>5</v>
      </c>
      <c r="B12" s="54" t="s">
        <v>624</v>
      </c>
      <c r="C12" s="123" t="s">
        <v>2063</v>
      </c>
      <c r="D12" s="123" t="s">
        <v>2078</v>
      </c>
      <c r="E12" s="123" t="s">
        <v>2095</v>
      </c>
      <c r="F12" s="123" t="s">
        <v>2111</v>
      </c>
      <c r="G12" s="123" t="s">
        <v>2129</v>
      </c>
      <c r="H12" s="123" t="s">
        <v>2142</v>
      </c>
      <c r="I12" s="123" t="s">
        <v>1498</v>
      </c>
      <c r="J12" s="123" t="s">
        <v>2169</v>
      </c>
      <c r="K12" s="123" t="s">
        <v>2184</v>
      </c>
      <c r="L12" s="123" t="s">
        <v>1599</v>
      </c>
    </row>
    <row r="13" spans="1:12" ht="13.5" thickBot="1" x14ac:dyDescent="0.35">
      <c r="A13" s="55"/>
      <c r="B13" s="139" t="s">
        <v>400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ht="13" x14ac:dyDescent="0.3">
      <c r="A14" s="53">
        <v>6</v>
      </c>
      <c r="B14" s="54" t="s">
        <v>691</v>
      </c>
      <c r="C14" s="123" t="s">
        <v>2064</v>
      </c>
      <c r="D14" s="123" t="s">
        <v>1612</v>
      </c>
      <c r="E14" s="123" t="s">
        <v>2096</v>
      </c>
      <c r="F14" s="123" t="s">
        <v>2112</v>
      </c>
      <c r="G14" s="123" t="s">
        <v>2130</v>
      </c>
      <c r="H14" s="123" t="s">
        <v>2143</v>
      </c>
      <c r="I14" s="123" t="s">
        <v>2155</v>
      </c>
      <c r="J14" s="123" t="s">
        <v>2170</v>
      </c>
      <c r="K14" s="123" t="s">
        <v>2185</v>
      </c>
      <c r="L14" s="123" t="s">
        <v>2194</v>
      </c>
    </row>
    <row r="15" spans="1:12" ht="13.5" thickBot="1" x14ac:dyDescent="0.35">
      <c r="A15" s="55"/>
      <c r="B15" s="139" t="s">
        <v>400</v>
      </c>
      <c r="C15" s="72" t="s">
        <v>649</v>
      </c>
      <c r="D15" s="72" t="s">
        <v>649</v>
      </c>
      <c r="E15" s="72" t="s">
        <v>649</v>
      </c>
      <c r="F15" s="72"/>
      <c r="G15" s="72"/>
      <c r="H15" s="72"/>
      <c r="I15" s="72" t="s">
        <v>572</v>
      </c>
      <c r="J15" s="72"/>
      <c r="K15" s="72"/>
      <c r="L15" s="72"/>
    </row>
    <row r="16" spans="1:12" ht="13" x14ac:dyDescent="0.3">
      <c r="A16" s="53">
        <v>7</v>
      </c>
      <c r="B16" s="140" t="s">
        <v>2040</v>
      </c>
      <c r="C16" s="123" t="s">
        <v>2065</v>
      </c>
      <c r="D16" s="123" t="s">
        <v>2079</v>
      </c>
      <c r="E16" s="123" t="s">
        <v>2097</v>
      </c>
      <c r="F16" s="123" t="s">
        <v>2113</v>
      </c>
      <c r="G16" s="123" t="s">
        <v>2131</v>
      </c>
      <c r="H16" s="123" t="s">
        <v>2144</v>
      </c>
      <c r="I16" s="123" t="s">
        <v>2156</v>
      </c>
      <c r="J16" s="123" t="s">
        <v>2171</v>
      </c>
      <c r="K16" s="123" t="s">
        <v>2186</v>
      </c>
      <c r="L16" s="123" t="s">
        <v>2195</v>
      </c>
    </row>
    <row r="17" spans="1:13" ht="13.5" thickBot="1" x14ac:dyDescent="0.35">
      <c r="A17" s="55"/>
      <c r="B17" s="139" t="s">
        <v>400</v>
      </c>
      <c r="C17" s="72"/>
      <c r="D17" s="72"/>
      <c r="E17" s="72"/>
      <c r="F17" s="72"/>
      <c r="G17" s="72"/>
      <c r="H17" s="72" t="s">
        <v>1117</v>
      </c>
      <c r="I17" s="72"/>
      <c r="J17" s="72"/>
      <c r="K17" s="72"/>
      <c r="L17" s="72"/>
    </row>
    <row r="18" spans="1:13" ht="13" x14ac:dyDescent="0.3">
      <c r="A18" s="53">
        <v>8</v>
      </c>
      <c r="B18" s="141" t="s">
        <v>2038</v>
      </c>
      <c r="C18" s="123" t="s">
        <v>1540</v>
      </c>
      <c r="D18" s="123" t="s">
        <v>2080</v>
      </c>
      <c r="E18" s="123" t="s">
        <v>2098</v>
      </c>
      <c r="F18" s="123" t="s">
        <v>2114</v>
      </c>
      <c r="G18" s="123" t="s">
        <v>322</v>
      </c>
      <c r="H18" s="123" t="s">
        <v>1861</v>
      </c>
      <c r="I18" s="123" t="s">
        <v>2157</v>
      </c>
      <c r="J18" s="123" t="s">
        <v>2172</v>
      </c>
      <c r="K18" s="123" t="s">
        <v>2187</v>
      </c>
      <c r="L18" s="171" t="s">
        <v>2192</v>
      </c>
    </row>
    <row r="19" spans="1:13" ht="13.5" thickBot="1" x14ac:dyDescent="0.35">
      <c r="A19" s="55"/>
      <c r="B19" s="139" t="s">
        <v>400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6"/>
    </row>
    <row r="20" spans="1:13" ht="13" x14ac:dyDescent="0.3">
      <c r="A20" s="53">
        <v>9</v>
      </c>
      <c r="B20" s="54" t="s">
        <v>876</v>
      </c>
      <c r="C20" s="123" t="s">
        <v>2066</v>
      </c>
      <c r="D20" s="123" t="s">
        <v>2081</v>
      </c>
      <c r="E20" s="123" t="s">
        <v>2099</v>
      </c>
      <c r="F20" s="123" t="s">
        <v>2115</v>
      </c>
      <c r="G20" s="123" t="s">
        <v>1575</v>
      </c>
      <c r="H20" s="123" t="s">
        <v>2145</v>
      </c>
      <c r="I20" s="123" t="s">
        <v>2158</v>
      </c>
      <c r="J20" s="123" t="s">
        <v>1549</v>
      </c>
      <c r="K20" s="123" t="s">
        <v>1795</v>
      </c>
      <c r="L20" s="123" t="s">
        <v>2196</v>
      </c>
      <c r="M20" s="76"/>
    </row>
    <row r="21" spans="1:13" ht="13.5" thickBot="1" x14ac:dyDescent="0.35">
      <c r="A21" s="55"/>
      <c r="B21" s="139" t="s">
        <v>400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6"/>
    </row>
    <row r="22" spans="1:13" ht="13" x14ac:dyDescent="0.3">
      <c r="A22" s="53">
        <v>10</v>
      </c>
      <c r="B22" s="54" t="s">
        <v>597</v>
      </c>
      <c r="C22" s="123" t="s">
        <v>2067</v>
      </c>
      <c r="D22" s="123" t="s">
        <v>2082</v>
      </c>
      <c r="E22" s="123" t="s">
        <v>1885</v>
      </c>
      <c r="F22" s="123" t="s">
        <v>2116</v>
      </c>
      <c r="G22" s="123" t="s">
        <v>2132</v>
      </c>
      <c r="H22" s="123" t="s">
        <v>2146</v>
      </c>
      <c r="I22" s="123" t="s">
        <v>1526</v>
      </c>
      <c r="J22" s="171" t="s">
        <v>1078</v>
      </c>
      <c r="K22" s="175"/>
      <c r="L22" s="176"/>
      <c r="M22" s="76"/>
    </row>
    <row r="23" spans="1:13" ht="13.5" thickBot="1" x14ac:dyDescent="0.35">
      <c r="A23" s="55"/>
      <c r="B23" s="139" t="s">
        <v>400</v>
      </c>
      <c r="C23" s="72"/>
      <c r="D23" s="72"/>
      <c r="E23" s="72"/>
      <c r="F23" s="72"/>
      <c r="G23" s="72" t="s">
        <v>2040</v>
      </c>
      <c r="H23" s="72"/>
      <c r="I23" s="72" t="s">
        <v>691</v>
      </c>
      <c r="J23" s="72"/>
      <c r="K23" s="177"/>
      <c r="L23" s="177"/>
      <c r="M23" s="76"/>
    </row>
    <row r="24" spans="1:13" ht="13" x14ac:dyDescent="0.3">
      <c r="A24" s="53">
        <v>11</v>
      </c>
      <c r="B24" s="54" t="s">
        <v>472</v>
      </c>
      <c r="C24" s="123" t="s">
        <v>2068</v>
      </c>
      <c r="D24" s="123" t="s">
        <v>2083</v>
      </c>
      <c r="E24" s="123" t="s">
        <v>2100</v>
      </c>
      <c r="F24" s="123" t="s">
        <v>2117</v>
      </c>
      <c r="G24" s="123" t="s">
        <v>2199</v>
      </c>
      <c r="H24" s="123" t="s">
        <v>1482</v>
      </c>
      <c r="I24" s="123" t="s">
        <v>2159</v>
      </c>
      <c r="J24" s="123" t="s">
        <v>2173</v>
      </c>
      <c r="K24" s="123" t="s">
        <v>1866</v>
      </c>
      <c r="L24" s="123" t="s">
        <v>2200</v>
      </c>
      <c r="M24" s="76"/>
    </row>
    <row r="25" spans="1:13" ht="13.5" thickBot="1" x14ac:dyDescent="0.35">
      <c r="A25" s="55"/>
      <c r="B25" s="139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6"/>
    </row>
    <row r="26" spans="1:13" ht="13" x14ac:dyDescent="0.3">
      <c r="A26" s="53">
        <v>12</v>
      </c>
      <c r="B26" s="140" t="s">
        <v>1117</v>
      </c>
      <c r="C26" s="123" t="s">
        <v>2069</v>
      </c>
      <c r="D26" s="123" t="s">
        <v>2084</v>
      </c>
      <c r="E26" s="123" t="s">
        <v>2101</v>
      </c>
      <c r="F26" s="123" t="s">
        <v>2118</v>
      </c>
      <c r="G26" s="123" t="s">
        <v>2133</v>
      </c>
      <c r="H26" s="123" t="s">
        <v>2147</v>
      </c>
      <c r="I26" s="123" t="s">
        <v>1496</v>
      </c>
      <c r="J26" s="123" t="s">
        <v>2174</v>
      </c>
      <c r="K26" s="123" t="s">
        <v>275</v>
      </c>
      <c r="L26" s="123" t="s">
        <v>1855</v>
      </c>
      <c r="M26" s="76"/>
    </row>
    <row r="27" spans="1:13" ht="13.5" thickBot="1" x14ac:dyDescent="0.35">
      <c r="A27" s="55"/>
      <c r="B27" s="139" t="s">
        <v>400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6"/>
    </row>
    <row r="28" spans="1:13" ht="13" x14ac:dyDescent="0.3">
      <c r="A28" s="53">
        <v>13</v>
      </c>
      <c r="B28" s="54" t="s">
        <v>706</v>
      </c>
      <c r="C28" s="123" t="s">
        <v>1864</v>
      </c>
      <c r="D28" s="123" t="s">
        <v>2085</v>
      </c>
      <c r="E28" s="123" t="s">
        <v>2102</v>
      </c>
      <c r="F28" s="123" t="s">
        <v>2119</v>
      </c>
      <c r="G28" s="123" t="s">
        <v>2134</v>
      </c>
      <c r="H28" s="123" t="s">
        <v>2148</v>
      </c>
      <c r="I28" s="123" t="s">
        <v>2160</v>
      </c>
      <c r="J28" s="123" t="s">
        <v>1502</v>
      </c>
      <c r="K28" s="171" t="s">
        <v>1078</v>
      </c>
      <c r="L28" s="176"/>
      <c r="M28" s="76"/>
    </row>
    <row r="29" spans="1:13" ht="13.5" thickBot="1" x14ac:dyDescent="0.35">
      <c r="A29" s="55"/>
      <c r="B29" s="139" t="s">
        <v>400</v>
      </c>
      <c r="C29" s="72"/>
      <c r="D29" s="72"/>
      <c r="E29" s="72"/>
      <c r="F29" s="72"/>
      <c r="G29" s="72"/>
      <c r="H29" s="72"/>
      <c r="I29" s="72"/>
      <c r="J29" s="72"/>
      <c r="K29" s="72"/>
      <c r="L29" s="177"/>
      <c r="M29" s="76"/>
    </row>
    <row r="30" spans="1:13" ht="13" x14ac:dyDescent="0.3">
      <c r="A30" s="53">
        <v>14</v>
      </c>
      <c r="B30" s="54" t="s">
        <v>779</v>
      </c>
      <c r="C30" s="123" t="s">
        <v>2070</v>
      </c>
      <c r="D30" s="123" t="s">
        <v>2086</v>
      </c>
      <c r="E30" s="123" t="s">
        <v>2103</v>
      </c>
      <c r="F30" s="123" t="s">
        <v>2120</v>
      </c>
      <c r="G30" s="123" t="s">
        <v>2135</v>
      </c>
      <c r="H30" s="123" t="s">
        <v>2149</v>
      </c>
      <c r="I30" s="123" t="s">
        <v>2161</v>
      </c>
      <c r="J30" s="123" t="s">
        <v>2175</v>
      </c>
      <c r="K30" s="171" t="s">
        <v>1078</v>
      </c>
      <c r="L30" s="176"/>
      <c r="M30" s="76"/>
    </row>
    <row r="31" spans="1:13" ht="13.5" thickBot="1" x14ac:dyDescent="0.35">
      <c r="A31" s="55"/>
      <c r="B31" s="139" t="s">
        <v>400</v>
      </c>
      <c r="C31" s="72"/>
      <c r="D31" s="72"/>
      <c r="E31" s="72"/>
      <c r="F31" s="72"/>
      <c r="G31" s="72"/>
      <c r="H31" s="72"/>
      <c r="I31" s="72"/>
      <c r="J31" s="72"/>
      <c r="K31" s="72"/>
      <c r="L31" s="177"/>
      <c r="M31" s="76"/>
    </row>
    <row r="32" spans="1:13" ht="13" x14ac:dyDescent="0.3">
      <c r="A32" s="53">
        <v>15</v>
      </c>
      <c r="B32" s="54" t="s">
        <v>572</v>
      </c>
      <c r="C32" s="123" t="s">
        <v>2071</v>
      </c>
      <c r="D32" s="123" t="s">
        <v>2087</v>
      </c>
      <c r="E32" s="123" t="s">
        <v>2104</v>
      </c>
      <c r="F32" s="123" t="s">
        <v>2121</v>
      </c>
      <c r="G32" s="123" t="s">
        <v>2136</v>
      </c>
      <c r="H32" s="123" t="s">
        <v>1514</v>
      </c>
      <c r="I32" s="123" t="s">
        <v>2162</v>
      </c>
      <c r="J32" s="123" t="s">
        <v>2176</v>
      </c>
      <c r="K32" s="123" t="s">
        <v>1007</v>
      </c>
      <c r="L32" s="171" t="s">
        <v>1872</v>
      </c>
      <c r="M32" s="76"/>
    </row>
    <row r="33" spans="1:13" ht="13.5" thickBot="1" x14ac:dyDescent="0.35">
      <c r="A33" s="55"/>
      <c r="B33" s="139" t="s">
        <v>400</v>
      </c>
      <c r="C33" s="72"/>
      <c r="D33" s="72"/>
      <c r="E33" s="72" t="s">
        <v>691</v>
      </c>
      <c r="F33" s="72" t="s">
        <v>247</v>
      </c>
      <c r="G33" s="72"/>
      <c r="H33" s="72" t="s">
        <v>1117</v>
      </c>
      <c r="I33" s="72"/>
      <c r="J33" s="72" t="s">
        <v>241</v>
      </c>
      <c r="K33" s="72"/>
      <c r="L33" s="178"/>
      <c r="M33" s="76"/>
    </row>
    <row r="34" spans="1:13" ht="13" x14ac:dyDescent="0.3">
      <c r="A34" s="53">
        <v>16</v>
      </c>
      <c r="B34" s="141" t="s">
        <v>43</v>
      </c>
      <c r="C34" s="123" t="s">
        <v>2072</v>
      </c>
      <c r="D34" s="123" t="s">
        <v>2088</v>
      </c>
      <c r="E34" s="123" t="s">
        <v>1595</v>
      </c>
      <c r="F34" s="123" t="s">
        <v>2122</v>
      </c>
      <c r="G34" s="123" t="s">
        <v>2137</v>
      </c>
      <c r="H34" s="123" t="s">
        <v>341</v>
      </c>
      <c r="I34" s="123" t="s">
        <v>2163</v>
      </c>
      <c r="J34" s="123" t="s">
        <v>2177</v>
      </c>
      <c r="K34" s="123" t="s">
        <v>391</v>
      </c>
      <c r="L34" s="171" t="s">
        <v>1872</v>
      </c>
      <c r="M34" s="76"/>
    </row>
    <row r="35" spans="1:13" ht="13.5" thickBot="1" x14ac:dyDescent="0.35">
      <c r="A35" s="55"/>
      <c r="B35" s="139" t="s">
        <v>400</v>
      </c>
      <c r="C35" s="72"/>
      <c r="D35" s="72"/>
      <c r="E35" s="72"/>
      <c r="F35" s="72"/>
      <c r="G35" s="72"/>
      <c r="H35" s="72"/>
      <c r="I35" s="72"/>
      <c r="J35" s="72"/>
      <c r="K35" s="72"/>
      <c r="L35" s="178"/>
      <c r="M35" s="76"/>
    </row>
    <row r="36" spans="1:13" ht="13" x14ac:dyDescent="0.3">
      <c r="A36" s="53">
        <v>17</v>
      </c>
      <c r="B36" s="54" t="s">
        <v>1200</v>
      </c>
      <c r="C36" s="123" t="s">
        <v>2073</v>
      </c>
      <c r="D36" s="123" t="s">
        <v>2089</v>
      </c>
      <c r="E36" s="123" t="s">
        <v>2105</v>
      </c>
      <c r="F36" s="123" t="s">
        <v>2123</v>
      </c>
      <c r="G36" s="123" t="s">
        <v>2138</v>
      </c>
      <c r="H36" s="123" t="s">
        <v>1019</v>
      </c>
      <c r="I36" s="123" t="s">
        <v>2201</v>
      </c>
      <c r="J36" s="123" t="s">
        <v>2178</v>
      </c>
      <c r="K36" s="123" t="s">
        <v>2188</v>
      </c>
      <c r="L36" s="171" t="s">
        <v>1872</v>
      </c>
      <c r="M36" s="76"/>
    </row>
    <row r="37" spans="1:13" ht="13.5" thickBot="1" x14ac:dyDescent="0.35">
      <c r="A37" s="55"/>
      <c r="B37" s="139" t="s">
        <v>400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</row>
    <row r="38" spans="1:13" ht="13" x14ac:dyDescent="0.3">
      <c r="A38" s="53">
        <v>18</v>
      </c>
      <c r="B38" s="140" t="s">
        <v>649</v>
      </c>
      <c r="C38" s="123" t="s">
        <v>2074</v>
      </c>
      <c r="D38" s="123" t="s">
        <v>2090</v>
      </c>
      <c r="E38" s="123" t="s">
        <v>2106</v>
      </c>
      <c r="F38" s="123" t="s">
        <v>2124</v>
      </c>
      <c r="G38" s="123" t="s">
        <v>1875</v>
      </c>
      <c r="H38" s="123" t="s">
        <v>2150</v>
      </c>
      <c r="I38" s="123" t="s">
        <v>2164</v>
      </c>
      <c r="J38" s="123" t="s">
        <v>2179</v>
      </c>
      <c r="K38" s="123" t="s">
        <v>2189</v>
      </c>
      <c r="L38" s="123" t="s">
        <v>365</v>
      </c>
    </row>
    <row r="39" spans="1:13" ht="13.5" thickBot="1" x14ac:dyDescent="0.35">
      <c r="A39" s="55"/>
      <c r="B39" s="56" t="s">
        <v>400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3" x14ac:dyDescent="0.25">
      <c r="H40" s="97"/>
      <c r="I40" s="97"/>
      <c r="J40" s="97"/>
      <c r="L40" s="76"/>
    </row>
    <row r="41" spans="1:13" ht="13" x14ac:dyDescent="0.3">
      <c r="B41" s="13" t="s">
        <v>2208</v>
      </c>
      <c r="H41" s="97"/>
      <c r="I41" s="97"/>
      <c r="J41" s="97"/>
      <c r="L41" s="76"/>
    </row>
    <row r="42" spans="1:13" x14ac:dyDescent="0.25">
      <c r="H42" s="97"/>
      <c r="I42" s="97"/>
      <c r="J42" s="97"/>
      <c r="L42" s="76"/>
    </row>
    <row r="43" spans="1:13" x14ac:dyDescent="0.25">
      <c r="B43" s="4" t="s">
        <v>2209</v>
      </c>
      <c r="G43" s="4" t="s">
        <v>2213</v>
      </c>
      <c r="H43" s="97"/>
      <c r="I43" s="97"/>
      <c r="J43" s="97"/>
      <c r="L43" s="76"/>
    </row>
    <row r="44" spans="1:13" x14ac:dyDescent="0.25">
      <c r="B44" s="152" t="s">
        <v>2210</v>
      </c>
      <c r="G44" s="4" t="s">
        <v>2214</v>
      </c>
    </row>
    <row r="45" spans="1:13" x14ac:dyDescent="0.25">
      <c r="B45" s="152" t="s">
        <v>2211</v>
      </c>
    </row>
    <row r="46" spans="1:13" x14ac:dyDescent="0.25">
      <c r="B46" s="152" t="s">
        <v>2212</v>
      </c>
    </row>
  </sheetData>
  <mergeCells count="1">
    <mergeCell ref="A1:L1"/>
  </mergeCells>
  <pageMargins left="0" right="0" top="0.75" bottom="0.75" header="0.3" footer="0.3"/>
  <pageSetup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8" sqref="A8"/>
    </sheetView>
  </sheetViews>
  <sheetFormatPr defaultColWidth="8.81640625" defaultRowHeight="12.5" x14ac:dyDescent="0.25"/>
  <cols>
    <col min="1" max="1" width="21.1796875" bestFit="1" customWidth="1"/>
    <col min="2" max="5" width="9.1796875" style="1" customWidth="1"/>
  </cols>
  <sheetData>
    <row r="1" spans="1:5" ht="18" x14ac:dyDescent="0.4">
      <c r="A1" s="563" t="s">
        <v>9</v>
      </c>
      <c r="B1" s="563"/>
      <c r="C1" s="563"/>
      <c r="D1" s="563"/>
      <c r="E1" s="563"/>
    </row>
    <row r="4" spans="1:5" ht="13" x14ac:dyDescent="0.3">
      <c r="A4" s="13" t="s">
        <v>1264</v>
      </c>
      <c r="B4" s="6" t="s">
        <v>44</v>
      </c>
      <c r="C4" s="6" t="s">
        <v>45</v>
      </c>
      <c r="D4" s="6" t="s">
        <v>46</v>
      </c>
      <c r="E4" s="6" t="s">
        <v>47</v>
      </c>
    </row>
    <row r="5" spans="1:5" x14ac:dyDescent="0.25">
      <c r="A5" t="s">
        <v>504</v>
      </c>
      <c r="D5" s="69" t="e">
        <f t="shared" ref="D5:D10" si="0">(B5/(B5+C5))</f>
        <v>#DIV/0!</v>
      </c>
      <c r="E5" s="70" t="s">
        <v>48</v>
      </c>
    </row>
    <row r="6" spans="1:5" x14ac:dyDescent="0.25">
      <c r="A6" t="s">
        <v>512</v>
      </c>
      <c r="D6" s="69" t="e">
        <f t="shared" si="0"/>
        <v>#DIV/0!</v>
      </c>
      <c r="E6" s="1">
        <f>(((B5-B6)+(C6-C5))/2)</f>
        <v>0</v>
      </c>
    </row>
    <row r="7" spans="1:5" x14ac:dyDescent="0.25">
      <c r="A7" t="s">
        <v>891</v>
      </c>
      <c r="D7" s="69" t="e">
        <f t="shared" si="0"/>
        <v>#DIV/0!</v>
      </c>
      <c r="E7" s="1">
        <f>(((B5-B7)+(C7-C5))/2)</f>
        <v>0</v>
      </c>
    </row>
    <row r="8" spans="1:5" x14ac:dyDescent="0.25">
      <c r="A8" s="4" t="s">
        <v>1199</v>
      </c>
      <c r="D8" s="69" t="e">
        <f t="shared" si="0"/>
        <v>#DIV/0!</v>
      </c>
      <c r="E8" s="1">
        <f>(((B5-B8)+(C8-C5))/2)</f>
        <v>0</v>
      </c>
    </row>
    <row r="9" spans="1:5" x14ac:dyDescent="0.25">
      <c r="A9" t="s">
        <v>221</v>
      </c>
      <c r="D9" s="69" t="e">
        <f t="shared" si="0"/>
        <v>#DIV/0!</v>
      </c>
      <c r="E9" s="1">
        <f>(((B5-B9)+(C9-C5))/2)</f>
        <v>0</v>
      </c>
    </row>
    <row r="10" spans="1:5" x14ac:dyDescent="0.25">
      <c r="A10" t="s">
        <v>243</v>
      </c>
      <c r="D10" s="69" t="e">
        <f t="shared" si="0"/>
        <v>#DIV/0!</v>
      </c>
      <c r="E10" s="1">
        <f>(((B5-B10)+(C10-C5))/2)</f>
        <v>0</v>
      </c>
    </row>
    <row r="13" spans="1:5" ht="13" x14ac:dyDescent="0.3">
      <c r="A13" s="13" t="s">
        <v>1265</v>
      </c>
      <c r="B13" s="6" t="s">
        <v>44</v>
      </c>
      <c r="C13" s="6" t="s">
        <v>45</v>
      </c>
      <c r="D13" s="6" t="s">
        <v>46</v>
      </c>
      <c r="E13" s="6" t="s">
        <v>47</v>
      </c>
    </row>
    <row r="14" spans="1:5" x14ac:dyDescent="0.25">
      <c r="A14" t="s">
        <v>49</v>
      </c>
      <c r="D14" s="69" t="e">
        <f t="shared" ref="D14:D19" si="1">(B14/(B14+C14))</f>
        <v>#DIV/0!</v>
      </c>
      <c r="E14" s="70" t="s">
        <v>48</v>
      </c>
    </row>
    <row r="15" spans="1:5" x14ac:dyDescent="0.25">
      <c r="A15" t="s">
        <v>1192</v>
      </c>
      <c r="D15" s="69" t="e">
        <f t="shared" si="1"/>
        <v>#DIV/0!</v>
      </c>
      <c r="E15" s="1">
        <f>(((B14-B15)+(C15-C14))/2)</f>
        <v>0</v>
      </c>
    </row>
    <row r="16" spans="1:5" x14ac:dyDescent="0.25">
      <c r="A16" t="s">
        <v>517</v>
      </c>
      <c r="D16" s="69" t="e">
        <f t="shared" si="1"/>
        <v>#DIV/0!</v>
      </c>
      <c r="E16" s="1">
        <f>(((B14-B16)+(C16-C14))/2)</f>
        <v>0</v>
      </c>
    </row>
    <row r="17" spans="1:5" x14ac:dyDescent="0.25">
      <c r="A17" t="s">
        <v>514</v>
      </c>
      <c r="D17" s="69" t="e">
        <f t="shared" si="1"/>
        <v>#DIV/0!</v>
      </c>
      <c r="E17" s="1">
        <f>(((B14-B17)+(C17-C14))/2)</f>
        <v>0</v>
      </c>
    </row>
    <row r="18" spans="1:5" x14ac:dyDescent="0.25">
      <c r="A18" s="4" t="s">
        <v>1163</v>
      </c>
      <c r="D18" s="69" t="e">
        <f t="shared" si="1"/>
        <v>#DIV/0!</v>
      </c>
      <c r="E18" s="1">
        <f>(((B14-B18)+(C18-C14))/2)</f>
        <v>0</v>
      </c>
    </row>
    <row r="19" spans="1:5" x14ac:dyDescent="0.25">
      <c r="A19" s="4" t="s">
        <v>42</v>
      </c>
      <c r="D19" s="69" t="e">
        <f t="shared" si="1"/>
        <v>#DIV/0!</v>
      </c>
      <c r="E19" s="1">
        <f>(((B14-B19)+(C19-C14))/2)</f>
        <v>0</v>
      </c>
    </row>
    <row r="22" spans="1:5" ht="13" x14ac:dyDescent="0.3">
      <c r="A22" s="13" t="s">
        <v>1266</v>
      </c>
      <c r="B22" s="6" t="s">
        <v>44</v>
      </c>
      <c r="C22" s="6" t="s">
        <v>45</v>
      </c>
      <c r="D22" s="6" t="s">
        <v>46</v>
      </c>
      <c r="E22" s="6" t="s">
        <v>47</v>
      </c>
    </row>
    <row r="23" spans="1:5" x14ac:dyDescent="0.25">
      <c r="A23" t="s">
        <v>240</v>
      </c>
      <c r="D23" s="69" t="e">
        <f t="shared" ref="D23:D28" si="2">(B23/(B23+C23))</f>
        <v>#DIV/0!</v>
      </c>
      <c r="E23" s="70" t="s">
        <v>48</v>
      </c>
    </row>
    <row r="24" spans="1:5" x14ac:dyDescent="0.25">
      <c r="A24" t="s">
        <v>242</v>
      </c>
      <c r="D24" s="69" t="e">
        <f t="shared" si="2"/>
        <v>#DIV/0!</v>
      </c>
      <c r="E24" s="1">
        <f>(((B23-B24)+(C24-C23))/2)</f>
        <v>0</v>
      </c>
    </row>
    <row r="25" spans="1:5" x14ac:dyDescent="0.25">
      <c r="A25" t="s">
        <v>513</v>
      </c>
      <c r="D25" s="69" t="e">
        <f t="shared" si="2"/>
        <v>#DIV/0!</v>
      </c>
      <c r="E25" s="1">
        <f>(((B23-B25)+(C25-C23))/2)</f>
        <v>0</v>
      </c>
    </row>
    <row r="26" spans="1:5" x14ac:dyDescent="0.25">
      <c r="A26" t="s">
        <v>505</v>
      </c>
      <c r="D26" s="69" t="e">
        <f t="shared" si="2"/>
        <v>#DIV/0!</v>
      </c>
      <c r="E26" s="1">
        <f>(((B23-B26)+(C26-C23))/2)</f>
        <v>0</v>
      </c>
    </row>
    <row r="27" spans="1:5" x14ac:dyDescent="0.25">
      <c r="A27" t="s">
        <v>511</v>
      </c>
      <c r="D27" s="69" t="e">
        <f t="shared" si="2"/>
        <v>#DIV/0!</v>
      </c>
      <c r="E27" s="1">
        <f>(((B23-B27)+(C27-C23))/2)</f>
        <v>0</v>
      </c>
    </row>
    <row r="28" spans="1:5" x14ac:dyDescent="0.25">
      <c r="A28" t="s">
        <v>515</v>
      </c>
      <c r="D28" s="69" t="e">
        <f t="shared" si="2"/>
        <v>#DIV/0!</v>
      </c>
      <c r="E28" s="1">
        <f>(((B23-B28)+(C28-C23))/2)</f>
        <v>0</v>
      </c>
    </row>
  </sheetData>
  <mergeCells count="1">
    <mergeCell ref="A1:E1"/>
  </mergeCells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950"/>
  <sheetViews>
    <sheetView topLeftCell="G1" zoomScale="85" zoomScaleNormal="85" zoomScalePageLayoutView="85" workbookViewId="0">
      <selection activeCell="C10" sqref="C10"/>
    </sheetView>
  </sheetViews>
  <sheetFormatPr defaultColWidth="8.81640625" defaultRowHeight="12.5" x14ac:dyDescent="0.25"/>
  <cols>
    <col min="1" max="1" width="5.81640625" customWidth="1"/>
    <col min="2" max="2" width="19.1796875" customWidth="1"/>
    <col min="3" max="3" width="15.81640625" bestFit="1" customWidth="1"/>
    <col min="4" max="4" width="16.81640625" bestFit="1" customWidth="1"/>
    <col min="5" max="5" width="17" bestFit="1" customWidth="1"/>
    <col min="6" max="6" width="16.1796875" bestFit="1" customWidth="1"/>
    <col min="7" max="7" width="18.453125" bestFit="1" customWidth="1"/>
    <col min="8" max="8" width="17.1796875" bestFit="1" customWidth="1"/>
    <col min="9" max="10" width="17.1796875" customWidth="1"/>
    <col min="11" max="11" width="16.81640625" bestFit="1" customWidth="1"/>
    <col min="12" max="12" width="16.453125" bestFit="1" customWidth="1"/>
    <col min="13" max="13" width="38.453125" style="18" bestFit="1" customWidth="1"/>
    <col min="14" max="14" width="7.1796875" style="18" customWidth="1"/>
    <col min="15" max="15" width="9.1796875" style="19" customWidth="1"/>
    <col min="16" max="37" width="9.1796875" style="18" customWidth="1"/>
  </cols>
  <sheetData>
    <row r="1" spans="1:22" ht="20" x14ac:dyDescent="0.4">
      <c r="A1" s="562" t="s">
        <v>118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2" spans="1:22" x14ac:dyDescent="0.25">
      <c r="M2" s="19"/>
      <c r="N2" s="19"/>
    </row>
    <row r="3" spans="1:2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  <c r="M3" s="52" t="s">
        <v>177</v>
      </c>
      <c r="N3" s="19"/>
    </row>
    <row r="4" spans="1:22" ht="13" x14ac:dyDescent="0.3">
      <c r="A4" s="49">
        <v>1</v>
      </c>
      <c r="B4" s="54" t="s">
        <v>241</v>
      </c>
      <c r="C4" s="75" t="s">
        <v>1209</v>
      </c>
      <c r="D4" s="75" t="s">
        <v>1145</v>
      </c>
      <c r="E4" s="75" t="s">
        <v>1004</v>
      </c>
      <c r="F4" s="75" t="s">
        <v>1023</v>
      </c>
      <c r="G4" s="75" t="s">
        <v>1044</v>
      </c>
      <c r="H4" s="75" t="s">
        <v>1062</v>
      </c>
      <c r="I4" s="71" t="s">
        <v>1078</v>
      </c>
      <c r="J4" s="75" t="s">
        <v>1078</v>
      </c>
      <c r="K4" s="74"/>
      <c r="L4" s="74"/>
      <c r="M4" s="564" t="s">
        <v>1096</v>
      </c>
      <c r="N4" s="79"/>
      <c r="O4" s="79"/>
      <c r="P4" s="76"/>
      <c r="Q4" s="76"/>
      <c r="R4" s="76"/>
      <c r="S4" s="76"/>
      <c r="T4" s="76"/>
      <c r="U4" s="76"/>
      <c r="V4" s="76"/>
    </row>
    <row r="5" spans="1:22" ht="13.5" thickBot="1" x14ac:dyDescent="0.35">
      <c r="A5" s="55"/>
      <c r="B5" s="56" t="s">
        <v>400</v>
      </c>
      <c r="C5" s="72"/>
      <c r="D5" s="72"/>
      <c r="E5" s="72"/>
      <c r="F5" s="72"/>
      <c r="G5" s="72"/>
      <c r="H5" s="72" t="s">
        <v>624</v>
      </c>
      <c r="I5" s="72" t="s">
        <v>597</v>
      </c>
      <c r="J5" s="72"/>
      <c r="K5" s="82"/>
      <c r="L5" s="82"/>
      <c r="M5" s="565"/>
      <c r="N5" s="79"/>
      <c r="O5" s="79"/>
      <c r="P5" s="76"/>
      <c r="Q5" s="76"/>
      <c r="R5" s="76"/>
      <c r="S5" s="76"/>
      <c r="T5" s="76"/>
      <c r="U5" s="76"/>
      <c r="V5" s="76"/>
    </row>
    <row r="6" spans="1:22" ht="13" x14ac:dyDescent="0.3">
      <c r="A6" s="53">
        <v>2</v>
      </c>
      <c r="B6" s="57" t="s">
        <v>597</v>
      </c>
      <c r="C6" s="71" t="s">
        <v>1128</v>
      </c>
      <c r="D6" s="71" t="s">
        <v>1146</v>
      </c>
      <c r="E6" s="71" t="s">
        <v>1005</v>
      </c>
      <c r="F6" s="71" t="s">
        <v>1024</v>
      </c>
      <c r="G6" s="71" t="s">
        <v>1045</v>
      </c>
      <c r="H6" s="71" t="s">
        <v>1063</v>
      </c>
      <c r="I6" s="71" t="s">
        <v>1080</v>
      </c>
      <c r="J6" s="71" t="s">
        <v>1097</v>
      </c>
      <c r="K6" s="71" t="s">
        <v>922</v>
      </c>
      <c r="L6" s="71" t="s">
        <v>938</v>
      </c>
      <c r="M6" s="564" t="s">
        <v>1079</v>
      </c>
      <c r="N6" s="79"/>
      <c r="O6" s="79"/>
      <c r="P6" s="76"/>
      <c r="Q6" s="76"/>
      <c r="R6" s="76"/>
      <c r="S6" s="76"/>
      <c r="T6" s="76"/>
      <c r="U6" s="76"/>
      <c r="V6" s="76"/>
    </row>
    <row r="7" spans="1:22" ht="13.5" thickBot="1" x14ac:dyDescent="0.35">
      <c r="A7" s="55"/>
      <c r="B7" s="56" t="s">
        <v>400</v>
      </c>
      <c r="C7" s="72"/>
      <c r="D7" s="72" t="s">
        <v>41</v>
      </c>
      <c r="E7" s="72"/>
      <c r="F7" s="72"/>
      <c r="G7" s="72" t="s">
        <v>1159</v>
      </c>
      <c r="H7" s="72" t="s">
        <v>1159</v>
      </c>
      <c r="I7" s="72" t="s">
        <v>41</v>
      </c>
      <c r="J7" s="72" t="s">
        <v>1159</v>
      </c>
      <c r="K7" s="72" t="s">
        <v>1159</v>
      </c>
      <c r="L7" s="72" t="s">
        <v>1159</v>
      </c>
      <c r="M7" s="565"/>
      <c r="N7" s="79"/>
      <c r="O7" s="79"/>
      <c r="P7" s="76"/>
      <c r="Q7" s="76"/>
      <c r="R7" s="76"/>
      <c r="S7" s="76"/>
      <c r="T7" s="76"/>
      <c r="U7" s="76"/>
      <c r="V7" s="76"/>
    </row>
    <row r="8" spans="1:22" ht="13" x14ac:dyDescent="0.3">
      <c r="A8" s="53">
        <v>3</v>
      </c>
      <c r="B8" s="57" t="s">
        <v>706</v>
      </c>
      <c r="C8" s="71" t="s">
        <v>1129</v>
      </c>
      <c r="D8" s="71" t="s">
        <v>982</v>
      </c>
      <c r="E8" s="71" t="s">
        <v>1006</v>
      </c>
      <c r="F8" s="71" t="s">
        <v>1025</v>
      </c>
      <c r="G8" s="71" t="s">
        <v>1046</v>
      </c>
      <c r="H8" s="71" t="s">
        <v>1064</v>
      </c>
      <c r="I8" s="71" t="s">
        <v>1081</v>
      </c>
      <c r="J8" s="71" t="s">
        <v>1098</v>
      </c>
      <c r="K8" s="71" t="s">
        <v>923</v>
      </c>
      <c r="L8" s="81"/>
      <c r="M8" s="564"/>
      <c r="N8" s="79"/>
      <c r="O8" s="79"/>
      <c r="P8" s="76"/>
      <c r="Q8" s="76"/>
      <c r="R8" s="76"/>
      <c r="S8" s="76"/>
      <c r="T8" s="76"/>
      <c r="U8" s="76"/>
      <c r="V8" s="76"/>
    </row>
    <row r="9" spans="1:22" ht="13.5" thickBot="1" x14ac:dyDescent="0.35">
      <c r="A9" s="55"/>
      <c r="B9" s="56" t="s">
        <v>400</v>
      </c>
      <c r="C9" s="72" t="s">
        <v>624</v>
      </c>
      <c r="D9" s="72"/>
      <c r="E9" s="72" t="s">
        <v>635</v>
      </c>
      <c r="F9" s="72" t="s">
        <v>1159</v>
      </c>
      <c r="G9" s="72" t="s">
        <v>572</v>
      </c>
      <c r="H9" s="72"/>
      <c r="I9" s="72" t="s">
        <v>572</v>
      </c>
      <c r="J9" s="72"/>
      <c r="K9" s="72"/>
      <c r="L9" s="82"/>
      <c r="M9" s="565"/>
      <c r="N9" s="79"/>
      <c r="O9" s="79"/>
      <c r="P9" s="76"/>
      <c r="Q9" s="76"/>
      <c r="R9" s="76"/>
      <c r="S9" s="76"/>
      <c r="T9" s="76"/>
      <c r="U9" s="76"/>
      <c r="V9" s="76"/>
    </row>
    <row r="10" spans="1:22" ht="13" x14ac:dyDescent="0.3">
      <c r="A10" s="53">
        <v>4</v>
      </c>
      <c r="B10" s="54" t="s">
        <v>247</v>
      </c>
      <c r="C10" s="71" t="s">
        <v>1130</v>
      </c>
      <c r="D10" s="71" t="s">
        <v>983</v>
      </c>
      <c r="E10" s="71" t="s">
        <v>1007</v>
      </c>
      <c r="F10" s="71" t="s">
        <v>1026</v>
      </c>
      <c r="G10" s="71" t="s">
        <v>1047</v>
      </c>
      <c r="H10" s="71" t="s">
        <v>958</v>
      </c>
      <c r="I10" s="81"/>
      <c r="J10" s="81"/>
      <c r="K10" s="81"/>
      <c r="L10" s="81"/>
      <c r="M10" s="564"/>
      <c r="N10" s="79"/>
      <c r="O10" s="79"/>
      <c r="P10" s="76"/>
      <c r="Q10" s="76"/>
      <c r="R10" s="76"/>
      <c r="S10" s="76"/>
      <c r="T10" s="76"/>
      <c r="U10" s="76"/>
      <c r="V10" s="76"/>
    </row>
    <row r="11" spans="1:22" ht="13.5" thickBot="1" x14ac:dyDescent="0.35">
      <c r="A11" s="55"/>
      <c r="B11" s="56" t="s">
        <v>400</v>
      </c>
      <c r="C11" s="72"/>
      <c r="D11" s="72"/>
      <c r="E11" s="72"/>
      <c r="F11" s="72"/>
      <c r="G11" s="72"/>
      <c r="H11" s="72"/>
      <c r="I11" s="82"/>
      <c r="J11" s="82"/>
      <c r="K11" s="82"/>
      <c r="L11" s="82"/>
      <c r="M11" s="565"/>
      <c r="N11" s="79"/>
      <c r="O11" s="79"/>
      <c r="P11" s="76"/>
      <c r="Q11" s="76"/>
      <c r="R11" s="76"/>
      <c r="S11" s="76"/>
      <c r="T11" s="76"/>
      <c r="U11" s="76"/>
      <c r="V11" s="76"/>
    </row>
    <row r="12" spans="1:22" ht="13" x14ac:dyDescent="0.3">
      <c r="A12" s="53">
        <v>5</v>
      </c>
      <c r="B12" s="54" t="s">
        <v>691</v>
      </c>
      <c r="C12" s="71" t="s">
        <v>1131</v>
      </c>
      <c r="D12" s="71" t="s">
        <v>984</v>
      </c>
      <c r="E12" s="71" t="s">
        <v>1008</v>
      </c>
      <c r="F12" s="71" t="s">
        <v>1027</v>
      </c>
      <c r="G12" s="71" t="s">
        <v>1048</v>
      </c>
      <c r="H12" s="71" t="s">
        <v>1065</v>
      </c>
      <c r="I12" s="71" t="s">
        <v>1082</v>
      </c>
      <c r="J12" s="71" t="s">
        <v>1099</v>
      </c>
      <c r="K12" s="71" t="s">
        <v>924</v>
      </c>
      <c r="L12" s="71" t="s">
        <v>939</v>
      </c>
      <c r="M12" s="564"/>
      <c r="N12" s="79"/>
      <c r="O12" s="79"/>
      <c r="P12" s="76"/>
      <c r="Q12" s="76"/>
      <c r="R12" s="76"/>
      <c r="S12" s="76"/>
      <c r="T12" s="76"/>
      <c r="U12" s="76"/>
      <c r="V12" s="76"/>
    </row>
    <row r="13" spans="1:22" ht="13.5" thickBot="1" x14ac:dyDescent="0.35">
      <c r="A13" s="55"/>
      <c r="B13" s="56" t="s">
        <v>400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565"/>
      <c r="N13" s="79"/>
      <c r="O13" s="79"/>
      <c r="P13" s="76"/>
      <c r="Q13" s="76"/>
      <c r="R13" s="76"/>
      <c r="S13" s="76"/>
      <c r="T13" s="76"/>
      <c r="U13" s="76"/>
      <c r="V13" s="76"/>
    </row>
    <row r="14" spans="1:22" ht="13" x14ac:dyDescent="0.3">
      <c r="A14" s="53">
        <v>6</v>
      </c>
      <c r="B14" s="51" t="s">
        <v>1159</v>
      </c>
      <c r="C14" s="71" t="s">
        <v>1132</v>
      </c>
      <c r="D14" s="71" t="s">
        <v>985</v>
      </c>
      <c r="E14" s="71" t="s">
        <v>1009</v>
      </c>
      <c r="F14" s="71" t="s">
        <v>1028</v>
      </c>
      <c r="G14" s="71" t="s">
        <v>1049</v>
      </c>
      <c r="H14" s="71" t="s">
        <v>1066</v>
      </c>
      <c r="I14" s="71" t="s">
        <v>1083</v>
      </c>
      <c r="J14" s="71" t="s">
        <v>1100</v>
      </c>
      <c r="K14" s="71" t="s">
        <v>925</v>
      </c>
      <c r="L14" s="71" t="s">
        <v>940</v>
      </c>
      <c r="M14" s="564"/>
      <c r="N14" s="79"/>
      <c r="O14" s="79"/>
      <c r="P14" s="76"/>
      <c r="Q14" s="76"/>
      <c r="R14" s="76"/>
      <c r="S14" s="76"/>
      <c r="T14" s="76"/>
      <c r="U14" s="76"/>
      <c r="V14" s="76"/>
    </row>
    <row r="15" spans="1:22" ht="13.5" thickBot="1" x14ac:dyDescent="0.35">
      <c r="A15" s="55"/>
      <c r="B15" s="56" t="s">
        <v>400</v>
      </c>
      <c r="C15" s="72"/>
      <c r="D15" s="72" t="s">
        <v>247</v>
      </c>
      <c r="E15" s="72" t="s">
        <v>597</v>
      </c>
      <c r="F15" s="72" t="s">
        <v>624</v>
      </c>
      <c r="G15" s="72" t="s">
        <v>635</v>
      </c>
      <c r="H15" s="72" t="s">
        <v>624</v>
      </c>
      <c r="I15" s="72" t="s">
        <v>1117</v>
      </c>
      <c r="J15" s="72" t="s">
        <v>635</v>
      </c>
      <c r="K15" s="72"/>
      <c r="L15" s="72" t="s">
        <v>41</v>
      </c>
      <c r="M15" s="565"/>
      <c r="N15" s="79"/>
      <c r="O15" s="79"/>
      <c r="P15" s="76"/>
      <c r="Q15" s="76"/>
      <c r="R15" s="76"/>
      <c r="S15" s="76"/>
      <c r="T15" s="76"/>
      <c r="U15" s="76"/>
      <c r="V15" s="76"/>
    </row>
    <row r="16" spans="1:22" ht="13" x14ac:dyDescent="0.3">
      <c r="A16" s="53">
        <v>7</v>
      </c>
      <c r="B16" s="57" t="s">
        <v>248</v>
      </c>
      <c r="C16" s="71" t="s">
        <v>1133</v>
      </c>
      <c r="D16" s="71" t="s">
        <v>986</v>
      </c>
      <c r="E16" s="71" t="s">
        <v>1010</v>
      </c>
      <c r="F16" s="71" t="s">
        <v>1029</v>
      </c>
      <c r="G16" s="71" t="s">
        <v>1050</v>
      </c>
      <c r="H16" s="71" t="s">
        <v>1067</v>
      </c>
      <c r="I16" s="71" t="s">
        <v>1084</v>
      </c>
      <c r="J16" s="71" t="s">
        <v>1101</v>
      </c>
      <c r="K16" s="71" t="s">
        <v>928</v>
      </c>
      <c r="L16" s="71" t="s">
        <v>941</v>
      </c>
      <c r="M16" s="564"/>
      <c r="N16" s="79"/>
      <c r="O16" s="79"/>
      <c r="P16" s="76"/>
      <c r="Q16" s="76"/>
      <c r="R16" s="76"/>
      <c r="S16" s="76"/>
      <c r="T16" s="76"/>
      <c r="U16" s="76"/>
      <c r="V16" s="76"/>
    </row>
    <row r="17" spans="1:22" ht="13.5" thickBot="1" x14ac:dyDescent="0.35">
      <c r="A17" s="55"/>
      <c r="B17" s="56" t="s">
        <v>400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565"/>
      <c r="N17" s="79"/>
      <c r="O17" s="79"/>
      <c r="P17" s="76"/>
      <c r="Q17" s="76"/>
      <c r="R17" s="76"/>
      <c r="S17" s="76"/>
      <c r="T17" s="76"/>
      <c r="U17" s="76"/>
      <c r="V17" s="76"/>
    </row>
    <row r="18" spans="1:22" ht="13" x14ac:dyDescent="0.3">
      <c r="A18" s="53">
        <v>8</v>
      </c>
      <c r="B18" s="57" t="s">
        <v>779</v>
      </c>
      <c r="C18" s="71" t="s">
        <v>1134</v>
      </c>
      <c r="D18" s="71" t="s">
        <v>987</v>
      </c>
      <c r="E18" s="71" t="s">
        <v>1011</v>
      </c>
      <c r="F18" s="71" t="s">
        <v>1032</v>
      </c>
      <c r="G18" s="71" t="s">
        <v>1051</v>
      </c>
      <c r="H18" s="71" t="s">
        <v>1068</v>
      </c>
      <c r="I18" s="71" t="s">
        <v>1085</v>
      </c>
      <c r="J18" s="71" t="s">
        <v>1102</v>
      </c>
      <c r="K18" s="71" t="s">
        <v>1078</v>
      </c>
      <c r="L18" s="81"/>
      <c r="M18" s="564" t="s">
        <v>929</v>
      </c>
      <c r="N18" s="79"/>
      <c r="O18" s="79"/>
      <c r="P18" s="76"/>
      <c r="Q18" s="76"/>
      <c r="R18" s="76"/>
      <c r="S18" s="76"/>
      <c r="T18" s="76"/>
      <c r="U18" s="76"/>
      <c r="V18" s="76"/>
    </row>
    <row r="19" spans="1:22" ht="13.5" thickBot="1" x14ac:dyDescent="0.35">
      <c r="A19" s="55"/>
      <c r="B19" s="56" t="s">
        <v>400</v>
      </c>
      <c r="C19" s="72"/>
      <c r="D19" s="72"/>
      <c r="E19" s="72"/>
      <c r="F19" s="72" t="s">
        <v>572</v>
      </c>
      <c r="G19" s="72"/>
      <c r="H19" s="72" t="s">
        <v>572</v>
      </c>
      <c r="I19" s="72"/>
      <c r="J19" s="72"/>
      <c r="K19" s="72"/>
      <c r="L19" s="82"/>
      <c r="M19" s="565"/>
      <c r="N19" s="79"/>
      <c r="O19" s="79"/>
      <c r="P19" s="76"/>
      <c r="Q19" s="76"/>
      <c r="R19" s="76"/>
      <c r="S19" s="76"/>
      <c r="T19" s="76"/>
      <c r="U19" s="76"/>
      <c r="V19" s="76"/>
    </row>
    <row r="20" spans="1:22" ht="13" x14ac:dyDescent="0.3">
      <c r="A20" s="53">
        <v>9</v>
      </c>
      <c r="B20" s="54" t="s">
        <v>572</v>
      </c>
      <c r="C20" s="71" t="s">
        <v>1135</v>
      </c>
      <c r="D20" s="71" t="s">
        <v>988</v>
      </c>
      <c r="E20" s="71" t="s">
        <v>1012</v>
      </c>
      <c r="F20" s="71" t="s">
        <v>1033</v>
      </c>
      <c r="G20" s="71" t="s">
        <v>1052</v>
      </c>
      <c r="H20" s="71" t="s">
        <v>1069</v>
      </c>
      <c r="I20" s="71" t="s">
        <v>1086</v>
      </c>
      <c r="J20" s="71" t="s">
        <v>1103</v>
      </c>
      <c r="K20" s="71" t="s">
        <v>930</v>
      </c>
      <c r="L20" s="81"/>
      <c r="M20" s="564"/>
      <c r="N20" s="79"/>
      <c r="O20" s="79"/>
      <c r="P20" s="76"/>
      <c r="Q20" s="76"/>
      <c r="R20" s="76"/>
      <c r="S20" s="76"/>
      <c r="T20" s="76"/>
      <c r="U20" s="76"/>
      <c r="V20" s="76"/>
    </row>
    <row r="21" spans="1:22" ht="13.5" thickBot="1" x14ac:dyDescent="0.35">
      <c r="A21" s="55"/>
      <c r="B21" s="56" t="s">
        <v>400</v>
      </c>
      <c r="C21" s="72"/>
      <c r="D21" s="72" t="s">
        <v>706</v>
      </c>
      <c r="E21" s="72" t="s">
        <v>779</v>
      </c>
      <c r="F21" s="72" t="s">
        <v>706</v>
      </c>
      <c r="G21" s="72"/>
      <c r="H21" s="72"/>
      <c r="I21" s="72" t="s">
        <v>779</v>
      </c>
      <c r="J21" s="72" t="s">
        <v>779</v>
      </c>
      <c r="K21" s="72"/>
      <c r="L21" s="82"/>
      <c r="M21" s="565"/>
      <c r="N21" s="79"/>
      <c r="O21" s="79"/>
      <c r="P21" s="76"/>
      <c r="Q21" s="76"/>
      <c r="R21" s="76"/>
      <c r="S21" s="76"/>
      <c r="T21" s="76"/>
      <c r="U21" s="76"/>
      <c r="V21" s="76"/>
    </row>
    <row r="22" spans="1:22" ht="13" x14ac:dyDescent="0.3">
      <c r="A22" s="53">
        <v>10</v>
      </c>
      <c r="B22" s="54" t="s">
        <v>742</v>
      </c>
      <c r="C22" s="71" t="s">
        <v>1136</v>
      </c>
      <c r="D22" s="71" t="s">
        <v>989</v>
      </c>
      <c r="E22" s="71" t="s">
        <v>1013</v>
      </c>
      <c r="F22" s="71" t="s">
        <v>1034</v>
      </c>
      <c r="G22" s="71" t="s">
        <v>1053</v>
      </c>
      <c r="H22" s="71" t="s">
        <v>1070</v>
      </c>
      <c r="I22" s="71" t="s">
        <v>1087</v>
      </c>
      <c r="J22" s="71" t="s">
        <v>913</v>
      </c>
      <c r="K22" s="71" t="s">
        <v>931</v>
      </c>
      <c r="L22" s="71" t="s">
        <v>942</v>
      </c>
      <c r="M22" s="564"/>
      <c r="N22" s="79"/>
      <c r="O22" s="79"/>
      <c r="P22" s="76"/>
      <c r="Q22" s="76"/>
      <c r="R22" s="76"/>
      <c r="S22" s="76"/>
      <c r="T22" s="76"/>
      <c r="U22" s="76"/>
      <c r="V22" s="76"/>
    </row>
    <row r="23" spans="1:22" ht="13.5" thickBot="1" x14ac:dyDescent="0.35">
      <c r="A23" s="55"/>
      <c r="B23" s="56" t="s">
        <v>400</v>
      </c>
      <c r="C23" s="72"/>
      <c r="D23" s="72"/>
      <c r="E23" s="72"/>
      <c r="F23" s="72"/>
      <c r="G23" s="72"/>
      <c r="H23" s="72"/>
      <c r="I23" s="72" t="s">
        <v>624</v>
      </c>
      <c r="J23" s="72"/>
      <c r="K23" s="72"/>
      <c r="L23" s="72"/>
      <c r="M23" s="565"/>
      <c r="N23" s="79"/>
      <c r="O23" s="79"/>
      <c r="P23" s="76"/>
      <c r="Q23" s="76"/>
      <c r="R23" s="76"/>
      <c r="S23" s="76"/>
      <c r="T23" s="76"/>
      <c r="U23" s="76"/>
      <c r="V23" s="76"/>
    </row>
    <row r="24" spans="1:22" ht="13" x14ac:dyDescent="0.3">
      <c r="A24" s="53">
        <v>11</v>
      </c>
      <c r="B24" s="54" t="s">
        <v>1200</v>
      </c>
      <c r="C24" s="71" t="s">
        <v>1137</v>
      </c>
      <c r="D24" s="71" t="s">
        <v>996</v>
      </c>
      <c r="E24" s="71" t="s">
        <v>1014</v>
      </c>
      <c r="F24" s="71" t="s">
        <v>1035</v>
      </c>
      <c r="G24" s="71" t="s">
        <v>1054</v>
      </c>
      <c r="H24" s="71" t="s">
        <v>1071</v>
      </c>
      <c r="I24" s="71" t="s">
        <v>1088</v>
      </c>
      <c r="J24" s="71" t="s">
        <v>914</v>
      </c>
      <c r="K24" s="71" t="s">
        <v>932</v>
      </c>
      <c r="L24" s="71" t="s">
        <v>943</v>
      </c>
      <c r="M24" s="564"/>
      <c r="N24" s="79"/>
      <c r="O24" s="79"/>
      <c r="P24" s="76"/>
      <c r="Q24" s="76"/>
      <c r="R24" s="76"/>
      <c r="S24" s="76"/>
      <c r="T24" s="76"/>
      <c r="U24" s="76"/>
      <c r="V24" s="76"/>
    </row>
    <row r="25" spans="1:22" ht="13.5" thickBot="1" x14ac:dyDescent="0.35">
      <c r="A25" s="55"/>
      <c r="B25" s="56" t="s">
        <v>400</v>
      </c>
      <c r="C25" s="72"/>
      <c r="D25" s="72"/>
      <c r="E25" s="72" t="s">
        <v>597</v>
      </c>
      <c r="F25" s="72" t="s">
        <v>1159</v>
      </c>
      <c r="G25" s="72"/>
      <c r="H25" s="72"/>
      <c r="I25" s="72"/>
      <c r="J25" s="72"/>
      <c r="K25" s="72"/>
      <c r="L25" s="72"/>
      <c r="M25" s="565"/>
      <c r="N25" s="79"/>
      <c r="O25" s="79"/>
      <c r="P25" s="76"/>
      <c r="Q25" s="76"/>
      <c r="R25" s="76"/>
      <c r="S25" s="76"/>
      <c r="T25" s="76"/>
      <c r="U25" s="76"/>
      <c r="V25" s="76"/>
    </row>
    <row r="26" spans="1:22" ht="13" x14ac:dyDescent="0.3">
      <c r="A26" s="53">
        <v>12</v>
      </c>
      <c r="B26" s="57" t="s">
        <v>635</v>
      </c>
      <c r="C26" s="71" t="s">
        <v>1138</v>
      </c>
      <c r="D26" s="71" t="s">
        <v>997</v>
      </c>
      <c r="E26" s="71" t="s">
        <v>1015</v>
      </c>
      <c r="F26" s="71" t="s">
        <v>1036</v>
      </c>
      <c r="G26" s="71" t="s">
        <v>1055</v>
      </c>
      <c r="H26" s="71" t="s">
        <v>1072</v>
      </c>
      <c r="I26" s="71" t="s">
        <v>1089</v>
      </c>
      <c r="J26" s="71" t="s">
        <v>915</v>
      </c>
      <c r="K26" s="71" t="s">
        <v>933</v>
      </c>
      <c r="L26" s="71" t="s">
        <v>944</v>
      </c>
      <c r="M26" s="564"/>
      <c r="N26" s="79"/>
      <c r="O26" s="79"/>
      <c r="P26" s="76"/>
      <c r="Q26" s="76"/>
      <c r="R26" s="76"/>
      <c r="S26" s="76"/>
      <c r="T26" s="76"/>
      <c r="U26" s="76"/>
      <c r="V26" s="76"/>
    </row>
    <row r="27" spans="1:22" ht="13.5" thickBot="1" x14ac:dyDescent="0.35">
      <c r="A27" s="55"/>
      <c r="B27" s="56" t="s">
        <v>400</v>
      </c>
      <c r="C27" s="72"/>
      <c r="D27" s="72"/>
      <c r="E27" s="72"/>
      <c r="F27" s="72"/>
      <c r="G27" s="72"/>
      <c r="H27" s="72" t="s">
        <v>41</v>
      </c>
      <c r="I27" s="72"/>
      <c r="J27" s="72"/>
      <c r="K27" s="72"/>
      <c r="L27" s="72"/>
      <c r="M27" s="565"/>
      <c r="N27" s="79"/>
      <c r="O27" s="79"/>
      <c r="P27" s="76"/>
      <c r="Q27" s="76"/>
      <c r="R27" s="76"/>
      <c r="S27" s="76"/>
      <c r="T27" s="76"/>
      <c r="U27" s="76"/>
      <c r="V27" s="76"/>
    </row>
    <row r="28" spans="1:22" ht="13" x14ac:dyDescent="0.3">
      <c r="A28" s="53">
        <v>13</v>
      </c>
      <c r="B28" s="54" t="s">
        <v>207</v>
      </c>
      <c r="C28" s="71" t="s">
        <v>1139</v>
      </c>
      <c r="D28" s="71" t="s">
        <v>998</v>
      </c>
      <c r="E28" s="71" t="s">
        <v>1016</v>
      </c>
      <c r="F28" s="71" t="s">
        <v>1037</v>
      </c>
      <c r="G28" s="71" t="s">
        <v>1056</v>
      </c>
      <c r="H28" s="71" t="s">
        <v>1073</v>
      </c>
      <c r="I28" s="71" t="s">
        <v>1090</v>
      </c>
      <c r="J28" s="71" t="s">
        <v>916</v>
      </c>
      <c r="K28" s="71" t="s">
        <v>926</v>
      </c>
      <c r="L28" s="71" t="s">
        <v>945</v>
      </c>
      <c r="M28" s="564"/>
      <c r="N28" s="79"/>
      <c r="O28" s="79"/>
      <c r="P28" s="76"/>
      <c r="Q28" s="76"/>
      <c r="R28" s="76"/>
      <c r="S28" s="76"/>
      <c r="T28" s="76"/>
      <c r="U28" s="76"/>
      <c r="V28" s="76"/>
    </row>
    <row r="29" spans="1:22" ht="13.5" thickBot="1" x14ac:dyDescent="0.35">
      <c r="A29" s="55"/>
      <c r="B29" s="56" t="s">
        <v>400</v>
      </c>
      <c r="C29" s="72" t="s">
        <v>597</v>
      </c>
      <c r="D29" s="72" t="s">
        <v>597</v>
      </c>
      <c r="E29" s="72" t="s">
        <v>241</v>
      </c>
      <c r="F29" s="72" t="s">
        <v>41</v>
      </c>
      <c r="G29" s="72" t="s">
        <v>572</v>
      </c>
      <c r="H29" s="72" t="s">
        <v>572</v>
      </c>
      <c r="I29" s="72" t="s">
        <v>1200</v>
      </c>
      <c r="J29" s="72" t="s">
        <v>624</v>
      </c>
      <c r="K29" s="72" t="s">
        <v>635</v>
      </c>
      <c r="L29" s="72" t="s">
        <v>41</v>
      </c>
      <c r="M29" s="565"/>
      <c r="N29" s="79"/>
      <c r="O29" s="79"/>
      <c r="P29" s="76"/>
      <c r="Q29" s="76"/>
      <c r="R29" s="76"/>
      <c r="S29" s="76"/>
      <c r="T29" s="76"/>
      <c r="U29" s="76"/>
      <c r="V29" s="76"/>
    </row>
    <row r="30" spans="1:22" ht="13" x14ac:dyDescent="0.3">
      <c r="A30" s="53">
        <v>14</v>
      </c>
      <c r="B30" s="54" t="s">
        <v>43</v>
      </c>
      <c r="C30" s="71" t="s">
        <v>1140</v>
      </c>
      <c r="D30" s="71" t="s">
        <v>999</v>
      </c>
      <c r="E30" s="71" t="s">
        <v>1017</v>
      </c>
      <c r="F30" s="71" t="s">
        <v>1038</v>
      </c>
      <c r="G30" s="71" t="s">
        <v>1057</v>
      </c>
      <c r="H30" s="71" t="s">
        <v>1074</v>
      </c>
      <c r="I30" s="71" t="s">
        <v>1091</v>
      </c>
      <c r="J30" s="71" t="s">
        <v>917</v>
      </c>
      <c r="K30" s="71" t="s">
        <v>934</v>
      </c>
      <c r="L30" s="71" t="s">
        <v>946</v>
      </c>
      <c r="M30" s="564"/>
      <c r="N30" s="79"/>
      <c r="O30" s="79"/>
      <c r="P30" s="79"/>
      <c r="Q30" s="76"/>
      <c r="R30" s="76"/>
      <c r="S30" s="76"/>
      <c r="T30" s="76"/>
      <c r="U30" s="76"/>
      <c r="V30" s="76"/>
    </row>
    <row r="31" spans="1:22" ht="13.5" thickBot="1" x14ac:dyDescent="0.35">
      <c r="A31" s="55"/>
      <c r="B31" s="56" t="s">
        <v>400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565"/>
      <c r="N31" s="79"/>
      <c r="O31" s="79"/>
      <c r="P31" s="76"/>
      <c r="Q31" s="76"/>
      <c r="R31" s="76"/>
      <c r="S31" s="76"/>
      <c r="T31" s="76"/>
      <c r="U31" s="76"/>
      <c r="V31" s="76"/>
    </row>
    <row r="32" spans="1:22" ht="13" x14ac:dyDescent="0.3">
      <c r="A32" s="53">
        <v>15</v>
      </c>
      <c r="B32" s="57" t="s">
        <v>41</v>
      </c>
      <c r="C32" s="71" t="s">
        <v>1141</v>
      </c>
      <c r="D32" s="71" t="s">
        <v>1000</v>
      </c>
      <c r="E32" s="71" t="s">
        <v>1018</v>
      </c>
      <c r="F32" s="71" t="s">
        <v>1039</v>
      </c>
      <c r="G32" s="71" t="s">
        <v>1058</v>
      </c>
      <c r="H32" s="71" t="s">
        <v>1075</v>
      </c>
      <c r="I32" s="71" t="s">
        <v>1092</v>
      </c>
      <c r="J32" s="71" t="s">
        <v>918</v>
      </c>
      <c r="K32" s="71" t="s">
        <v>935</v>
      </c>
      <c r="L32" s="71" t="s">
        <v>947</v>
      </c>
      <c r="M32" s="564"/>
      <c r="N32" s="79"/>
      <c r="O32" s="79"/>
      <c r="P32" s="76"/>
      <c r="Q32" s="76"/>
      <c r="R32" s="76"/>
      <c r="S32" s="76"/>
      <c r="T32" s="76"/>
      <c r="U32" s="76"/>
      <c r="V32" s="76"/>
    </row>
    <row r="33" spans="1:22" ht="13.5" thickBot="1" x14ac:dyDescent="0.35">
      <c r="A33" s="55"/>
      <c r="B33" s="56" t="s">
        <v>400</v>
      </c>
      <c r="C33" s="72" t="s">
        <v>241</v>
      </c>
      <c r="D33" s="72"/>
      <c r="E33" s="72" t="s">
        <v>635</v>
      </c>
      <c r="F33" s="72" t="s">
        <v>247</v>
      </c>
      <c r="G33" s="72" t="s">
        <v>635</v>
      </c>
      <c r="H33" s="72" t="s">
        <v>624</v>
      </c>
      <c r="I33" s="72"/>
      <c r="J33" s="72"/>
      <c r="K33" s="72"/>
      <c r="L33" s="72"/>
      <c r="M33" s="565"/>
      <c r="N33" s="79"/>
      <c r="O33" s="79"/>
      <c r="P33" s="76"/>
      <c r="Q33" s="76"/>
      <c r="R33" s="76"/>
      <c r="S33" s="76"/>
      <c r="T33" s="76"/>
      <c r="U33" s="76"/>
      <c r="V33" s="76"/>
    </row>
    <row r="34" spans="1:22" ht="13" x14ac:dyDescent="0.3">
      <c r="A34" s="53">
        <v>16</v>
      </c>
      <c r="B34" s="54" t="s">
        <v>624</v>
      </c>
      <c r="C34" s="71" t="s">
        <v>1142</v>
      </c>
      <c r="D34" s="71" t="s">
        <v>1001</v>
      </c>
      <c r="E34" s="71" t="s">
        <v>1019</v>
      </c>
      <c r="F34" s="71" t="s">
        <v>1040</v>
      </c>
      <c r="G34" s="71" t="s">
        <v>1059</v>
      </c>
      <c r="H34" s="71" t="s">
        <v>1076</v>
      </c>
      <c r="I34" s="71" t="s">
        <v>1093</v>
      </c>
      <c r="J34" s="71" t="s">
        <v>919</v>
      </c>
      <c r="K34" s="71" t="s">
        <v>936</v>
      </c>
      <c r="L34" s="71" t="s">
        <v>948</v>
      </c>
      <c r="M34" s="564"/>
      <c r="N34" s="79"/>
      <c r="O34" s="79"/>
      <c r="P34" s="76"/>
      <c r="Q34" s="76"/>
      <c r="R34" s="76"/>
      <c r="S34" s="76"/>
      <c r="T34" s="76"/>
      <c r="U34" s="76"/>
      <c r="V34" s="76"/>
    </row>
    <row r="35" spans="1:22" ht="13.5" thickBot="1" x14ac:dyDescent="0.35">
      <c r="A35" s="55"/>
      <c r="B35" s="56" t="s">
        <v>400</v>
      </c>
      <c r="C35" s="72" t="s">
        <v>706</v>
      </c>
      <c r="D35" s="72"/>
      <c r="E35" s="72" t="s">
        <v>706</v>
      </c>
      <c r="F35" s="72"/>
      <c r="G35" s="72"/>
      <c r="H35" s="72"/>
      <c r="I35" s="72" t="s">
        <v>1159</v>
      </c>
      <c r="J35" s="72" t="s">
        <v>706</v>
      </c>
      <c r="K35" s="72"/>
      <c r="L35" s="72"/>
      <c r="M35" s="565"/>
      <c r="N35" s="79"/>
      <c r="O35" s="79"/>
      <c r="P35" s="76"/>
      <c r="Q35" s="76"/>
      <c r="R35" s="76"/>
      <c r="S35" s="76"/>
      <c r="T35" s="76"/>
      <c r="U35" s="76"/>
      <c r="V35" s="76"/>
    </row>
    <row r="36" spans="1:22" ht="13" x14ac:dyDescent="0.3">
      <c r="A36" s="53">
        <v>17</v>
      </c>
      <c r="B36" s="54" t="s">
        <v>1193</v>
      </c>
      <c r="C36" s="71" t="s">
        <v>1143</v>
      </c>
      <c r="D36" s="71" t="s">
        <v>1002</v>
      </c>
      <c r="E36" s="71" t="s">
        <v>1020</v>
      </c>
      <c r="F36" s="71" t="s">
        <v>1041</v>
      </c>
      <c r="G36" s="71" t="s">
        <v>1060</v>
      </c>
      <c r="H36" s="71" t="s">
        <v>1077</v>
      </c>
      <c r="I36" s="71" t="s">
        <v>1094</v>
      </c>
      <c r="J36" s="71" t="s">
        <v>920</v>
      </c>
      <c r="K36" s="71" t="s">
        <v>951</v>
      </c>
      <c r="L36" s="71" t="s">
        <v>949</v>
      </c>
      <c r="M36" s="564"/>
      <c r="N36" s="79"/>
      <c r="O36" s="79"/>
      <c r="P36" s="76"/>
      <c r="Q36" s="76"/>
      <c r="R36" s="76"/>
      <c r="S36" s="76"/>
      <c r="T36" s="76"/>
      <c r="U36" s="76"/>
      <c r="V36" s="76"/>
    </row>
    <row r="37" spans="1:22" ht="13.5" thickBot="1" x14ac:dyDescent="0.35">
      <c r="A37" s="55"/>
      <c r="B37" s="56" t="s">
        <v>400</v>
      </c>
      <c r="C37" s="72" t="s">
        <v>742</v>
      </c>
      <c r="D37" s="72"/>
      <c r="E37" s="72" t="s">
        <v>597</v>
      </c>
      <c r="F37" s="72"/>
      <c r="G37" s="72"/>
      <c r="H37" s="72"/>
      <c r="I37" s="72"/>
      <c r="J37" s="72"/>
      <c r="K37" s="72"/>
      <c r="L37" s="72"/>
      <c r="M37" s="565"/>
      <c r="N37" s="79"/>
      <c r="O37" s="79"/>
      <c r="P37" s="76"/>
      <c r="Q37" s="76"/>
      <c r="R37" s="76"/>
      <c r="S37" s="76"/>
      <c r="T37" s="76"/>
      <c r="U37" s="76"/>
      <c r="V37" s="76"/>
    </row>
    <row r="38" spans="1:22" ht="13" x14ac:dyDescent="0.3">
      <c r="A38" s="53">
        <v>18</v>
      </c>
      <c r="B38" s="54" t="s">
        <v>649</v>
      </c>
      <c r="C38" s="71" t="s">
        <v>1144</v>
      </c>
      <c r="D38" s="71" t="s">
        <v>1003</v>
      </c>
      <c r="E38" s="71" t="s">
        <v>1021</v>
      </c>
      <c r="F38" s="71" t="s">
        <v>1042</v>
      </c>
      <c r="G38" s="71" t="s">
        <v>1061</v>
      </c>
      <c r="H38" s="71" t="s">
        <v>1078</v>
      </c>
      <c r="I38" s="71" t="s">
        <v>1095</v>
      </c>
      <c r="J38" s="71" t="s">
        <v>921</v>
      </c>
      <c r="K38" s="71" t="s">
        <v>937</v>
      </c>
      <c r="L38" s="71" t="s">
        <v>950</v>
      </c>
      <c r="M38" s="564"/>
      <c r="N38" s="79"/>
      <c r="O38" s="79"/>
      <c r="P38" s="76"/>
      <c r="Q38" s="76"/>
      <c r="R38" s="76"/>
      <c r="S38" s="76"/>
      <c r="T38" s="76"/>
      <c r="U38" s="76"/>
      <c r="V38" s="76"/>
    </row>
    <row r="39" spans="1:22" ht="13.5" thickBot="1" x14ac:dyDescent="0.35">
      <c r="A39" s="55"/>
      <c r="B39" s="56" t="s">
        <v>400</v>
      </c>
      <c r="C39" s="72" t="s">
        <v>241</v>
      </c>
      <c r="D39" s="72"/>
      <c r="E39" s="72"/>
      <c r="F39" s="72"/>
      <c r="G39" s="72"/>
      <c r="H39" s="72" t="s">
        <v>247</v>
      </c>
      <c r="I39" s="72"/>
      <c r="J39" s="72"/>
      <c r="K39" s="72"/>
      <c r="L39" s="72"/>
      <c r="M39" s="565"/>
      <c r="N39" s="79"/>
      <c r="O39" s="79"/>
      <c r="P39" s="76"/>
      <c r="Q39" s="76"/>
      <c r="R39" s="76"/>
      <c r="S39" s="76"/>
      <c r="T39" s="76"/>
      <c r="U39" s="76"/>
      <c r="V39" s="76"/>
    </row>
    <row r="40" spans="1:22" x14ac:dyDescent="0.25">
      <c r="A40" s="18"/>
      <c r="B40" s="18"/>
      <c r="C40" s="76"/>
      <c r="D40" s="76"/>
      <c r="E40" s="71" t="s">
        <v>1022</v>
      </c>
      <c r="F40" s="71" t="s">
        <v>1043</v>
      </c>
      <c r="G40" s="76"/>
      <c r="H40" s="76"/>
      <c r="I40" s="76"/>
      <c r="J40" s="76"/>
      <c r="K40" s="76"/>
      <c r="L40" s="76"/>
      <c r="M40" s="79"/>
      <c r="N40" s="76"/>
      <c r="O40" s="79"/>
      <c r="P40" s="76"/>
      <c r="Q40" s="76"/>
      <c r="R40" s="76"/>
      <c r="S40" s="76"/>
      <c r="T40" s="76"/>
      <c r="U40" s="76"/>
      <c r="V40" s="76"/>
    </row>
    <row r="41" spans="1:22" ht="13" thickBot="1" x14ac:dyDescent="0.3">
      <c r="A41" s="18"/>
      <c r="B41" s="18"/>
      <c r="C41" s="76"/>
      <c r="D41" s="76"/>
      <c r="E41" s="72" t="s">
        <v>1200</v>
      </c>
      <c r="F41" s="72" t="s">
        <v>1200</v>
      </c>
      <c r="G41" s="76"/>
      <c r="H41" s="76"/>
      <c r="I41" s="76"/>
      <c r="J41" s="76"/>
      <c r="K41" s="76"/>
      <c r="L41" s="76"/>
      <c r="M41" s="76"/>
      <c r="N41" s="76"/>
      <c r="O41" s="79"/>
      <c r="P41" s="76"/>
      <c r="Q41" s="76"/>
      <c r="R41" s="76"/>
      <c r="S41" s="76"/>
      <c r="T41" s="76"/>
      <c r="U41" s="76"/>
      <c r="V41" s="76"/>
    </row>
    <row r="42" spans="1:22" x14ac:dyDescent="0.25">
      <c r="A42" s="18"/>
      <c r="B42" s="18"/>
      <c r="C42" s="76"/>
      <c r="D42" s="76"/>
      <c r="E42" s="77"/>
      <c r="F42" s="76"/>
      <c r="G42" s="76"/>
      <c r="H42" s="76"/>
      <c r="I42" s="76"/>
      <c r="J42" s="76"/>
      <c r="K42" s="76"/>
      <c r="L42" s="76"/>
      <c r="M42" s="76"/>
      <c r="N42" s="76"/>
      <c r="O42" s="79"/>
      <c r="P42" s="76"/>
      <c r="Q42" s="76"/>
      <c r="R42" s="76"/>
      <c r="S42" s="76"/>
      <c r="T42" s="76"/>
      <c r="U42" s="76"/>
      <c r="V42" s="76"/>
    </row>
    <row r="43" spans="1:22" x14ac:dyDescent="0.25">
      <c r="A43" s="18"/>
      <c r="B43" s="18"/>
      <c r="C43" s="76"/>
      <c r="D43" s="76"/>
      <c r="E43" s="78"/>
      <c r="F43" s="76"/>
      <c r="G43" s="76"/>
      <c r="H43" s="76"/>
      <c r="I43" s="76"/>
      <c r="J43" s="76"/>
      <c r="K43" s="76"/>
      <c r="L43" s="76"/>
      <c r="M43" s="76"/>
      <c r="N43" s="76"/>
      <c r="O43" s="79"/>
      <c r="P43" s="76"/>
      <c r="Q43" s="76"/>
      <c r="R43" s="76"/>
      <c r="S43" s="76"/>
      <c r="T43" s="76"/>
      <c r="U43" s="76"/>
      <c r="V43" s="76"/>
    </row>
    <row r="44" spans="1:22" x14ac:dyDescent="0.25">
      <c r="A44" s="18"/>
      <c r="B44" s="18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9"/>
      <c r="P44" s="76"/>
      <c r="Q44" s="76"/>
      <c r="R44" s="76"/>
      <c r="S44" s="76"/>
      <c r="T44" s="76"/>
      <c r="U44" s="76"/>
      <c r="V44" s="76"/>
    </row>
    <row r="45" spans="1:22" x14ac:dyDescent="0.25">
      <c r="A45" s="18"/>
      <c r="B45" s="18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9"/>
      <c r="P45" s="76"/>
      <c r="Q45" s="76"/>
      <c r="R45" s="76"/>
      <c r="S45" s="76"/>
      <c r="T45" s="76"/>
      <c r="U45" s="76"/>
      <c r="V45" s="76"/>
    </row>
    <row r="46" spans="1:22" x14ac:dyDescent="0.25">
      <c r="A46" s="18"/>
      <c r="B46" s="18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9"/>
      <c r="P46" s="76"/>
      <c r="Q46" s="76"/>
      <c r="R46" s="76"/>
      <c r="S46" s="76"/>
      <c r="T46" s="76"/>
      <c r="U46" s="76"/>
      <c r="V46" s="76"/>
    </row>
    <row r="47" spans="1:22" x14ac:dyDescent="0.25">
      <c r="A47" s="18"/>
      <c r="B47" s="18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9"/>
      <c r="P47" s="76"/>
      <c r="Q47" s="76"/>
      <c r="R47" s="76"/>
      <c r="S47" s="76"/>
      <c r="T47" s="76"/>
      <c r="U47" s="76"/>
      <c r="V47" s="76"/>
    </row>
    <row r="48" spans="1:22" x14ac:dyDescent="0.25">
      <c r="A48" s="18"/>
      <c r="B48" s="18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9"/>
      <c r="P48" s="76"/>
      <c r="Q48" s="76"/>
      <c r="R48" s="76"/>
      <c r="S48" s="76"/>
      <c r="T48" s="76"/>
      <c r="U48" s="76"/>
      <c r="V48" s="76"/>
    </row>
    <row r="49" spans="3:22" s="18" customFormat="1" x14ac:dyDescent="0.25"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9"/>
      <c r="P49" s="76"/>
      <c r="Q49" s="76"/>
      <c r="R49" s="76"/>
      <c r="S49" s="76"/>
      <c r="T49" s="76"/>
      <c r="U49" s="76"/>
      <c r="V49" s="76"/>
    </row>
    <row r="50" spans="3:22" s="18" customFormat="1" x14ac:dyDescent="0.25"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9"/>
      <c r="P50" s="76"/>
      <c r="Q50" s="76"/>
      <c r="R50" s="76"/>
      <c r="S50" s="76"/>
      <c r="T50" s="76"/>
      <c r="U50" s="76"/>
      <c r="V50" s="76"/>
    </row>
    <row r="51" spans="3:22" s="18" customFormat="1" x14ac:dyDescent="0.25"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9"/>
      <c r="P51" s="76"/>
      <c r="Q51" s="76"/>
      <c r="R51" s="76"/>
      <c r="S51" s="76"/>
      <c r="T51" s="76"/>
      <c r="U51" s="76"/>
      <c r="V51" s="76"/>
    </row>
    <row r="52" spans="3:22" s="18" customFormat="1" x14ac:dyDescent="0.25"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9"/>
      <c r="P52" s="76"/>
      <c r="Q52" s="76"/>
      <c r="R52" s="76"/>
      <c r="S52" s="76"/>
      <c r="T52" s="76"/>
      <c r="U52" s="76"/>
      <c r="V52" s="76"/>
    </row>
    <row r="53" spans="3:22" s="18" customFormat="1" x14ac:dyDescent="0.25"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9"/>
      <c r="P53" s="76"/>
      <c r="Q53" s="76"/>
      <c r="R53" s="76"/>
      <c r="S53" s="76"/>
      <c r="T53" s="76"/>
      <c r="U53" s="76"/>
      <c r="V53" s="76"/>
    </row>
    <row r="54" spans="3:22" s="18" customFormat="1" x14ac:dyDescent="0.25"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9"/>
      <c r="P54" s="76"/>
      <c r="Q54" s="76"/>
      <c r="R54" s="76"/>
      <c r="S54" s="76"/>
      <c r="T54" s="76"/>
      <c r="U54" s="76"/>
      <c r="V54" s="76"/>
    </row>
    <row r="55" spans="3:22" s="18" customFormat="1" x14ac:dyDescent="0.25"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9"/>
      <c r="P55" s="76"/>
      <c r="Q55" s="76"/>
      <c r="R55" s="76"/>
      <c r="S55" s="76"/>
      <c r="T55" s="76"/>
      <c r="U55" s="76"/>
      <c r="V55" s="76"/>
    </row>
    <row r="56" spans="3:22" s="18" customFormat="1" x14ac:dyDescent="0.25"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9"/>
      <c r="P56" s="76"/>
      <c r="Q56" s="76"/>
      <c r="R56" s="76"/>
      <c r="S56" s="76"/>
      <c r="T56" s="76"/>
      <c r="U56" s="76"/>
      <c r="V56" s="76"/>
    </row>
    <row r="57" spans="3:22" s="18" customFormat="1" x14ac:dyDescent="0.25"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9"/>
      <c r="P57" s="76"/>
      <c r="Q57" s="76"/>
      <c r="R57" s="76"/>
      <c r="S57" s="76"/>
      <c r="T57" s="76"/>
      <c r="U57" s="76"/>
      <c r="V57" s="76"/>
    </row>
    <row r="58" spans="3:22" s="18" customFormat="1" x14ac:dyDescent="0.25"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9"/>
      <c r="P58" s="76"/>
      <c r="Q58" s="76"/>
      <c r="R58" s="76"/>
      <c r="S58" s="76"/>
      <c r="T58" s="76"/>
      <c r="U58" s="76"/>
      <c r="V58" s="76"/>
    </row>
    <row r="59" spans="3:22" s="18" customFormat="1" x14ac:dyDescent="0.25"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9"/>
      <c r="P59" s="76"/>
      <c r="Q59" s="76"/>
      <c r="R59" s="76"/>
      <c r="S59" s="76"/>
      <c r="T59" s="76"/>
      <c r="U59" s="76"/>
      <c r="V59" s="76"/>
    </row>
    <row r="60" spans="3:22" s="18" customFormat="1" x14ac:dyDescent="0.25"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9"/>
      <c r="P60" s="76"/>
      <c r="Q60" s="76"/>
      <c r="R60" s="76"/>
      <c r="S60" s="76"/>
      <c r="T60" s="76"/>
      <c r="U60" s="76"/>
      <c r="V60" s="76"/>
    </row>
    <row r="61" spans="3:22" s="18" customFormat="1" x14ac:dyDescent="0.25"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9"/>
      <c r="P61" s="76"/>
      <c r="Q61" s="76"/>
      <c r="R61" s="76"/>
      <c r="S61" s="76"/>
      <c r="T61" s="76"/>
      <c r="U61" s="76"/>
      <c r="V61" s="76"/>
    </row>
    <row r="62" spans="3:22" s="18" customFormat="1" x14ac:dyDescent="0.25"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9"/>
      <c r="P62" s="76"/>
      <c r="Q62" s="76"/>
      <c r="R62" s="76"/>
      <c r="S62" s="76"/>
      <c r="T62" s="76"/>
      <c r="U62" s="76"/>
      <c r="V62" s="76"/>
    </row>
    <row r="63" spans="3:22" s="18" customFormat="1" x14ac:dyDescent="0.25"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9"/>
      <c r="P63" s="76"/>
      <c r="Q63" s="76"/>
      <c r="R63" s="76"/>
      <c r="S63" s="76"/>
      <c r="T63" s="76"/>
      <c r="U63" s="76"/>
      <c r="V63" s="76"/>
    </row>
    <row r="64" spans="3:22" s="18" customFormat="1" x14ac:dyDescent="0.25"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9"/>
      <c r="P64" s="76"/>
      <c r="Q64" s="76"/>
      <c r="R64" s="76"/>
      <c r="S64" s="76"/>
      <c r="T64" s="76"/>
      <c r="U64" s="76"/>
      <c r="V64" s="76"/>
    </row>
    <row r="65" spans="3:22" s="18" customFormat="1" x14ac:dyDescent="0.25"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9"/>
      <c r="P65" s="76"/>
      <c r="Q65" s="76"/>
      <c r="R65" s="76"/>
      <c r="S65" s="76"/>
      <c r="T65" s="76"/>
      <c r="U65" s="76"/>
      <c r="V65" s="76"/>
    </row>
    <row r="66" spans="3:22" s="18" customFormat="1" x14ac:dyDescent="0.25"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9"/>
      <c r="P66" s="76"/>
      <c r="Q66" s="76"/>
      <c r="R66" s="76"/>
      <c r="S66" s="76"/>
      <c r="T66" s="76"/>
      <c r="U66" s="76"/>
      <c r="V66" s="76"/>
    </row>
    <row r="67" spans="3:22" s="18" customFormat="1" x14ac:dyDescent="0.25"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9"/>
      <c r="P67" s="76"/>
      <c r="Q67" s="76"/>
      <c r="R67" s="76"/>
      <c r="S67" s="76"/>
      <c r="T67" s="76"/>
      <c r="U67" s="76"/>
      <c r="V67" s="76"/>
    </row>
    <row r="68" spans="3:22" s="18" customFormat="1" x14ac:dyDescent="0.25"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9"/>
      <c r="P68" s="76"/>
      <c r="Q68" s="76"/>
      <c r="R68" s="76"/>
      <c r="S68" s="76"/>
      <c r="T68" s="76"/>
      <c r="U68" s="76"/>
      <c r="V68" s="76"/>
    </row>
    <row r="69" spans="3:22" s="18" customFormat="1" x14ac:dyDescent="0.25"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9"/>
      <c r="P69" s="76"/>
      <c r="Q69" s="76"/>
      <c r="R69" s="76"/>
      <c r="S69" s="76"/>
      <c r="T69" s="76"/>
      <c r="U69" s="76"/>
      <c r="V69" s="76"/>
    </row>
    <row r="70" spans="3:22" s="18" customFormat="1" x14ac:dyDescent="0.25"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9"/>
      <c r="P70" s="76"/>
      <c r="Q70" s="76"/>
      <c r="R70" s="76"/>
      <c r="S70" s="76"/>
      <c r="T70" s="76"/>
      <c r="U70" s="76"/>
      <c r="V70" s="76"/>
    </row>
    <row r="71" spans="3:22" s="18" customFormat="1" x14ac:dyDescent="0.25"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9"/>
      <c r="P71" s="76"/>
      <c r="Q71" s="76"/>
      <c r="R71" s="76"/>
      <c r="S71" s="76"/>
      <c r="T71" s="76"/>
      <c r="U71" s="76"/>
      <c r="V71" s="76"/>
    </row>
    <row r="72" spans="3:22" s="18" customFormat="1" x14ac:dyDescent="0.25"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9"/>
      <c r="P72" s="76"/>
      <c r="Q72" s="76"/>
      <c r="R72" s="76"/>
      <c r="S72" s="76"/>
      <c r="T72" s="76"/>
      <c r="U72" s="76"/>
      <c r="V72" s="76"/>
    </row>
    <row r="73" spans="3:22" s="18" customFormat="1" x14ac:dyDescent="0.25"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9"/>
      <c r="P73" s="76"/>
      <c r="Q73" s="76"/>
      <c r="R73" s="76"/>
      <c r="S73" s="76"/>
      <c r="T73" s="76"/>
      <c r="U73" s="76"/>
      <c r="V73" s="76"/>
    </row>
    <row r="74" spans="3:22" s="18" customFormat="1" x14ac:dyDescent="0.25"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9"/>
      <c r="P74" s="76"/>
      <c r="Q74" s="76"/>
      <c r="R74" s="76"/>
      <c r="S74" s="76"/>
      <c r="T74" s="76"/>
      <c r="U74" s="76"/>
      <c r="V74" s="76"/>
    </row>
    <row r="75" spans="3:22" s="18" customFormat="1" x14ac:dyDescent="0.25"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9"/>
      <c r="P75" s="76"/>
      <c r="Q75" s="76"/>
      <c r="R75" s="76"/>
      <c r="S75" s="76"/>
      <c r="T75" s="76"/>
      <c r="U75" s="76"/>
      <c r="V75" s="76"/>
    </row>
    <row r="76" spans="3:22" s="18" customFormat="1" x14ac:dyDescent="0.25"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9"/>
      <c r="P76" s="76"/>
      <c r="Q76" s="76"/>
      <c r="R76" s="76"/>
      <c r="S76" s="76"/>
      <c r="T76" s="76"/>
      <c r="U76" s="76"/>
      <c r="V76" s="76"/>
    </row>
    <row r="77" spans="3:22" s="18" customFormat="1" x14ac:dyDescent="0.25"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9"/>
      <c r="P77" s="76"/>
      <c r="Q77" s="76"/>
      <c r="R77" s="76"/>
      <c r="S77" s="76"/>
      <c r="T77" s="76"/>
      <c r="U77" s="76"/>
      <c r="V77" s="76"/>
    </row>
    <row r="78" spans="3:22" s="18" customFormat="1" x14ac:dyDescent="0.25"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9"/>
      <c r="P78" s="76"/>
      <c r="Q78" s="76"/>
      <c r="R78" s="76"/>
      <c r="S78" s="76"/>
      <c r="T78" s="76"/>
      <c r="U78" s="76"/>
      <c r="V78" s="76"/>
    </row>
    <row r="79" spans="3:22" s="18" customFormat="1" x14ac:dyDescent="0.25"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9"/>
      <c r="P79" s="76"/>
      <c r="Q79" s="76"/>
      <c r="R79" s="76"/>
      <c r="S79" s="76"/>
      <c r="T79" s="76"/>
      <c r="U79" s="76"/>
      <c r="V79" s="76"/>
    </row>
    <row r="80" spans="3:22" s="18" customFormat="1" x14ac:dyDescent="0.25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9"/>
      <c r="P80" s="76"/>
      <c r="Q80" s="76"/>
      <c r="R80" s="76"/>
      <c r="S80" s="76"/>
      <c r="T80" s="76"/>
      <c r="U80" s="76"/>
      <c r="V80" s="76"/>
    </row>
    <row r="81" spans="3:22" s="18" customFormat="1" x14ac:dyDescent="0.25"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9"/>
      <c r="P81" s="76"/>
      <c r="Q81" s="76"/>
      <c r="R81" s="76"/>
      <c r="S81" s="76"/>
      <c r="T81" s="76"/>
      <c r="U81" s="76"/>
      <c r="V81" s="76"/>
    </row>
    <row r="82" spans="3:22" s="18" customFormat="1" x14ac:dyDescent="0.25"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9"/>
      <c r="P82" s="76"/>
      <c r="Q82" s="76"/>
      <c r="R82" s="76"/>
      <c r="S82" s="76"/>
      <c r="T82" s="76"/>
      <c r="U82" s="76"/>
      <c r="V82" s="76"/>
    </row>
    <row r="83" spans="3:22" s="18" customFormat="1" x14ac:dyDescent="0.25"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9"/>
      <c r="P83" s="76"/>
      <c r="Q83" s="76"/>
      <c r="R83" s="76"/>
      <c r="S83" s="76"/>
      <c r="T83" s="76"/>
      <c r="U83" s="76"/>
      <c r="V83" s="76"/>
    </row>
    <row r="84" spans="3:22" s="18" customFormat="1" x14ac:dyDescent="0.25"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9"/>
      <c r="P84" s="76"/>
      <c r="Q84" s="76"/>
      <c r="R84" s="76"/>
      <c r="S84" s="76"/>
      <c r="T84" s="76"/>
      <c r="U84" s="76"/>
      <c r="V84" s="76"/>
    </row>
    <row r="85" spans="3:22" s="18" customFormat="1" x14ac:dyDescent="0.25"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9"/>
      <c r="P85" s="76"/>
      <c r="Q85" s="76"/>
      <c r="R85" s="76"/>
      <c r="S85" s="76"/>
      <c r="T85" s="76"/>
      <c r="U85" s="76"/>
      <c r="V85" s="76"/>
    </row>
    <row r="86" spans="3:22" s="18" customFormat="1" x14ac:dyDescent="0.25"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9"/>
      <c r="P86" s="76"/>
      <c r="Q86" s="76"/>
      <c r="R86" s="76"/>
      <c r="S86" s="76"/>
      <c r="T86" s="76"/>
      <c r="U86" s="76"/>
      <c r="V86" s="76"/>
    </row>
    <row r="87" spans="3:22" s="18" customFormat="1" x14ac:dyDescent="0.25"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9"/>
      <c r="P87" s="76"/>
      <c r="Q87" s="76"/>
      <c r="R87" s="76"/>
      <c r="S87" s="76"/>
      <c r="T87" s="76"/>
      <c r="U87" s="76"/>
      <c r="V87" s="76"/>
    </row>
    <row r="88" spans="3:22" s="18" customFormat="1" x14ac:dyDescent="0.25"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9"/>
      <c r="P88" s="76"/>
      <c r="Q88" s="76"/>
      <c r="R88" s="76"/>
      <c r="S88" s="76"/>
      <c r="T88" s="76"/>
      <c r="U88" s="76"/>
      <c r="V88" s="76"/>
    </row>
    <row r="89" spans="3:22" s="18" customFormat="1" x14ac:dyDescent="0.25"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9"/>
      <c r="P89" s="76"/>
      <c r="Q89" s="76"/>
      <c r="R89" s="76"/>
      <c r="S89" s="76"/>
      <c r="T89" s="76"/>
      <c r="U89" s="76"/>
      <c r="V89" s="76"/>
    </row>
    <row r="90" spans="3:22" s="18" customFormat="1" x14ac:dyDescent="0.25"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9"/>
      <c r="P90" s="76"/>
      <c r="Q90" s="76"/>
      <c r="R90" s="76"/>
      <c r="S90" s="76"/>
      <c r="T90" s="76"/>
      <c r="U90" s="76"/>
      <c r="V90" s="76"/>
    </row>
    <row r="91" spans="3:22" s="18" customFormat="1" x14ac:dyDescent="0.25"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9"/>
      <c r="P91" s="76"/>
      <c r="Q91" s="76"/>
      <c r="R91" s="76"/>
      <c r="S91" s="76"/>
      <c r="T91" s="76"/>
      <c r="U91" s="76"/>
      <c r="V91" s="76"/>
    </row>
    <row r="92" spans="3:22" s="18" customFormat="1" x14ac:dyDescent="0.25"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9"/>
      <c r="P92" s="76"/>
      <c r="Q92" s="76"/>
      <c r="R92" s="76"/>
      <c r="S92" s="76"/>
      <c r="T92" s="76"/>
      <c r="U92" s="76"/>
      <c r="V92" s="76"/>
    </row>
    <row r="93" spans="3:22" s="18" customFormat="1" x14ac:dyDescent="0.25"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9"/>
      <c r="P93" s="76"/>
      <c r="Q93" s="76"/>
      <c r="R93" s="76"/>
      <c r="S93" s="76"/>
      <c r="T93" s="76"/>
      <c r="U93" s="76"/>
      <c r="V93" s="76"/>
    </row>
    <row r="94" spans="3:22" s="18" customFormat="1" x14ac:dyDescent="0.25"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9"/>
      <c r="P94" s="76"/>
      <c r="Q94" s="76"/>
      <c r="R94" s="76"/>
      <c r="S94" s="76"/>
      <c r="T94" s="76"/>
      <c r="U94" s="76"/>
      <c r="V94" s="76"/>
    </row>
    <row r="95" spans="3:22" s="18" customFormat="1" x14ac:dyDescent="0.25"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9"/>
      <c r="P95" s="76"/>
      <c r="Q95" s="76"/>
      <c r="R95" s="76"/>
      <c r="S95" s="76"/>
      <c r="T95" s="76"/>
      <c r="U95" s="76"/>
      <c r="V95" s="76"/>
    </row>
    <row r="96" spans="3:22" s="18" customFormat="1" x14ac:dyDescent="0.25"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9"/>
      <c r="P96" s="76"/>
      <c r="Q96" s="76"/>
      <c r="R96" s="76"/>
      <c r="S96" s="76"/>
      <c r="T96" s="76"/>
      <c r="U96" s="76"/>
      <c r="V96" s="76"/>
    </row>
    <row r="97" spans="3:22" s="18" customFormat="1" x14ac:dyDescent="0.25"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9"/>
      <c r="P97" s="76"/>
      <c r="Q97" s="76"/>
      <c r="R97" s="76"/>
      <c r="S97" s="76"/>
      <c r="T97" s="76"/>
      <c r="U97" s="76"/>
      <c r="V97" s="76"/>
    </row>
    <row r="98" spans="3:22" s="18" customFormat="1" x14ac:dyDescent="0.25"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9"/>
      <c r="P98" s="76"/>
      <c r="Q98" s="76"/>
      <c r="R98" s="76"/>
      <c r="S98" s="76"/>
      <c r="T98" s="76"/>
      <c r="U98" s="76"/>
      <c r="V98" s="76"/>
    </row>
    <row r="99" spans="3:22" s="18" customFormat="1" x14ac:dyDescent="0.25"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9"/>
      <c r="P99" s="76"/>
      <c r="Q99" s="76"/>
      <c r="R99" s="76"/>
      <c r="S99" s="76"/>
      <c r="T99" s="76"/>
      <c r="U99" s="76"/>
      <c r="V99" s="76"/>
    </row>
    <row r="100" spans="3:22" s="18" customFormat="1" x14ac:dyDescent="0.25"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9"/>
      <c r="P100" s="76"/>
      <c r="Q100" s="76"/>
      <c r="R100" s="76"/>
      <c r="S100" s="76"/>
      <c r="T100" s="76"/>
      <c r="U100" s="76"/>
      <c r="V100" s="76"/>
    </row>
    <row r="101" spans="3:22" s="18" customFormat="1" x14ac:dyDescent="0.25"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9"/>
      <c r="P101" s="76"/>
      <c r="Q101" s="76"/>
      <c r="R101" s="76"/>
      <c r="S101" s="76"/>
      <c r="T101" s="76"/>
      <c r="U101" s="76"/>
      <c r="V101" s="76"/>
    </row>
    <row r="102" spans="3:22" s="18" customFormat="1" x14ac:dyDescent="0.25"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9"/>
      <c r="P102" s="76"/>
      <c r="Q102" s="76"/>
      <c r="R102" s="76"/>
      <c r="S102" s="76"/>
      <c r="T102" s="76"/>
      <c r="U102" s="76"/>
      <c r="V102" s="76"/>
    </row>
    <row r="103" spans="3:22" s="18" customFormat="1" x14ac:dyDescent="0.25"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9"/>
      <c r="P103" s="76"/>
      <c r="Q103" s="76"/>
      <c r="R103" s="76"/>
      <c r="S103" s="76"/>
      <c r="T103" s="76"/>
      <c r="U103" s="76"/>
      <c r="V103" s="76"/>
    </row>
    <row r="104" spans="3:22" s="18" customFormat="1" x14ac:dyDescent="0.25"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9"/>
      <c r="P104" s="76"/>
      <c r="Q104" s="76"/>
      <c r="R104" s="76"/>
      <c r="S104" s="76"/>
      <c r="T104" s="76"/>
      <c r="U104" s="76"/>
      <c r="V104" s="76"/>
    </row>
    <row r="105" spans="3:22" s="18" customFormat="1" x14ac:dyDescent="0.25"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9"/>
      <c r="P105" s="76"/>
      <c r="Q105" s="76"/>
      <c r="R105" s="76"/>
      <c r="S105" s="76"/>
      <c r="T105" s="76"/>
      <c r="U105" s="76"/>
      <c r="V105" s="76"/>
    </row>
    <row r="106" spans="3:22" s="18" customFormat="1" x14ac:dyDescent="0.25"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9"/>
      <c r="P106" s="76"/>
      <c r="Q106" s="76"/>
      <c r="R106" s="76"/>
      <c r="S106" s="76"/>
      <c r="T106" s="76"/>
      <c r="U106" s="76"/>
      <c r="V106" s="76"/>
    </row>
    <row r="107" spans="3:22" s="18" customFormat="1" x14ac:dyDescent="0.25"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9"/>
      <c r="P107" s="76"/>
      <c r="Q107" s="76"/>
      <c r="R107" s="76"/>
      <c r="S107" s="76"/>
      <c r="T107" s="76"/>
      <c r="U107" s="76"/>
      <c r="V107" s="76"/>
    </row>
    <row r="108" spans="3:22" s="18" customFormat="1" x14ac:dyDescent="0.25">
      <c r="O108" s="19"/>
    </row>
    <row r="109" spans="3:22" s="18" customFormat="1" x14ac:dyDescent="0.25">
      <c r="O109" s="19"/>
    </row>
    <row r="110" spans="3:22" s="18" customFormat="1" x14ac:dyDescent="0.25">
      <c r="O110" s="19"/>
    </row>
    <row r="111" spans="3:22" s="18" customFormat="1" x14ac:dyDescent="0.25">
      <c r="O111" s="19"/>
    </row>
    <row r="112" spans="3:22" s="18" customFormat="1" x14ac:dyDescent="0.25">
      <c r="O112" s="19"/>
    </row>
    <row r="113" spans="15:15" s="18" customFormat="1" x14ac:dyDescent="0.25">
      <c r="O113" s="19"/>
    </row>
    <row r="114" spans="15:15" s="18" customFormat="1" x14ac:dyDescent="0.25">
      <c r="O114" s="19"/>
    </row>
    <row r="115" spans="15:15" s="18" customFormat="1" x14ac:dyDescent="0.25">
      <c r="O115" s="19"/>
    </row>
    <row r="116" spans="15:15" s="18" customFormat="1" x14ac:dyDescent="0.25">
      <c r="O116" s="19"/>
    </row>
    <row r="117" spans="15:15" s="18" customFormat="1" x14ac:dyDescent="0.25">
      <c r="O117" s="19"/>
    </row>
    <row r="118" spans="15:15" s="18" customFormat="1" x14ac:dyDescent="0.25">
      <c r="O118" s="19"/>
    </row>
    <row r="119" spans="15:15" s="18" customFormat="1" x14ac:dyDescent="0.25">
      <c r="O119" s="19"/>
    </row>
    <row r="120" spans="15:15" s="18" customFormat="1" x14ac:dyDescent="0.25">
      <c r="O120" s="19"/>
    </row>
    <row r="121" spans="15:15" s="18" customFormat="1" x14ac:dyDescent="0.25">
      <c r="O121" s="19"/>
    </row>
    <row r="122" spans="15:15" s="18" customFormat="1" x14ac:dyDescent="0.25">
      <c r="O122" s="19"/>
    </row>
    <row r="123" spans="15:15" s="18" customFormat="1" x14ac:dyDescent="0.25">
      <c r="O123" s="19"/>
    </row>
    <row r="124" spans="15:15" s="18" customFormat="1" x14ac:dyDescent="0.25">
      <c r="O124" s="19"/>
    </row>
    <row r="125" spans="15:15" s="18" customFormat="1" x14ac:dyDescent="0.25">
      <c r="O125" s="19"/>
    </row>
    <row r="126" spans="15:15" s="18" customFormat="1" x14ac:dyDescent="0.25">
      <c r="O126" s="19"/>
    </row>
    <row r="127" spans="15:15" s="18" customFormat="1" x14ac:dyDescent="0.25">
      <c r="O127" s="19"/>
    </row>
    <row r="128" spans="15:15" s="18" customFormat="1" x14ac:dyDescent="0.25">
      <c r="O128" s="19"/>
    </row>
    <row r="129" spans="15:15" s="18" customFormat="1" x14ac:dyDescent="0.25">
      <c r="O129" s="19"/>
    </row>
    <row r="130" spans="15:15" s="18" customFormat="1" x14ac:dyDescent="0.25">
      <c r="O130" s="19"/>
    </row>
    <row r="131" spans="15:15" s="18" customFormat="1" x14ac:dyDescent="0.25">
      <c r="O131" s="19"/>
    </row>
    <row r="132" spans="15:15" s="18" customFormat="1" x14ac:dyDescent="0.25">
      <c r="O132" s="19"/>
    </row>
    <row r="133" spans="15:15" s="18" customFormat="1" x14ac:dyDescent="0.25">
      <c r="O133" s="19"/>
    </row>
    <row r="134" spans="15:15" s="18" customFormat="1" x14ac:dyDescent="0.25">
      <c r="O134" s="19"/>
    </row>
    <row r="135" spans="15:15" s="18" customFormat="1" x14ac:dyDescent="0.25">
      <c r="O135" s="19"/>
    </row>
    <row r="136" spans="15:15" s="18" customFormat="1" x14ac:dyDescent="0.25">
      <c r="O136" s="19"/>
    </row>
    <row r="137" spans="15:15" s="18" customFormat="1" x14ac:dyDescent="0.25">
      <c r="O137" s="19"/>
    </row>
    <row r="138" spans="15:15" s="18" customFormat="1" x14ac:dyDescent="0.25">
      <c r="O138" s="19"/>
    </row>
    <row r="139" spans="15:15" s="18" customFormat="1" x14ac:dyDescent="0.25">
      <c r="O139" s="19"/>
    </row>
    <row r="140" spans="15:15" s="18" customFormat="1" x14ac:dyDescent="0.25">
      <c r="O140" s="19"/>
    </row>
    <row r="141" spans="15:15" s="18" customFormat="1" x14ac:dyDescent="0.25">
      <c r="O141" s="19"/>
    </row>
    <row r="142" spans="15:15" s="18" customFormat="1" x14ac:dyDescent="0.25">
      <c r="O142" s="19"/>
    </row>
    <row r="143" spans="15:15" s="18" customFormat="1" x14ac:dyDescent="0.25">
      <c r="O143" s="19"/>
    </row>
    <row r="144" spans="15:15" s="18" customFormat="1" x14ac:dyDescent="0.25">
      <c r="O144" s="19"/>
    </row>
    <row r="145" spans="15:15" s="18" customFormat="1" x14ac:dyDescent="0.25">
      <c r="O145" s="19"/>
    </row>
    <row r="146" spans="15:15" s="18" customFormat="1" x14ac:dyDescent="0.25">
      <c r="O146" s="19"/>
    </row>
    <row r="147" spans="15:15" s="18" customFormat="1" x14ac:dyDescent="0.25">
      <c r="O147" s="19"/>
    </row>
    <row r="148" spans="15:15" s="18" customFormat="1" x14ac:dyDescent="0.25">
      <c r="O148" s="19"/>
    </row>
    <row r="149" spans="15:15" s="18" customFormat="1" x14ac:dyDescent="0.25">
      <c r="O149" s="19"/>
    </row>
    <row r="150" spans="15:15" s="18" customFormat="1" x14ac:dyDescent="0.25">
      <c r="O150" s="19"/>
    </row>
    <row r="151" spans="15:15" s="18" customFormat="1" x14ac:dyDescent="0.25">
      <c r="O151" s="19"/>
    </row>
    <row r="152" spans="15:15" s="18" customFormat="1" x14ac:dyDescent="0.25">
      <c r="O152" s="19"/>
    </row>
    <row r="153" spans="15:15" s="18" customFormat="1" x14ac:dyDescent="0.25">
      <c r="O153" s="19"/>
    </row>
    <row r="154" spans="15:15" s="18" customFormat="1" x14ac:dyDescent="0.25">
      <c r="O154" s="19"/>
    </row>
    <row r="155" spans="15:15" s="18" customFormat="1" x14ac:dyDescent="0.25">
      <c r="O155" s="19"/>
    </row>
    <row r="156" spans="15:15" s="18" customFormat="1" x14ac:dyDescent="0.25">
      <c r="O156" s="19"/>
    </row>
    <row r="157" spans="15:15" s="18" customFormat="1" x14ac:dyDescent="0.25">
      <c r="O157" s="19"/>
    </row>
    <row r="158" spans="15:15" s="18" customFormat="1" x14ac:dyDescent="0.25">
      <c r="O158" s="19"/>
    </row>
    <row r="159" spans="15:15" s="18" customFormat="1" x14ac:dyDescent="0.25">
      <c r="O159" s="19"/>
    </row>
    <row r="160" spans="15:15" s="18" customFormat="1" x14ac:dyDescent="0.25">
      <c r="O160" s="19"/>
    </row>
    <row r="161" spans="15:15" s="18" customFormat="1" x14ac:dyDescent="0.25">
      <c r="O161" s="19"/>
    </row>
    <row r="162" spans="15:15" s="18" customFormat="1" x14ac:dyDescent="0.25">
      <c r="O162" s="19"/>
    </row>
    <row r="163" spans="15:15" s="18" customFormat="1" x14ac:dyDescent="0.25">
      <c r="O163" s="19"/>
    </row>
    <row r="164" spans="15:15" s="18" customFormat="1" x14ac:dyDescent="0.25">
      <c r="O164" s="19"/>
    </row>
    <row r="165" spans="15:15" s="18" customFormat="1" x14ac:dyDescent="0.25">
      <c r="O165" s="19"/>
    </row>
    <row r="166" spans="15:15" s="18" customFormat="1" x14ac:dyDescent="0.25">
      <c r="O166" s="19"/>
    </row>
    <row r="167" spans="15:15" s="18" customFormat="1" x14ac:dyDescent="0.25">
      <c r="O167" s="19"/>
    </row>
    <row r="168" spans="15:15" s="18" customFormat="1" x14ac:dyDescent="0.25">
      <c r="O168" s="19"/>
    </row>
    <row r="169" spans="15:15" s="18" customFormat="1" x14ac:dyDescent="0.25">
      <c r="O169" s="19"/>
    </row>
    <row r="170" spans="15:15" s="18" customFormat="1" x14ac:dyDescent="0.25">
      <c r="O170" s="19"/>
    </row>
    <row r="171" spans="15:15" s="18" customFormat="1" x14ac:dyDescent="0.25">
      <c r="O171" s="19"/>
    </row>
    <row r="172" spans="15:15" s="18" customFormat="1" x14ac:dyDescent="0.25">
      <c r="O172" s="19"/>
    </row>
    <row r="173" spans="15:15" s="18" customFormat="1" x14ac:dyDescent="0.25">
      <c r="O173" s="19"/>
    </row>
    <row r="174" spans="15:15" s="18" customFormat="1" x14ac:dyDescent="0.25">
      <c r="O174" s="19"/>
    </row>
    <row r="175" spans="15:15" s="18" customFormat="1" x14ac:dyDescent="0.25">
      <c r="O175" s="19"/>
    </row>
    <row r="176" spans="15:15" s="18" customFormat="1" x14ac:dyDescent="0.25">
      <c r="O176" s="19"/>
    </row>
    <row r="177" spans="15:15" s="18" customFormat="1" x14ac:dyDescent="0.25">
      <c r="O177" s="19"/>
    </row>
    <row r="178" spans="15:15" s="18" customFormat="1" x14ac:dyDescent="0.25">
      <c r="O178" s="19"/>
    </row>
    <row r="179" spans="15:15" s="18" customFormat="1" x14ac:dyDescent="0.25">
      <c r="O179" s="19"/>
    </row>
    <row r="180" spans="15:15" s="18" customFormat="1" x14ac:dyDescent="0.25">
      <c r="O180" s="19"/>
    </row>
    <row r="181" spans="15:15" s="18" customFormat="1" x14ac:dyDescent="0.25">
      <c r="O181" s="19"/>
    </row>
    <row r="182" spans="15:15" s="18" customFormat="1" x14ac:dyDescent="0.25">
      <c r="O182" s="19"/>
    </row>
    <row r="183" spans="15:15" s="18" customFormat="1" x14ac:dyDescent="0.25">
      <c r="O183" s="19"/>
    </row>
    <row r="184" spans="15:15" s="18" customFormat="1" x14ac:dyDescent="0.25">
      <c r="O184" s="19"/>
    </row>
    <row r="185" spans="15:15" s="18" customFormat="1" x14ac:dyDescent="0.25">
      <c r="O185" s="19"/>
    </row>
    <row r="186" spans="15:15" s="18" customFormat="1" x14ac:dyDescent="0.25">
      <c r="O186" s="19"/>
    </row>
    <row r="187" spans="15:15" s="18" customFormat="1" x14ac:dyDescent="0.25">
      <c r="O187" s="19"/>
    </row>
    <row r="188" spans="15:15" s="18" customFormat="1" x14ac:dyDescent="0.25">
      <c r="O188" s="19"/>
    </row>
    <row r="189" spans="15:15" s="18" customFormat="1" x14ac:dyDescent="0.25">
      <c r="O189" s="19"/>
    </row>
    <row r="190" spans="15:15" s="18" customFormat="1" x14ac:dyDescent="0.25">
      <c r="O190" s="19"/>
    </row>
    <row r="191" spans="15:15" s="18" customFormat="1" x14ac:dyDescent="0.25">
      <c r="O191" s="19"/>
    </row>
    <row r="192" spans="15:15" s="18" customFormat="1" x14ac:dyDescent="0.25">
      <c r="O192" s="19"/>
    </row>
    <row r="193" spans="15:15" s="18" customFormat="1" x14ac:dyDescent="0.25">
      <c r="O193" s="19"/>
    </row>
    <row r="194" spans="15:15" s="18" customFormat="1" x14ac:dyDescent="0.25">
      <c r="O194" s="19"/>
    </row>
    <row r="195" spans="15:15" s="18" customFormat="1" x14ac:dyDescent="0.25">
      <c r="O195" s="19"/>
    </row>
    <row r="196" spans="15:15" s="18" customFormat="1" x14ac:dyDescent="0.25">
      <c r="O196" s="19"/>
    </row>
    <row r="197" spans="15:15" s="18" customFormat="1" x14ac:dyDescent="0.25">
      <c r="O197" s="19"/>
    </row>
    <row r="198" spans="15:15" s="18" customFormat="1" x14ac:dyDescent="0.25">
      <c r="O198" s="19"/>
    </row>
    <row r="199" spans="15:15" s="18" customFormat="1" x14ac:dyDescent="0.25">
      <c r="O199" s="19"/>
    </row>
    <row r="200" spans="15:15" s="18" customFormat="1" x14ac:dyDescent="0.25">
      <c r="O200" s="19"/>
    </row>
    <row r="201" spans="15:15" s="18" customFormat="1" x14ac:dyDescent="0.25">
      <c r="O201" s="19"/>
    </row>
    <row r="202" spans="15:15" s="18" customFormat="1" x14ac:dyDescent="0.25">
      <c r="O202" s="19"/>
    </row>
    <row r="203" spans="15:15" s="18" customFormat="1" x14ac:dyDescent="0.25">
      <c r="O203" s="19"/>
    </row>
    <row r="204" spans="15:15" s="18" customFormat="1" x14ac:dyDescent="0.25">
      <c r="O204" s="19"/>
    </row>
    <row r="205" spans="15:15" s="18" customFormat="1" x14ac:dyDescent="0.25">
      <c r="O205" s="19"/>
    </row>
    <row r="206" spans="15:15" s="18" customFormat="1" x14ac:dyDescent="0.25">
      <c r="O206" s="19"/>
    </row>
    <row r="207" spans="15:15" s="18" customFormat="1" x14ac:dyDescent="0.25">
      <c r="O207" s="19"/>
    </row>
    <row r="208" spans="15:15" s="18" customFormat="1" x14ac:dyDescent="0.25">
      <c r="O208" s="19"/>
    </row>
    <row r="209" spans="15:15" s="18" customFormat="1" x14ac:dyDescent="0.25">
      <c r="O209" s="19"/>
    </row>
    <row r="210" spans="15:15" s="18" customFormat="1" x14ac:dyDescent="0.25">
      <c r="O210" s="19"/>
    </row>
    <row r="211" spans="15:15" s="18" customFormat="1" x14ac:dyDescent="0.25">
      <c r="O211" s="19"/>
    </row>
    <row r="212" spans="15:15" s="18" customFormat="1" x14ac:dyDescent="0.25">
      <c r="O212" s="19"/>
    </row>
    <row r="213" spans="15:15" s="18" customFormat="1" x14ac:dyDescent="0.25">
      <c r="O213" s="19"/>
    </row>
    <row r="214" spans="15:15" s="18" customFormat="1" x14ac:dyDescent="0.25">
      <c r="O214" s="19"/>
    </row>
    <row r="215" spans="15:15" s="18" customFormat="1" x14ac:dyDescent="0.25">
      <c r="O215" s="19"/>
    </row>
    <row r="216" spans="15:15" s="18" customFormat="1" x14ac:dyDescent="0.25">
      <c r="O216" s="19"/>
    </row>
    <row r="217" spans="15:15" s="18" customFormat="1" x14ac:dyDescent="0.25">
      <c r="O217" s="19"/>
    </row>
    <row r="218" spans="15:15" s="18" customFormat="1" x14ac:dyDescent="0.25">
      <c r="O218" s="19"/>
    </row>
    <row r="219" spans="15:15" s="18" customFormat="1" x14ac:dyDescent="0.25">
      <c r="O219" s="19"/>
    </row>
    <row r="220" spans="15:15" s="18" customFormat="1" x14ac:dyDescent="0.25">
      <c r="O220" s="19"/>
    </row>
    <row r="221" spans="15:15" s="18" customFormat="1" x14ac:dyDescent="0.25">
      <c r="O221" s="19"/>
    </row>
    <row r="222" spans="15:15" s="18" customFormat="1" x14ac:dyDescent="0.25">
      <c r="O222" s="19"/>
    </row>
    <row r="223" spans="15:15" s="18" customFormat="1" x14ac:dyDescent="0.25">
      <c r="O223" s="19"/>
    </row>
    <row r="224" spans="15:15" s="18" customFormat="1" x14ac:dyDescent="0.25">
      <c r="O224" s="19"/>
    </row>
    <row r="225" spans="15:15" s="18" customFormat="1" x14ac:dyDescent="0.25">
      <c r="O225" s="19"/>
    </row>
    <row r="226" spans="15:15" s="18" customFormat="1" x14ac:dyDescent="0.25">
      <c r="O226" s="19"/>
    </row>
    <row r="227" spans="15:15" s="18" customFormat="1" x14ac:dyDescent="0.25">
      <c r="O227" s="19"/>
    </row>
    <row r="228" spans="15:15" s="18" customFormat="1" x14ac:dyDescent="0.25">
      <c r="O228" s="19"/>
    </row>
    <row r="229" spans="15:15" s="18" customFormat="1" x14ac:dyDescent="0.25">
      <c r="O229" s="19"/>
    </row>
    <row r="230" spans="15:15" s="18" customFormat="1" x14ac:dyDescent="0.25">
      <c r="O230" s="19"/>
    </row>
    <row r="231" spans="15:15" s="18" customFormat="1" x14ac:dyDescent="0.25">
      <c r="O231" s="19"/>
    </row>
    <row r="232" spans="15:15" s="18" customFormat="1" x14ac:dyDescent="0.25">
      <c r="O232" s="19"/>
    </row>
    <row r="233" spans="15:15" s="18" customFormat="1" x14ac:dyDescent="0.25">
      <c r="O233" s="19"/>
    </row>
    <row r="234" spans="15:15" s="18" customFormat="1" x14ac:dyDescent="0.25">
      <c r="O234" s="19"/>
    </row>
    <row r="235" spans="15:15" s="18" customFormat="1" x14ac:dyDescent="0.25">
      <c r="O235" s="19"/>
    </row>
    <row r="236" spans="15:15" s="18" customFormat="1" x14ac:dyDescent="0.25">
      <c r="O236" s="19"/>
    </row>
    <row r="237" spans="15:15" s="18" customFormat="1" x14ac:dyDescent="0.25">
      <c r="O237" s="19"/>
    </row>
    <row r="238" spans="15:15" s="18" customFormat="1" x14ac:dyDescent="0.25">
      <c r="O238" s="19"/>
    </row>
    <row r="239" spans="15:15" s="18" customFormat="1" x14ac:dyDescent="0.25">
      <c r="O239" s="19"/>
    </row>
    <row r="240" spans="15:15" s="18" customFormat="1" x14ac:dyDescent="0.25">
      <c r="O240" s="19"/>
    </row>
    <row r="241" spans="15:15" s="18" customFormat="1" x14ac:dyDescent="0.25">
      <c r="O241" s="19"/>
    </row>
    <row r="242" spans="15:15" s="18" customFormat="1" x14ac:dyDescent="0.25">
      <c r="O242" s="19"/>
    </row>
    <row r="243" spans="15:15" s="18" customFormat="1" x14ac:dyDescent="0.25">
      <c r="O243" s="19"/>
    </row>
    <row r="244" spans="15:15" s="18" customFormat="1" x14ac:dyDescent="0.25">
      <c r="O244" s="19"/>
    </row>
    <row r="245" spans="15:15" s="18" customFormat="1" x14ac:dyDescent="0.25">
      <c r="O245" s="19"/>
    </row>
    <row r="246" spans="15:15" s="18" customFormat="1" x14ac:dyDescent="0.25">
      <c r="O246" s="19"/>
    </row>
    <row r="247" spans="15:15" s="18" customFormat="1" x14ac:dyDescent="0.25">
      <c r="O247" s="19"/>
    </row>
    <row r="248" spans="15:15" s="18" customFormat="1" x14ac:dyDescent="0.25">
      <c r="O248" s="19"/>
    </row>
    <row r="249" spans="15:15" s="18" customFormat="1" x14ac:dyDescent="0.25">
      <c r="O249" s="19"/>
    </row>
    <row r="250" spans="15:15" s="18" customFormat="1" x14ac:dyDescent="0.25">
      <c r="O250" s="19"/>
    </row>
    <row r="251" spans="15:15" s="18" customFormat="1" x14ac:dyDescent="0.25">
      <c r="O251" s="19"/>
    </row>
    <row r="252" spans="15:15" s="18" customFormat="1" x14ac:dyDescent="0.25">
      <c r="O252" s="19"/>
    </row>
    <row r="253" spans="15:15" s="18" customFormat="1" x14ac:dyDescent="0.25">
      <c r="O253" s="19"/>
    </row>
    <row r="254" spans="15:15" s="18" customFormat="1" x14ac:dyDescent="0.25">
      <c r="O254" s="19"/>
    </row>
    <row r="255" spans="15:15" s="18" customFormat="1" x14ac:dyDescent="0.25">
      <c r="O255" s="19"/>
    </row>
    <row r="256" spans="15:15" s="18" customFormat="1" x14ac:dyDescent="0.25">
      <c r="O256" s="19"/>
    </row>
    <row r="257" spans="15:15" s="18" customFormat="1" x14ac:dyDescent="0.25">
      <c r="O257" s="19"/>
    </row>
    <row r="258" spans="15:15" s="18" customFormat="1" x14ac:dyDescent="0.25">
      <c r="O258" s="19"/>
    </row>
    <row r="259" spans="15:15" s="18" customFormat="1" x14ac:dyDescent="0.25">
      <c r="O259" s="19"/>
    </row>
    <row r="260" spans="15:15" s="18" customFormat="1" x14ac:dyDescent="0.25">
      <c r="O260" s="19"/>
    </row>
    <row r="261" spans="15:15" s="18" customFormat="1" x14ac:dyDescent="0.25">
      <c r="O261" s="19"/>
    </row>
    <row r="262" spans="15:15" s="18" customFormat="1" x14ac:dyDescent="0.25">
      <c r="O262" s="19"/>
    </row>
    <row r="263" spans="15:15" s="18" customFormat="1" x14ac:dyDescent="0.25">
      <c r="O263" s="19"/>
    </row>
    <row r="264" spans="15:15" s="18" customFormat="1" x14ac:dyDescent="0.25">
      <c r="O264" s="19"/>
    </row>
    <row r="265" spans="15:15" s="18" customFormat="1" x14ac:dyDescent="0.25">
      <c r="O265" s="19"/>
    </row>
    <row r="266" spans="15:15" s="18" customFormat="1" x14ac:dyDescent="0.25">
      <c r="O266" s="19"/>
    </row>
    <row r="267" spans="15:15" s="18" customFormat="1" x14ac:dyDescent="0.25">
      <c r="O267" s="19"/>
    </row>
    <row r="268" spans="15:15" s="18" customFormat="1" x14ac:dyDescent="0.25">
      <c r="O268" s="19"/>
    </row>
    <row r="269" spans="15:15" s="18" customFormat="1" x14ac:dyDescent="0.25">
      <c r="O269" s="19"/>
    </row>
    <row r="270" spans="15:15" s="18" customFormat="1" x14ac:dyDescent="0.25">
      <c r="O270" s="19"/>
    </row>
    <row r="271" spans="15:15" s="18" customFormat="1" x14ac:dyDescent="0.25">
      <c r="O271" s="19"/>
    </row>
    <row r="272" spans="15:15" s="18" customFormat="1" x14ac:dyDescent="0.25">
      <c r="O272" s="19"/>
    </row>
    <row r="273" spans="15:15" s="18" customFormat="1" x14ac:dyDescent="0.25">
      <c r="O273" s="19"/>
    </row>
    <row r="274" spans="15:15" s="18" customFormat="1" x14ac:dyDescent="0.25">
      <c r="O274" s="19"/>
    </row>
    <row r="275" spans="15:15" s="18" customFormat="1" x14ac:dyDescent="0.25">
      <c r="O275" s="19"/>
    </row>
    <row r="276" spans="15:15" s="18" customFormat="1" x14ac:dyDescent="0.25">
      <c r="O276" s="19"/>
    </row>
    <row r="277" spans="15:15" s="18" customFormat="1" x14ac:dyDescent="0.25">
      <c r="O277" s="19"/>
    </row>
    <row r="278" spans="15:15" s="18" customFormat="1" x14ac:dyDescent="0.25">
      <c r="O278" s="19"/>
    </row>
    <row r="279" spans="15:15" s="18" customFormat="1" x14ac:dyDescent="0.25">
      <c r="O279" s="19"/>
    </row>
    <row r="280" spans="15:15" s="18" customFormat="1" x14ac:dyDescent="0.25">
      <c r="O280" s="19"/>
    </row>
    <row r="281" spans="15:15" s="18" customFormat="1" x14ac:dyDescent="0.25">
      <c r="O281" s="19"/>
    </row>
    <row r="282" spans="15:15" s="18" customFormat="1" x14ac:dyDescent="0.25">
      <c r="O282" s="19"/>
    </row>
    <row r="283" spans="15:15" s="18" customFormat="1" x14ac:dyDescent="0.25">
      <c r="O283" s="19"/>
    </row>
    <row r="284" spans="15:15" s="18" customFormat="1" x14ac:dyDescent="0.25">
      <c r="O284" s="19"/>
    </row>
    <row r="285" spans="15:15" s="18" customFormat="1" x14ac:dyDescent="0.25">
      <c r="O285" s="19"/>
    </row>
    <row r="286" spans="15:15" s="18" customFormat="1" x14ac:dyDescent="0.25">
      <c r="O286" s="19"/>
    </row>
    <row r="287" spans="15:15" s="18" customFormat="1" x14ac:dyDescent="0.25">
      <c r="O287" s="19"/>
    </row>
    <row r="288" spans="15:15" s="18" customFormat="1" x14ac:dyDescent="0.25">
      <c r="O288" s="19"/>
    </row>
    <row r="289" spans="15:15" s="18" customFormat="1" x14ac:dyDescent="0.25">
      <c r="O289" s="19"/>
    </row>
    <row r="290" spans="15:15" s="18" customFormat="1" x14ac:dyDescent="0.25">
      <c r="O290" s="19"/>
    </row>
    <row r="291" spans="15:15" s="18" customFormat="1" x14ac:dyDescent="0.25">
      <c r="O291" s="19"/>
    </row>
    <row r="292" spans="15:15" s="18" customFormat="1" x14ac:dyDescent="0.25">
      <c r="O292" s="19"/>
    </row>
    <row r="293" spans="15:15" s="18" customFormat="1" x14ac:dyDescent="0.25">
      <c r="O293" s="19"/>
    </row>
    <row r="294" spans="15:15" s="18" customFormat="1" x14ac:dyDescent="0.25">
      <c r="O294" s="19"/>
    </row>
    <row r="295" spans="15:15" s="18" customFormat="1" x14ac:dyDescent="0.25">
      <c r="O295" s="19"/>
    </row>
    <row r="296" spans="15:15" s="18" customFormat="1" x14ac:dyDescent="0.25">
      <c r="O296" s="19"/>
    </row>
    <row r="297" spans="15:15" s="18" customFormat="1" x14ac:dyDescent="0.25">
      <c r="O297" s="19"/>
    </row>
    <row r="298" spans="15:15" s="18" customFormat="1" x14ac:dyDescent="0.25">
      <c r="O298" s="19"/>
    </row>
    <row r="299" spans="15:15" s="18" customFormat="1" x14ac:dyDescent="0.25">
      <c r="O299" s="19"/>
    </row>
    <row r="300" spans="15:15" s="18" customFormat="1" x14ac:dyDescent="0.25">
      <c r="O300" s="19"/>
    </row>
    <row r="301" spans="15:15" s="18" customFormat="1" x14ac:dyDescent="0.25">
      <c r="O301" s="19"/>
    </row>
    <row r="302" spans="15:15" s="18" customFormat="1" x14ac:dyDescent="0.25">
      <c r="O302" s="19"/>
    </row>
    <row r="303" spans="15:15" s="18" customFormat="1" x14ac:dyDescent="0.25">
      <c r="O303" s="19"/>
    </row>
    <row r="304" spans="15:15" s="18" customFormat="1" x14ac:dyDescent="0.25">
      <c r="O304" s="19"/>
    </row>
    <row r="305" spans="15:15" s="18" customFormat="1" x14ac:dyDescent="0.25">
      <c r="O305" s="19"/>
    </row>
    <row r="306" spans="15:15" s="18" customFormat="1" x14ac:dyDescent="0.25">
      <c r="O306" s="19"/>
    </row>
    <row r="307" spans="15:15" s="18" customFormat="1" x14ac:dyDescent="0.25">
      <c r="O307" s="19"/>
    </row>
    <row r="308" spans="15:15" s="18" customFormat="1" x14ac:dyDescent="0.25">
      <c r="O308" s="19"/>
    </row>
    <row r="309" spans="15:15" s="18" customFormat="1" x14ac:dyDescent="0.25">
      <c r="O309" s="19"/>
    </row>
    <row r="310" spans="15:15" s="18" customFormat="1" x14ac:dyDescent="0.25">
      <c r="O310" s="19"/>
    </row>
    <row r="311" spans="15:15" s="18" customFormat="1" x14ac:dyDescent="0.25">
      <c r="O311" s="19"/>
    </row>
    <row r="312" spans="15:15" s="18" customFormat="1" x14ac:dyDescent="0.25">
      <c r="O312" s="19"/>
    </row>
    <row r="313" spans="15:15" s="18" customFormat="1" x14ac:dyDescent="0.25">
      <c r="O313" s="19"/>
    </row>
    <row r="314" spans="15:15" s="18" customFormat="1" x14ac:dyDescent="0.25">
      <c r="O314" s="19"/>
    </row>
    <row r="315" spans="15:15" s="18" customFormat="1" x14ac:dyDescent="0.25">
      <c r="O315" s="19"/>
    </row>
    <row r="316" spans="15:15" s="18" customFormat="1" x14ac:dyDescent="0.25">
      <c r="O316" s="19"/>
    </row>
    <row r="317" spans="15:15" s="18" customFormat="1" x14ac:dyDescent="0.25">
      <c r="O317" s="19"/>
    </row>
    <row r="318" spans="15:15" s="18" customFormat="1" x14ac:dyDescent="0.25">
      <c r="O318" s="19"/>
    </row>
    <row r="319" spans="15:15" s="18" customFormat="1" x14ac:dyDescent="0.25">
      <c r="O319" s="19"/>
    </row>
    <row r="320" spans="15:15" s="18" customFormat="1" x14ac:dyDescent="0.25">
      <c r="O320" s="19"/>
    </row>
    <row r="321" spans="15:15" s="18" customFormat="1" x14ac:dyDescent="0.25">
      <c r="O321" s="19"/>
    </row>
    <row r="322" spans="15:15" s="18" customFormat="1" x14ac:dyDescent="0.25">
      <c r="O322" s="19"/>
    </row>
    <row r="323" spans="15:15" s="18" customFormat="1" x14ac:dyDescent="0.25">
      <c r="O323" s="19"/>
    </row>
    <row r="324" spans="15:15" s="18" customFormat="1" x14ac:dyDescent="0.25">
      <c r="O324" s="19"/>
    </row>
    <row r="325" spans="15:15" s="18" customFormat="1" x14ac:dyDescent="0.25">
      <c r="O325" s="19"/>
    </row>
    <row r="326" spans="15:15" s="18" customFormat="1" x14ac:dyDescent="0.25">
      <c r="O326" s="19"/>
    </row>
    <row r="327" spans="15:15" s="18" customFormat="1" x14ac:dyDescent="0.25">
      <c r="O327" s="19"/>
    </row>
    <row r="328" spans="15:15" s="18" customFormat="1" x14ac:dyDescent="0.25">
      <c r="O328" s="19"/>
    </row>
    <row r="329" spans="15:15" s="18" customFormat="1" x14ac:dyDescent="0.25">
      <c r="O329" s="19"/>
    </row>
    <row r="330" spans="15:15" s="18" customFormat="1" x14ac:dyDescent="0.25">
      <c r="O330" s="19"/>
    </row>
    <row r="331" spans="15:15" s="18" customFormat="1" x14ac:dyDescent="0.25">
      <c r="O331" s="19"/>
    </row>
    <row r="332" spans="15:15" s="18" customFormat="1" x14ac:dyDescent="0.25">
      <c r="O332" s="19"/>
    </row>
    <row r="333" spans="15:15" s="18" customFormat="1" x14ac:dyDescent="0.25">
      <c r="O333" s="19"/>
    </row>
    <row r="334" spans="15:15" s="18" customFormat="1" x14ac:dyDescent="0.25">
      <c r="O334" s="19"/>
    </row>
    <row r="335" spans="15:15" s="18" customFormat="1" x14ac:dyDescent="0.25">
      <c r="O335" s="19"/>
    </row>
    <row r="336" spans="15:15" s="18" customFormat="1" x14ac:dyDescent="0.25">
      <c r="O336" s="19"/>
    </row>
    <row r="337" spans="15:15" s="18" customFormat="1" x14ac:dyDescent="0.25">
      <c r="O337" s="19"/>
    </row>
    <row r="338" spans="15:15" s="18" customFormat="1" x14ac:dyDescent="0.25">
      <c r="O338" s="19"/>
    </row>
    <row r="339" spans="15:15" s="18" customFormat="1" x14ac:dyDescent="0.25">
      <c r="O339" s="19"/>
    </row>
    <row r="340" spans="15:15" s="18" customFormat="1" x14ac:dyDescent="0.25">
      <c r="O340" s="19"/>
    </row>
    <row r="341" spans="15:15" s="18" customFormat="1" x14ac:dyDescent="0.25">
      <c r="O341" s="19"/>
    </row>
    <row r="342" spans="15:15" s="18" customFormat="1" x14ac:dyDescent="0.25">
      <c r="O342" s="19"/>
    </row>
    <row r="343" spans="15:15" s="18" customFormat="1" x14ac:dyDescent="0.25">
      <c r="O343" s="19"/>
    </row>
    <row r="344" spans="15:15" s="18" customFormat="1" x14ac:dyDescent="0.25">
      <c r="O344" s="19"/>
    </row>
    <row r="345" spans="15:15" s="18" customFormat="1" x14ac:dyDescent="0.25">
      <c r="O345" s="19"/>
    </row>
    <row r="346" spans="15:15" s="18" customFormat="1" x14ac:dyDescent="0.25">
      <c r="O346" s="19"/>
    </row>
    <row r="347" spans="15:15" s="18" customFormat="1" x14ac:dyDescent="0.25">
      <c r="O347" s="19"/>
    </row>
    <row r="348" spans="15:15" s="18" customFormat="1" x14ac:dyDescent="0.25">
      <c r="O348" s="19"/>
    </row>
    <row r="349" spans="15:15" s="18" customFormat="1" x14ac:dyDescent="0.25">
      <c r="O349" s="19"/>
    </row>
    <row r="350" spans="15:15" s="18" customFormat="1" x14ac:dyDescent="0.25">
      <c r="O350" s="19"/>
    </row>
    <row r="351" spans="15:15" s="18" customFormat="1" x14ac:dyDescent="0.25">
      <c r="O351" s="19"/>
    </row>
    <row r="352" spans="15:15" s="18" customFormat="1" x14ac:dyDescent="0.25">
      <c r="O352" s="19"/>
    </row>
    <row r="353" spans="15:15" s="18" customFormat="1" x14ac:dyDescent="0.25">
      <c r="O353" s="19"/>
    </row>
    <row r="354" spans="15:15" s="18" customFormat="1" x14ac:dyDescent="0.25">
      <c r="O354" s="19"/>
    </row>
    <row r="355" spans="15:15" s="18" customFormat="1" x14ac:dyDescent="0.25">
      <c r="O355" s="19"/>
    </row>
    <row r="356" spans="15:15" s="18" customFormat="1" x14ac:dyDescent="0.25">
      <c r="O356" s="19"/>
    </row>
    <row r="357" spans="15:15" s="18" customFormat="1" x14ac:dyDescent="0.25">
      <c r="O357" s="19"/>
    </row>
    <row r="358" spans="15:15" s="18" customFormat="1" x14ac:dyDescent="0.25">
      <c r="O358" s="19"/>
    </row>
    <row r="359" spans="15:15" s="18" customFormat="1" x14ac:dyDescent="0.25">
      <c r="O359" s="19"/>
    </row>
    <row r="360" spans="15:15" s="18" customFormat="1" x14ac:dyDescent="0.25">
      <c r="O360" s="19"/>
    </row>
    <row r="361" spans="15:15" s="18" customFormat="1" x14ac:dyDescent="0.25">
      <c r="O361" s="19"/>
    </row>
    <row r="362" spans="15:15" s="18" customFormat="1" x14ac:dyDescent="0.25">
      <c r="O362" s="19"/>
    </row>
    <row r="363" spans="15:15" s="18" customFormat="1" x14ac:dyDescent="0.25">
      <c r="O363" s="19"/>
    </row>
    <row r="364" spans="15:15" s="18" customFormat="1" x14ac:dyDescent="0.25">
      <c r="O364" s="19"/>
    </row>
    <row r="365" spans="15:15" s="18" customFormat="1" x14ac:dyDescent="0.25">
      <c r="O365" s="19"/>
    </row>
    <row r="366" spans="15:15" s="18" customFormat="1" x14ac:dyDescent="0.25">
      <c r="O366" s="19"/>
    </row>
    <row r="367" spans="15:15" s="18" customFormat="1" x14ac:dyDescent="0.25">
      <c r="O367" s="19"/>
    </row>
    <row r="368" spans="15:15" s="18" customFormat="1" x14ac:dyDescent="0.25">
      <c r="O368" s="19"/>
    </row>
    <row r="369" spans="15:15" s="18" customFormat="1" x14ac:dyDescent="0.25">
      <c r="O369" s="19"/>
    </row>
    <row r="370" spans="15:15" s="18" customFormat="1" x14ac:dyDescent="0.25">
      <c r="O370" s="19"/>
    </row>
    <row r="371" spans="15:15" s="18" customFormat="1" x14ac:dyDescent="0.25">
      <c r="O371" s="19"/>
    </row>
    <row r="372" spans="15:15" s="18" customFormat="1" x14ac:dyDescent="0.25">
      <c r="O372" s="19"/>
    </row>
    <row r="373" spans="15:15" s="18" customFormat="1" x14ac:dyDescent="0.25">
      <c r="O373" s="19"/>
    </row>
    <row r="374" spans="15:15" s="18" customFormat="1" x14ac:dyDescent="0.25">
      <c r="O374" s="19"/>
    </row>
    <row r="375" spans="15:15" s="18" customFormat="1" x14ac:dyDescent="0.25">
      <c r="O375" s="19"/>
    </row>
    <row r="376" spans="15:15" s="18" customFormat="1" x14ac:dyDescent="0.25">
      <c r="O376" s="19"/>
    </row>
    <row r="377" spans="15:15" s="18" customFormat="1" x14ac:dyDescent="0.25">
      <c r="O377" s="19"/>
    </row>
    <row r="378" spans="15:15" s="18" customFormat="1" x14ac:dyDescent="0.25">
      <c r="O378" s="19"/>
    </row>
    <row r="379" spans="15:15" s="18" customFormat="1" x14ac:dyDescent="0.25">
      <c r="O379" s="19"/>
    </row>
    <row r="380" spans="15:15" s="18" customFormat="1" x14ac:dyDescent="0.25">
      <c r="O380" s="19"/>
    </row>
    <row r="381" spans="15:15" s="18" customFormat="1" x14ac:dyDescent="0.25">
      <c r="O381" s="19"/>
    </row>
    <row r="382" spans="15:15" s="18" customFormat="1" x14ac:dyDescent="0.25">
      <c r="O382" s="19"/>
    </row>
    <row r="383" spans="15:15" s="18" customFormat="1" x14ac:dyDescent="0.25">
      <c r="O383" s="19"/>
    </row>
    <row r="384" spans="15:15" s="18" customFormat="1" x14ac:dyDescent="0.25">
      <c r="O384" s="19"/>
    </row>
    <row r="385" spans="15:15" s="18" customFormat="1" x14ac:dyDescent="0.25">
      <c r="O385" s="19"/>
    </row>
    <row r="386" spans="15:15" s="18" customFormat="1" x14ac:dyDescent="0.25">
      <c r="O386" s="19"/>
    </row>
    <row r="387" spans="15:15" s="18" customFormat="1" x14ac:dyDescent="0.25">
      <c r="O387" s="19"/>
    </row>
    <row r="388" spans="15:15" s="18" customFormat="1" x14ac:dyDescent="0.25">
      <c r="O388" s="19"/>
    </row>
    <row r="389" spans="15:15" s="18" customFormat="1" x14ac:dyDescent="0.25">
      <c r="O389" s="19"/>
    </row>
    <row r="390" spans="15:15" s="18" customFormat="1" x14ac:dyDescent="0.25">
      <c r="O390" s="19"/>
    </row>
    <row r="391" spans="15:15" s="18" customFormat="1" x14ac:dyDescent="0.25">
      <c r="O391" s="19"/>
    </row>
    <row r="392" spans="15:15" s="18" customFormat="1" x14ac:dyDescent="0.25">
      <c r="O392" s="19"/>
    </row>
    <row r="393" spans="15:15" s="18" customFormat="1" x14ac:dyDescent="0.25">
      <c r="O393" s="19"/>
    </row>
    <row r="394" spans="15:15" s="18" customFormat="1" x14ac:dyDescent="0.25">
      <c r="O394" s="19"/>
    </row>
    <row r="395" spans="15:15" s="18" customFormat="1" x14ac:dyDescent="0.25">
      <c r="O395" s="19"/>
    </row>
    <row r="396" spans="15:15" s="18" customFormat="1" x14ac:dyDescent="0.25">
      <c r="O396" s="19"/>
    </row>
    <row r="397" spans="15:15" s="18" customFormat="1" x14ac:dyDescent="0.25">
      <c r="O397" s="19"/>
    </row>
    <row r="398" spans="15:15" s="18" customFormat="1" x14ac:dyDescent="0.25">
      <c r="O398" s="19"/>
    </row>
    <row r="399" spans="15:15" s="18" customFormat="1" x14ac:dyDescent="0.25">
      <c r="O399" s="19"/>
    </row>
    <row r="400" spans="15:15" s="18" customFormat="1" x14ac:dyDescent="0.25">
      <c r="O400" s="19"/>
    </row>
    <row r="401" spans="15:15" s="18" customFormat="1" x14ac:dyDescent="0.25">
      <c r="O401" s="19"/>
    </row>
    <row r="402" spans="15:15" s="18" customFormat="1" x14ac:dyDescent="0.25">
      <c r="O402" s="19"/>
    </row>
    <row r="403" spans="15:15" s="18" customFormat="1" x14ac:dyDescent="0.25">
      <c r="O403" s="19"/>
    </row>
    <row r="404" spans="15:15" s="18" customFormat="1" x14ac:dyDescent="0.25">
      <c r="O404" s="19"/>
    </row>
    <row r="405" spans="15:15" s="18" customFormat="1" x14ac:dyDescent="0.25">
      <c r="O405" s="19"/>
    </row>
    <row r="406" spans="15:15" s="18" customFormat="1" x14ac:dyDescent="0.25">
      <c r="O406" s="19"/>
    </row>
    <row r="407" spans="15:15" s="18" customFormat="1" x14ac:dyDescent="0.25">
      <c r="O407" s="19"/>
    </row>
    <row r="408" spans="15:15" s="18" customFormat="1" x14ac:dyDescent="0.25">
      <c r="O408" s="19"/>
    </row>
    <row r="409" spans="15:15" s="18" customFormat="1" x14ac:dyDescent="0.25">
      <c r="O409" s="19"/>
    </row>
    <row r="410" spans="15:15" s="18" customFormat="1" x14ac:dyDescent="0.25">
      <c r="O410" s="19"/>
    </row>
    <row r="411" spans="15:15" s="18" customFormat="1" x14ac:dyDescent="0.25">
      <c r="O411" s="19"/>
    </row>
    <row r="412" spans="15:15" s="18" customFormat="1" x14ac:dyDescent="0.25">
      <c r="O412" s="19"/>
    </row>
    <row r="413" spans="15:15" s="18" customFormat="1" x14ac:dyDescent="0.25">
      <c r="O413" s="19"/>
    </row>
    <row r="414" spans="15:15" s="18" customFormat="1" x14ac:dyDescent="0.25">
      <c r="O414" s="19"/>
    </row>
    <row r="415" spans="15:15" s="18" customFormat="1" x14ac:dyDescent="0.25">
      <c r="O415" s="19"/>
    </row>
    <row r="416" spans="15:15" s="18" customFormat="1" x14ac:dyDescent="0.25">
      <c r="O416" s="19"/>
    </row>
    <row r="417" spans="15:15" s="18" customFormat="1" x14ac:dyDescent="0.25">
      <c r="O417" s="19"/>
    </row>
    <row r="418" spans="15:15" s="18" customFormat="1" x14ac:dyDescent="0.25">
      <c r="O418" s="19"/>
    </row>
    <row r="419" spans="15:15" s="18" customFormat="1" x14ac:dyDescent="0.25">
      <c r="O419" s="19"/>
    </row>
    <row r="420" spans="15:15" s="18" customFormat="1" x14ac:dyDescent="0.25">
      <c r="O420" s="19"/>
    </row>
    <row r="421" spans="15:15" s="18" customFormat="1" x14ac:dyDescent="0.25">
      <c r="O421" s="19"/>
    </row>
    <row r="422" spans="15:15" s="18" customFormat="1" x14ac:dyDescent="0.25">
      <c r="O422" s="19"/>
    </row>
    <row r="423" spans="15:15" s="18" customFormat="1" x14ac:dyDescent="0.25">
      <c r="O423" s="19"/>
    </row>
    <row r="424" spans="15:15" s="18" customFormat="1" x14ac:dyDescent="0.25">
      <c r="O424" s="19"/>
    </row>
    <row r="425" spans="15:15" s="18" customFormat="1" x14ac:dyDescent="0.25">
      <c r="O425" s="19"/>
    </row>
    <row r="426" spans="15:15" s="18" customFormat="1" x14ac:dyDescent="0.25">
      <c r="O426" s="19"/>
    </row>
    <row r="427" spans="15:15" s="18" customFormat="1" x14ac:dyDescent="0.25">
      <c r="O427" s="19"/>
    </row>
    <row r="428" spans="15:15" s="18" customFormat="1" x14ac:dyDescent="0.25">
      <c r="O428" s="19"/>
    </row>
    <row r="429" spans="15:15" s="18" customFormat="1" x14ac:dyDescent="0.25">
      <c r="O429" s="19"/>
    </row>
    <row r="430" spans="15:15" s="18" customFormat="1" x14ac:dyDescent="0.25">
      <c r="O430" s="19"/>
    </row>
    <row r="431" spans="15:15" s="18" customFormat="1" x14ac:dyDescent="0.25">
      <c r="O431" s="19"/>
    </row>
    <row r="432" spans="15:15" s="18" customFormat="1" x14ac:dyDescent="0.25">
      <c r="O432" s="19"/>
    </row>
    <row r="433" spans="15:15" s="18" customFormat="1" x14ac:dyDescent="0.25">
      <c r="O433" s="19"/>
    </row>
    <row r="434" spans="15:15" s="18" customFormat="1" x14ac:dyDescent="0.25">
      <c r="O434" s="19"/>
    </row>
    <row r="435" spans="15:15" s="18" customFormat="1" x14ac:dyDescent="0.25">
      <c r="O435" s="19"/>
    </row>
    <row r="436" spans="15:15" s="18" customFormat="1" x14ac:dyDescent="0.25">
      <c r="O436" s="19"/>
    </row>
    <row r="437" spans="15:15" s="18" customFormat="1" x14ac:dyDescent="0.25">
      <c r="O437" s="19"/>
    </row>
    <row r="438" spans="15:15" s="18" customFormat="1" x14ac:dyDescent="0.25">
      <c r="O438" s="19"/>
    </row>
    <row r="439" spans="15:15" s="18" customFormat="1" x14ac:dyDescent="0.25">
      <c r="O439" s="19"/>
    </row>
    <row r="440" spans="15:15" s="18" customFormat="1" x14ac:dyDescent="0.25">
      <c r="O440" s="19"/>
    </row>
    <row r="441" spans="15:15" s="18" customFormat="1" x14ac:dyDescent="0.25">
      <c r="O441" s="19"/>
    </row>
    <row r="442" spans="15:15" s="18" customFormat="1" x14ac:dyDescent="0.25">
      <c r="O442" s="19"/>
    </row>
    <row r="443" spans="15:15" s="18" customFormat="1" x14ac:dyDescent="0.25">
      <c r="O443" s="19"/>
    </row>
    <row r="444" spans="15:15" s="18" customFormat="1" x14ac:dyDescent="0.25">
      <c r="O444" s="19"/>
    </row>
    <row r="445" spans="15:15" s="18" customFormat="1" x14ac:dyDescent="0.25">
      <c r="O445" s="19"/>
    </row>
    <row r="446" spans="15:15" s="18" customFormat="1" x14ac:dyDescent="0.25">
      <c r="O446" s="19"/>
    </row>
    <row r="447" spans="15:15" s="18" customFormat="1" x14ac:dyDescent="0.25">
      <c r="O447" s="19"/>
    </row>
    <row r="448" spans="15:15" s="18" customFormat="1" x14ac:dyDescent="0.25">
      <c r="O448" s="19"/>
    </row>
    <row r="449" spans="15:15" s="18" customFormat="1" x14ac:dyDescent="0.25">
      <c r="O449" s="19"/>
    </row>
    <row r="450" spans="15:15" s="18" customFormat="1" x14ac:dyDescent="0.25">
      <c r="O450" s="19"/>
    </row>
    <row r="451" spans="15:15" s="18" customFormat="1" x14ac:dyDescent="0.25">
      <c r="O451" s="19"/>
    </row>
    <row r="452" spans="15:15" s="18" customFormat="1" x14ac:dyDescent="0.25">
      <c r="O452" s="19"/>
    </row>
    <row r="453" spans="15:15" s="18" customFormat="1" x14ac:dyDescent="0.25">
      <c r="O453" s="19"/>
    </row>
    <row r="454" spans="15:15" s="18" customFormat="1" x14ac:dyDescent="0.25">
      <c r="O454" s="19"/>
    </row>
    <row r="455" spans="15:15" s="18" customFormat="1" x14ac:dyDescent="0.25">
      <c r="O455" s="19"/>
    </row>
    <row r="456" spans="15:15" s="18" customFormat="1" x14ac:dyDescent="0.25">
      <c r="O456" s="19"/>
    </row>
    <row r="457" spans="15:15" s="18" customFormat="1" x14ac:dyDescent="0.25">
      <c r="O457" s="19"/>
    </row>
    <row r="458" spans="15:15" s="18" customFormat="1" x14ac:dyDescent="0.25">
      <c r="O458" s="19"/>
    </row>
    <row r="459" spans="15:15" s="18" customFormat="1" x14ac:dyDescent="0.25">
      <c r="O459" s="19"/>
    </row>
    <row r="460" spans="15:15" s="18" customFormat="1" x14ac:dyDescent="0.25">
      <c r="O460" s="19"/>
    </row>
    <row r="461" spans="15:15" s="18" customFormat="1" x14ac:dyDescent="0.25">
      <c r="O461" s="19"/>
    </row>
    <row r="462" spans="15:15" s="18" customFormat="1" x14ac:dyDescent="0.25">
      <c r="O462" s="19"/>
    </row>
    <row r="463" spans="15:15" s="18" customFormat="1" x14ac:dyDescent="0.25">
      <c r="O463" s="19"/>
    </row>
    <row r="464" spans="15:15" s="18" customFormat="1" x14ac:dyDescent="0.25">
      <c r="O464" s="19"/>
    </row>
    <row r="465" spans="15:15" s="18" customFormat="1" x14ac:dyDescent="0.25">
      <c r="O465" s="19"/>
    </row>
    <row r="466" spans="15:15" s="18" customFormat="1" x14ac:dyDescent="0.25">
      <c r="O466" s="19"/>
    </row>
    <row r="467" spans="15:15" s="18" customFormat="1" x14ac:dyDescent="0.25">
      <c r="O467" s="19"/>
    </row>
    <row r="468" spans="15:15" s="18" customFormat="1" x14ac:dyDescent="0.25">
      <c r="O468" s="19"/>
    </row>
    <row r="469" spans="15:15" s="18" customFormat="1" x14ac:dyDescent="0.25">
      <c r="O469" s="19"/>
    </row>
    <row r="470" spans="15:15" s="18" customFormat="1" x14ac:dyDescent="0.25">
      <c r="O470" s="19"/>
    </row>
    <row r="471" spans="15:15" s="18" customFormat="1" x14ac:dyDescent="0.25">
      <c r="O471" s="19"/>
    </row>
    <row r="472" spans="15:15" s="18" customFormat="1" x14ac:dyDescent="0.25">
      <c r="O472" s="19"/>
    </row>
    <row r="473" spans="15:15" s="18" customFormat="1" x14ac:dyDescent="0.25">
      <c r="O473" s="19"/>
    </row>
    <row r="474" spans="15:15" s="18" customFormat="1" x14ac:dyDescent="0.25">
      <c r="O474" s="19"/>
    </row>
    <row r="475" spans="15:15" s="18" customFormat="1" x14ac:dyDescent="0.25">
      <c r="O475" s="19"/>
    </row>
    <row r="476" spans="15:15" s="18" customFormat="1" x14ac:dyDescent="0.25">
      <c r="O476" s="19"/>
    </row>
    <row r="477" spans="15:15" s="18" customFormat="1" x14ac:dyDescent="0.25">
      <c r="O477" s="19"/>
    </row>
    <row r="478" spans="15:15" s="18" customFormat="1" x14ac:dyDescent="0.25">
      <c r="O478" s="19"/>
    </row>
    <row r="479" spans="15:15" s="18" customFormat="1" x14ac:dyDescent="0.25">
      <c r="O479" s="19"/>
    </row>
    <row r="480" spans="15:15" s="18" customFormat="1" x14ac:dyDescent="0.25">
      <c r="O480" s="19"/>
    </row>
    <row r="481" spans="15:15" s="18" customFormat="1" x14ac:dyDescent="0.25">
      <c r="O481" s="19"/>
    </row>
    <row r="482" spans="15:15" s="18" customFormat="1" x14ac:dyDescent="0.25">
      <c r="O482" s="19"/>
    </row>
    <row r="483" spans="15:15" s="18" customFormat="1" x14ac:dyDescent="0.25">
      <c r="O483" s="19"/>
    </row>
    <row r="484" spans="15:15" s="18" customFormat="1" x14ac:dyDescent="0.25">
      <c r="O484" s="19"/>
    </row>
    <row r="485" spans="15:15" s="18" customFormat="1" x14ac:dyDescent="0.25">
      <c r="O485" s="19"/>
    </row>
    <row r="486" spans="15:15" s="18" customFormat="1" x14ac:dyDescent="0.25">
      <c r="O486" s="19"/>
    </row>
    <row r="487" spans="15:15" s="18" customFormat="1" x14ac:dyDescent="0.25">
      <c r="O487" s="19"/>
    </row>
    <row r="488" spans="15:15" s="18" customFormat="1" x14ac:dyDescent="0.25">
      <c r="O488" s="19"/>
    </row>
    <row r="489" spans="15:15" s="18" customFormat="1" x14ac:dyDescent="0.25">
      <c r="O489" s="19"/>
    </row>
    <row r="490" spans="15:15" s="18" customFormat="1" x14ac:dyDescent="0.25">
      <c r="O490" s="19"/>
    </row>
    <row r="491" spans="15:15" s="18" customFormat="1" x14ac:dyDescent="0.25">
      <c r="O491" s="19"/>
    </row>
    <row r="492" spans="15:15" s="18" customFormat="1" x14ac:dyDescent="0.25">
      <c r="O492" s="19"/>
    </row>
    <row r="493" spans="15:15" s="18" customFormat="1" x14ac:dyDescent="0.25">
      <c r="O493" s="19"/>
    </row>
    <row r="494" spans="15:15" s="18" customFormat="1" x14ac:dyDescent="0.25">
      <c r="O494" s="19"/>
    </row>
    <row r="495" spans="15:15" s="18" customFormat="1" x14ac:dyDescent="0.25">
      <c r="O495" s="19"/>
    </row>
    <row r="496" spans="15:15" s="18" customFormat="1" x14ac:dyDescent="0.25">
      <c r="O496" s="19"/>
    </row>
    <row r="497" spans="15:15" s="18" customFormat="1" x14ac:dyDescent="0.25">
      <c r="O497" s="19"/>
    </row>
    <row r="498" spans="15:15" s="18" customFormat="1" x14ac:dyDescent="0.25">
      <c r="O498" s="19"/>
    </row>
    <row r="499" spans="15:15" s="18" customFormat="1" x14ac:dyDescent="0.25">
      <c r="O499" s="19"/>
    </row>
    <row r="500" spans="15:15" s="18" customFormat="1" x14ac:dyDescent="0.25">
      <c r="O500" s="19"/>
    </row>
    <row r="501" spans="15:15" s="18" customFormat="1" x14ac:dyDescent="0.25">
      <c r="O501" s="19"/>
    </row>
    <row r="502" spans="15:15" s="18" customFormat="1" x14ac:dyDescent="0.25">
      <c r="O502" s="19"/>
    </row>
    <row r="503" spans="15:15" s="18" customFormat="1" x14ac:dyDescent="0.25">
      <c r="O503" s="19"/>
    </row>
    <row r="504" spans="15:15" s="18" customFormat="1" x14ac:dyDescent="0.25">
      <c r="O504" s="19"/>
    </row>
    <row r="505" spans="15:15" s="18" customFormat="1" x14ac:dyDescent="0.25">
      <c r="O505" s="19"/>
    </row>
    <row r="506" spans="15:15" s="18" customFormat="1" x14ac:dyDescent="0.25">
      <c r="O506" s="19"/>
    </row>
    <row r="507" spans="15:15" s="18" customFormat="1" x14ac:dyDescent="0.25">
      <c r="O507" s="19"/>
    </row>
    <row r="508" spans="15:15" s="18" customFormat="1" x14ac:dyDescent="0.25">
      <c r="O508" s="19"/>
    </row>
    <row r="509" spans="15:15" s="18" customFormat="1" x14ac:dyDescent="0.25">
      <c r="O509" s="19"/>
    </row>
    <row r="510" spans="15:15" s="18" customFormat="1" x14ac:dyDescent="0.25">
      <c r="O510" s="19"/>
    </row>
    <row r="511" spans="15:15" s="18" customFormat="1" x14ac:dyDescent="0.25">
      <c r="O511" s="19"/>
    </row>
    <row r="512" spans="15:15" s="18" customFormat="1" x14ac:dyDescent="0.25">
      <c r="O512" s="19"/>
    </row>
    <row r="513" spans="15:15" s="18" customFormat="1" x14ac:dyDescent="0.25">
      <c r="O513" s="19"/>
    </row>
    <row r="514" spans="15:15" s="18" customFormat="1" x14ac:dyDescent="0.25">
      <c r="O514" s="19"/>
    </row>
    <row r="515" spans="15:15" s="18" customFormat="1" x14ac:dyDescent="0.25">
      <c r="O515" s="19"/>
    </row>
    <row r="516" spans="15:15" s="18" customFormat="1" x14ac:dyDescent="0.25">
      <c r="O516" s="19"/>
    </row>
    <row r="517" spans="15:15" s="18" customFormat="1" x14ac:dyDescent="0.25">
      <c r="O517" s="19"/>
    </row>
    <row r="518" spans="15:15" s="18" customFormat="1" x14ac:dyDescent="0.25">
      <c r="O518" s="19"/>
    </row>
    <row r="519" spans="15:15" s="18" customFormat="1" x14ac:dyDescent="0.25">
      <c r="O519" s="19"/>
    </row>
    <row r="520" spans="15:15" s="18" customFormat="1" x14ac:dyDescent="0.25">
      <c r="O520" s="19"/>
    </row>
    <row r="521" spans="15:15" s="18" customFormat="1" x14ac:dyDescent="0.25">
      <c r="O521" s="19"/>
    </row>
    <row r="522" spans="15:15" s="18" customFormat="1" x14ac:dyDescent="0.25">
      <c r="O522" s="19"/>
    </row>
    <row r="523" spans="15:15" s="18" customFormat="1" x14ac:dyDescent="0.25">
      <c r="O523" s="19"/>
    </row>
    <row r="524" spans="15:15" s="18" customFormat="1" x14ac:dyDescent="0.25">
      <c r="O524" s="19"/>
    </row>
    <row r="525" spans="15:15" s="18" customFormat="1" x14ac:dyDescent="0.25">
      <c r="O525" s="19"/>
    </row>
    <row r="526" spans="15:15" s="18" customFormat="1" x14ac:dyDescent="0.25">
      <c r="O526" s="19"/>
    </row>
    <row r="527" spans="15:15" s="18" customFormat="1" x14ac:dyDescent="0.25">
      <c r="O527" s="19"/>
    </row>
    <row r="528" spans="15:15" s="18" customFormat="1" x14ac:dyDescent="0.25">
      <c r="O528" s="19"/>
    </row>
    <row r="529" spans="15:15" s="18" customFormat="1" x14ac:dyDescent="0.25">
      <c r="O529" s="19"/>
    </row>
    <row r="530" spans="15:15" s="18" customFormat="1" x14ac:dyDescent="0.25">
      <c r="O530" s="19"/>
    </row>
    <row r="531" spans="15:15" s="18" customFormat="1" x14ac:dyDescent="0.25">
      <c r="O531" s="19"/>
    </row>
    <row r="532" spans="15:15" s="18" customFormat="1" x14ac:dyDescent="0.25">
      <c r="O532" s="19"/>
    </row>
    <row r="533" spans="15:15" s="18" customFormat="1" x14ac:dyDescent="0.25">
      <c r="O533" s="19"/>
    </row>
    <row r="534" spans="15:15" s="18" customFormat="1" x14ac:dyDescent="0.25">
      <c r="O534" s="19"/>
    </row>
    <row r="535" spans="15:15" s="18" customFormat="1" x14ac:dyDescent="0.25">
      <c r="O535" s="19"/>
    </row>
    <row r="536" spans="15:15" s="18" customFormat="1" x14ac:dyDescent="0.25">
      <c r="O536" s="19"/>
    </row>
    <row r="537" spans="15:15" s="18" customFormat="1" x14ac:dyDescent="0.25">
      <c r="O537" s="19"/>
    </row>
    <row r="538" spans="15:15" s="18" customFormat="1" x14ac:dyDescent="0.25">
      <c r="O538" s="19"/>
    </row>
    <row r="539" spans="15:15" s="18" customFormat="1" x14ac:dyDescent="0.25">
      <c r="O539" s="19"/>
    </row>
    <row r="540" spans="15:15" s="18" customFormat="1" x14ac:dyDescent="0.25">
      <c r="O540" s="19"/>
    </row>
    <row r="541" spans="15:15" s="18" customFormat="1" x14ac:dyDescent="0.25">
      <c r="O541" s="19"/>
    </row>
    <row r="542" spans="15:15" s="18" customFormat="1" x14ac:dyDescent="0.25">
      <c r="O542" s="19"/>
    </row>
    <row r="543" spans="15:15" s="18" customFormat="1" x14ac:dyDescent="0.25">
      <c r="O543" s="19"/>
    </row>
    <row r="544" spans="15:15" s="18" customFormat="1" x14ac:dyDescent="0.25">
      <c r="O544" s="19"/>
    </row>
    <row r="545" spans="15:15" s="18" customFormat="1" x14ac:dyDescent="0.25">
      <c r="O545" s="19"/>
    </row>
    <row r="546" spans="15:15" s="18" customFormat="1" x14ac:dyDescent="0.25">
      <c r="O546" s="19"/>
    </row>
    <row r="547" spans="15:15" s="18" customFormat="1" x14ac:dyDescent="0.25">
      <c r="O547" s="19"/>
    </row>
    <row r="548" spans="15:15" s="18" customFormat="1" x14ac:dyDescent="0.25">
      <c r="O548" s="19"/>
    </row>
    <row r="549" spans="15:15" s="18" customFormat="1" x14ac:dyDescent="0.25">
      <c r="O549" s="19"/>
    </row>
    <row r="550" spans="15:15" s="18" customFormat="1" x14ac:dyDescent="0.25">
      <c r="O550" s="19"/>
    </row>
    <row r="551" spans="15:15" s="18" customFormat="1" x14ac:dyDescent="0.25">
      <c r="O551" s="19"/>
    </row>
    <row r="552" spans="15:15" s="18" customFormat="1" x14ac:dyDescent="0.25">
      <c r="O552" s="19"/>
    </row>
    <row r="553" spans="15:15" s="18" customFormat="1" x14ac:dyDescent="0.25">
      <c r="O553" s="19"/>
    </row>
    <row r="554" spans="15:15" s="18" customFormat="1" x14ac:dyDescent="0.25">
      <c r="O554" s="19"/>
    </row>
    <row r="555" spans="15:15" s="18" customFormat="1" x14ac:dyDescent="0.25">
      <c r="O555" s="19"/>
    </row>
    <row r="556" spans="15:15" s="18" customFormat="1" x14ac:dyDescent="0.25">
      <c r="O556" s="19"/>
    </row>
    <row r="557" spans="15:15" s="18" customFormat="1" x14ac:dyDescent="0.25">
      <c r="O557" s="19"/>
    </row>
    <row r="558" spans="15:15" s="18" customFormat="1" x14ac:dyDescent="0.25">
      <c r="O558" s="19"/>
    </row>
    <row r="559" spans="15:15" s="18" customFormat="1" x14ac:dyDescent="0.25">
      <c r="O559" s="19"/>
    </row>
    <row r="560" spans="15:15" s="18" customFormat="1" x14ac:dyDescent="0.25">
      <c r="O560" s="19"/>
    </row>
    <row r="561" spans="15:15" s="18" customFormat="1" x14ac:dyDescent="0.25">
      <c r="O561" s="19"/>
    </row>
    <row r="562" spans="15:15" s="18" customFormat="1" x14ac:dyDescent="0.25">
      <c r="O562" s="19"/>
    </row>
    <row r="563" spans="15:15" s="18" customFormat="1" x14ac:dyDescent="0.25">
      <c r="O563" s="19"/>
    </row>
    <row r="564" spans="15:15" s="18" customFormat="1" x14ac:dyDescent="0.25">
      <c r="O564" s="19"/>
    </row>
    <row r="565" spans="15:15" s="18" customFormat="1" x14ac:dyDescent="0.25">
      <c r="O565" s="19"/>
    </row>
    <row r="566" spans="15:15" s="18" customFormat="1" x14ac:dyDescent="0.25">
      <c r="O566" s="19"/>
    </row>
    <row r="567" spans="15:15" s="18" customFormat="1" x14ac:dyDescent="0.25">
      <c r="O567" s="19"/>
    </row>
    <row r="568" spans="15:15" s="18" customFormat="1" x14ac:dyDescent="0.25">
      <c r="O568" s="19"/>
    </row>
    <row r="569" spans="15:15" s="18" customFormat="1" x14ac:dyDescent="0.25">
      <c r="O569" s="19"/>
    </row>
    <row r="570" spans="15:15" s="18" customFormat="1" x14ac:dyDescent="0.25">
      <c r="O570" s="19"/>
    </row>
    <row r="571" spans="15:15" s="18" customFormat="1" x14ac:dyDescent="0.25">
      <c r="O571" s="19"/>
    </row>
    <row r="572" spans="15:15" s="18" customFormat="1" x14ac:dyDescent="0.25">
      <c r="O572" s="19"/>
    </row>
    <row r="573" spans="15:15" s="18" customFormat="1" x14ac:dyDescent="0.25">
      <c r="O573" s="19"/>
    </row>
    <row r="574" spans="15:15" s="18" customFormat="1" x14ac:dyDescent="0.25">
      <c r="O574" s="19"/>
    </row>
    <row r="575" spans="15:15" s="18" customFormat="1" x14ac:dyDescent="0.25">
      <c r="O575" s="19"/>
    </row>
    <row r="576" spans="15:15" s="18" customFormat="1" x14ac:dyDescent="0.25">
      <c r="O576" s="19"/>
    </row>
    <row r="577" spans="15:15" s="18" customFormat="1" x14ac:dyDescent="0.25">
      <c r="O577" s="19"/>
    </row>
    <row r="578" spans="15:15" s="18" customFormat="1" x14ac:dyDescent="0.25">
      <c r="O578" s="19"/>
    </row>
    <row r="579" spans="15:15" s="18" customFormat="1" x14ac:dyDescent="0.25">
      <c r="O579" s="19"/>
    </row>
    <row r="580" spans="15:15" s="18" customFormat="1" x14ac:dyDescent="0.25">
      <c r="O580" s="19"/>
    </row>
    <row r="581" spans="15:15" s="18" customFormat="1" x14ac:dyDescent="0.25">
      <c r="O581" s="19"/>
    </row>
    <row r="582" spans="15:15" s="18" customFormat="1" x14ac:dyDescent="0.25">
      <c r="O582" s="19"/>
    </row>
    <row r="583" spans="15:15" s="18" customFormat="1" x14ac:dyDescent="0.25">
      <c r="O583" s="19"/>
    </row>
    <row r="584" spans="15:15" s="18" customFormat="1" x14ac:dyDescent="0.25">
      <c r="O584" s="19"/>
    </row>
    <row r="585" spans="15:15" s="18" customFormat="1" x14ac:dyDescent="0.25">
      <c r="O585" s="19"/>
    </row>
    <row r="586" spans="15:15" s="18" customFormat="1" x14ac:dyDescent="0.25">
      <c r="O586" s="19"/>
    </row>
    <row r="587" spans="15:15" s="18" customFormat="1" x14ac:dyDescent="0.25">
      <c r="O587" s="19"/>
    </row>
    <row r="588" spans="15:15" s="18" customFormat="1" x14ac:dyDescent="0.25">
      <c r="O588" s="19"/>
    </row>
    <row r="589" spans="15:15" s="18" customFormat="1" x14ac:dyDescent="0.25">
      <c r="O589" s="19"/>
    </row>
    <row r="590" spans="15:15" s="18" customFormat="1" x14ac:dyDescent="0.25">
      <c r="O590" s="19"/>
    </row>
    <row r="591" spans="15:15" s="18" customFormat="1" x14ac:dyDescent="0.25">
      <c r="O591" s="19"/>
    </row>
    <row r="592" spans="15:15" s="18" customFormat="1" x14ac:dyDescent="0.25">
      <c r="O592" s="19"/>
    </row>
    <row r="593" spans="15:15" s="18" customFormat="1" x14ac:dyDescent="0.25">
      <c r="O593" s="19"/>
    </row>
    <row r="594" spans="15:15" s="18" customFormat="1" x14ac:dyDescent="0.25">
      <c r="O594" s="19"/>
    </row>
    <row r="595" spans="15:15" s="18" customFormat="1" x14ac:dyDescent="0.25">
      <c r="O595" s="19"/>
    </row>
    <row r="596" spans="15:15" s="18" customFormat="1" x14ac:dyDescent="0.25">
      <c r="O596" s="19"/>
    </row>
    <row r="597" spans="15:15" s="18" customFormat="1" x14ac:dyDescent="0.25">
      <c r="O597" s="19"/>
    </row>
    <row r="598" spans="15:15" s="18" customFormat="1" x14ac:dyDescent="0.25">
      <c r="O598" s="19"/>
    </row>
    <row r="599" spans="15:15" s="18" customFormat="1" x14ac:dyDescent="0.25">
      <c r="O599" s="19"/>
    </row>
    <row r="600" spans="15:15" s="18" customFormat="1" x14ac:dyDescent="0.25">
      <c r="O600" s="19"/>
    </row>
    <row r="601" spans="15:15" s="18" customFormat="1" x14ac:dyDescent="0.25">
      <c r="O601" s="19"/>
    </row>
    <row r="602" spans="15:15" s="18" customFormat="1" x14ac:dyDescent="0.25">
      <c r="O602" s="19"/>
    </row>
    <row r="603" spans="15:15" s="18" customFormat="1" x14ac:dyDescent="0.25">
      <c r="O603" s="19"/>
    </row>
    <row r="604" spans="15:15" s="18" customFormat="1" x14ac:dyDescent="0.25">
      <c r="O604" s="19"/>
    </row>
    <row r="605" spans="15:15" s="18" customFormat="1" x14ac:dyDescent="0.25">
      <c r="O605" s="19"/>
    </row>
    <row r="606" spans="15:15" s="18" customFormat="1" x14ac:dyDescent="0.25">
      <c r="O606" s="19"/>
    </row>
    <row r="607" spans="15:15" s="18" customFormat="1" x14ac:dyDescent="0.25">
      <c r="O607" s="19"/>
    </row>
    <row r="608" spans="15:15" s="18" customFormat="1" x14ac:dyDescent="0.25">
      <c r="O608" s="19"/>
    </row>
    <row r="609" spans="15:15" s="18" customFormat="1" x14ac:dyDescent="0.25">
      <c r="O609" s="19"/>
    </row>
    <row r="610" spans="15:15" s="18" customFormat="1" x14ac:dyDescent="0.25">
      <c r="O610" s="19"/>
    </row>
    <row r="611" spans="15:15" s="18" customFormat="1" x14ac:dyDescent="0.25">
      <c r="O611" s="19"/>
    </row>
    <row r="612" spans="15:15" s="18" customFormat="1" x14ac:dyDescent="0.25">
      <c r="O612" s="19"/>
    </row>
    <row r="613" spans="15:15" s="18" customFormat="1" x14ac:dyDescent="0.25">
      <c r="O613" s="19"/>
    </row>
    <row r="614" spans="15:15" s="18" customFormat="1" x14ac:dyDescent="0.25">
      <c r="O614" s="19"/>
    </row>
    <row r="615" spans="15:15" s="18" customFormat="1" x14ac:dyDescent="0.25">
      <c r="O615" s="19"/>
    </row>
    <row r="616" spans="15:15" s="18" customFormat="1" x14ac:dyDescent="0.25">
      <c r="O616" s="19"/>
    </row>
    <row r="617" spans="15:15" s="18" customFormat="1" x14ac:dyDescent="0.25">
      <c r="O617" s="19"/>
    </row>
    <row r="618" spans="15:15" s="18" customFormat="1" x14ac:dyDescent="0.25">
      <c r="O618" s="19"/>
    </row>
    <row r="619" spans="15:15" s="18" customFormat="1" x14ac:dyDescent="0.25">
      <c r="O619" s="19"/>
    </row>
    <row r="620" spans="15:15" s="18" customFormat="1" x14ac:dyDescent="0.25">
      <c r="O620" s="19"/>
    </row>
    <row r="621" spans="15:15" s="18" customFormat="1" x14ac:dyDescent="0.25">
      <c r="O621" s="19"/>
    </row>
    <row r="622" spans="15:15" s="18" customFormat="1" x14ac:dyDescent="0.25">
      <c r="O622" s="19"/>
    </row>
    <row r="623" spans="15:15" s="18" customFormat="1" x14ac:dyDescent="0.25">
      <c r="O623" s="19"/>
    </row>
    <row r="624" spans="15:15" s="18" customFormat="1" x14ac:dyDescent="0.25">
      <c r="O624" s="19"/>
    </row>
    <row r="625" spans="15:15" s="18" customFormat="1" x14ac:dyDescent="0.25">
      <c r="O625" s="19"/>
    </row>
    <row r="626" spans="15:15" s="18" customFormat="1" x14ac:dyDescent="0.25">
      <c r="O626" s="19"/>
    </row>
    <row r="627" spans="15:15" s="18" customFormat="1" x14ac:dyDescent="0.25">
      <c r="O627" s="19"/>
    </row>
    <row r="628" spans="15:15" s="18" customFormat="1" x14ac:dyDescent="0.25">
      <c r="O628" s="19"/>
    </row>
    <row r="629" spans="15:15" s="18" customFormat="1" x14ac:dyDescent="0.25">
      <c r="O629" s="19"/>
    </row>
    <row r="630" spans="15:15" s="18" customFormat="1" x14ac:dyDescent="0.25">
      <c r="O630" s="19"/>
    </row>
    <row r="631" spans="15:15" s="18" customFormat="1" x14ac:dyDescent="0.25">
      <c r="O631" s="19"/>
    </row>
    <row r="632" spans="15:15" s="18" customFormat="1" x14ac:dyDescent="0.25">
      <c r="O632" s="19"/>
    </row>
    <row r="633" spans="15:15" s="18" customFormat="1" x14ac:dyDescent="0.25">
      <c r="O633" s="19"/>
    </row>
    <row r="634" spans="15:15" s="18" customFormat="1" x14ac:dyDescent="0.25">
      <c r="O634" s="19"/>
    </row>
    <row r="635" spans="15:15" s="18" customFormat="1" x14ac:dyDescent="0.25">
      <c r="O635" s="19"/>
    </row>
    <row r="636" spans="15:15" s="18" customFormat="1" x14ac:dyDescent="0.25">
      <c r="O636" s="19"/>
    </row>
    <row r="637" spans="15:15" s="18" customFormat="1" x14ac:dyDescent="0.25">
      <c r="O637" s="19"/>
    </row>
    <row r="638" spans="15:15" s="18" customFormat="1" x14ac:dyDescent="0.25">
      <c r="O638" s="19"/>
    </row>
    <row r="639" spans="15:15" s="18" customFormat="1" x14ac:dyDescent="0.25">
      <c r="O639" s="19"/>
    </row>
    <row r="640" spans="15:15" s="18" customFormat="1" x14ac:dyDescent="0.25">
      <c r="O640" s="19"/>
    </row>
    <row r="641" spans="15:15" s="18" customFormat="1" x14ac:dyDescent="0.25">
      <c r="O641" s="19"/>
    </row>
    <row r="642" spans="15:15" s="18" customFormat="1" x14ac:dyDescent="0.25">
      <c r="O642" s="19"/>
    </row>
    <row r="643" spans="15:15" s="18" customFormat="1" x14ac:dyDescent="0.25">
      <c r="O643" s="19"/>
    </row>
    <row r="644" spans="15:15" s="18" customFormat="1" x14ac:dyDescent="0.25">
      <c r="O644" s="19"/>
    </row>
    <row r="645" spans="15:15" s="18" customFormat="1" x14ac:dyDescent="0.25">
      <c r="O645" s="19"/>
    </row>
    <row r="646" spans="15:15" s="18" customFormat="1" x14ac:dyDescent="0.25">
      <c r="O646" s="19"/>
    </row>
    <row r="647" spans="15:15" s="18" customFormat="1" x14ac:dyDescent="0.25">
      <c r="O647" s="19"/>
    </row>
    <row r="648" spans="15:15" s="18" customFormat="1" x14ac:dyDescent="0.25">
      <c r="O648" s="19"/>
    </row>
    <row r="649" spans="15:15" s="18" customFormat="1" x14ac:dyDescent="0.25">
      <c r="O649" s="19"/>
    </row>
    <row r="650" spans="15:15" s="18" customFormat="1" x14ac:dyDescent="0.25">
      <c r="O650" s="19"/>
    </row>
    <row r="651" spans="15:15" s="18" customFormat="1" x14ac:dyDescent="0.25">
      <c r="O651" s="19"/>
    </row>
    <row r="652" spans="15:15" s="18" customFormat="1" x14ac:dyDescent="0.25">
      <c r="O652" s="19"/>
    </row>
    <row r="653" spans="15:15" s="18" customFormat="1" x14ac:dyDescent="0.25">
      <c r="O653" s="19"/>
    </row>
    <row r="654" spans="15:15" s="18" customFormat="1" x14ac:dyDescent="0.25">
      <c r="O654" s="19"/>
    </row>
    <row r="655" spans="15:15" s="18" customFormat="1" x14ac:dyDescent="0.25">
      <c r="O655" s="19"/>
    </row>
    <row r="656" spans="15:15" s="18" customFormat="1" x14ac:dyDescent="0.25">
      <c r="O656" s="19"/>
    </row>
    <row r="657" spans="15:15" s="18" customFormat="1" x14ac:dyDescent="0.25">
      <c r="O657" s="19"/>
    </row>
    <row r="658" spans="15:15" s="18" customFormat="1" x14ac:dyDescent="0.25">
      <c r="O658" s="19"/>
    </row>
    <row r="659" spans="15:15" s="18" customFormat="1" x14ac:dyDescent="0.25">
      <c r="O659" s="19"/>
    </row>
    <row r="660" spans="15:15" s="18" customFormat="1" x14ac:dyDescent="0.25">
      <c r="O660" s="19"/>
    </row>
    <row r="661" spans="15:15" s="18" customFormat="1" x14ac:dyDescent="0.25">
      <c r="O661" s="19"/>
    </row>
    <row r="662" spans="15:15" s="18" customFormat="1" x14ac:dyDescent="0.25">
      <c r="O662" s="19"/>
    </row>
    <row r="663" spans="15:15" s="18" customFormat="1" x14ac:dyDescent="0.25">
      <c r="O663" s="19"/>
    </row>
    <row r="664" spans="15:15" s="18" customFormat="1" x14ac:dyDescent="0.25">
      <c r="O664" s="19"/>
    </row>
    <row r="665" spans="15:15" s="18" customFormat="1" x14ac:dyDescent="0.25">
      <c r="O665" s="19"/>
    </row>
    <row r="666" spans="15:15" s="18" customFormat="1" x14ac:dyDescent="0.25">
      <c r="O666" s="19"/>
    </row>
    <row r="667" spans="15:15" s="18" customFormat="1" x14ac:dyDescent="0.25">
      <c r="O667" s="19"/>
    </row>
    <row r="668" spans="15:15" s="18" customFormat="1" x14ac:dyDescent="0.25">
      <c r="O668" s="19"/>
    </row>
    <row r="669" spans="15:15" s="18" customFormat="1" x14ac:dyDescent="0.25">
      <c r="O669" s="19"/>
    </row>
    <row r="670" spans="15:15" s="18" customFormat="1" x14ac:dyDescent="0.25">
      <c r="O670" s="19"/>
    </row>
    <row r="671" spans="15:15" s="18" customFormat="1" x14ac:dyDescent="0.25">
      <c r="O671" s="19"/>
    </row>
    <row r="672" spans="15:15" s="18" customFormat="1" x14ac:dyDescent="0.25">
      <c r="O672" s="19"/>
    </row>
    <row r="673" spans="15:15" s="18" customFormat="1" x14ac:dyDescent="0.25">
      <c r="O673" s="19"/>
    </row>
    <row r="674" spans="15:15" s="18" customFormat="1" x14ac:dyDescent="0.25">
      <c r="O674" s="19"/>
    </row>
    <row r="675" spans="15:15" s="18" customFormat="1" x14ac:dyDescent="0.25">
      <c r="O675" s="19"/>
    </row>
    <row r="676" spans="15:15" s="18" customFormat="1" x14ac:dyDescent="0.25">
      <c r="O676" s="19"/>
    </row>
    <row r="677" spans="15:15" s="18" customFormat="1" x14ac:dyDescent="0.25">
      <c r="O677" s="19"/>
    </row>
    <row r="678" spans="15:15" s="18" customFormat="1" x14ac:dyDescent="0.25">
      <c r="O678" s="19"/>
    </row>
    <row r="679" spans="15:15" s="18" customFormat="1" x14ac:dyDescent="0.25">
      <c r="O679" s="19"/>
    </row>
    <row r="680" spans="15:15" s="18" customFormat="1" x14ac:dyDescent="0.25">
      <c r="O680" s="19"/>
    </row>
    <row r="681" spans="15:15" s="18" customFormat="1" x14ac:dyDescent="0.25">
      <c r="O681" s="19"/>
    </row>
    <row r="682" spans="15:15" s="18" customFormat="1" x14ac:dyDescent="0.25">
      <c r="O682" s="19"/>
    </row>
    <row r="683" spans="15:15" s="18" customFormat="1" x14ac:dyDescent="0.25">
      <c r="O683" s="19"/>
    </row>
    <row r="684" spans="15:15" s="18" customFormat="1" x14ac:dyDescent="0.25">
      <c r="O684" s="19"/>
    </row>
    <row r="685" spans="15:15" s="18" customFormat="1" x14ac:dyDescent="0.25">
      <c r="O685" s="19"/>
    </row>
    <row r="686" spans="15:15" s="18" customFormat="1" x14ac:dyDescent="0.25">
      <c r="O686" s="19"/>
    </row>
    <row r="687" spans="15:15" s="18" customFormat="1" x14ac:dyDescent="0.25">
      <c r="O687" s="19"/>
    </row>
    <row r="688" spans="15:15" s="18" customFormat="1" x14ac:dyDescent="0.25">
      <c r="O688" s="19"/>
    </row>
    <row r="689" spans="15:15" s="18" customFormat="1" x14ac:dyDescent="0.25">
      <c r="O689" s="19"/>
    </row>
    <row r="690" spans="15:15" s="18" customFormat="1" x14ac:dyDescent="0.25">
      <c r="O690" s="19"/>
    </row>
    <row r="691" spans="15:15" s="18" customFormat="1" x14ac:dyDescent="0.25">
      <c r="O691" s="19"/>
    </row>
    <row r="692" spans="15:15" s="18" customFormat="1" x14ac:dyDescent="0.25">
      <c r="O692" s="19"/>
    </row>
    <row r="693" spans="15:15" s="18" customFormat="1" x14ac:dyDescent="0.25">
      <c r="O693" s="19"/>
    </row>
    <row r="694" spans="15:15" s="18" customFormat="1" x14ac:dyDescent="0.25">
      <c r="O694" s="19"/>
    </row>
    <row r="695" spans="15:15" s="18" customFormat="1" x14ac:dyDescent="0.25">
      <c r="O695" s="19"/>
    </row>
    <row r="696" spans="15:15" s="18" customFormat="1" x14ac:dyDescent="0.25">
      <c r="O696" s="19"/>
    </row>
    <row r="697" spans="15:15" s="18" customFormat="1" x14ac:dyDescent="0.25">
      <c r="O697" s="19"/>
    </row>
    <row r="698" spans="15:15" s="18" customFormat="1" x14ac:dyDescent="0.25">
      <c r="O698" s="19"/>
    </row>
    <row r="699" spans="15:15" s="18" customFormat="1" x14ac:dyDescent="0.25">
      <c r="O699" s="19"/>
    </row>
    <row r="700" spans="15:15" s="18" customFormat="1" x14ac:dyDescent="0.25">
      <c r="O700" s="19"/>
    </row>
    <row r="701" spans="15:15" s="18" customFormat="1" x14ac:dyDescent="0.25">
      <c r="O701" s="19"/>
    </row>
    <row r="702" spans="15:15" s="18" customFormat="1" x14ac:dyDescent="0.25">
      <c r="O702" s="19"/>
    </row>
    <row r="703" spans="15:15" s="18" customFormat="1" x14ac:dyDescent="0.25">
      <c r="O703" s="19"/>
    </row>
    <row r="704" spans="15:15" s="18" customFormat="1" x14ac:dyDescent="0.25">
      <c r="O704" s="19"/>
    </row>
    <row r="705" spans="15:15" s="18" customFormat="1" x14ac:dyDescent="0.25">
      <c r="O705" s="19"/>
    </row>
    <row r="706" spans="15:15" s="18" customFormat="1" x14ac:dyDescent="0.25">
      <c r="O706" s="19"/>
    </row>
    <row r="707" spans="15:15" s="18" customFormat="1" x14ac:dyDescent="0.25">
      <c r="O707" s="19"/>
    </row>
    <row r="708" spans="15:15" s="18" customFormat="1" x14ac:dyDescent="0.25">
      <c r="O708" s="19"/>
    </row>
    <row r="709" spans="15:15" s="18" customFormat="1" x14ac:dyDescent="0.25">
      <c r="O709" s="19"/>
    </row>
    <row r="710" spans="15:15" s="18" customFormat="1" x14ac:dyDescent="0.25">
      <c r="O710" s="19"/>
    </row>
    <row r="711" spans="15:15" s="18" customFormat="1" x14ac:dyDescent="0.25">
      <c r="O711" s="19"/>
    </row>
    <row r="712" spans="15:15" s="18" customFormat="1" x14ac:dyDescent="0.25">
      <c r="O712" s="19"/>
    </row>
    <row r="713" spans="15:15" s="18" customFormat="1" x14ac:dyDescent="0.25">
      <c r="O713" s="19"/>
    </row>
    <row r="714" spans="15:15" s="18" customFormat="1" x14ac:dyDescent="0.25">
      <c r="O714" s="19"/>
    </row>
    <row r="715" spans="15:15" s="18" customFormat="1" x14ac:dyDescent="0.25">
      <c r="O715" s="19"/>
    </row>
    <row r="716" spans="15:15" s="18" customFormat="1" x14ac:dyDescent="0.25">
      <c r="O716" s="19"/>
    </row>
    <row r="717" spans="15:15" s="18" customFormat="1" x14ac:dyDescent="0.25">
      <c r="O717" s="19"/>
    </row>
    <row r="718" spans="15:15" s="18" customFormat="1" x14ac:dyDescent="0.25">
      <c r="O718" s="19"/>
    </row>
    <row r="719" spans="15:15" s="18" customFormat="1" x14ac:dyDescent="0.25">
      <c r="O719" s="19"/>
    </row>
    <row r="720" spans="15:15" s="18" customFormat="1" x14ac:dyDescent="0.25">
      <c r="O720" s="19"/>
    </row>
    <row r="721" spans="15:15" s="18" customFormat="1" x14ac:dyDescent="0.25">
      <c r="O721" s="19"/>
    </row>
    <row r="722" spans="15:15" s="18" customFormat="1" x14ac:dyDescent="0.25">
      <c r="O722" s="19"/>
    </row>
    <row r="723" spans="15:15" s="18" customFormat="1" x14ac:dyDescent="0.25">
      <c r="O723" s="19"/>
    </row>
    <row r="724" spans="15:15" s="18" customFormat="1" x14ac:dyDescent="0.25">
      <c r="O724" s="19"/>
    </row>
    <row r="725" spans="15:15" s="18" customFormat="1" x14ac:dyDescent="0.25">
      <c r="O725" s="19"/>
    </row>
    <row r="726" spans="15:15" s="18" customFormat="1" x14ac:dyDescent="0.25">
      <c r="O726" s="19"/>
    </row>
    <row r="727" spans="15:15" s="18" customFormat="1" x14ac:dyDescent="0.25">
      <c r="O727" s="19"/>
    </row>
    <row r="728" spans="15:15" s="18" customFormat="1" x14ac:dyDescent="0.25">
      <c r="O728" s="19"/>
    </row>
    <row r="729" spans="15:15" s="18" customFormat="1" x14ac:dyDescent="0.25">
      <c r="O729" s="19"/>
    </row>
    <row r="730" spans="15:15" s="18" customFormat="1" x14ac:dyDescent="0.25">
      <c r="O730" s="19"/>
    </row>
    <row r="731" spans="15:15" s="18" customFormat="1" x14ac:dyDescent="0.25">
      <c r="O731" s="19"/>
    </row>
    <row r="732" spans="15:15" s="18" customFormat="1" x14ac:dyDescent="0.25">
      <c r="O732" s="19"/>
    </row>
    <row r="733" spans="15:15" s="18" customFormat="1" x14ac:dyDescent="0.25">
      <c r="O733" s="19"/>
    </row>
    <row r="734" spans="15:15" s="18" customFormat="1" x14ac:dyDescent="0.25">
      <c r="O734" s="19"/>
    </row>
    <row r="735" spans="15:15" s="18" customFormat="1" x14ac:dyDescent="0.25">
      <c r="O735" s="19"/>
    </row>
    <row r="736" spans="15:15" s="18" customFormat="1" x14ac:dyDescent="0.25">
      <c r="O736" s="19"/>
    </row>
    <row r="737" spans="15:15" s="18" customFormat="1" x14ac:dyDescent="0.25">
      <c r="O737" s="19"/>
    </row>
    <row r="738" spans="15:15" s="18" customFormat="1" x14ac:dyDescent="0.25">
      <c r="O738" s="19"/>
    </row>
    <row r="739" spans="15:15" s="18" customFormat="1" x14ac:dyDescent="0.25">
      <c r="O739" s="19"/>
    </row>
    <row r="740" spans="15:15" s="18" customFormat="1" x14ac:dyDescent="0.25">
      <c r="O740" s="19"/>
    </row>
    <row r="741" spans="15:15" s="18" customFormat="1" x14ac:dyDescent="0.25">
      <c r="O741" s="19"/>
    </row>
    <row r="742" spans="15:15" s="18" customFormat="1" x14ac:dyDescent="0.25">
      <c r="O742" s="19"/>
    </row>
    <row r="743" spans="15:15" s="18" customFormat="1" x14ac:dyDescent="0.25">
      <c r="O743" s="19"/>
    </row>
    <row r="744" spans="15:15" s="18" customFormat="1" x14ac:dyDescent="0.25">
      <c r="O744" s="19"/>
    </row>
    <row r="745" spans="15:15" s="18" customFormat="1" x14ac:dyDescent="0.25">
      <c r="O745" s="19"/>
    </row>
    <row r="746" spans="15:15" s="18" customFormat="1" x14ac:dyDescent="0.25">
      <c r="O746" s="19"/>
    </row>
    <row r="747" spans="15:15" s="18" customFormat="1" x14ac:dyDescent="0.25">
      <c r="O747" s="19"/>
    </row>
    <row r="748" spans="15:15" s="18" customFormat="1" x14ac:dyDescent="0.25">
      <c r="O748" s="19"/>
    </row>
    <row r="749" spans="15:15" s="18" customFormat="1" x14ac:dyDescent="0.25">
      <c r="O749" s="19"/>
    </row>
    <row r="750" spans="15:15" s="18" customFormat="1" x14ac:dyDescent="0.25">
      <c r="O750" s="19"/>
    </row>
    <row r="751" spans="15:15" s="18" customFormat="1" x14ac:dyDescent="0.25">
      <c r="O751" s="19"/>
    </row>
    <row r="752" spans="15:15" s="18" customFormat="1" x14ac:dyDescent="0.25">
      <c r="O752" s="19"/>
    </row>
    <row r="753" spans="15:15" s="18" customFormat="1" x14ac:dyDescent="0.25">
      <c r="O753" s="19"/>
    </row>
    <row r="754" spans="15:15" s="18" customFormat="1" x14ac:dyDescent="0.25">
      <c r="O754" s="19"/>
    </row>
    <row r="755" spans="15:15" s="18" customFormat="1" x14ac:dyDescent="0.25">
      <c r="O755" s="19"/>
    </row>
    <row r="756" spans="15:15" s="18" customFormat="1" x14ac:dyDescent="0.25">
      <c r="O756" s="19"/>
    </row>
    <row r="757" spans="15:15" s="18" customFormat="1" x14ac:dyDescent="0.25">
      <c r="O757" s="19"/>
    </row>
    <row r="758" spans="15:15" s="18" customFormat="1" x14ac:dyDescent="0.25">
      <c r="O758" s="19"/>
    </row>
    <row r="759" spans="15:15" s="18" customFormat="1" x14ac:dyDescent="0.25">
      <c r="O759" s="19"/>
    </row>
    <row r="760" spans="15:15" s="18" customFormat="1" x14ac:dyDescent="0.25">
      <c r="O760" s="19"/>
    </row>
    <row r="761" spans="15:15" s="18" customFormat="1" x14ac:dyDescent="0.25">
      <c r="O761" s="19"/>
    </row>
    <row r="762" spans="15:15" s="18" customFormat="1" x14ac:dyDescent="0.25">
      <c r="O762" s="19"/>
    </row>
    <row r="763" spans="15:15" s="18" customFormat="1" x14ac:dyDescent="0.25">
      <c r="O763" s="19"/>
    </row>
    <row r="764" spans="15:15" s="18" customFormat="1" x14ac:dyDescent="0.25">
      <c r="O764" s="19"/>
    </row>
    <row r="765" spans="15:15" s="18" customFormat="1" x14ac:dyDescent="0.25">
      <c r="O765" s="19"/>
    </row>
    <row r="766" spans="15:15" s="18" customFormat="1" x14ac:dyDescent="0.25">
      <c r="O766" s="19"/>
    </row>
    <row r="767" spans="15:15" s="18" customFormat="1" x14ac:dyDescent="0.25">
      <c r="O767" s="19"/>
    </row>
    <row r="768" spans="15:15" s="18" customFormat="1" x14ac:dyDescent="0.25">
      <c r="O768" s="19"/>
    </row>
    <row r="769" spans="15:15" s="18" customFormat="1" x14ac:dyDescent="0.25">
      <c r="O769" s="19"/>
    </row>
    <row r="770" spans="15:15" s="18" customFormat="1" x14ac:dyDescent="0.25">
      <c r="O770" s="19"/>
    </row>
    <row r="771" spans="15:15" s="18" customFormat="1" x14ac:dyDescent="0.25">
      <c r="O771" s="19"/>
    </row>
    <row r="772" spans="15:15" s="18" customFormat="1" x14ac:dyDescent="0.25">
      <c r="O772" s="19"/>
    </row>
    <row r="773" spans="15:15" s="18" customFormat="1" x14ac:dyDescent="0.25">
      <c r="O773" s="19"/>
    </row>
    <row r="774" spans="15:15" s="18" customFormat="1" x14ac:dyDescent="0.25">
      <c r="O774" s="19"/>
    </row>
    <row r="775" spans="15:15" s="18" customFormat="1" x14ac:dyDescent="0.25">
      <c r="O775" s="19"/>
    </row>
    <row r="776" spans="15:15" s="18" customFormat="1" x14ac:dyDescent="0.25">
      <c r="O776" s="19"/>
    </row>
    <row r="777" spans="15:15" s="18" customFormat="1" x14ac:dyDescent="0.25">
      <c r="O777" s="19"/>
    </row>
    <row r="778" spans="15:15" s="18" customFormat="1" x14ac:dyDescent="0.25">
      <c r="O778" s="19"/>
    </row>
    <row r="779" spans="15:15" s="18" customFormat="1" x14ac:dyDescent="0.25">
      <c r="O779" s="19"/>
    </row>
    <row r="780" spans="15:15" s="18" customFormat="1" x14ac:dyDescent="0.25">
      <c r="O780" s="19"/>
    </row>
    <row r="781" spans="15:15" s="18" customFormat="1" x14ac:dyDescent="0.25">
      <c r="O781" s="19"/>
    </row>
    <row r="782" spans="15:15" s="18" customFormat="1" x14ac:dyDescent="0.25">
      <c r="O782" s="19"/>
    </row>
    <row r="783" spans="15:15" s="18" customFormat="1" x14ac:dyDescent="0.25">
      <c r="O783" s="19"/>
    </row>
    <row r="784" spans="15:15" s="18" customFormat="1" x14ac:dyDescent="0.25">
      <c r="O784" s="19"/>
    </row>
    <row r="785" spans="15:15" s="18" customFormat="1" x14ac:dyDescent="0.25">
      <c r="O785" s="19"/>
    </row>
    <row r="786" spans="15:15" s="18" customFormat="1" x14ac:dyDescent="0.25">
      <c r="O786" s="19"/>
    </row>
    <row r="787" spans="15:15" s="18" customFormat="1" x14ac:dyDescent="0.25">
      <c r="O787" s="19"/>
    </row>
    <row r="788" spans="15:15" s="18" customFormat="1" x14ac:dyDescent="0.25">
      <c r="O788" s="19"/>
    </row>
    <row r="789" spans="15:15" s="18" customFormat="1" x14ac:dyDescent="0.25">
      <c r="O789" s="19"/>
    </row>
    <row r="790" spans="15:15" s="18" customFormat="1" x14ac:dyDescent="0.25">
      <c r="O790" s="19"/>
    </row>
    <row r="791" spans="15:15" s="18" customFormat="1" x14ac:dyDescent="0.25">
      <c r="O791" s="19"/>
    </row>
    <row r="792" spans="15:15" s="18" customFormat="1" x14ac:dyDescent="0.25">
      <c r="O792" s="19"/>
    </row>
    <row r="793" spans="15:15" s="18" customFormat="1" x14ac:dyDescent="0.25">
      <c r="O793" s="19"/>
    </row>
    <row r="794" spans="15:15" s="18" customFormat="1" x14ac:dyDescent="0.25">
      <c r="O794" s="19"/>
    </row>
    <row r="795" spans="15:15" s="18" customFormat="1" x14ac:dyDescent="0.25">
      <c r="O795" s="19"/>
    </row>
    <row r="796" spans="15:15" s="18" customFormat="1" x14ac:dyDescent="0.25">
      <c r="O796" s="19"/>
    </row>
    <row r="797" spans="15:15" s="18" customFormat="1" x14ac:dyDescent="0.25">
      <c r="O797" s="19"/>
    </row>
    <row r="798" spans="15:15" s="18" customFormat="1" x14ac:dyDescent="0.25">
      <c r="O798" s="19"/>
    </row>
    <row r="799" spans="15:15" s="18" customFormat="1" x14ac:dyDescent="0.25">
      <c r="O799" s="19"/>
    </row>
    <row r="800" spans="15:15" s="18" customFormat="1" x14ac:dyDescent="0.25">
      <c r="O800" s="19"/>
    </row>
    <row r="801" spans="15:15" s="18" customFormat="1" x14ac:dyDescent="0.25">
      <c r="O801" s="19"/>
    </row>
    <row r="802" spans="15:15" s="18" customFormat="1" x14ac:dyDescent="0.25">
      <c r="O802" s="19"/>
    </row>
    <row r="803" spans="15:15" s="18" customFormat="1" x14ac:dyDescent="0.25">
      <c r="O803" s="19"/>
    </row>
    <row r="804" spans="15:15" s="18" customFormat="1" x14ac:dyDescent="0.25">
      <c r="O804" s="19"/>
    </row>
    <row r="805" spans="15:15" s="18" customFormat="1" x14ac:dyDescent="0.25">
      <c r="O805" s="19"/>
    </row>
    <row r="806" spans="15:15" s="18" customFormat="1" x14ac:dyDescent="0.25">
      <c r="O806" s="19"/>
    </row>
    <row r="807" spans="15:15" s="18" customFormat="1" x14ac:dyDescent="0.25">
      <c r="O807" s="19"/>
    </row>
    <row r="808" spans="15:15" s="18" customFormat="1" x14ac:dyDescent="0.25">
      <c r="O808" s="19"/>
    </row>
    <row r="809" spans="15:15" s="18" customFormat="1" x14ac:dyDescent="0.25">
      <c r="O809" s="19"/>
    </row>
    <row r="810" spans="15:15" s="18" customFormat="1" x14ac:dyDescent="0.25">
      <c r="O810" s="19"/>
    </row>
    <row r="811" spans="15:15" s="18" customFormat="1" x14ac:dyDescent="0.25">
      <c r="O811" s="19"/>
    </row>
    <row r="812" spans="15:15" s="18" customFormat="1" x14ac:dyDescent="0.25">
      <c r="O812" s="19"/>
    </row>
    <row r="813" spans="15:15" s="18" customFormat="1" x14ac:dyDescent="0.25">
      <c r="O813" s="19"/>
    </row>
    <row r="814" spans="15:15" s="18" customFormat="1" x14ac:dyDescent="0.25">
      <c r="O814" s="19"/>
    </row>
    <row r="815" spans="15:15" s="18" customFormat="1" x14ac:dyDescent="0.25">
      <c r="O815" s="19"/>
    </row>
    <row r="816" spans="15:15" s="18" customFormat="1" x14ac:dyDescent="0.25">
      <c r="O816" s="19"/>
    </row>
    <row r="817" spans="15:15" s="18" customFormat="1" x14ac:dyDescent="0.25">
      <c r="O817" s="19"/>
    </row>
    <row r="818" spans="15:15" s="18" customFormat="1" x14ac:dyDescent="0.25">
      <c r="O818" s="19"/>
    </row>
    <row r="819" spans="15:15" s="18" customFormat="1" x14ac:dyDescent="0.25">
      <c r="O819" s="19"/>
    </row>
    <row r="820" spans="15:15" s="18" customFormat="1" x14ac:dyDescent="0.25">
      <c r="O820" s="19"/>
    </row>
    <row r="821" spans="15:15" s="18" customFormat="1" x14ac:dyDescent="0.25">
      <c r="O821" s="19"/>
    </row>
    <row r="822" spans="15:15" s="18" customFormat="1" x14ac:dyDescent="0.25">
      <c r="O822" s="19"/>
    </row>
    <row r="823" spans="15:15" s="18" customFormat="1" x14ac:dyDescent="0.25">
      <c r="O823" s="19"/>
    </row>
    <row r="824" spans="15:15" s="18" customFormat="1" x14ac:dyDescent="0.25">
      <c r="O824" s="19"/>
    </row>
    <row r="825" spans="15:15" s="18" customFormat="1" x14ac:dyDescent="0.25">
      <c r="O825" s="19"/>
    </row>
    <row r="826" spans="15:15" s="18" customFormat="1" x14ac:dyDescent="0.25">
      <c r="O826" s="19"/>
    </row>
    <row r="827" spans="15:15" s="18" customFormat="1" x14ac:dyDescent="0.25">
      <c r="O827" s="19"/>
    </row>
    <row r="828" spans="15:15" s="18" customFormat="1" x14ac:dyDescent="0.25">
      <c r="O828" s="19"/>
    </row>
    <row r="829" spans="15:15" s="18" customFormat="1" x14ac:dyDescent="0.25">
      <c r="O829" s="19"/>
    </row>
    <row r="830" spans="15:15" s="18" customFormat="1" x14ac:dyDescent="0.25">
      <c r="O830" s="19"/>
    </row>
    <row r="831" spans="15:15" s="18" customFormat="1" x14ac:dyDescent="0.25">
      <c r="O831" s="19"/>
    </row>
    <row r="832" spans="15:15" s="18" customFormat="1" x14ac:dyDescent="0.25">
      <c r="O832" s="19"/>
    </row>
    <row r="833" spans="15:15" s="18" customFormat="1" x14ac:dyDescent="0.25">
      <c r="O833" s="19"/>
    </row>
    <row r="834" spans="15:15" s="18" customFormat="1" x14ac:dyDescent="0.25">
      <c r="O834" s="19"/>
    </row>
    <row r="835" spans="15:15" s="18" customFormat="1" x14ac:dyDescent="0.25">
      <c r="O835" s="19"/>
    </row>
    <row r="836" spans="15:15" s="18" customFormat="1" x14ac:dyDescent="0.25">
      <c r="O836" s="19"/>
    </row>
    <row r="837" spans="15:15" s="18" customFormat="1" x14ac:dyDescent="0.25">
      <c r="O837" s="19"/>
    </row>
    <row r="838" spans="15:15" s="18" customFormat="1" x14ac:dyDescent="0.25">
      <c r="O838" s="19"/>
    </row>
    <row r="839" spans="15:15" s="18" customFormat="1" x14ac:dyDescent="0.25">
      <c r="O839" s="19"/>
    </row>
    <row r="840" spans="15:15" s="18" customFormat="1" x14ac:dyDescent="0.25">
      <c r="O840" s="19"/>
    </row>
    <row r="841" spans="15:15" s="18" customFormat="1" x14ac:dyDescent="0.25">
      <c r="O841" s="19"/>
    </row>
    <row r="842" spans="15:15" s="18" customFormat="1" x14ac:dyDescent="0.25">
      <c r="O842" s="19"/>
    </row>
    <row r="843" spans="15:15" s="18" customFormat="1" x14ac:dyDescent="0.25">
      <c r="O843" s="19"/>
    </row>
    <row r="844" spans="15:15" s="18" customFormat="1" x14ac:dyDescent="0.25">
      <c r="O844" s="19"/>
    </row>
    <row r="845" spans="15:15" s="18" customFormat="1" x14ac:dyDescent="0.25">
      <c r="O845" s="19"/>
    </row>
    <row r="846" spans="15:15" s="18" customFormat="1" x14ac:dyDescent="0.25">
      <c r="O846" s="19"/>
    </row>
    <row r="847" spans="15:15" s="18" customFormat="1" x14ac:dyDescent="0.25">
      <c r="O847" s="19"/>
    </row>
    <row r="848" spans="15:15" s="18" customFormat="1" x14ac:dyDescent="0.25">
      <c r="O848" s="19"/>
    </row>
    <row r="849" spans="15:15" s="18" customFormat="1" x14ac:dyDescent="0.25">
      <c r="O849" s="19"/>
    </row>
    <row r="850" spans="15:15" s="18" customFormat="1" x14ac:dyDescent="0.25">
      <c r="O850" s="19"/>
    </row>
    <row r="851" spans="15:15" s="18" customFormat="1" x14ac:dyDescent="0.25">
      <c r="O851" s="19"/>
    </row>
    <row r="852" spans="15:15" s="18" customFormat="1" x14ac:dyDescent="0.25">
      <c r="O852" s="19"/>
    </row>
    <row r="853" spans="15:15" s="18" customFormat="1" x14ac:dyDescent="0.25">
      <c r="O853" s="19"/>
    </row>
    <row r="854" spans="15:15" s="18" customFormat="1" x14ac:dyDescent="0.25">
      <c r="O854" s="19"/>
    </row>
    <row r="855" spans="15:15" s="18" customFormat="1" x14ac:dyDescent="0.25">
      <c r="O855" s="19"/>
    </row>
    <row r="856" spans="15:15" s="18" customFormat="1" x14ac:dyDescent="0.25">
      <c r="O856" s="19"/>
    </row>
    <row r="857" spans="15:15" s="18" customFormat="1" x14ac:dyDescent="0.25">
      <c r="O857" s="19"/>
    </row>
    <row r="858" spans="15:15" s="18" customFormat="1" x14ac:dyDescent="0.25">
      <c r="O858" s="19"/>
    </row>
    <row r="859" spans="15:15" s="18" customFormat="1" x14ac:dyDescent="0.25">
      <c r="O859" s="19"/>
    </row>
    <row r="860" spans="15:15" s="18" customFormat="1" x14ac:dyDescent="0.25">
      <c r="O860" s="19"/>
    </row>
    <row r="861" spans="15:15" s="18" customFormat="1" x14ac:dyDescent="0.25">
      <c r="O861" s="19"/>
    </row>
    <row r="862" spans="15:15" s="18" customFormat="1" x14ac:dyDescent="0.25">
      <c r="O862" s="19"/>
    </row>
    <row r="863" spans="15:15" s="18" customFormat="1" x14ac:dyDescent="0.25">
      <c r="O863" s="19"/>
    </row>
    <row r="864" spans="15:15" s="18" customFormat="1" x14ac:dyDescent="0.25">
      <c r="O864" s="19"/>
    </row>
    <row r="865" spans="15:15" s="18" customFormat="1" x14ac:dyDescent="0.25">
      <c r="O865" s="19"/>
    </row>
    <row r="866" spans="15:15" s="18" customFormat="1" x14ac:dyDescent="0.25">
      <c r="O866" s="19"/>
    </row>
    <row r="867" spans="15:15" s="18" customFormat="1" x14ac:dyDescent="0.25">
      <c r="O867" s="19"/>
    </row>
    <row r="868" spans="15:15" s="18" customFormat="1" x14ac:dyDescent="0.25">
      <c r="O868" s="19"/>
    </row>
    <row r="869" spans="15:15" s="18" customFormat="1" x14ac:dyDescent="0.25">
      <c r="O869" s="19"/>
    </row>
    <row r="870" spans="15:15" s="18" customFormat="1" x14ac:dyDescent="0.25">
      <c r="O870" s="19"/>
    </row>
    <row r="871" spans="15:15" s="18" customFormat="1" x14ac:dyDescent="0.25">
      <c r="O871" s="19"/>
    </row>
    <row r="872" spans="15:15" s="18" customFormat="1" x14ac:dyDescent="0.25">
      <c r="O872" s="19"/>
    </row>
    <row r="873" spans="15:15" s="18" customFormat="1" x14ac:dyDescent="0.25">
      <c r="O873" s="19"/>
    </row>
    <row r="874" spans="15:15" s="18" customFormat="1" x14ac:dyDescent="0.25">
      <c r="O874" s="19"/>
    </row>
    <row r="875" spans="15:15" s="18" customFormat="1" x14ac:dyDescent="0.25">
      <c r="O875" s="19"/>
    </row>
    <row r="876" spans="15:15" s="18" customFormat="1" x14ac:dyDescent="0.25">
      <c r="O876" s="19"/>
    </row>
    <row r="877" spans="15:15" s="18" customFormat="1" x14ac:dyDescent="0.25">
      <c r="O877" s="19"/>
    </row>
    <row r="878" spans="15:15" s="18" customFormat="1" x14ac:dyDescent="0.25">
      <c r="O878" s="19"/>
    </row>
    <row r="879" spans="15:15" s="18" customFormat="1" x14ac:dyDescent="0.25">
      <c r="O879" s="19"/>
    </row>
    <row r="880" spans="15:15" s="18" customFormat="1" x14ac:dyDescent="0.25">
      <c r="O880" s="19"/>
    </row>
    <row r="881" spans="15:15" s="18" customFormat="1" x14ac:dyDescent="0.25">
      <c r="O881" s="19"/>
    </row>
    <row r="882" spans="15:15" s="18" customFormat="1" x14ac:dyDescent="0.25">
      <c r="O882" s="19"/>
    </row>
    <row r="883" spans="15:15" s="18" customFormat="1" x14ac:dyDescent="0.25">
      <c r="O883" s="19"/>
    </row>
    <row r="884" spans="15:15" s="18" customFormat="1" x14ac:dyDescent="0.25">
      <c r="O884" s="19"/>
    </row>
    <row r="885" spans="15:15" s="18" customFormat="1" x14ac:dyDescent="0.25">
      <c r="O885" s="19"/>
    </row>
    <row r="886" spans="15:15" s="18" customFormat="1" x14ac:dyDescent="0.25">
      <c r="O886" s="19"/>
    </row>
    <row r="887" spans="15:15" s="18" customFormat="1" x14ac:dyDescent="0.25">
      <c r="O887" s="19"/>
    </row>
    <row r="888" spans="15:15" s="18" customFormat="1" x14ac:dyDescent="0.25">
      <c r="O888" s="19"/>
    </row>
    <row r="889" spans="15:15" s="18" customFormat="1" x14ac:dyDescent="0.25">
      <c r="O889" s="19"/>
    </row>
    <row r="890" spans="15:15" s="18" customFormat="1" x14ac:dyDescent="0.25">
      <c r="O890" s="19"/>
    </row>
    <row r="891" spans="15:15" s="18" customFormat="1" x14ac:dyDescent="0.25">
      <c r="O891" s="19"/>
    </row>
    <row r="892" spans="15:15" s="18" customFormat="1" x14ac:dyDescent="0.25">
      <c r="O892" s="19"/>
    </row>
    <row r="893" spans="15:15" s="18" customFormat="1" x14ac:dyDescent="0.25">
      <c r="O893" s="19"/>
    </row>
    <row r="894" spans="15:15" s="18" customFormat="1" x14ac:dyDescent="0.25">
      <c r="O894" s="19"/>
    </row>
    <row r="895" spans="15:15" s="18" customFormat="1" x14ac:dyDescent="0.25">
      <c r="O895" s="19"/>
    </row>
    <row r="896" spans="15:15" s="18" customFormat="1" x14ac:dyDescent="0.25">
      <c r="O896" s="19"/>
    </row>
    <row r="897" spans="15:15" s="18" customFormat="1" x14ac:dyDescent="0.25">
      <c r="O897" s="19"/>
    </row>
    <row r="898" spans="15:15" s="18" customFormat="1" x14ac:dyDescent="0.25">
      <c r="O898" s="19"/>
    </row>
    <row r="899" spans="15:15" s="18" customFormat="1" x14ac:dyDescent="0.25">
      <c r="O899" s="19"/>
    </row>
    <row r="900" spans="15:15" s="18" customFormat="1" x14ac:dyDescent="0.25">
      <c r="O900" s="19"/>
    </row>
    <row r="901" spans="15:15" s="18" customFormat="1" x14ac:dyDescent="0.25">
      <c r="O901" s="19"/>
    </row>
    <row r="902" spans="15:15" s="18" customFormat="1" x14ac:dyDescent="0.25">
      <c r="O902" s="19"/>
    </row>
    <row r="903" spans="15:15" s="18" customFormat="1" x14ac:dyDescent="0.25">
      <c r="O903" s="19"/>
    </row>
    <row r="904" spans="15:15" s="18" customFormat="1" x14ac:dyDescent="0.25">
      <c r="O904" s="19"/>
    </row>
    <row r="905" spans="15:15" s="18" customFormat="1" x14ac:dyDescent="0.25">
      <c r="O905" s="19"/>
    </row>
    <row r="906" spans="15:15" s="18" customFormat="1" x14ac:dyDescent="0.25">
      <c r="O906" s="19"/>
    </row>
    <row r="907" spans="15:15" s="18" customFormat="1" x14ac:dyDescent="0.25">
      <c r="O907" s="19"/>
    </row>
    <row r="908" spans="15:15" s="18" customFormat="1" x14ac:dyDescent="0.25">
      <c r="O908" s="19"/>
    </row>
    <row r="909" spans="15:15" s="18" customFormat="1" x14ac:dyDescent="0.25">
      <c r="O909" s="19"/>
    </row>
    <row r="910" spans="15:15" s="18" customFormat="1" x14ac:dyDescent="0.25">
      <c r="O910" s="19"/>
    </row>
    <row r="911" spans="15:15" s="18" customFormat="1" x14ac:dyDescent="0.25">
      <c r="O911" s="19"/>
    </row>
    <row r="912" spans="15:15" s="18" customFormat="1" x14ac:dyDescent="0.25">
      <c r="O912" s="19"/>
    </row>
    <row r="913" spans="15:15" s="18" customFormat="1" x14ac:dyDescent="0.25">
      <c r="O913" s="19"/>
    </row>
    <row r="914" spans="15:15" s="18" customFormat="1" x14ac:dyDescent="0.25">
      <c r="O914" s="19"/>
    </row>
    <row r="915" spans="15:15" s="18" customFormat="1" x14ac:dyDescent="0.25">
      <c r="O915" s="19"/>
    </row>
    <row r="916" spans="15:15" s="18" customFormat="1" x14ac:dyDescent="0.25">
      <c r="O916" s="19"/>
    </row>
    <row r="917" spans="15:15" s="18" customFormat="1" x14ac:dyDescent="0.25">
      <c r="O917" s="19"/>
    </row>
    <row r="918" spans="15:15" s="18" customFormat="1" x14ac:dyDescent="0.25">
      <c r="O918" s="19"/>
    </row>
    <row r="919" spans="15:15" s="18" customFormat="1" x14ac:dyDescent="0.25">
      <c r="O919" s="19"/>
    </row>
    <row r="920" spans="15:15" s="18" customFormat="1" x14ac:dyDescent="0.25">
      <c r="O920" s="19"/>
    </row>
    <row r="921" spans="15:15" s="18" customFormat="1" x14ac:dyDescent="0.25">
      <c r="O921" s="19"/>
    </row>
    <row r="922" spans="15:15" s="18" customFormat="1" x14ac:dyDescent="0.25">
      <c r="O922" s="19"/>
    </row>
    <row r="923" spans="15:15" s="18" customFormat="1" x14ac:dyDescent="0.25">
      <c r="O923" s="19"/>
    </row>
    <row r="924" spans="15:15" s="18" customFormat="1" x14ac:dyDescent="0.25">
      <c r="O924" s="19"/>
    </row>
    <row r="925" spans="15:15" s="18" customFormat="1" x14ac:dyDescent="0.25">
      <c r="O925" s="19"/>
    </row>
    <row r="926" spans="15:15" s="18" customFormat="1" x14ac:dyDescent="0.25">
      <c r="O926" s="19"/>
    </row>
    <row r="927" spans="15:15" s="18" customFormat="1" x14ac:dyDescent="0.25">
      <c r="O927" s="19"/>
    </row>
    <row r="928" spans="15:15" s="18" customFormat="1" x14ac:dyDescent="0.25">
      <c r="O928" s="19"/>
    </row>
    <row r="929" spans="15:15" s="18" customFormat="1" x14ac:dyDescent="0.25">
      <c r="O929" s="19"/>
    </row>
    <row r="930" spans="15:15" s="18" customFormat="1" x14ac:dyDescent="0.25">
      <c r="O930" s="19"/>
    </row>
    <row r="931" spans="15:15" s="18" customFormat="1" x14ac:dyDescent="0.25">
      <c r="O931" s="19"/>
    </row>
    <row r="932" spans="15:15" s="18" customFormat="1" x14ac:dyDescent="0.25">
      <c r="O932" s="19"/>
    </row>
    <row r="933" spans="15:15" s="18" customFormat="1" x14ac:dyDescent="0.25">
      <c r="O933" s="19"/>
    </row>
    <row r="934" spans="15:15" s="18" customFormat="1" x14ac:dyDescent="0.25">
      <c r="O934" s="19"/>
    </row>
    <row r="935" spans="15:15" s="18" customFormat="1" x14ac:dyDescent="0.25">
      <c r="O935" s="19"/>
    </row>
    <row r="936" spans="15:15" s="18" customFormat="1" x14ac:dyDescent="0.25">
      <c r="O936" s="19"/>
    </row>
    <row r="937" spans="15:15" s="18" customFormat="1" x14ac:dyDescent="0.25">
      <c r="O937" s="19"/>
    </row>
    <row r="938" spans="15:15" s="18" customFormat="1" x14ac:dyDescent="0.25">
      <c r="O938" s="19"/>
    </row>
    <row r="939" spans="15:15" s="18" customFormat="1" x14ac:dyDescent="0.25">
      <c r="O939" s="19"/>
    </row>
    <row r="940" spans="15:15" s="18" customFormat="1" x14ac:dyDescent="0.25">
      <c r="O940" s="19"/>
    </row>
    <row r="941" spans="15:15" s="18" customFormat="1" x14ac:dyDescent="0.25">
      <c r="O941" s="19"/>
    </row>
    <row r="942" spans="15:15" s="18" customFormat="1" x14ac:dyDescent="0.25">
      <c r="O942" s="19"/>
    </row>
    <row r="943" spans="15:15" s="18" customFormat="1" x14ac:dyDescent="0.25">
      <c r="O943" s="19"/>
    </row>
    <row r="944" spans="15:15" s="18" customFormat="1" x14ac:dyDescent="0.25">
      <c r="O944" s="19"/>
    </row>
    <row r="945" spans="15:15" s="18" customFormat="1" x14ac:dyDescent="0.25">
      <c r="O945" s="19"/>
    </row>
    <row r="946" spans="15:15" s="18" customFormat="1" x14ac:dyDescent="0.25">
      <c r="O946" s="19"/>
    </row>
    <row r="947" spans="15:15" s="18" customFormat="1" x14ac:dyDescent="0.25">
      <c r="O947" s="19"/>
    </row>
    <row r="948" spans="15:15" s="18" customFormat="1" x14ac:dyDescent="0.25">
      <c r="O948" s="19"/>
    </row>
    <row r="949" spans="15:15" s="18" customFormat="1" x14ac:dyDescent="0.25">
      <c r="O949" s="19"/>
    </row>
    <row r="950" spans="15:15" s="18" customFormat="1" x14ac:dyDescent="0.25">
      <c r="O950" s="19"/>
    </row>
    <row r="951" spans="15:15" s="18" customFormat="1" x14ac:dyDescent="0.25">
      <c r="O951" s="19"/>
    </row>
    <row r="952" spans="15:15" s="18" customFormat="1" x14ac:dyDescent="0.25">
      <c r="O952" s="19"/>
    </row>
    <row r="953" spans="15:15" s="18" customFormat="1" x14ac:dyDescent="0.25">
      <c r="O953" s="19"/>
    </row>
    <row r="954" spans="15:15" s="18" customFormat="1" x14ac:dyDescent="0.25">
      <c r="O954" s="19"/>
    </row>
    <row r="955" spans="15:15" s="18" customFormat="1" x14ac:dyDescent="0.25">
      <c r="O955" s="19"/>
    </row>
    <row r="956" spans="15:15" s="18" customFormat="1" x14ac:dyDescent="0.25">
      <c r="O956" s="19"/>
    </row>
    <row r="957" spans="15:15" s="18" customFormat="1" x14ac:dyDescent="0.25">
      <c r="O957" s="19"/>
    </row>
    <row r="958" spans="15:15" s="18" customFormat="1" x14ac:dyDescent="0.25">
      <c r="O958" s="19"/>
    </row>
    <row r="959" spans="15:15" s="18" customFormat="1" x14ac:dyDescent="0.25">
      <c r="O959" s="19"/>
    </row>
    <row r="960" spans="15:15" s="18" customFormat="1" x14ac:dyDescent="0.25">
      <c r="O960" s="19"/>
    </row>
    <row r="961" spans="15:15" s="18" customFormat="1" x14ac:dyDescent="0.25">
      <c r="O961" s="19"/>
    </row>
    <row r="962" spans="15:15" s="18" customFormat="1" x14ac:dyDescent="0.25">
      <c r="O962" s="19"/>
    </row>
    <row r="963" spans="15:15" s="18" customFormat="1" x14ac:dyDescent="0.25">
      <c r="O963" s="19"/>
    </row>
    <row r="964" spans="15:15" s="18" customFormat="1" x14ac:dyDescent="0.25">
      <c r="O964" s="19"/>
    </row>
    <row r="965" spans="15:15" s="18" customFormat="1" x14ac:dyDescent="0.25">
      <c r="O965" s="19"/>
    </row>
    <row r="966" spans="15:15" s="18" customFormat="1" x14ac:dyDescent="0.25">
      <c r="O966" s="19"/>
    </row>
    <row r="967" spans="15:15" s="18" customFormat="1" x14ac:dyDescent="0.25">
      <c r="O967" s="19"/>
    </row>
    <row r="968" spans="15:15" s="18" customFormat="1" x14ac:dyDescent="0.25">
      <c r="O968" s="19"/>
    </row>
    <row r="969" spans="15:15" s="18" customFormat="1" x14ac:dyDescent="0.25">
      <c r="O969" s="19"/>
    </row>
    <row r="970" spans="15:15" s="18" customFormat="1" x14ac:dyDescent="0.25">
      <c r="O970" s="19"/>
    </row>
    <row r="971" spans="15:15" s="18" customFormat="1" x14ac:dyDescent="0.25">
      <c r="O971" s="19"/>
    </row>
    <row r="972" spans="15:15" s="18" customFormat="1" x14ac:dyDescent="0.25">
      <c r="O972" s="19"/>
    </row>
    <row r="973" spans="15:15" s="18" customFormat="1" x14ac:dyDescent="0.25">
      <c r="O973" s="19"/>
    </row>
    <row r="974" spans="15:15" s="18" customFormat="1" x14ac:dyDescent="0.25">
      <c r="O974" s="19"/>
    </row>
    <row r="975" spans="15:15" s="18" customFormat="1" x14ac:dyDescent="0.25">
      <c r="O975" s="19"/>
    </row>
    <row r="976" spans="15:15" s="18" customFormat="1" x14ac:dyDescent="0.25">
      <c r="O976" s="19"/>
    </row>
    <row r="977" spans="15:15" s="18" customFormat="1" x14ac:dyDescent="0.25">
      <c r="O977" s="19"/>
    </row>
    <row r="978" spans="15:15" s="18" customFormat="1" x14ac:dyDescent="0.25">
      <c r="O978" s="19"/>
    </row>
    <row r="979" spans="15:15" s="18" customFormat="1" x14ac:dyDescent="0.25">
      <c r="O979" s="19"/>
    </row>
    <row r="980" spans="15:15" s="18" customFormat="1" x14ac:dyDescent="0.25">
      <c r="O980" s="19"/>
    </row>
    <row r="981" spans="15:15" s="18" customFormat="1" x14ac:dyDescent="0.25">
      <c r="O981" s="19"/>
    </row>
    <row r="982" spans="15:15" s="18" customFormat="1" x14ac:dyDescent="0.25">
      <c r="O982" s="19"/>
    </row>
    <row r="983" spans="15:15" s="18" customFormat="1" x14ac:dyDescent="0.25">
      <c r="O983" s="19"/>
    </row>
    <row r="984" spans="15:15" s="18" customFormat="1" x14ac:dyDescent="0.25">
      <c r="O984" s="19"/>
    </row>
    <row r="985" spans="15:15" s="18" customFormat="1" x14ac:dyDescent="0.25">
      <c r="O985" s="19"/>
    </row>
    <row r="986" spans="15:15" s="18" customFormat="1" x14ac:dyDescent="0.25">
      <c r="O986" s="19"/>
    </row>
    <row r="987" spans="15:15" s="18" customFormat="1" x14ac:dyDescent="0.25">
      <c r="O987" s="19"/>
    </row>
    <row r="988" spans="15:15" s="18" customFormat="1" x14ac:dyDescent="0.25">
      <c r="O988" s="19"/>
    </row>
    <row r="989" spans="15:15" s="18" customFormat="1" x14ac:dyDescent="0.25">
      <c r="O989" s="19"/>
    </row>
    <row r="990" spans="15:15" s="18" customFormat="1" x14ac:dyDescent="0.25">
      <c r="O990" s="19"/>
    </row>
    <row r="991" spans="15:15" s="18" customFormat="1" x14ac:dyDescent="0.25">
      <c r="O991" s="19"/>
    </row>
    <row r="992" spans="15:15" s="18" customFormat="1" x14ac:dyDescent="0.25">
      <c r="O992" s="19"/>
    </row>
    <row r="993" spans="15:15" s="18" customFormat="1" x14ac:dyDescent="0.25">
      <c r="O993" s="19"/>
    </row>
    <row r="994" spans="15:15" s="18" customFormat="1" x14ac:dyDescent="0.25">
      <c r="O994" s="19"/>
    </row>
    <row r="995" spans="15:15" s="18" customFormat="1" x14ac:dyDescent="0.25">
      <c r="O995" s="19"/>
    </row>
    <row r="996" spans="15:15" s="18" customFormat="1" x14ac:dyDescent="0.25">
      <c r="O996" s="19"/>
    </row>
    <row r="997" spans="15:15" s="18" customFormat="1" x14ac:dyDescent="0.25">
      <c r="O997" s="19"/>
    </row>
    <row r="998" spans="15:15" s="18" customFormat="1" x14ac:dyDescent="0.25">
      <c r="O998" s="19"/>
    </row>
    <row r="999" spans="15:15" s="18" customFormat="1" x14ac:dyDescent="0.25">
      <c r="O999" s="19"/>
    </row>
    <row r="1000" spans="15:15" s="18" customFormat="1" x14ac:dyDescent="0.25">
      <c r="O1000" s="19"/>
    </row>
    <row r="1001" spans="15:15" s="18" customFormat="1" x14ac:dyDescent="0.25">
      <c r="O1001" s="19"/>
    </row>
    <row r="1002" spans="15:15" s="18" customFormat="1" x14ac:dyDescent="0.25">
      <c r="O1002" s="19"/>
    </row>
    <row r="1003" spans="15:15" s="18" customFormat="1" x14ac:dyDescent="0.25">
      <c r="O1003" s="19"/>
    </row>
    <row r="1004" spans="15:15" s="18" customFormat="1" x14ac:dyDescent="0.25">
      <c r="O1004" s="19"/>
    </row>
    <row r="1005" spans="15:15" s="18" customFormat="1" x14ac:dyDescent="0.25">
      <c r="O1005" s="19"/>
    </row>
    <row r="1006" spans="15:15" s="18" customFormat="1" x14ac:dyDescent="0.25">
      <c r="O1006" s="19"/>
    </row>
    <row r="1007" spans="15:15" s="18" customFormat="1" x14ac:dyDescent="0.25">
      <c r="O1007" s="19"/>
    </row>
    <row r="1008" spans="15:15" s="18" customFormat="1" x14ac:dyDescent="0.25">
      <c r="O1008" s="19"/>
    </row>
    <row r="1009" spans="15:15" s="18" customFormat="1" x14ac:dyDescent="0.25">
      <c r="O1009" s="19"/>
    </row>
    <row r="1010" spans="15:15" s="18" customFormat="1" x14ac:dyDescent="0.25">
      <c r="O1010" s="19"/>
    </row>
    <row r="1011" spans="15:15" s="18" customFormat="1" x14ac:dyDescent="0.25">
      <c r="O1011" s="19"/>
    </row>
    <row r="1012" spans="15:15" s="18" customFormat="1" x14ac:dyDescent="0.25">
      <c r="O1012" s="19"/>
    </row>
    <row r="1013" spans="15:15" s="18" customFormat="1" x14ac:dyDescent="0.25">
      <c r="O1013" s="19"/>
    </row>
    <row r="1014" spans="15:15" s="18" customFormat="1" x14ac:dyDescent="0.25">
      <c r="O1014" s="19"/>
    </row>
    <row r="1015" spans="15:15" s="18" customFormat="1" x14ac:dyDescent="0.25">
      <c r="O1015" s="19"/>
    </row>
    <row r="1016" spans="15:15" s="18" customFormat="1" x14ac:dyDescent="0.25">
      <c r="O1016" s="19"/>
    </row>
    <row r="1017" spans="15:15" s="18" customFormat="1" x14ac:dyDescent="0.25">
      <c r="O1017" s="19"/>
    </row>
    <row r="1018" spans="15:15" s="18" customFormat="1" x14ac:dyDescent="0.25">
      <c r="O1018" s="19"/>
    </row>
    <row r="1019" spans="15:15" s="18" customFormat="1" x14ac:dyDescent="0.25">
      <c r="O1019" s="19"/>
    </row>
    <row r="1020" spans="15:15" s="18" customFormat="1" x14ac:dyDescent="0.25">
      <c r="O1020" s="19"/>
    </row>
    <row r="1021" spans="15:15" s="18" customFormat="1" x14ac:dyDescent="0.25">
      <c r="O1021" s="19"/>
    </row>
    <row r="1022" spans="15:15" s="18" customFormat="1" x14ac:dyDescent="0.25">
      <c r="O1022" s="19"/>
    </row>
    <row r="1023" spans="15:15" s="18" customFormat="1" x14ac:dyDescent="0.25">
      <c r="O1023" s="19"/>
    </row>
    <row r="1024" spans="15:15" s="18" customFormat="1" x14ac:dyDescent="0.25">
      <c r="O1024" s="19"/>
    </row>
    <row r="1025" spans="15:15" s="18" customFormat="1" x14ac:dyDescent="0.25">
      <c r="O1025" s="19"/>
    </row>
    <row r="1026" spans="15:15" s="18" customFormat="1" x14ac:dyDescent="0.25">
      <c r="O1026" s="19"/>
    </row>
    <row r="1027" spans="15:15" s="18" customFormat="1" x14ac:dyDescent="0.25">
      <c r="O1027" s="19"/>
    </row>
    <row r="1028" spans="15:15" s="18" customFormat="1" x14ac:dyDescent="0.25">
      <c r="O1028" s="19"/>
    </row>
    <row r="1029" spans="15:15" s="18" customFormat="1" x14ac:dyDescent="0.25">
      <c r="O1029" s="19"/>
    </row>
    <row r="1030" spans="15:15" s="18" customFormat="1" x14ac:dyDescent="0.25">
      <c r="O1030" s="19"/>
    </row>
    <row r="1031" spans="15:15" s="18" customFormat="1" x14ac:dyDescent="0.25">
      <c r="O1031" s="19"/>
    </row>
    <row r="1032" spans="15:15" s="18" customFormat="1" x14ac:dyDescent="0.25">
      <c r="O1032" s="19"/>
    </row>
    <row r="1033" spans="15:15" s="18" customFormat="1" x14ac:dyDescent="0.25">
      <c r="O1033" s="19"/>
    </row>
    <row r="1034" spans="15:15" s="18" customFormat="1" x14ac:dyDescent="0.25">
      <c r="O1034" s="19"/>
    </row>
    <row r="1035" spans="15:15" s="18" customFormat="1" x14ac:dyDescent="0.25">
      <c r="O1035" s="19"/>
    </row>
    <row r="1036" spans="15:15" s="18" customFormat="1" x14ac:dyDescent="0.25">
      <c r="O1036" s="19"/>
    </row>
    <row r="1037" spans="15:15" s="18" customFormat="1" x14ac:dyDescent="0.25">
      <c r="O1037" s="19"/>
    </row>
    <row r="1038" spans="15:15" s="18" customFormat="1" x14ac:dyDescent="0.25">
      <c r="O1038" s="19"/>
    </row>
    <row r="1039" spans="15:15" s="18" customFormat="1" x14ac:dyDescent="0.25">
      <c r="O1039" s="19"/>
    </row>
    <row r="1040" spans="15:15" s="18" customFormat="1" x14ac:dyDescent="0.25">
      <c r="O1040" s="19"/>
    </row>
    <row r="1041" spans="15:15" s="18" customFormat="1" x14ac:dyDescent="0.25">
      <c r="O1041" s="19"/>
    </row>
    <row r="1042" spans="15:15" s="18" customFormat="1" x14ac:dyDescent="0.25">
      <c r="O1042" s="19"/>
    </row>
    <row r="1043" spans="15:15" s="18" customFormat="1" x14ac:dyDescent="0.25">
      <c r="O1043" s="19"/>
    </row>
    <row r="1044" spans="15:15" s="18" customFormat="1" x14ac:dyDescent="0.25">
      <c r="O1044" s="19"/>
    </row>
    <row r="1045" spans="15:15" s="18" customFormat="1" x14ac:dyDescent="0.25">
      <c r="O1045" s="19"/>
    </row>
    <row r="1046" spans="15:15" s="18" customFormat="1" x14ac:dyDescent="0.25">
      <c r="O1046" s="19"/>
    </row>
    <row r="1047" spans="15:15" s="18" customFormat="1" x14ac:dyDescent="0.25">
      <c r="O1047" s="19"/>
    </row>
    <row r="1048" spans="15:15" s="18" customFormat="1" x14ac:dyDescent="0.25">
      <c r="O1048" s="19"/>
    </row>
    <row r="1049" spans="15:15" s="18" customFormat="1" x14ac:dyDescent="0.25">
      <c r="O1049" s="19"/>
    </row>
    <row r="1050" spans="15:15" s="18" customFormat="1" x14ac:dyDescent="0.25">
      <c r="O1050" s="19"/>
    </row>
    <row r="1051" spans="15:15" s="18" customFormat="1" x14ac:dyDescent="0.25">
      <c r="O1051" s="19"/>
    </row>
    <row r="1052" spans="15:15" s="18" customFormat="1" x14ac:dyDescent="0.25">
      <c r="O1052" s="19"/>
    </row>
    <row r="1053" spans="15:15" s="18" customFormat="1" x14ac:dyDescent="0.25">
      <c r="O1053" s="19"/>
    </row>
    <row r="1054" spans="15:15" s="18" customFormat="1" x14ac:dyDescent="0.25">
      <c r="O1054" s="19"/>
    </row>
    <row r="1055" spans="15:15" s="18" customFormat="1" x14ac:dyDescent="0.25">
      <c r="O1055" s="19"/>
    </row>
    <row r="1056" spans="15:15" s="18" customFormat="1" x14ac:dyDescent="0.25">
      <c r="O1056" s="19"/>
    </row>
    <row r="1057" spans="15:15" s="18" customFormat="1" x14ac:dyDescent="0.25">
      <c r="O1057" s="19"/>
    </row>
    <row r="1058" spans="15:15" s="18" customFormat="1" x14ac:dyDescent="0.25">
      <c r="O1058" s="19"/>
    </row>
    <row r="1059" spans="15:15" s="18" customFormat="1" x14ac:dyDescent="0.25">
      <c r="O1059" s="19"/>
    </row>
    <row r="1060" spans="15:15" s="18" customFormat="1" x14ac:dyDescent="0.25">
      <c r="O1060" s="19"/>
    </row>
    <row r="1061" spans="15:15" s="18" customFormat="1" x14ac:dyDescent="0.25">
      <c r="O1061" s="19"/>
    </row>
    <row r="1062" spans="15:15" s="18" customFormat="1" x14ac:dyDescent="0.25">
      <c r="O1062" s="19"/>
    </row>
    <row r="1063" spans="15:15" s="18" customFormat="1" x14ac:dyDescent="0.25">
      <c r="O1063" s="19"/>
    </row>
    <row r="1064" spans="15:15" s="18" customFormat="1" x14ac:dyDescent="0.25">
      <c r="O1064" s="19"/>
    </row>
    <row r="1065" spans="15:15" s="18" customFormat="1" x14ac:dyDescent="0.25">
      <c r="O1065" s="19"/>
    </row>
    <row r="1066" spans="15:15" s="18" customFormat="1" x14ac:dyDescent="0.25">
      <c r="O1066" s="19"/>
    </row>
    <row r="1067" spans="15:15" s="18" customFormat="1" x14ac:dyDescent="0.25">
      <c r="O1067" s="19"/>
    </row>
    <row r="1068" spans="15:15" s="18" customFormat="1" x14ac:dyDescent="0.25">
      <c r="O1068" s="19"/>
    </row>
    <row r="1069" spans="15:15" s="18" customFormat="1" x14ac:dyDescent="0.25">
      <c r="O1069" s="19"/>
    </row>
    <row r="1070" spans="15:15" s="18" customFormat="1" x14ac:dyDescent="0.25">
      <c r="O1070" s="19"/>
    </row>
    <row r="1071" spans="15:15" s="18" customFormat="1" x14ac:dyDescent="0.25">
      <c r="O1071" s="19"/>
    </row>
    <row r="1072" spans="15:15" s="18" customFormat="1" x14ac:dyDescent="0.25">
      <c r="O1072" s="19"/>
    </row>
    <row r="1073" spans="15:15" s="18" customFormat="1" x14ac:dyDescent="0.25">
      <c r="O1073" s="19"/>
    </row>
    <row r="1074" spans="15:15" s="18" customFormat="1" x14ac:dyDescent="0.25">
      <c r="O1074" s="19"/>
    </row>
    <row r="1075" spans="15:15" s="18" customFormat="1" x14ac:dyDescent="0.25">
      <c r="O1075" s="19"/>
    </row>
    <row r="1076" spans="15:15" s="18" customFormat="1" x14ac:dyDescent="0.25">
      <c r="O1076" s="19"/>
    </row>
    <row r="1077" spans="15:15" s="18" customFormat="1" x14ac:dyDescent="0.25">
      <c r="O1077" s="19"/>
    </row>
    <row r="1078" spans="15:15" s="18" customFormat="1" x14ac:dyDescent="0.25">
      <c r="O1078" s="19"/>
    </row>
    <row r="1079" spans="15:15" s="18" customFormat="1" x14ac:dyDescent="0.25">
      <c r="O1079" s="19"/>
    </row>
    <row r="1080" spans="15:15" s="18" customFormat="1" x14ac:dyDescent="0.25">
      <c r="O1080" s="19"/>
    </row>
    <row r="1081" spans="15:15" s="18" customFormat="1" x14ac:dyDescent="0.25">
      <c r="O1081" s="19"/>
    </row>
    <row r="1082" spans="15:15" s="18" customFormat="1" x14ac:dyDescent="0.25">
      <c r="O1082" s="19"/>
    </row>
    <row r="1083" spans="15:15" s="18" customFormat="1" x14ac:dyDescent="0.25">
      <c r="O1083" s="19"/>
    </row>
    <row r="1084" spans="15:15" s="18" customFormat="1" x14ac:dyDescent="0.25">
      <c r="O1084" s="19"/>
    </row>
    <row r="1085" spans="15:15" s="18" customFormat="1" x14ac:dyDescent="0.25">
      <c r="O1085" s="19"/>
    </row>
    <row r="1086" spans="15:15" s="18" customFormat="1" x14ac:dyDescent="0.25">
      <c r="O1086" s="19"/>
    </row>
    <row r="1087" spans="15:15" s="18" customFormat="1" x14ac:dyDescent="0.25">
      <c r="O1087" s="19"/>
    </row>
    <row r="1088" spans="15:15" s="18" customFormat="1" x14ac:dyDescent="0.25">
      <c r="O1088" s="19"/>
    </row>
    <row r="1089" spans="15:15" s="18" customFormat="1" x14ac:dyDescent="0.25">
      <c r="O1089" s="19"/>
    </row>
    <row r="1090" spans="15:15" s="18" customFormat="1" x14ac:dyDescent="0.25">
      <c r="O1090" s="19"/>
    </row>
    <row r="1091" spans="15:15" s="18" customFormat="1" x14ac:dyDescent="0.25">
      <c r="O1091" s="19"/>
    </row>
    <row r="1092" spans="15:15" s="18" customFormat="1" x14ac:dyDescent="0.25">
      <c r="O1092" s="19"/>
    </row>
    <row r="1093" spans="15:15" s="18" customFormat="1" x14ac:dyDescent="0.25">
      <c r="O1093" s="19"/>
    </row>
    <row r="1094" spans="15:15" s="18" customFormat="1" x14ac:dyDescent="0.25">
      <c r="O1094" s="19"/>
    </row>
    <row r="1095" spans="15:15" s="18" customFormat="1" x14ac:dyDescent="0.25">
      <c r="O1095" s="19"/>
    </row>
    <row r="1096" spans="15:15" s="18" customFormat="1" x14ac:dyDescent="0.25">
      <c r="O1096" s="19"/>
    </row>
    <row r="1097" spans="15:15" s="18" customFormat="1" x14ac:dyDescent="0.25">
      <c r="O1097" s="19"/>
    </row>
    <row r="1098" spans="15:15" s="18" customFormat="1" x14ac:dyDescent="0.25">
      <c r="O1098" s="19"/>
    </row>
    <row r="1099" spans="15:15" s="18" customFormat="1" x14ac:dyDescent="0.25">
      <c r="O1099" s="19"/>
    </row>
    <row r="1100" spans="15:15" s="18" customFormat="1" x14ac:dyDescent="0.25">
      <c r="O1100" s="19"/>
    </row>
    <row r="1101" spans="15:15" s="18" customFormat="1" x14ac:dyDescent="0.25">
      <c r="O1101" s="19"/>
    </row>
    <row r="1102" spans="15:15" s="18" customFormat="1" x14ac:dyDescent="0.25">
      <c r="O1102" s="19"/>
    </row>
    <row r="1103" spans="15:15" s="18" customFormat="1" x14ac:dyDescent="0.25">
      <c r="O1103" s="19"/>
    </row>
    <row r="1104" spans="15:15" s="18" customFormat="1" x14ac:dyDescent="0.25">
      <c r="O1104" s="19"/>
    </row>
    <row r="1105" spans="15:15" s="18" customFormat="1" x14ac:dyDescent="0.25">
      <c r="O1105" s="19"/>
    </row>
    <row r="1106" spans="15:15" s="18" customFormat="1" x14ac:dyDescent="0.25">
      <c r="O1106" s="19"/>
    </row>
    <row r="1107" spans="15:15" s="18" customFormat="1" x14ac:dyDescent="0.25">
      <c r="O1107" s="19"/>
    </row>
    <row r="1108" spans="15:15" s="18" customFormat="1" x14ac:dyDescent="0.25">
      <c r="O1108" s="19"/>
    </row>
    <row r="1109" spans="15:15" s="18" customFormat="1" x14ac:dyDescent="0.25">
      <c r="O1109" s="19"/>
    </row>
    <row r="1110" spans="15:15" s="18" customFormat="1" x14ac:dyDescent="0.25">
      <c r="O1110" s="19"/>
    </row>
    <row r="1111" spans="15:15" s="18" customFormat="1" x14ac:dyDescent="0.25">
      <c r="O1111" s="19"/>
    </row>
    <row r="1112" spans="15:15" s="18" customFormat="1" x14ac:dyDescent="0.25">
      <c r="O1112" s="19"/>
    </row>
    <row r="1113" spans="15:15" s="18" customFormat="1" x14ac:dyDescent="0.25">
      <c r="O1113" s="19"/>
    </row>
    <row r="1114" spans="15:15" s="18" customFormat="1" x14ac:dyDescent="0.25">
      <c r="O1114" s="19"/>
    </row>
    <row r="1115" spans="15:15" s="18" customFormat="1" x14ac:dyDescent="0.25">
      <c r="O1115" s="19"/>
    </row>
    <row r="1116" spans="15:15" s="18" customFormat="1" x14ac:dyDescent="0.25">
      <c r="O1116" s="19"/>
    </row>
    <row r="1117" spans="15:15" s="18" customFormat="1" x14ac:dyDescent="0.25">
      <c r="O1117" s="19"/>
    </row>
    <row r="1118" spans="15:15" s="18" customFormat="1" x14ac:dyDescent="0.25">
      <c r="O1118" s="19"/>
    </row>
    <row r="1119" spans="15:15" s="18" customFormat="1" x14ac:dyDescent="0.25">
      <c r="O1119" s="19"/>
    </row>
    <row r="1120" spans="15:15" s="18" customFormat="1" x14ac:dyDescent="0.25">
      <c r="O1120" s="19"/>
    </row>
    <row r="1121" spans="15:15" s="18" customFormat="1" x14ac:dyDescent="0.25">
      <c r="O1121" s="19"/>
    </row>
    <row r="1122" spans="15:15" s="18" customFormat="1" x14ac:dyDescent="0.25">
      <c r="O1122" s="19"/>
    </row>
    <row r="1123" spans="15:15" s="18" customFormat="1" x14ac:dyDescent="0.25">
      <c r="O1123" s="19"/>
    </row>
    <row r="1124" spans="15:15" s="18" customFormat="1" x14ac:dyDescent="0.25">
      <c r="O1124" s="19"/>
    </row>
    <row r="1125" spans="15:15" s="18" customFormat="1" x14ac:dyDescent="0.25">
      <c r="O1125" s="19"/>
    </row>
    <row r="1126" spans="15:15" s="18" customFormat="1" x14ac:dyDescent="0.25">
      <c r="O1126" s="19"/>
    </row>
    <row r="1127" spans="15:15" s="18" customFormat="1" x14ac:dyDescent="0.25">
      <c r="O1127" s="19"/>
    </row>
    <row r="1128" spans="15:15" s="18" customFormat="1" x14ac:dyDescent="0.25">
      <c r="O1128" s="19"/>
    </row>
    <row r="1129" spans="15:15" s="18" customFormat="1" x14ac:dyDescent="0.25">
      <c r="O1129" s="19"/>
    </row>
    <row r="1130" spans="15:15" s="18" customFormat="1" x14ac:dyDescent="0.25">
      <c r="O1130" s="19"/>
    </row>
    <row r="1131" spans="15:15" s="18" customFormat="1" x14ac:dyDescent="0.25">
      <c r="O1131" s="19"/>
    </row>
    <row r="1132" spans="15:15" s="18" customFormat="1" x14ac:dyDescent="0.25">
      <c r="O1132" s="19"/>
    </row>
    <row r="1133" spans="15:15" s="18" customFormat="1" x14ac:dyDescent="0.25">
      <c r="O1133" s="19"/>
    </row>
    <row r="1134" spans="15:15" s="18" customFormat="1" x14ac:dyDescent="0.25">
      <c r="O1134" s="19"/>
    </row>
    <row r="1135" spans="15:15" s="18" customFormat="1" x14ac:dyDescent="0.25">
      <c r="O1135" s="19"/>
    </row>
    <row r="1136" spans="15:15" s="18" customFormat="1" x14ac:dyDescent="0.25">
      <c r="O1136" s="19"/>
    </row>
    <row r="1137" spans="15:15" s="18" customFormat="1" x14ac:dyDescent="0.25">
      <c r="O1137" s="19"/>
    </row>
    <row r="1138" spans="15:15" s="18" customFormat="1" x14ac:dyDescent="0.25">
      <c r="O1138" s="19"/>
    </row>
    <row r="1139" spans="15:15" s="18" customFormat="1" x14ac:dyDescent="0.25">
      <c r="O1139" s="19"/>
    </row>
    <row r="1140" spans="15:15" s="18" customFormat="1" x14ac:dyDescent="0.25">
      <c r="O1140" s="19"/>
    </row>
    <row r="1141" spans="15:15" s="18" customFormat="1" x14ac:dyDescent="0.25">
      <c r="O1141" s="19"/>
    </row>
    <row r="1142" spans="15:15" s="18" customFormat="1" x14ac:dyDescent="0.25">
      <c r="O1142" s="19"/>
    </row>
    <row r="1143" spans="15:15" s="18" customFormat="1" x14ac:dyDescent="0.25">
      <c r="O1143" s="19"/>
    </row>
    <row r="1144" spans="15:15" s="18" customFormat="1" x14ac:dyDescent="0.25">
      <c r="O1144" s="19"/>
    </row>
    <row r="1145" spans="15:15" s="18" customFormat="1" x14ac:dyDescent="0.25">
      <c r="O1145" s="19"/>
    </row>
    <row r="1146" spans="15:15" s="18" customFormat="1" x14ac:dyDescent="0.25">
      <c r="O1146" s="19"/>
    </row>
    <row r="1147" spans="15:15" s="18" customFormat="1" x14ac:dyDescent="0.25">
      <c r="O1147" s="19"/>
    </row>
    <row r="1148" spans="15:15" s="18" customFormat="1" x14ac:dyDescent="0.25">
      <c r="O1148" s="19"/>
    </row>
    <row r="1149" spans="15:15" s="18" customFormat="1" x14ac:dyDescent="0.25">
      <c r="O1149" s="19"/>
    </row>
    <row r="1150" spans="15:15" s="18" customFormat="1" x14ac:dyDescent="0.25">
      <c r="O1150" s="19"/>
    </row>
    <row r="1151" spans="15:15" s="18" customFormat="1" x14ac:dyDescent="0.25">
      <c r="O1151" s="19"/>
    </row>
    <row r="1152" spans="15:15" s="18" customFormat="1" x14ac:dyDescent="0.25">
      <c r="O1152" s="19"/>
    </row>
    <row r="1153" spans="15:15" s="18" customFormat="1" x14ac:dyDescent="0.25">
      <c r="O1153" s="19"/>
    </row>
    <row r="1154" spans="15:15" s="18" customFormat="1" x14ac:dyDescent="0.25">
      <c r="O1154" s="19"/>
    </row>
    <row r="1155" spans="15:15" s="18" customFormat="1" x14ac:dyDescent="0.25">
      <c r="O1155" s="19"/>
    </row>
    <row r="1156" spans="15:15" s="18" customFormat="1" x14ac:dyDescent="0.25">
      <c r="O1156" s="19"/>
    </row>
    <row r="1157" spans="15:15" s="18" customFormat="1" x14ac:dyDescent="0.25">
      <c r="O1157" s="19"/>
    </row>
    <row r="1158" spans="15:15" s="18" customFormat="1" x14ac:dyDescent="0.25">
      <c r="O1158" s="19"/>
    </row>
    <row r="1159" spans="15:15" s="18" customFormat="1" x14ac:dyDescent="0.25">
      <c r="O1159" s="19"/>
    </row>
    <row r="1160" spans="15:15" s="18" customFormat="1" x14ac:dyDescent="0.25">
      <c r="O1160" s="19"/>
    </row>
    <row r="1161" spans="15:15" s="18" customFormat="1" x14ac:dyDescent="0.25">
      <c r="O1161" s="19"/>
    </row>
    <row r="1162" spans="15:15" s="18" customFormat="1" x14ac:dyDescent="0.25">
      <c r="O1162" s="19"/>
    </row>
    <row r="1163" spans="15:15" s="18" customFormat="1" x14ac:dyDescent="0.25">
      <c r="O1163" s="19"/>
    </row>
    <row r="1164" spans="15:15" s="18" customFormat="1" x14ac:dyDescent="0.25">
      <c r="O1164" s="19"/>
    </row>
    <row r="1165" spans="15:15" s="18" customFormat="1" x14ac:dyDescent="0.25">
      <c r="O1165" s="19"/>
    </row>
    <row r="1166" spans="15:15" s="18" customFormat="1" x14ac:dyDescent="0.25">
      <c r="O1166" s="19"/>
    </row>
    <row r="1167" spans="15:15" s="18" customFormat="1" x14ac:dyDescent="0.25">
      <c r="O1167" s="19"/>
    </row>
    <row r="1168" spans="15:15" s="18" customFormat="1" x14ac:dyDescent="0.25">
      <c r="O1168" s="19"/>
    </row>
    <row r="1169" spans="15:15" s="18" customFormat="1" x14ac:dyDescent="0.25">
      <c r="O1169" s="19"/>
    </row>
    <row r="1170" spans="15:15" s="18" customFormat="1" x14ac:dyDescent="0.25">
      <c r="O1170" s="19"/>
    </row>
    <row r="1171" spans="15:15" s="18" customFormat="1" x14ac:dyDescent="0.25">
      <c r="O1171" s="19"/>
    </row>
    <row r="1172" spans="15:15" s="18" customFormat="1" x14ac:dyDescent="0.25">
      <c r="O1172" s="19"/>
    </row>
    <row r="1173" spans="15:15" s="18" customFormat="1" x14ac:dyDescent="0.25">
      <c r="O1173" s="19"/>
    </row>
    <row r="1174" spans="15:15" s="18" customFormat="1" x14ac:dyDescent="0.25">
      <c r="O1174" s="19"/>
    </row>
    <row r="1175" spans="15:15" s="18" customFormat="1" x14ac:dyDescent="0.25">
      <c r="O1175" s="19"/>
    </row>
    <row r="1176" spans="15:15" s="18" customFormat="1" x14ac:dyDescent="0.25">
      <c r="O1176" s="19"/>
    </row>
    <row r="1177" spans="15:15" s="18" customFormat="1" x14ac:dyDescent="0.25">
      <c r="O1177" s="19"/>
    </row>
    <row r="1178" spans="15:15" s="18" customFormat="1" x14ac:dyDescent="0.25">
      <c r="O1178" s="19"/>
    </row>
    <row r="1179" spans="15:15" s="18" customFormat="1" x14ac:dyDescent="0.25">
      <c r="O1179" s="19"/>
    </row>
    <row r="1180" spans="15:15" s="18" customFormat="1" x14ac:dyDescent="0.25">
      <c r="O1180" s="19"/>
    </row>
    <row r="1181" spans="15:15" s="18" customFormat="1" x14ac:dyDescent="0.25">
      <c r="O1181" s="19"/>
    </row>
    <row r="1182" spans="15:15" s="18" customFormat="1" x14ac:dyDescent="0.25">
      <c r="O1182" s="19"/>
    </row>
    <row r="1183" spans="15:15" s="18" customFormat="1" x14ac:dyDescent="0.25">
      <c r="O1183" s="19"/>
    </row>
    <row r="1184" spans="15:15" s="18" customFormat="1" x14ac:dyDescent="0.25">
      <c r="O1184" s="19"/>
    </row>
    <row r="1185" spans="15:15" s="18" customFormat="1" x14ac:dyDescent="0.25">
      <c r="O1185" s="19"/>
    </row>
    <row r="1186" spans="15:15" s="18" customFormat="1" x14ac:dyDescent="0.25">
      <c r="O1186" s="19"/>
    </row>
    <row r="1187" spans="15:15" s="18" customFormat="1" x14ac:dyDescent="0.25">
      <c r="O1187" s="19"/>
    </row>
    <row r="1188" spans="15:15" s="18" customFormat="1" x14ac:dyDescent="0.25">
      <c r="O1188" s="19"/>
    </row>
    <row r="1189" spans="15:15" s="18" customFormat="1" x14ac:dyDescent="0.25">
      <c r="O1189" s="19"/>
    </row>
    <row r="1190" spans="15:15" s="18" customFormat="1" x14ac:dyDescent="0.25">
      <c r="O1190" s="19"/>
    </row>
    <row r="1191" spans="15:15" s="18" customFormat="1" x14ac:dyDescent="0.25">
      <c r="O1191" s="19"/>
    </row>
    <row r="1192" spans="15:15" s="18" customFormat="1" x14ac:dyDescent="0.25">
      <c r="O1192" s="19"/>
    </row>
    <row r="1193" spans="15:15" s="18" customFormat="1" x14ac:dyDescent="0.25">
      <c r="O1193" s="19"/>
    </row>
    <row r="1194" spans="15:15" s="18" customFormat="1" x14ac:dyDescent="0.25">
      <c r="O1194" s="19"/>
    </row>
    <row r="1195" spans="15:15" s="18" customFormat="1" x14ac:dyDescent="0.25">
      <c r="O1195" s="19"/>
    </row>
    <row r="1196" spans="15:15" s="18" customFormat="1" x14ac:dyDescent="0.25">
      <c r="O1196" s="19"/>
    </row>
    <row r="1197" spans="15:15" s="18" customFormat="1" x14ac:dyDescent="0.25">
      <c r="O1197" s="19"/>
    </row>
    <row r="1198" spans="15:15" s="18" customFormat="1" x14ac:dyDescent="0.25">
      <c r="O1198" s="19"/>
    </row>
    <row r="1199" spans="15:15" s="18" customFormat="1" x14ac:dyDescent="0.25">
      <c r="O1199" s="19"/>
    </row>
    <row r="1200" spans="15:15" s="18" customFormat="1" x14ac:dyDescent="0.25">
      <c r="O1200" s="19"/>
    </row>
    <row r="1201" spans="15:15" s="18" customFormat="1" x14ac:dyDescent="0.25">
      <c r="O1201" s="19"/>
    </row>
    <row r="1202" spans="15:15" s="18" customFormat="1" x14ac:dyDescent="0.25">
      <c r="O1202" s="19"/>
    </row>
    <row r="1203" spans="15:15" s="18" customFormat="1" x14ac:dyDescent="0.25">
      <c r="O1203" s="19"/>
    </row>
    <row r="1204" spans="15:15" s="18" customFormat="1" x14ac:dyDescent="0.25">
      <c r="O1204" s="19"/>
    </row>
    <row r="1205" spans="15:15" s="18" customFormat="1" x14ac:dyDescent="0.25">
      <c r="O1205" s="19"/>
    </row>
    <row r="1206" spans="15:15" s="18" customFormat="1" x14ac:dyDescent="0.25">
      <c r="O1206" s="19"/>
    </row>
    <row r="1207" spans="15:15" s="18" customFormat="1" x14ac:dyDescent="0.25">
      <c r="O1207" s="19"/>
    </row>
    <row r="1208" spans="15:15" s="18" customFormat="1" x14ac:dyDescent="0.25">
      <c r="O1208" s="19"/>
    </row>
    <row r="1209" spans="15:15" s="18" customFormat="1" x14ac:dyDescent="0.25">
      <c r="O1209" s="19"/>
    </row>
    <row r="1210" spans="15:15" s="18" customFormat="1" x14ac:dyDescent="0.25">
      <c r="O1210" s="19"/>
    </row>
    <row r="1211" spans="15:15" s="18" customFormat="1" x14ac:dyDescent="0.25">
      <c r="O1211" s="19"/>
    </row>
    <row r="1212" spans="15:15" s="18" customFormat="1" x14ac:dyDescent="0.25">
      <c r="O1212" s="19"/>
    </row>
    <row r="1213" spans="15:15" s="18" customFormat="1" x14ac:dyDescent="0.25">
      <c r="O1213" s="19"/>
    </row>
    <row r="1214" spans="15:15" s="18" customFormat="1" x14ac:dyDescent="0.25">
      <c r="O1214" s="19"/>
    </row>
    <row r="1215" spans="15:15" s="18" customFormat="1" x14ac:dyDescent="0.25">
      <c r="O1215" s="19"/>
    </row>
    <row r="1216" spans="15:15" s="18" customFormat="1" x14ac:dyDescent="0.25">
      <c r="O1216" s="19"/>
    </row>
    <row r="1217" spans="15:15" s="18" customFormat="1" x14ac:dyDescent="0.25">
      <c r="O1217" s="19"/>
    </row>
    <row r="1218" spans="15:15" s="18" customFormat="1" x14ac:dyDescent="0.25">
      <c r="O1218" s="19"/>
    </row>
    <row r="1219" spans="15:15" s="18" customFormat="1" x14ac:dyDescent="0.25">
      <c r="O1219" s="19"/>
    </row>
    <row r="1220" spans="15:15" s="18" customFormat="1" x14ac:dyDescent="0.25">
      <c r="O1220" s="19"/>
    </row>
    <row r="1221" spans="15:15" s="18" customFormat="1" x14ac:dyDescent="0.25">
      <c r="O1221" s="19"/>
    </row>
    <row r="1222" spans="15:15" s="18" customFormat="1" x14ac:dyDescent="0.25">
      <c r="O1222" s="19"/>
    </row>
    <row r="1223" spans="15:15" s="18" customFormat="1" x14ac:dyDescent="0.25">
      <c r="O1223" s="19"/>
    </row>
    <row r="1224" spans="15:15" s="18" customFormat="1" x14ac:dyDescent="0.25">
      <c r="O1224" s="19"/>
    </row>
    <row r="1225" spans="15:15" s="18" customFormat="1" x14ac:dyDescent="0.25">
      <c r="O1225" s="19"/>
    </row>
    <row r="1226" spans="15:15" s="18" customFormat="1" x14ac:dyDescent="0.25">
      <c r="O1226" s="19"/>
    </row>
    <row r="1227" spans="15:15" s="18" customFormat="1" x14ac:dyDescent="0.25">
      <c r="O1227" s="19"/>
    </row>
    <row r="1228" spans="15:15" s="18" customFormat="1" x14ac:dyDescent="0.25">
      <c r="O1228" s="19"/>
    </row>
    <row r="1229" spans="15:15" s="18" customFormat="1" x14ac:dyDescent="0.25">
      <c r="O1229" s="19"/>
    </row>
    <row r="1230" spans="15:15" s="18" customFormat="1" x14ac:dyDescent="0.25">
      <c r="O1230" s="19"/>
    </row>
    <row r="1231" spans="15:15" s="18" customFormat="1" x14ac:dyDescent="0.25">
      <c r="O1231" s="19"/>
    </row>
    <row r="1232" spans="15:15" s="18" customFormat="1" x14ac:dyDescent="0.25">
      <c r="O1232" s="19"/>
    </row>
    <row r="1233" spans="15:15" s="18" customFormat="1" x14ac:dyDescent="0.25">
      <c r="O1233" s="19"/>
    </row>
    <row r="1234" spans="15:15" s="18" customFormat="1" x14ac:dyDescent="0.25">
      <c r="O1234" s="19"/>
    </row>
    <row r="1235" spans="15:15" s="18" customFormat="1" x14ac:dyDescent="0.25">
      <c r="O1235" s="19"/>
    </row>
    <row r="1236" spans="15:15" s="18" customFormat="1" x14ac:dyDescent="0.25">
      <c r="O1236" s="19"/>
    </row>
    <row r="1237" spans="15:15" s="18" customFormat="1" x14ac:dyDescent="0.25">
      <c r="O1237" s="19"/>
    </row>
    <row r="1238" spans="15:15" s="18" customFormat="1" x14ac:dyDescent="0.25">
      <c r="O1238" s="19"/>
    </row>
    <row r="1239" spans="15:15" s="18" customFormat="1" x14ac:dyDescent="0.25">
      <c r="O1239" s="19"/>
    </row>
    <row r="1240" spans="15:15" s="18" customFormat="1" x14ac:dyDescent="0.25">
      <c r="O1240" s="19"/>
    </row>
    <row r="1241" spans="15:15" s="18" customFormat="1" x14ac:dyDescent="0.25">
      <c r="O1241" s="19"/>
    </row>
    <row r="1242" spans="15:15" s="18" customFormat="1" x14ac:dyDescent="0.25">
      <c r="O1242" s="19"/>
    </row>
    <row r="1243" spans="15:15" s="18" customFormat="1" x14ac:dyDescent="0.25">
      <c r="O1243" s="19"/>
    </row>
    <row r="1244" spans="15:15" s="18" customFormat="1" x14ac:dyDescent="0.25">
      <c r="O1244" s="19"/>
    </row>
    <row r="1245" spans="15:15" s="18" customFormat="1" x14ac:dyDescent="0.25">
      <c r="O1245" s="19"/>
    </row>
    <row r="1246" spans="15:15" s="18" customFormat="1" x14ac:dyDescent="0.25">
      <c r="O1246" s="19"/>
    </row>
    <row r="1247" spans="15:15" s="18" customFormat="1" x14ac:dyDescent="0.25">
      <c r="O1247" s="19"/>
    </row>
    <row r="1248" spans="15:15" s="18" customFormat="1" x14ac:dyDescent="0.25">
      <c r="O1248" s="19"/>
    </row>
    <row r="1249" spans="15:15" s="18" customFormat="1" x14ac:dyDescent="0.25">
      <c r="O1249" s="19"/>
    </row>
    <row r="1250" spans="15:15" s="18" customFormat="1" x14ac:dyDescent="0.25">
      <c r="O1250" s="19"/>
    </row>
    <row r="1251" spans="15:15" s="18" customFormat="1" x14ac:dyDescent="0.25">
      <c r="O1251" s="19"/>
    </row>
    <row r="1252" spans="15:15" s="18" customFormat="1" x14ac:dyDescent="0.25">
      <c r="O1252" s="19"/>
    </row>
    <row r="1253" spans="15:15" s="18" customFormat="1" x14ac:dyDescent="0.25">
      <c r="O1253" s="19"/>
    </row>
    <row r="1254" spans="15:15" s="18" customFormat="1" x14ac:dyDescent="0.25">
      <c r="O1254" s="19"/>
    </row>
    <row r="1255" spans="15:15" s="18" customFormat="1" x14ac:dyDescent="0.25">
      <c r="O1255" s="19"/>
    </row>
    <row r="1256" spans="15:15" s="18" customFormat="1" x14ac:dyDescent="0.25">
      <c r="O1256" s="19"/>
    </row>
    <row r="1257" spans="15:15" s="18" customFormat="1" x14ac:dyDescent="0.25">
      <c r="O1257" s="19"/>
    </row>
    <row r="1258" spans="15:15" s="18" customFormat="1" x14ac:dyDescent="0.25">
      <c r="O1258" s="19"/>
    </row>
    <row r="1259" spans="15:15" s="18" customFormat="1" x14ac:dyDescent="0.25">
      <c r="O1259" s="19"/>
    </row>
    <row r="1260" spans="15:15" s="18" customFormat="1" x14ac:dyDescent="0.25">
      <c r="O1260" s="19"/>
    </row>
    <row r="1261" spans="15:15" s="18" customFormat="1" x14ac:dyDescent="0.25">
      <c r="O1261" s="19"/>
    </row>
    <row r="1262" spans="15:15" s="18" customFormat="1" x14ac:dyDescent="0.25">
      <c r="O1262" s="19"/>
    </row>
    <row r="1263" spans="15:15" s="18" customFormat="1" x14ac:dyDescent="0.25">
      <c r="O1263" s="19"/>
    </row>
    <row r="1264" spans="15:15" s="18" customFormat="1" x14ac:dyDescent="0.25">
      <c r="O1264" s="19"/>
    </row>
    <row r="1265" spans="15:15" s="18" customFormat="1" x14ac:dyDescent="0.25">
      <c r="O1265" s="19"/>
    </row>
    <row r="1266" spans="15:15" s="18" customFormat="1" x14ac:dyDescent="0.25">
      <c r="O1266" s="19"/>
    </row>
    <row r="1267" spans="15:15" s="18" customFormat="1" x14ac:dyDescent="0.25">
      <c r="O1267" s="19"/>
    </row>
    <row r="1268" spans="15:15" s="18" customFormat="1" x14ac:dyDescent="0.25">
      <c r="O1268" s="19"/>
    </row>
    <row r="1269" spans="15:15" s="18" customFormat="1" x14ac:dyDescent="0.25">
      <c r="O1269" s="19"/>
    </row>
    <row r="1270" spans="15:15" s="18" customFormat="1" x14ac:dyDescent="0.25">
      <c r="O1270" s="19"/>
    </row>
    <row r="1271" spans="15:15" s="18" customFormat="1" x14ac:dyDescent="0.25">
      <c r="O1271" s="19"/>
    </row>
    <row r="1272" spans="15:15" s="18" customFormat="1" x14ac:dyDescent="0.25">
      <c r="O1272" s="19"/>
    </row>
    <row r="1273" spans="15:15" s="18" customFormat="1" x14ac:dyDescent="0.25">
      <c r="O1273" s="19"/>
    </row>
    <row r="1274" spans="15:15" s="18" customFormat="1" x14ac:dyDescent="0.25">
      <c r="O1274" s="19"/>
    </row>
    <row r="1275" spans="15:15" s="18" customFormat="1" x14ac:dyDescent="0.25">
      <c r="O1275" s="19"/>
    </row>
    <row r="1276" spans="15:15" s="18" customFormat="1" x14ac:dyDescent="0.25">
      <c r="O1276" s="19"/>
    </row>
    <row r="1277" spans="15:15" s="18" customFormat="1" x14ac:dyDescent="0.25">
      <c r="O1277" s="19"/>
    </row>
    <row r="1278" spans="15:15" s="18" customFormat="1" x14ac:dyDescent="0.25">
      <c r="O1278" s="19"/>
    </row>
    <row r="1279" spans="15:15" s="18" customFormat="1" x14ac:dyDescent="0.25">
      <c r="O1279" s="19"/>
    </row>
    <row r="1280" spans="15:15" s="18" customFormat="1" x14ac:dyDescent="0.25">
      <c r="O1280" s="19"/>
    </row>
    <row r="1281" spans="15:15" s="18" customFormat="1" x14ac:dyDescent="0.25">
      <c r="O1281" s="19"/>
    </row>
    <row r="1282" spans="15:15" s="18" customFormat="1" x14ac:dyDescent="0.25">
      <c r="O1282" s="19"/>
    </row>
    <row r="1283" spans="15:15" s="18" customFormat="1" x14ac:dyDescent="0.25">
      <c r="O1283" s="19"/>
    </row>
    <row r="1284" spans="15:15" s="18" customFormat="1" x14ac:dyDescent="0.25">
      <c r="O1284" s="19"/>
    </row>
    <row r="1285" spans="15:15" s="18" customFormat="1" x14ac:dyDescent="0.25">
      <c r="O1285" s="19"/>
    </row>
    <row r="1286" spans="15:15" s="18" customFormat="1" x14ac:dyDescent="0.25">
      <c r="O1286" s="19"/>
    </row>
    <row r="1287" spans="15:15" s="18" customFormat="1" x14ac:dyDescent="0.25">
      <c r="O1287" s="19"/>
    </row>
    <row r="1288" spans="15:15" s="18" customFormat="1" x14ac:dyDescent="0.25">
      <c r="O1288" s="19"/>
    </row>
    <row r="1289" spans="15:15" s="18" customFormat="1" x14ac:dyDescent="0.25">
      <c r="O1289" s="19"/>
    </row>
    <row r="1290" spans="15:15" s="18" customFormat="1" x14ac:dyDescent="0.25">
      <c r="O1290" s="19"/>
    </row>
    <row r="1291" spans="15:15" s="18" customFormat="1" x14ac:dyDescent="0.25">
      <c r="O1291" s="19"/>
    </row>
    <row r="1292" spans="15:15" s="18" customFormat="1" x14ac:dyDescent="0.25">
      <c r="O1292" s="19"/>
    </row>
    <row r="1293" spans="15:15" s="18" customFormat="1" x14ac:dyDescent="0.25">
      <c r="O1293" s="19"/>
    </row>
    <row r="1294" spans="15:15" s="18" customFormat="1" x14ac:dyDescent="0.25">
      <c r="O1294" s="19"/>
    </row>
    <row r="1295" spans="15:15" s="18" customFormat="1" x14ac:dyDescent="0.25">
      <c r="O1295" s="19"/>
    </row>
    <row r="1296" spans="15:15" s="18" customFormat="1" x14ac:dyDescent="0.25">
      <c r="O1296" s="19"/>
    </row>
    <row r="1297" spans="15:15" s="18" customFormat="1" x14ac:dyDescent="0.25">
      <c r="O1297" s="19"/>
    </row>
    <row r="1298" spans="15:15" s="18" customFormat="1" x14ac:dyDescent="0.25">
      <c r="O1298" s="19"/>
    </row>
    <row r="1299" spans="15:15" s="18" customFormat="1" x14ac:dyDescent="0.25">
      <c r="O1299" s="19"/>
    </row>
    <row r="1300" spans="15:15" s="18" customFormat="1" x14ac:dyDescent="0.25">
      <c r="O1300" s="19"/>
    </row>
    <row r="1301" spans="15:15" s="18" customFormat="1" x14ac:dyDescent="0.25">
      <c r="O1301" s="19"/>
    </row>
    <row r="1302" spans="15:15" s="18" customFormat="1" x14ac:dyDescent="0.25">
      <c r="O1302" s="19"/>
    </row>
    <row r="1303" spans="15:15" s="18" customFormat="1" x14ac:dyDescent="0.25">
      <c r="O1303" s="19"/>
    </row>
    <row r="1304" spans="15:15" s="18" customFormat="1" x14ac:dyDescent="0.25">
      <c r="O1304" s="19"/>
    </row>
    <row r="1305" spans="15:15" s="18" customFormat="1" x14ac:dyDescent="0.25">
      <c r="O1305" s="19"/>
    </row>
    <row r="1306" spans="15:15" s="18" customFormat="1" x14ac:dyDescent="0.25">
      <c r="O1306" s="19"/>
    </row>
    <row r="1307" spans="15:15" s="18" customFormat="1" x14ac:dyDescent="0.25">
      <c r="O1307" s="19"/>
    </row>
    <row r="1308" spans="15:15" s="18" customFormat="1" x14ac:dyDescent="0.25">
      <c r="O1308" s="19"/>
    </row>
    <row r="1309" spans="15:15" s="18" customFormat="1" x14ac:dyDescent="0.25">
      <c r="O1309" s="19"/>
    </row>
    <row r="1310" spans="15:15" s="18" customFormat="1" x14ac:dyDescent="0.25">
      <c r="O1310" s="19"/>
    </row>
    <row r="1311" spans="15:15" s="18" customFormat="1" x14ac:dyDescent="0.25">
      <c r="O1311" s="19"/>
    </row>
    <row r="1312" spans="15:15" s="18" customFormat="1" x14ac:dyDescent="0.25">
      <c r="O1312" s="19"/>
    </row>
    <row r="1313" spans="15:15" s="18" customFormat="1" x14ac:dyDescent="0.25">
      <c r="O1313" s="19"/>
    </row>
    <row r="1314" spans="15:15" s="18" customFormat="1" x14ac:dyDescent="0.25">
      <c r="O1314" s="19"/>
    </row>
    <row r="1315" spans="15:15" s="18" customFormat="1" x14ac:dyDescent="0.25">
      <c r="O1315" s="19"/>
    </row>
    <row r="1316" spans="15:15" s="18" customFormat="1" x14ac:dyDescent="0.25">
      <c r="O1316" s="19"/>
    </row>
    <row r="1317" spans="15:15" s="18" customFormat="1" x14ac:dyDescent="0.25">
      <c r="O1317" s="19"/>
    </row>
    <row r="1318" spans="15:15" s="18" customFormat="1" x14ac:dyDescent="0.25">
      <c r="O1318" s="19"/>
    </row>
    <row r="1319" spans="15:15" s="18" customFormat="1" x14ac:dyDescent="0.25">
      <c r="O1319" s="19"/>
    </row>
    <row r="1320" spans="15:15" s="18" customFormat="1" x14ac:dyDescent="0.25">
      <c r="O1320" s="19"/>
    </row>
    <row r="1321" spans="15:15" s="18" customFormat="1" x14ac:dyDescent="0.25">
      <c r="O1321" s="19"/>
    </row>
    <row r="1322" spans="15:15" s="18" customFormat="1" x14ac:dyDescent="0.25">
      <c r="O1322" s="19"/>
    </row>
    <row r="1323" spans="15:15" s="18" customFormat="1" x14ac:dyDescent="0.25">
      <c r="O1323" s="19"/>
    </row>
    <row r="1324" spans="15:15" s="18" customFormat="1" x14ac:dyDescent="0.25">
      <c r="O1324" s="19"/>
    </row>
    <row r="1325" spans="15:15" s="18" customFormat="1" x14ac:dyDescent="0.25">
      <c r="O1325" s="19"/>
    </row>
    <row r="1326" spans="15:15" s="18" customFormat="1" x14ac:dyDescent="0.25">
      <c r="O1326" s="19"/>
    </row>
    <row r="1327" spans="15:15" s="18" customFormat="1" x14ac:dyDescent="0.25">
      <c r="O1327" s="19"/>
    </row>
    <row r="1328" spans="15:15" s="18" customFormat="1" x14ac:dyDescent="0.25">
      <c r="O1328" s="19"/>
    </row>
    <row r="1329" spans="15:15" s="18" customFormat="1" x14ac:dyDescent="0.25">
      <c r="O1329" s="19"/>
    </row>
    <row r="1330" spans="15:15" s="18" customFormat="1" x14ac:dyDescent="0.25">
      <c r="O1330" s="19"/>
    </row>
    <row r="1331" spans="15:15" s="18" customFormat="1" x14ac:dyDescent="0.25">
      <c r="O1331" s="19"/>
    </row>
    <row r="1332" spans="15:15" s="18" customFormat="1" x14ac:dyDescent="0.25">
      <c r="O1332" s="19"/>
    </row>
    <row r="1333" spans="15:15" s="18" customFormat="1" x14ac:dyDescent="0.25">
      <c r="O1333" s="19"/>
    </row>
    <row r="1334" spans="15:15" s="18" customFormat="1" x14ac:dyDescent="0.25">
      <c r="O1334" s="19"/>
    </row>
    <row r="1335" spans="15:15" s="18" customFormat="1" x14ac:dyDescent="0.25">
      <c r="O1335" s="19"/>
    </row>
    <row r="1336" spans="15:15" s="18" customFormat="1" x14ac:dyDescent="0.25">
      <c r="O1336" s="19"/>
    </row>
    <row r="1337" spans="15:15" s="18" customFormat="1" x14ac:dyDescent="0.25">
      <c r="O1337" s="19"/>
    </row>
    <row r="1338" spans="15:15" s="18" customFormat="1" x14ac:dyDescent="0.25">
      <c r="O1338" s="19"/>
    </row>
    <row r="1339" spans="15:15" s="18" customFormat="1" x14ac:dyDescent="0.25">
      <c r="O1339" s="19"/>
    </row>
    <row r="1340" spans="15:15" s="18" customFormat="1" x14ac:dyDescent="0.25">
      <c r="O1340" s="19"/>
    </row>
    <row r="1341" spans="15:15" s="18" customFormat="1" x14ac:dyDescent="0.25">
      <c r="O1341" s="19"/>
    </row>
    <row r="1342" spans="15:15" s="18" customFormat="1" x14ac:dyDescent="0.25">
      <c r="O1342" s="19"/>
    </row>
    <row r="1343" spans="15:15" s="18" customFormat="1" x14ac:dyDescent="0.25">
      <c r="O1343" s="19"/>
    </row>
    <row r="1344" spans="15:15" s="18" customFormat="1" x14ac:dyDescent="0.25">
      <c r="O1344" s="19"/>
    </row>
    <row r="1345" spans="15:15" s="18" customFormat="1" x14ac:dyDescent="0.25">
      <c r="O1345" s="19"/>
    </row>
    <row r="1346" spans="15:15" s="18" customFormat="1" x14ac:dyDescent="0.25">
      <c r="O1346" s="19"/>
    </row>
    <row r="1347" spans="15:15" s="18" customFormat="1" x14ac:dyDescent="0.25">
      <c r="O1347" s="19"/>
    </row>
    <row r="1348" spans="15:15" s="18" customFormat="1" x14ac:dyDescent="0.25">
      <c r="O1348" s="19"/>
    </row>
    <row r="1349" spans="15:15" s="18" customFormat="1" x14ac:dyDescent="0.25">
      <c r="O1349" s="19"/>
    </row>
    <row r="1350" spans="15:15" s="18" customFormat="1" x14ac:dyDescent="0.25">
      <c r="O1350" s="19"/>
    </row>
    <row r="1351" spans="15:15" s="18" customFormat="1" x14ac:dyDescent="0.25">
      <c r="O1351" s="19"/>
    </row>
    <row r="1352" spans="15:15" s="18" customFormat="1" x14ac:dyDescent="0.25">
      <c r="O1352" s="19"/>
    </row>
    <row r="1353" spans="15:15" s="18" customFormat="1" x14ac:dyDescent="0.25">
      <c r="O1353" s="19"/>
    </row>
    <row r="1354" spans="15:15" s="18" customFormat="1" x14ac:dyDescent="0.25">
      <c r="O1354" s="19"/>
    </row>
    <row r="1355" spans="15:15" s="18" customFormat="1" x14ac:dyDescent="0.25">
      <c r="O1355" s="19"/>
    </row>
    <row r="1356" spans="15:15" s="18" customFormat="1" x14ac:dyDescent="0.25">
      <c r="O1356" s="19"/>
    </row>
    <row r="1357" spans="15:15" s="18" customFormat="1" x14ac:dyDescent="0.25">
      <c r="O1357" s="19"/>
    </row>
    <row r="1358" spans="15:15" s="18" customFormat="1" x14ac:dyDescent="0.25">
      <c r="O1358" s="19"/>
    </row>
    <row r="1359" spans="15:15" s="18" customFormat="1" x14ac:dyDescent="0.25">
      <c r="O1359" s="19"/>
    </row>
    <row r="1360" spans="15:15" s="18" customFormat="1" x14ac:dyDescent="0.25">
      <c r="O1360" s="19"/>
    </row>
    <row r="1361" spans="15:15" s="18" customFormat="1" x14ac:dyDescent="0.25">
      <c r="O1361" s="19"/>
    </row>
    <row r="1362" spans="15:15" s="18" customFormat="1" x14ac:dyDescent="0.25">
      <c r="O1362" s="19"/>
    </row>
    <row r="1363" spans="15:15" s="18" customFormat="1" x14ac:dyDescent="0.25">
      <c r="O1363" s="19"/>
    </row>
    <row r="1364" spans="15:15" s="18" customFormat="1" x14ac:dyDescent="0.25">
      <c r="O1364" s="19"/>
    </row>
    <row r="1365" spans="15:15" s="18" customFormat="1" x14ac:dyDescent="0.25">
      <c r="O1365" s="19"/>
    </row>
    <row r="1366" spans="15:15" s="18" customFormat="1" x14ac:dyDescent="0.25">
      <c r="O1366" s="19"/>
    </row>
    <row r="1367" spans="15:15" s="18" customFormat="1" x14ac:dyDescent="0.25">
      <c r="O1367" s="19"/>
    </row>
    <row r="1368" spans="15:15" s="18" customFormat="1" x14ac:dyDescent="0.25">
      <c r="O1368" s="19"/>
    </row>
    <row r="1369" spans="15:15" s="18" customFormat="1" x14ac:dyDescent="0.25">
      <c r="O1369" s="19"/>
    </row>
    <row r="1370" spans="15:15" s="18" customFormat="1" x14ac:dyDescent="0.25">
      <c r="O1370" s="19"/>
    </row>
    <row r="1371" spans="15:15" s="18" customFormat="1" x14ac:dyDescent="0.25">
      <c r="O1371" s="19"/>
    </row>
    <row r="1372" spans="15:15" s="18" customFormat="1" x14ac:dyDescent="0.25">
      <c r="O1372" s="19"/>
    </row>
    <row r="1373" spans="15:15" s="18" customFormat="1" x14ac:dyDescent="0.25">
      <c r="O1373" s="19"/>
    </row>
    <row r="1374" spans="15:15" s="18" customFormat="1" x14ac:dyDescent="0.25">
      <c r="O1374" s="19"/>
    </row>
    <row r="1375" spans="15:15" s="18" customFormat="1" x14ac:dyDescent="0.25">
      <c r="O1375" s="19"/>
    </row>
    <row r="1376" spans="15:15" s="18" customFormat="1" x14ac:dyDescent="0.25">
      <c r="O1376" s="19"/>
    </row>
    <row r="1377" spans="15:15" s="18" customFormat="1" x14ac:dyDescent="0.25">
      <c r="O1377" s="19"/>
    </row>
    <row r="1378" spans="15:15" s="18" customFormat="1" x14ac:dyDescent="0.25">
      <c r="O1378" s="19"/>
    </row>
    <row r="1379" spans="15:15" s="18" customFormat="1" x14ac:dyDescent="0.25">
      <c r="O1379" s="19"/>
    </row>
    <row r="1380" spans="15:15" s="18" customFormat="1" x14ac:dyDescent="0.25">
      <c r="O1380" s="19"/>
    </row>
    <row r="1381" spans="15:15" s="18" customFormat="1" x14ac:dyDescent="0.25">
      <c r="O1381" s="19"/>
    </row>
    <row r="1382" spans="15:15" s="18" customFormat="1" x14ac:dyDescent="0.25">
      <c r="O1382" s="19"/>
    </row>
    <row r="1383" spans="15:15" s="18" customFormat="1" x14ac:dyDescent="0.25">
      <c r="O1383" s="19"/>
    </row>
    <row r="1384" spans="15:15" s="18" customFormat="1" x14ac:dyDescent="0.25">
      <c r="O1384" s="19"/>
    </row>
    <row r="1385" spans="15:15" s="18" customFormat="1" x14ac:dyDescent="0.25">
      <c r="O1385" s="19"/>
    </row>
    <row r="1386" spans="15:15" s="18" customFormat="1" x14ac:dyDescent="0.25">
      <c r="O1386" s="19"/>
    </row>
    <row r="1387" spans="15:15" s="18" customFormat="1" x14ac:dyDescent="0.25">
      <c r="O1387" s="19"/>
    </row>
    <row r="1388" spans="15:15" s="18" customFormat="1" x14ac:dyDescent="0.25">
      <c r="O1388" s="19"/>
    </row>
    <row r="1389" spans="15:15" s="18" customFormat="1" x14ac:dyDescent="0.25">
      <c r="O1389" s="19"/>
    </row>
    <row r="1390" spans="15:15" s="18" customFormat="1" x14ac:dyDescent="0.25">
      <c r="O1390" s="19"/>
    </row>
    <row r="1391" spans="15:15" s="18" customFormat="1" x14ac:dyDescent="0.25">
      <c r="O1391" s="19"/>
    </row>
    <row r="1392" spans="15:15" s="18" customFormat="1" x14ac:dyDescent="0.25">
      <c r="O1392" s="19"/>
    </row>
    <row r="1393" spans="15:15" s="18" customFormat="1" x14ac:dyDescent="0.25">
      <c r="O1393" s="19"/>
    </row>
    <row r="1394" spans="15:15" s="18" customFormat="1" x14ac:dyDescent="0.25">
      <c r="O1394" s="19"/>
    </row>
    <row r="1395" spans="15:15" s="18" customFormat="1" x14ac:dyDescent="0.25">
      <c r="O1395" s="19"/>
    </row>
    <row r="1396" spans="15:15" s="18" customFormat="1" x14ac:dyDescent="0.25">
      <c r="O1396" s="19"/>
    </row>
    <row r="1397" spans="15:15" s="18" customFormat="1" x14ac:dyDescent="0.25">
      <c r="O1397" s="19"/>
    </row>
    <row r="1398" spans="15:15" s="18" customFormat="1" x14ac:dyDescent="0.25">
      <c r="O1398" s="19"/>
    </row>
    <row r="1399" spans="15:15" s="18" customFormat="1" x14ac:dyDescent="0.25">
      <c r="O1399" s="19"/>
    </row>
    <row r="1400" spans="15:15" s="18" customFormat="1" x14ac:dyDescent="0.25">
      <c r="O1400" s="19"/>
    </row>
    <row r="1401" spans="15:15" s="18" customFormat="1" x14ac:dyDescent="0.25">
      <c r="O1401" s="19"/>
    </row>
    <row r="1402" spans="15:15" s="18" customFormat="1" x14ac:dyDescent="0.25">
      <c r="O1402" s="19"/>
    </row>
    <row r="1403" spans="15:15" s="18" customFormat="1" x14ac:dyDescent="0.25">
      <c r="O1403" s="19"/>
    </row>
    <row r="1404" spans="15:15" s="18" customFormat="1" x14ac:dyDescent="0.25">
      <c r="O1404" s="19"/>
    </row>
    <row r="1405" spans="15:15" s="18" customFormat="1" x14ac:dyDescent="0.25">
      <c r="O1405" s="19"/>
    </row>
    <row r="1406" spans="15:15" s="18" customFormat="1" x14ac:dyDescent="0.25">
      <c r="O1406" s="19"/>
    </row>
    <row r="1407" spans="15:15" s="18" customFormat="1" x14ac:dyDescent="0.25">
      <c r="O1407" s="19"/>
    </row>
    <row r="1408" spans="15:15" s="18" customFormat="1" x14ac:dyDescent="0.25">
      <c r="O1408" s="19"/>
    </row>
    <row r="1409" spans="15:15" s="18" customFormat="1" x14ac:dyDescent="0.25">
      <c r="O1409" s="19"/>
    </row>
    <row r="1410" spans="15:15" s="18" customFormat="1" x14ac:dyDescent="0.25">
      <c r="O1410" s="19"/>
    </row>
    <row r="1411" spans="15:15" s="18" customFormat="1" x14ac:dyDescent="0.25">
      <c r="O1411" s="19"/>
    </row>
    <row r="1412" spans="15:15" s="18" customFormat="1" x14ac:dyDescent="0.25">
      <c r="O1412" s="19"/>
    </row>
    <row r="1413" spans="15:15" s="18" customFormat="1" x14ac:dyDescent="0.25">
      <c r="O1413" s="19"/>
    </row>
    <row r="1414" spans="15:15" s="18" customFormat="1" x14ac:dyDescent="0.25">
      <c r="O1414" s="19"/>
    </row>
    <row r="1415" spans="15:15" s="18" customFormat="1" x14ac:dyDescent="0.25">
      <c r="O1415" s="19"/>
    </row>
    <row r="1416" spans="15:15" s="18" customFormat="1" x14ac:dyDescent="0.25">
      <c r="O1416" s="19"/>
    </row>
    <row r="1417" spans="15:15" s="18" customFormat="1" x14ac:dyDescent="0.25">
      <c r="O1417" s="19"/>
    </row>
    <row r="1418" spans="15:15" s="18" customFormat="1" x14ac:dyDescent="0.25">
      <c r="O1418" s="19"/>
    </row>
    <row r="1419" spans="15:15" s="18" customFormat="1" x14ac:dyDescent="0.25">
      <c r="O1419" s="19"/>
    </row>
    <row r="1420" spans="15:15" s="18" customFormat="1" x14ac:dyDescent="0.25">
      <c r="O1420" s="19"/>
    </row>
    <row r="1421" spans="15:15" s="18" customFormat="1" x14ac:dyDescent="0.25">
      <c r="O1421" s="19"/>
    </row>
    <row r="1422" spans="15:15" s="18" customFormat="1" x14ac:dyDescent="0.25">
      <c r="O1422" s="19"/>
    </row>
    <row r="1423" spans="15:15" s="18" customFormat="1" x14ac:dyDescent="0.25">
      <c r="O1423" s="19"/>
    </row>
    <row r="1424" spans="15:15" s="18" customFormat="1" x14ac:dyDescent="0.25">
      <c r="O1424" s="19"/>
    </row>
    <row r="1425" spans="15:15" s="18" customFormat="1" x14ac:dyDescent="0.25">
      <c r="O1425" s="19"/>
    </row>
    <row r="1426" spans="15:15" s="18" customFormat="1" x14ac:dyDescent="0.25">
      <c r="O1426" s="19"/>
    </row>
    <row r="1427" spans="15:15" s="18" customFormat="1" x14ac:dyDescent="0.25">
      <c r="O1427" s="19"/>
    </row>
    <row r="1428" spans="15:15" s="18" customFormat="1" x14ac:dyDescent="0.25">
      <c r="O1428" s="19"/>
    </row>
    <row r="1429" spans="15:15" s="18" customFormat="1" x14ac:dyDescent="0.25">
      <c r="O1429" s="19"/>
    </row>
    <row r="1430" spans="15:15" s="18" customFormat="1" x14ac:dyDescent="0.25">
      <c r="O1430" s="19"/>
    </row>
    <row r="1431" spans="15:15" s="18" customFormat="1" x14ac:dyDescent="0.25">
      <c r="O1431" s="19"/>
    </row>
    <row r="1432" spans="15:15" s="18" customFormat="1" x14ac:dyDescent="0.25">
      <c r="O1432" s="19"/>
    </row>
    <row r="1433" spans="15:15" s="18" customFormat="1" x14ac:dyDescent="0.25">
      <c r="O1433" s="19"/>
    </row>
    <row r="1434" spans="15:15" s="18" customFormat="1" x14ac:dyDescent="0.25">
      <c r="O1434" s="19"/>
    </row>
    <row r="1435" spans="15:15" s="18" customFormat="1" x14ac:dyDescent="0.25">
      <c r="O1435" s="19"/>
    </row>
    <row r="1436" spans="15:15" s="18" customFormat="1" x14ac:dyDescent="0.25">
      <c r="O1436" s="19"/>
    </row>
    <row r="1437" spans="15:15" s="18" customFormat="1" x14ac:dyDescent="0.25">
      <c r="O1437" s="19"/>
    </row>
    <row r="1438" spans="15:15" s="18" customFormat="1" x14ac:dyDescent="0.25">
      <c r="O1438" s="19"/>
    </row>
    <row r="1439" spans="15:15" s="18" customFormat="1" x14ac:dyDescent="0.25">
      <c r="O1439" s="19"/>
    </row>
    <row r="1440" spans="15:15" s="18" customFormat="1" x14ac:dyDescent="0.25">
      <c r="O1440" s="19"/>
    </row>
    <row r="1441" spans="15:15" s="18" customFormat="1" x14ac:dyDescent="0.25">
      <c r="O1441" s="19"/>
    </row>
    <row r="1442" spans="15:15" s="18" customFormat="1" x14ac:dyDescent="0.25">
      <c r="O1442" s="19"/>
    </row>
    <row r="1443" spans="15:15" s="18" customFormat="1" x14ac:dyDescent="0.25">
      <c r="O1443" s="19"/>
    </row>
    <row r="1444" spans="15:15" s="18" customFormat="1" x14ac:dyDescent="0.25">
      <c r="O1444" s="19"/>
    </row>
    <row r="1445" spans="15:15" s="18" customFormat="1" x14ac:dyDescent="0.25">
      <c r="O1445" s="19"/>
    </row>
    <row r="1446" spans="15:15" s="18" customFormat="1" x14ac:dyDescent="0.25">
      <c r="O1446" s="19"/>
    </row>
    <row r="1447" spans="15:15" s="18" customFormat="1" x14ac:dyDescent="0.25">
      <c r="O1447" s="19"/>
    </row>
    <row r="1448" spans="15:15" s="18" customFormat="1" x14ac:dyDescent="0.25">
      <c r="O1448" s="19"/>
    </row>
    <row r="1449" spans="15:15" s="18" customFormat="1" x14ac:dyDescent="0.25">
      <c r="O1449" s="19"/>
    </row>
    <row r="1450" spans="15:15" s="18" customFormat="1" x14ac:dyDescent="0.25">
      <c r="O1450" s="19"/>
    </row>
    <row r="1451" spans="15:15" s="18" customFormat="1" x14ac:dyDescent="0.25">
      <c r="O1451" s="19"/>
    </row>
    <row r="1452" spans="15:15" s="18" customFormat="1" x14ac:dyDescent="0.25">
      <c r="O1452" s="19"/>
    </row>
    <row r="1453" spans="15:15" s="18" customFormat="1" x14ac:dyDescent="0.25">
      <c r="O1453" s="19"/>
    </row>
    <row r="1454" spans="15:15" s="18" customFormat="1" x14ac:dyDescent="0.25">
      <c r="O1454" s="19"/>
    </row>
    <row r="1455" spans="15:15" s="18" customFormat="1" x14ac:dyDescent="0.25">
      <c r="O1455" s="19"/>
    </row>
    <row r="1456" spans="15:15" s="18" customFormat="1" x14ac:dyDescent="0.25">
      <c r="O1456" s="19"/>
    </row>
    <row r="1457" spans="15:15" s="18" customFormat="1" x14ac:dyDescent="0.25">
      <c r="O1457" s="19"/>
    </row>
    <row r="1458" spans="15:15" s="18" customFormat="1" x14ac:dyDescent="0.25">
      <c r="O1458" s="19"/>
    </row>
    <row r="1459" spans="15:15" s="18" customFormat="1" x14ac:dyDescent="0.25">
      <c r="O1459" s="19"/>
    </row>
    <row r="1460" spans="15:15" s="18" customFormat="1" x14ac:dyDescent="0.25">
      <c r="O1460" s="19"/>
    </row>
    <row r="1461" spans="15:15" s="18" customFormat="1" x14ac:dyDescent="0.25">
      <c r="O1461" s="19"/>
    </row>
    <row r="1462" spans="15:15" s="18" customFormat="1" x14ac:dyDescent="0.25">
      <c r="O1462" s="19"/>
    </row>
    <row r="1463" spans="15:15" s="18" customFormat="1" x14ac:dyDescent="0.25">
      <c r="O1463" s="19"/>
    </row>
    <row r="1464" spans="15:15" s="18" customFormat="1" x14ac:dyDescent="0.25">
      <c r="O1464" s="19"/>
    </row>
    <row r="1465" spans="15:15" s="18" customFormat="1" x14ac:dyDescent="0.25">
      <c r="O1465" s="19"/>
    </row>
    <row r="1466" spans="15:15" s="18" customFormat="1" x14ac:dyDescent="0.25">
      <c r="O1466" s="19"/>
    </row>
    <row r="1467" spans="15:15" s="18" customFormat="1" x14ac:dyDescent="0.25">
      <c r="O1467" s="19"/>
    </row>
    <row r="1468" spans="15:15" s="18" customFormat="1" x14ac:dyDescent="0.25">
      <c r="O1468" s="19"/>
    </row>
    <row r="1469" spans="15:15" s="18" customFormat="1" x14ac:dyDescent="0.25">
      <c r="O1469" s="19"/>
    </row>
    <row r="1470" spans="15:15" s="18" customFormat="1" x14ac:dyDescent="0.25">
      <c r="O1470" s="19"/>
    </row>
    <row r="1471" spans="15:15" s="18" customFormat="1" x14ac:dyDescent="0.25">
      <c r="O1471" s="19"/>
    </row>
    <row r="1472" spans="15:15" s="18" customFormat="1" x14ac:dyDescent="0.25">
      <c r="O1472" s="19"/>
    </row>
    <row r="1473" spans="15:15" s="18" customFormat="1" x14ac:dyDescent="0.25">
      <c r="O1473" s="19"/>
    </row>
    <row r="1474" spans="15:15" s="18" customFormat="1" x14ac:dyDescent="0.25">
      <c r="O1474" s="19"/>
    </row>
    <row r="1475" spans="15:15" s="18" customFormat="1" x14ac:dyDescent="0.25">
      <c r="O1475" s="19"/>
    </row>
    <row r="1476" spans="15:15" s="18" customFormat="1" x14ac:dyDescent="0.25">
      <c r="O1476" s="19"/>
    </row>
    <row r="1477" spans="15:15" s="18" customFormat="1" x14ac:dyDescent="0.25">
      <c r="O1477" s="19"/>
    </row>
    <row r="1478" spans="15:15" s="18" customFormat="1" x14ac:dyDescent="0.25">
      <c r="O1478" s="19"/>
    </row>
    <row r="1479" spans="15:15" s="18" customFormat="1" x14ac:dyDescent="0.25">
      <c r="O1479" s="19"/>
    </row>
    <row r="1480" spans="15:15" s="18" customFormat="1" x14ac:dyDescent="0.25">
      <c r="O1480" s="19"/>
    </row>
    <row r="1481" spans="15:15" s="18" customFormat="1" x14ac:dyDescent="0.25">
      <c r="O1481" s="19"/>
    </row>
    <row r="1482" spans="15:15" s="18" customFormat="1" x14ac:dyDescent="0.25">
      <c r="O1482" s="19"/>
    </row>
    <row r="1483" spans="15:15" s="18" customFormat="1" x14ac:dyDescent="0.25">
      <c r="O1483" s="19"/>
    </row>
    <row r="1484" spans="15:15" s="18" customFormat="1" x14ac:dyDescent="0.25">
      <c r="O1484" s="19"/>
    </row>
    <row r="1485" spans="15:15" s="18" customFormat="1" x14ac:dyDescent="0.25">
      <c r="O1485" s="19"/>
    </row>
    <row r="1486" spans="15:15" s="18" customFormat="1" x14ac:dyDescent="0.25">
      <c r="O1486" s="19"/>
    </row>
    <row r="1487" spans="15:15" s="18" customFormat="1" x14ac:dyDescent="0.25">
      <c r="O1487" s="19"/>
    </row>
    <row r="1488" spans="15:15" s="18" customFormat="1" x14ac:dyDescent="0.25">
      <c r="O1488" s="19"/>
    </row>
    <row r="1489" spans="15:15" s="18" customFormat="1" x14ac:dyDescent="0.25">
      <c r="O1489" s="19"/>
    </row>
    <row r="1490" spans="15:15" s="18" customFormat="1" x14ac:dyDescent="0.25">
      <c r="O1490" s="19"/>
    </row>
    <row r="1491" spans="15:15" s="18" customFormat="1" x14ac:dyDescent="0.25">
      <c r="O1491" s="19"/>
    </row>
    <row r="1492" spans="15:15" s="18" customFormat="1" x14ac:dyDescent="0.25">
      <c r="O1492" s="19"/>
    </row>
    <row r="1493" spans="15:15" s="18" customFormat="1" x14ac:dyDescent="0.25">
      <c r="O1493" s="19"/>
    </row>
    <row r="1494" spans="15:15" s="18" customFormat="1" x14ac:dyDescent="0.25">
      <c r="O1494" s="19"/>
    </row>
    <row r="1495" spans="15:15" s="18" customFormat="1" x14ac:dyDescent="0.25">
      <c r="O1495" s="19"/>
    </row>
    <row r="1496" spans="15:15" s="18" customFormat="1" x14ac:dyDescent="0.25">
      <c r="O1496" s="19"/>
    </row>
    <row r="1497" spans="15:15" s="18" customFormat="1" x14ac:dyDescent="0.25">
      <c r="O1497" s="19"/>
    </row>
    <row r="1498" spans="15:15" s="18" customFormat="1" x14ac:dyDescent="0.25">
      <c r="O1498" s="19"/>
    </row>
    <row r="1499" spans="15:15" s="18" customFormat="1" x14ac:dyDescent="0.25">
      <c r="O1499" s="19"/>
    </row>
    <row r="1500" spans="15:15" s="18" customFormat="1" x14ac:dyDescent="0.25">
      <c r="O1500" s="19"/>
    </row>
    <row r="1501" spans="15:15" s="18" customFormat="1" x14ac:dyDescent="0.25">
      <c r="O1501" s="19"/>
    </row>
    <row r="1502" spans="15:15" s="18" customFormat="1" x14ac:dyDescent="0.25">
      <c r="O1502" s="19"/>
    </row>
    <row r="1503" spans="15:15" s="18" customFormat="1" x14ac:dyDescent="0.25">
      <c r="O1503" s="19"/>
    </row>
    <row r="1504" spans="15:15" s="18" customFormat="1" x14ac:dyDescent="0.25">
      <c r="O1504" s="19"/>
    </row>
    <row r="1505" spans="15:15" s="18" customFormat="1" x14ac:dyDescent="0.25">
      <c r="O1505" s="19"/>
    </row>
    <row r="1506" spans="15:15" s="18" customFormat="1" x14ac:dyDescent="0.25">
      <c r="O1506" s="19"/>
    </row>
    <row r="1507" spans="15:15" s="18" customFormat="1" x14ac:dyDescent="0.25">
      <c r="O1507" s="19"/>
    </row>
    <row r="1508" spans="15:15" s="18" customFormat="1" x14ac:dyDescent="0.25">
      <c r="O1508" s="19"/>
    </row>
    <row r="1509" spans="15:15" s="18" customFormat="1" x14ac:dyDescent="0.25">
      <c r="O1509" s="19"/>
    </row>
    <row r="1510" spans="15:15" s="18" customFormat="1" x14ac:dyDescent="0.25">
      <c r="O1510" s="19"/>
    </row>
    <row r="1511" spans="15:15" s="18" customFormat="1" x14ac:dyDescent="0.25">
      <c r="O1511" s="19"/>
    </row>
    <row r="1512" spans="15:15" s="18" customFormat="1" x14ac:dyDescent="0.25">
      <c r="O1512" s="19"/>
    </row>
    <row r="1513" spans="15:15" s="18" customFormat="1" x14ac:dyDescent="0.25">
      <c r="O1513" s="19"/>
    </row>
    <row r="1514" spans="15:15" s="18" customFormat="1" x14ac:dyDescent="0.25">
      <c r="O1514" s="19"/>
    </row>
    <row r="1515" spans="15:15" s="18" customFormat="1" x14ac:dyDescent="0.25">
      <c r="O1515" s="19"/>
    </row>
    <row r="1516" spans="15:15" s="18" customFormat="1" x14ac:dyDescent="0.25">
      <c r="O1516" s="19"/>
    </row>
    <row r="1517" spans="15:15" s="18" customFormat="1" x14ac:dyDescent="0.25">
      <c r="O1517" s="19"/>
    </row>
    <row r="1518" spans="15:15" s="18" customFormat="1" x14ac:dyDescent="0.25">
      <c r="O1518" s="19"/>
    </row>
    <row r="1519" spans="15:15" s="18" customFormat="1" x14ac:dyDescent="0.25">
      <c r="O1519" s="19"/>
    </row>
    <row r="1520" spans="15:15" s="18" customFormat="1" x14ac:dyDescent="0.25">
      <c r="O1520" s="19"/>
    </row>
    <row r="1521" spans="15:15" s="18" customFormat="1" x14ac:dyDescent="0.25">
      <c r="O1521" s="19"/>
    </row>
    <row r="1522" spans="15:15" s="18" customFormat="1" x14ac:dyDescent="0.25">
      <c r="O1522" s="19"/>
    </row>
    <row r="1523" spans="15:15" s="18" customFormat="1" x14ac:dyDescent="0.25">
      <c r="O1523" s="19"/>
    </row>
    <row r="1524" spans="15:15" s="18" customFormat="1" x14ac:dyDescent="0.25">
      <c r="O1524" s="19"/>
    </row>
    <row r="1525" spans="15:15" s="18" customFormat="1" x14ac:dyDescent="0.25">
      <c r="O1525" s="19"/>
    </row>
    <row r="1526" spans="15:15" s="18" customFormat="1" x14ac:dyDescent="0.25">
      <c r="O1526" s="19"/>
    </row>
    <row r="1527" spans="15:15" s="18" customFormat="1" x14ac:dyDescent="0.25">
      <c r="O1527" s="19"/>
    </row>
    <row r="1528" spans="15:15" s="18" customFormat="1" x14ac:dyDescent="0.25">
      <c r="O1528" s="19"/>
    </row>
    <row r="1529" spans="15:15" s="18" customFormat="1" x14ac:dyDescent="0.25">
      <c r="O1529" s="19"/>
    </row>
    <row r="1530" spans="15:15" s="18" customFormat="1" x14ac:dyDescent="0.25">
      <c r="O1530" s="19"/>
    </row>
    <row r="1531" spans="15:15" s="18" customFormat="1" x14ac:dyDescent="0.25">
      <c r="O1531" s="19"/>
    </row>
    <row r="1532" spans="15:15" s="18" customFormat="1" x14ac:dyDescent="0.25">
      <c r="O1532" s="19"/>
    </row>
    <row r="1533" spans="15:15" s="18" customFormat="1" x14ac:dyDescent="0.25">
      <c r="O1533" s="19"/>
    </row>
    <row r="1534" spans="15:15" s="18" customFormat="1" x14ac:dyDescent="0.25">
      <c r="O1534" s="19"/>
    </row>
    <row r="1535" spans="15:15" s="18" customFormat="1" x14ac:dyDescent="0.25">
      <c r="O1535" s="19"/>
    </row>
    <row r="1536" spans="15:15" s="18" customFormat="1" x14ac:dyDescent="0.25">
      <c r="O1536" s="19"/>
    </row>
    <row r="1537" spans="15:15" s="18" customFormat="1" x14ac:dyDescent="0.25">
      <c r="O1537" s="19"/>
    </row>
    <row r="1538" spans="15:15" s="18" customFormat="1" x14ac:dyDescent="0.25">
      <c r="O1538" s="19"/>
    </row>
    <row r="1539" spans="15:15" s="18" customFormat="1" x14ac:dyDescent="0.25">
      <c r="O1539" s="19"/>
    </row>
    <row r="1540" spans="15:15" s="18" customFormat="1" x14ac:dyDescent="0.25">
      <c r="O1540" s="19"/>
    </row>
    <row r="1541" spans="15:15" s="18" customFormat="1" x14ac:dyDescent="0.25">
      <c r="O1541" s="19"/>
    </row>
    <row r="1542" spans="15:15" s="18" customFormat="1" x14ac:dyDescent="0.25">
      <c r="O1542" s="19"/>
    </row>
    <row r="1543" spans="15:15" s="18" customFormat="1" x14ac:dyDescent="0.25">
      <c r="O1543" s="19"/>
    </row>
    <row r="1544" spans="15:15" s="18" customFormat="1" x14ac:dyDescent="0.25">
      <c r="O1544" s="19"/>
    </row>
    <row r="1545" spans="15:15" s="18" customFormat="1" x14ac:dyDescent="0.25">
      <c r="O1545" s="19"/>
    </row>
    <row r="1546" spans="15:15" s="18" customFormat="1" x14ac:dyDescent="0.25">
      <c r="O1546" s="19"/>
    </row>
    <row r="1547" spans="15:15" s="18" customFormat="1" x14ac:dyDescent="0.25">
      <c r="O1547" s="19"/>
    </row>
    <row r="1548" spans="15:15" s="18" customFormat="1" x14ac:dyDescent="0.25">
      <c r="O1548" s="19"/>
    </row>
    <row r="1549" spans="15:15" s="18" customFormat="1" x14ac:dyDescent="0.25">
      <c r="O1549" s="19"/>
    </row>
    <row r="1550" spans="15:15" s="18" customFormat="1" x14ac:dyDescent="0.25">
      <c r="O1550" s="19"/>
    </row>
    <row r="1551" spans="15:15" s="18" customFormat="1" x14ac:dyDescent="0.25">
      <c r="O1551" s="19"/>
    </row>
    <row r="1552" spans="15:15" s="18" customFormat="1" x14ac:dyDescent="0.25">
      <c r="O1552" s="19"/>
    </row>
    <row r="1553" spans="15:15" s="18" customFormat="1" x14ac:dyDescent="0.25">
      <c r="O1553" s="19"/>
    </row>
    <row r="1554" spans="15:15" s="18" customFormat="1" x14ac:dyDescent="0.25">
      <c r="O1554" s="19"/>
    </row>
    <row r="1555" spans="15:15" s="18" customFormat="1" x14ac:dyDescent="0.25">
      <c r="O1555" s="19"/>
    </row>
    <row r="1556" spans="15:15" s="18" customFormat="1" x14ac:dyDescent="0.25">
      <c r="O1556" s="19"/>
    </row>
    <row r="1557" spans="15:15" s="18" customFormat="1" x14ac:dyDescent="0.25">
      <c r="O1557" s="19"/>
    </row>
    <row r="1558" spans="15:15" s="18" customFormat="1" x14ac:dyDescent="0.25">
      <c r="O1558" s="19"/>
    </row>
    <row r="1559" spans="15:15" s="18" customFormat="1" x14ac:dyDescent="0.25">
      <c r="O1559" s="19"/>
    </row>
    <row r="1560" spans="15:15" s="18" customFormat="1" x14ac:dyDescent="0.25">
      <c r="O1560" s="19"/>
    </row>
    <row r="1561" spans="15:15" s="18" customFormat="1" x14ac:dyDescent="0.25">
      <c r="O1561" s="19"/>
    </row>
    <row r="1562" spans="15:15" s="18" customFormat="1" x14ac:dyDescent="0.25">
      <c r="O1562" s="19"/>
    </row>
    <row r="1563" spans="15:15" s="18" customFormat="1" x14ac:dyDescent="0.25">
      <c r="O1563" s="19"/>
    </row>
    <row r="1564" spans="15:15" s="18" customFormat="1" x14ac:dyDescent="0.25">
      <c r="O1564" s="19"/>
    </row>
    <row r="1565" spans="15:15" s="18" customFormat="1" x14ac:dyDescent="0.25">
      <c r="O1565" s="19"/>
    </row>
    <row r="1566" spans="15:15" s="18" customFormat="1" x14ac:dyDescent="0.25">
      <c r="O1566" s="19"/>
    </row>
    <row r="1567" spans="15:15" s="18" customFormat="1" x14ac:dyDescent="0.25">
      <c r="O1567" s="19"/>
    </row>
    <row r="1568" spans="15:15" s="18" customFormat="1" x14ac:dyDescent="0.25">
      <c r="O1568" s="19"/>
    </row>
    <row r="1569" spans="15:15" s="18" customFormat="1" x14ac:dyDescent="0.25">
      <c r="O1569" s="19"/>
    </row>
    <row r="1570" spans="15:15" s="18" customFormat="1" x14ac:dyDescent="0.25">
      <c r="O1570" s="19"/>
    </row>
    <row r="1571" spans="15:15" s="18" customFormat="1" x14ac:dyDescent="0.25">
      <c r="O1571" s="19"/>
    </row>
    <row r="1572" spans="15:15" s="18" customFormat="1" x14ac:dyDescent="0.25">
      <c r="O1572" s="19"/>
    </row>
    <row r="1573" spans="15:15" s="18" customFormat="1" x14ac:dyDescent="0.25">
      <c r="O1573" s="19"/>
    </row>
    <row r="1574" spans="15:15" s="18" customFormat="1" x14ac:dyDescent="0.25">
      <c r="O1574" s="19"/>
    </row>
    <row r="1575" spans="15:15" s="18" customFormat="1" x14ac:dyDescent="0.25">
      <c r="O1575" s="19"/>
    </row>
    <row r="1576" spans="15:15" s="18" customFormat="1" x14ac:dyDescent="0.25">
      <c r="O1576" s="19"/>
    </row>
    <row r="1577" spans="15:15" s="18" customFormat="1" x14ac:dyDescent="0.25">
      <c r="O1577" s="19"/>
    </row>
    <row r="1578" spans="15:15" s="18" customFormat="1" x14ac:dyDescent="0.25">
      <c r="O1578" s="19"/>
    </row>
    <row r="1579" spans="15:15" s="18" customFormat="1" x14ac:dyDescent="0.25">
      <c r="O1579" s="19"/>
    </row>
    <row r="1580" spans="15:15" s="18" customFormat="1" x14ac:dyDescent="0.25">
      <c r="O1580" s="19"/>
    </row>
    <row r="1581" spans="15:15" s="18" customFormat="1" x14ac:dyDescent="0.25">
      <c r="O1581" s="19"/>
    </row>
    <row r="1582" spans="15:15" s="18" customFormat="1" x14ac:dyDescent="0.25">
      <c r="O1582" s="19"/>
    </row>
    <row r="1583" spans="15:15" s="18" customFormat="1" x14ac:dyDescent="0.25">
      <c r="O1583" s="19"/>
    </row>
    <row r="1584" spans="15:15" s="18" customFormat="1" x14ac:dyDescent="0.25">
      <c r="O1584" s="19"/>
    </row>
    <row r="1585" spans="15:15" s="18" customFormat="1" x14ac:dyDescent="0.25">
      <c r="O1585" s="19"/>
    </row>
    <row r="1586" spans="15:15" s="18" customFormat="1" x14ac:dyDescent="0.25">
      <c r="O1586" s="19"/>
    </row>
    <row r="1587" spans="15:15" s="18" customFormat="1" x14ac:dyDescent="0.25">
      <c r="O1587" s="19"/>
    </row>
    <row r="1588" spans="15:15" s="18" customFormat="1" x14ac:dyDescent="0.25">
      <c r="O1588" s="19"/>
    </row>
    <row r="1589" spans="15:15" s="18" customFormat="1" x14ac:dyDescent="0.25">
      <c r="O1589" s="19"/>
    </row>
    <row r="1590" spans="15:15" s="18" customFormat="1" x14ac:dyDescent="0.25">
      <c r="O1590" s="19"/>
    </row>
    <row r="1591" spans="15:15" s="18" customFormat="1" x14ac:dyDescent="0.25">
      <c r="O1591" s="19"/>
    </row>
    <row r="1592" spans="15:15" s="18" customFormat="1" x14ac:dyDescent="0.25">
      <c r="O1592" s="19"/>
    </row>
    <row r="1593" spans="15:15" s="18" customFormat="1" x14ac:dyDescent="0.25">
      <c r="O1593" s="19"/>
    </row>
    <row r="1594" spans="15:15" s="18" customFormat="1" x14ac:dyDescent="0.25">
      <c r="O1594" s="19"/>
    </row>
    <row r="1595" spans="15:15" s="18" customFormat="1" x14ac:dyDescent="0.25">
      <c r="O1595" s="19"/>
    </row>
    <row r="1596" spans="15:15" s="18" customFormat="1" x14ac:dyDescent="0.25">
      <c r="O1596" s="19"/>
    </row>
    <row r="1597" spans="15:15" s="18" customFormat="1" x14ac:dyDescent="0.25">
      <c r="O1597" s="19"/>
    </row>
    <row r="1598" spans="15:15" s="18" customFormat="1" x14ac:dyDescent="0.25">
      <c r="O1598" s="19"/>
    </row>
    <row r="1599" spans="15:15" s="18" customFormat="1" x14ac:dyDescent="0.25">
      <c r="O1599" s="19"/>
    </row>
    <row r="1600" spans="15:15" s="18" customFormat="1" x14ac:dyDescent="0.25">
      <c r="O1600" s="19"/>
    </row>
    <row r="1601" spans="15:15" s="18" customFormat="1" x14ac:dyDescent="0.25">
      <c r="O1601" s="19"/>
    </row>
    <row r="1602" spans="15:15" s="18" customFormat="1" x14ac:dyDescent="0.25">
      <c r="O1602" s="19"/>
    </row>
    <row r="1603" spans="15:15" s="18" customFormat="1" x14ac:dyDescent="0.25">
      <c r="O1603" s="19"/>
    </row>
    <row r="1604" spans="15:15" s="18" customFormat="1" x14ac:dyDescent="0.25">
      <c r="O1604" s="19"/>
    </row>
    <row r="1605" spans="15:15" s="18" customFormat="1" x14ac:dyDescent="0.25">
      <c r="O1605" s="19"/>
    </row>
    <row r="1606" spans="15:15" s="18" customFormat="1" x14ac:dyDescent="0.25">
      <c r="O1606" s="19"/>
    </row>
    <row r="1607" spans="15:15" s="18" customFormat="1" x14ac:dyDescent="0.25">
      <c r="O1607" s="19"/>
    </row>
    <row r="1608" spans="15:15" s="18" customFormat="1" x14ac:dyDescent="0.25">
      <c r="O1608" s="19"/>
    </row>
    <row r="1609" spans="15:15" s="18" customFormat="1" x14ac:dyDescent="0.25">
      <c r="O1609" s="19"/>
    </row>
    <row r="1610" spans="15:15" s="18" customFormat="1" x14ac:dyDescent="0.25">
      <c r="O1610" s="19"/>
    </row>
    <row r="1611" spans="15:15" s="18" customFormat="1" x14ac:dyDescent="0.25">
      <c r="O1611" s="19"/>
    </row>
    <row r="1612" spans="15:15" s="18" customFormat="1" x14ac:dyDescent="0.25">
      <c r="O1612" s="19"/>
    </row>
    <row r="1613" spans="15:15" s="18" customFormat="1" x14ac:dyDescent="0.25">
      <c r="O1613" s="19"/>
    </row>
    <row r="1614" spans="15:15" s="18" customFormat="1" x14ac:dyDescent="0.25">
      <c r="O1614" s="19"/>
    </row>
    <row r="1615" spans="15:15" s="18" customFormat="1" x14ac:dyDescent="0.25">
      <c r="O1615" s="19"/>
    </row>
    <row r="1616" spans="15:15" s="18" customFormat="1" x14ac:dyDescent="0.25">
      <c r="O1616" s="19"/>
    </row>
    <row r="1617" spans="15:15" s="18" customFormat="1" x14ac:dyDescent="0.25">
      <c r="O1617" s="19"/>
    </row>
    <row r="1618" spans="15:15" s="18" customFormat="1" x14ac:dyDescent="0.25">
      <c r="O1618" s="19"/>
    </row>
    <row r="1619" spans="15:15" s="18" customFormat="1" x14ac:dyDescent="0.25">
      <c r="O1619" s="19"/>
    </row>
    <row r="1620" spans="15:15" s="18" customFormat="1" x14ac:dyDescent="0.25">
      <c r="O1620" s="19"/>
    </row>
    <row r="1621" spans="15:15" s="18" customFormat="1" x14ac:dyDescent="0.25">
      <c r="O1621" s="19"/>
    </row>
    <row r="1622" spans="15:15" s="18" customFormat="1" x14ac:dyDescent="0.25">
      <c r="O1622" s="19"/>
    </row>
    <row r="1623" spans="15:15" s="18" customFormat="1" x14ac:dyDescent="0.25">
      <c r="O1623" s="19"/>
    </row>
    <row r="1624" spans="15:15" s="18" customFormat="1" x14ac:dyDescent="0.25">
      <c r="O1624" s="19"/>
    </row>
    <row r="1625" spans="15:15" s="18" customFormat="1" x14ac:dyDescent="0.25">
      <c r="O1625" s="19"/>
    </row>
    <row r="1626" spans="15:15" s="18" customFormat="1" x14ac:dyDescent="0.25">
      <c r="O1626" s="19"/>
    </row>
    <row r="1627" spans="15:15" s="18" customFormat="1" x14ac:dyDescent="0.25">
      <c r="O1627" s="19"/>
    </row>
    <row r="1628" spans="15:15" s="18" customFormat="1" x14ac:dyDescent="0.25">
      <c r="O1628" s="19"/>
    </row>
    <row r="1629" spans="15:15" s="18" customFormat="1" x14ac:dyDescent="0.25">
      <c r="O1629" s="19"/>
    </row>
    <row r="1630" spans="15:15" s="18" customFormat="1" x14ac:dyDescent="0.25">
      <c r="O1630" s="19"/>
    </row>
    <row r="1631" spans="15:15" s="18" customFormat="1" x14ac:dyDescent="0.25">
      <c r="O1631" s="19"/>
    </row>
    <row r="1632" spans="15:15" s="18" customFormat="1" x14ac:dyDescent="0.25">
      <c r="O1632" s="19"/>
    </row>
    <row r="1633" spans="15:15" s="18" customFormat="1" x14ac:dyDescent="0.25">
      <c r="O1633" s="19"/>
    </row>
    <row r="1634" spans="15:15" s="18" customFormat="1" x14ac:dyDescent="0.25">
      <c r="O1634" s="19"/>
    </row>
    <row r="1635" spans="15:15" s="18" customFormat="1" x14ac:dyDescent="0.25">
      <c r="O1635" s="19"/>
    </row>
    <row r="1636" spans="15:15" s="18" customFormat="1" x14ac:dyDescent="0.25">
      <c r="O1636" s="19"/>
    </row>
    <row r="1637" spans="15:15" s="18" customFormat="1" x14ac:dyDescent="0.25">
      <c r="O1637" s="19"/>
    </row>
    <row r="1638" spans="15:15" s="18" customFormat="1" x14ac:dyDescent="0.25">
      <c r="O1638" s="19"/>
    </row>
    <row r="1639" spans="15:15" s="18" customFormat="1" x14ac:dyDescent="0.25">
      <c r="O1639" s="19"/>
    </row>
    <row r="1640" spans="15:15" s="18" customFormat="1" x14ac:dyDescent="0.25">
      <c r="O1640" s="19"/>
    </row>
    <row r="1641" spans="15:15" s="18" customFormat="1" x14ac:dyDescent="0.25">
      <c r="O1641" s="19"/>
    </row>
    <row r="1642" spans="15:15" s="18" customFormat="1" x14ac:dyDescent="0.25">
      <c r="O1642" s="19"/>
    </row>
    <row r="1643" spans="15:15" s="18" customFormat="1" x14ac:dyDescent="0.25">
      <c r="O1643" s="19"/>
    </row>
    <row r="1644" spans="15:15" s="18" customFormat="1" x14ac:dyDescent="0.25">
      <c r="O1644" s="19"/>
    </row>
    <row r="1645" spans="15:15" s="18" customFormat="1" x14ac:dyDescent="0.25">
      <c r="O1645" s="19"/>
    </row>
    <row r="1646" spans="15:15" s="18" customFormat="1" x14ac:dyDescent="0.25">
      <c r="O1646" s="19"/>
    </row>
    <row r="1647" spans="15:15" s="18" customFormat="1" x14ac:dyDescent="0.25">
      <c r="O1647" s="19"/>
    </row>
    <row r="1648" spans="15:15" s="18" customFormat="1" x14ac:dyDescent="0.25">
      <c r="O1648" s="19"/>
    </row>
    <row r="1649" spans="15:15" s="18" customFormat="1" x14ac:dyDescent="0.25">
      <c r="O1649" s="19"/>
    </row>
    <row r="1650" spans="15:15" s="18" customFormat="1" x14ac:dyDescent="0.25">
      <c r="O1650" s="19"/>
    </row>
    <row r="1651" spans="15:15" s="18" customFormat="1" x14ac:dyDescent="0.25">
      <c r="O1651" s="19"/>
    </row>
    <row r="1652" spans="15:15" s="18" customFormat="1" x14ac:dyDescent="0.25">
      <c r="O1652" s="19"/>
    </row>
    <row r="1653" spans="15:15" s="18" customFormat="1" x14ac:dyDescent="0.25">
      <c r="O1653" s="19"/>
    </row>
    <row r="1654" spans="15:15" s="18" customFormat="1" x14ac:dyDescent="0.25">
      <c r="O1654" s="19"/>
    </row>
    <row r="1655" spans="15:15" s="18" customFormat="1" x14ac:dyDescent="0.25">
      <c r="O1655" s="19"/>
    </row>
    <row r="1656" spans="15:15" s="18" customFormat="1" x14ac:dyDescent="0.25">
      <c r="O1656" s="19"/>
    </row>
    <row r="1657" spans="15:15" s="18" customFormat="1" x14ac:dyDescent="0.25">
      <c r="O1657" s="19"/>
    </row>
    <row r="1658" spans="15:15" s="18" customFormat="1" x14ac:dyDescent="0.25">
      <c r="O1658" s="19"/>
    </row>
    <row r="1659" spans="15:15" s="18" customFormat="1" x14ac:dyDescent="0.25">
      <c r="O1659" s="19"/>
    </row>
    <row r="1660" spans="15:15" s="18" customFormat="1" x14ac:dyDescent="0.25">
      <c r="O1660" s="19"/>
    </row>
    <row r="1661" spans="15:15" s="18" customFormat="1" x14ac:dyDescent="0.25">
      <c r="O1661" s="19"/>
    </row>
    <row r="1662" spans="15:15" s="18" customFormat="1" x14ac:dyDescent="0.25">
      <c r="O1662" s="19"/>
    </row>
    <row r="1663" spans="15:15" s="18" customFormat="1" x14ac:dyDescent="0.25">
      <c r="O1663" s="19"/>
    </row>
    <row r="1664" spans="15:15" s="18" customFormat="1" x14ac:dyDescent="0.25">
      <c r="O1664" s="19"/>
    </row>
    <row r="1665" spans="15:15" s="18" customFormat="1" x14ac:dyDescent="0.25">
      <c r="O1665" s="19"/>
    </row>
    <row r="1666" spans="15:15" s="18" customFormat="1" x14ac:dyDescent="0.25">
      <c r="O1666" s="19"/>
    </row>
    <row r="1667" spans="15:15" s="18" customFormat="1" x14ac:dyDescent="0.25">
      <c r="O1667" s="19"/>
    </row>
    <row r="1668" spans="15:15" s="18" customFormat="1" x14ac:dyDescent="0.25">
      <c r="O1668" s="19"/>
    </row>
    <row r="1669" spans="15:15" s="18" customFormat="1" x14ac:dyDescent="0.25">
      <c r="O1669" s="19"/>
    </row>
    <row r="1670" spans="15:15" s="18" customFormat="1" x14ac:dyDescent="0.25">
      <c r="O1670" s="19"/>
    </row>
    <row r="1671" spans="15:15" s="18" customFormat="1" x14ac:dyDescent="0.25">
      <c r="O1671" s="19"/>
    </row>
    <row r="1672" spans="15:15" s="18" customFormat="1" x14ac:dyDescent="0.25">
      <c r="O1672" s="19"/>
    </row>
    <row r="1673" spans="15:15" s="18" customFormat="1" x14ac:dyDescent="0.25">
      <c r="O1673" s="19"/>
    </row>
    <row r="1674" spans="15:15" s="18" customFormat="1" x14ac:dyDescent="0.25">
      <c r="O1674" s="19"/>
    </row>
    <row r="1675" spans="15:15" s="18" customFormat="1" x14ac:dyDescent="0.25">
      <c r="O1675" s="19"/>
    </row>
    <row r="1676" spans="15:15" s="18" customFormat="1" x14ac:dyDescent="0.25">
      <c r="O1676" s="19"/>
    </row>
    <row r="1677" spans="15:15" s="18" customFormat="1" x14ac:dyDescent="0.25">
      <c r="O1677" s="19"/>
    </row>
    <row r="1678" spans="15:15" s="18" customFormat="1" x14ac:dyDescent="0.25">
      <c r="O1678" s="19"/>
    </row>
    <row r="1679" spans="15:15" s="18" customFormat="1" x14ac:dyDescent="0.25">
      <c r="O1679" s="19"/>
    </row>
    <row r="1680" spans="15:15" s="18" customFormat="1" x14ac:dyDescent="0.25">
      <c r="O1680" s="19"/>
    </row>
    <row r="1681" spans="15:15" s="18" customFormat="1" x14ac:dyDescent="0.25">
      <c r="O1681" s="19"/>
    </row>
    <row r="1682" spans="15:15" s="18" customFormat="1" x14ac:dyDescent="0.25">
      <c r="O1682" s="19"/>
    </row>
    <row r="1683" spans="15:15" s="18" customFormat="1" x14ac:dyDescent="0.25">
      <c r="O1683" s="19"/>
    </row>
    <row r="1684" spans="15:15" s="18" customFormat="1" x14ac:dyDescent="0.25">
      <c r="O1684" s="19"/>
    </row>
    <row r="1685" spans="15:15" s="18" customFormat="1" x14ac:dyDescent="0.25">
      <c r="O1685" s="19"/>
    </row>
    <row r="1686" spans="15:15" s="18" customFormat="1" x14ac:dyDescent="0.25">
      <c r="O1686" s="19"/>
    </row>
    <row r="1687" spans="15:15" s="18" customFormat="1" x14ac:dyDescent="0.25">
      <c r="O1687" s="19"/>
    </row>
    <row r="1688" spans="15:15" s="18" customFormat="1" x14ac:dyDescent="0.25">
      <c r="O1688" s="19"/>
    </row>
    <row r="1689" spans="15:15" s="18" customFormat="1" x14ac:dyDescent="0.25">
      <c r="O1689" s="19"/>
    </row>
    <row r="1690" spans="15:15" s="18" customFormat="1" x14ac:dyDescent="0.25">
      <c r="O1690" s="19"/>
    </row>
    <row r="1691" spans="15:15" s="18" customFormat="1" x14ac:dyDescent="0.25">
      <c r="O1691" s="19"/>
    </row>
    <row r="1692" spans="15:15" s="18" customFormat="1" x14ac:dyDescent="0.25">
      <c r="O1692" s="19"/>
    </row>
    <row r="1693" spans="15:15" s="18" customFormat="1" x14ac:dyDescent="0.25">
      <c r="O1693" s="19"/>
    </row>
    <row r="1694" spans="15:15" s="18" customFormat="1" x14ac:dyDescent="0.25">
      <c r="O1694" s="19"/>
    </row>
    <row r="1695" spans="15:15" s="18" customFormat="1" x14ac:dyDescent="0.25">
      <c r="O1695" s="19"/>
    </row>
    <row r="1696" spans="15:15" s="18" customFormat="1" x14ac:dyDescent="0.25">
      <c r="O1696" s="19"/>
    </row>
    <row r="1697" spans="15:15" s="18" customFormat="1" x14ac:dyDescent="0.25">
      <c r="O1697" s="19"/>
    </row>
    <row r="1698" spans="15:15" s="18" customFormat="1" x14ac:dyDescent="0.25">
      <c r="O1698" s="19"/>
    </row>
    <row r="1699" spans="15:15" s="18" customFormat="1" x14ac:dyDescent="0.25">
      <c r="O1699" s="19"/>
    </row>
    <row r="1700" spans="15:15" s="18" customFormat="1" x14ac:dyDescent="0.25">
      <c r="O1700" s="19"/>
    </row>
    <row r="1701" spans="15:15" s="18" customFormat="1" x14ac:dyDescent="0.25">
      <c r="O1701" s="19"/>
    </row>
    <row r="1702" spans="15:15" s="18" customFormat="1" x14ac:dyDescent="0.25">
      <c r="O1702" s="19"/>
    </row>
    <row r="1703" spans="15:15" s="18" customFormat="1" x14ac:dyDescent="0.25">
      <c r="O1703" s="19"/>
    </row>
    <row r="1704" spans="15:15" s="18" customFormat="1" x14ac:dyDescent="0.25">
      <c r="O1704" s="19"/>
    </row>
    <row r="1705" spans="15:15" s="18" customFormat="1" x14ac:dyDescent="0.25">
      <c r="O1705" s="19"/>
    </row>
    <row r="1706" spans="15:15" s="18" customFormat="1" x14ac:dyDescent="0.25">
      <c r="O1706" s="19"/>
    </row>
    <row r="1707" spans="15:15" s="18" customFormat="1" x14ac:dyDescent="0.25">
      <c r="O1707" s="19"/>
    </row>
    <row r="1708" spans="15:15" s="18" customFormat="1" x14ac:dyDescent="0.25">
      <c r="O1708" s="19"/>
    </row>
    <row r="1709" spans="15:15" s="18" customFormat="1" x14ac:dyDescent="0.25">
      <c r="O1709" s="19"/>
    </row>
    <row r="1710" spans="15:15" s="18" customFormat="1" x14ac:dyDescent="0.25">
      <c r="O1710" s="19"/>
    </row>
    <row r="1711" spans="15:15" s="18" customFormat="1" x14ac:dyDescent="0.25">
      <c r="O1711" s="19"/>
    </row>
    <row r="1712" spans="15:15" s="18" customFormat="1" x14ac:dyDescent="0.25">
      <c r="O1712" s="19"/>
    </row>
    <row r="1713" spans="15:15" s="18" customFormat="1" x14ac:dyDescent="0.25">
      <c r="O1713" s="19"/>
    </row>
    <row r="1714" spans="15:15" s="18" customFormat="1" x14ac:dyDescent="0.25">
      <c r="O1714" s="19"/>
    </row>
    <row r="1715" spans="15:15" s="18" customFormat="1" x14ac:dyDescent="0.25">
      <c r="O1715" s="19"/>
    </row>
    <row r="1716" spans="15:15" s="18" customFormat="1" x14ac:dyDescent="0.25">
      <c r="O1716" s="19"/>
    </row>
    <row r="1717" spans="15:15" s="18" customFormat="1" x14ac:dyDescent="0.25">
      <c r="O1717" s="19"/>
    </row>
    <row r="1718" spans="15:15" s="18" customFormat="1" x14ac:dyDescent="0.25">
      <c r="O1718" s="19"/>
    </row>
    <row r="1719" spans="15:15" s="18" customFormat="1" x14ac:dyDescent="0.25">
      <c r="O1719" s="19"/>
    </row>
    <row r="1720" spans="15:15" s="18" customFormat="1" x14ac:dyDescent="0.25">
      <c r="O1720" s="19"/>
    </row>
    <row r="1721" spans="15:15" s="18" customFormat="1" x14ac:dyDescent="0.25">
      <c r="O1721" s="19"/>
    </row>
    <row r="1722" spans="15:15" s="18" customFormat="1" x14ac:dyDescent="0.25">
      <c r="O1722" s="19"/>
    </row>
    <row r="1723" spans="15:15" s="18" customFormat="1" x14ac:dyDescent="0.25">
      <c r="O1723" s="19"/>
    </row>
    <row r="1724" spans="15:15" s="18" customFormat="1" x14ac:dyDescent="0.25">
      <c r="O1724" s="19"/>
    </row>
    <row r="1725" spans="15:15" s="18" customFormat="1" x14ac:dyDescent="0.25">
      <c r="O1725" s="19"/>
    </row>
    <row r="1726" spans="15:15" s="18" customFormat="1" x14ac:dyDescent="0.25">
      <c r="O1726" s="19"/>
    </row>
    <row r="1727" spans="15:15" s="18" customFormat="1" x14ac:dyDescent="0.25">
      <c r="O1727" s="19"/>
    </row>
    <row r="1728" spans="15:15" s="18" customFormat="1" x14ac:dyDescent="0.25">
      <c r="O1728" s="19"/>
    </row>
    <row r="1729" spans="15:15" s="18" customFormat="1" x14ac:dyDescent="0.25">
      <c r="O1729" s="19"/>
    </row>
    <row r="1730" spans="15:15" s="18" customFormat="1" x14ac:dyDescent="0.25">
      <c r="O1730" s="19"/>
    </row>
    <row r="1731" spans="15:15" s="18" customFormat="1" x14ac:dyDescent="0.25">
      <c r="O1731" s="19"/>
    </row>
    <row r="1732" spans="15:15" s="18" customFormat="1" x14ac:dyDescent="0.25">
      <c r="O1732" s="19"/>
    </row>
    <row r="1733" spans="15:15" s="18" customFormat="1" x14ac:dyDescent="0.25">
      <c r="O1733" s="19"/>
    </row>
    <row r="1734" spans="15:15" s="18" customFormat="1" x14ac:dyDescent="0.25">
      <c r="O1734" s="19"/>
    </row>
    <row r="1735" spans="15:15" s="18" customFormat="1" x14ac:dyDescent="0.25">
      <c r="O1735" s="19"/>
    </row>
    <row r="1736" spans="15:15" s="18" customFormat="1" x14ac:dyDescent="0.25">
      <c r="O1736" s="19"/>
    </row>
    <row r="1737" spans="15:15" s="18" customFormat="1" x14ac:dyDescent="0.25">
      <c r="O1737" s="19"/>
    </row>
    <row r="1738" spans="15:15" s="18" customFormat="1" x14ac:dyDescent="0.25">
      <c r="O1738" s="19"/>
    </row>
    <row r="1739" spans="15:15" s="18" customFormat="1" x14ac:dyDescent="0.25">
      <c r="O1739" s="19"/>
    </row>
    <row r="1740" spans="15:15" s="18" customFormat="1" x14ac:dyDescent="0.25">
      <c r="O1740" s="19"/>
    </row>
    <row r="1741" spans="15:15" s="18" customFormat="1" x14ac:dyDescent="0.25">
      <c r="O1741" s="19"/>
    </row>
    <row r="1742" spans="15:15" s="18" customFormat="1" x14ac:dyDescent="0.25">
      <c r="O1742" s="19"/>
    </row>
    <row r="1743" spans="15:15" s="18" customFormat="1" x14ac:dyDescent="0.25">
      <c r="O1743" s="19"/>
    </row>
    <row r="1744" spans="15:15" s="18" customFormat="1" x14ac:dyDescent="0.25">
      <c r="O1744" s="19"/>
    </row>
    <row r="1745" spans="15:15" s="18" customFormat="1" x14ac:dyDescent="0.25">
      <c r="O1745" s="19"/>
    </row>
    <row r="1746" spans="15:15" s="18" customFormat="1" x14ac:dyDescent="0.25">
      <c r="O1746" s="19"/>
    </row>
    <row r="1747" spans="15:15" s="18" customFormat="1" x14ac:dyDescent="0.25">
      <c r="O1747" s="19"/>
    </row>
    <row r="1748" spans="15:15" s="18" customFormat="1" x14ac:dyDescent="0.25">
      <c r="O1748" s="19"/>
    </row>
    <row r="1749" spans="15:15" s="18" customFormat="1" x14ac:dyDescent="0.25">
      <c r="O1749" s="19"/>
    </row>
    <row r="1750" spans="15:15" s="18" customFormat="1" x14ac:dyDescent="0.25">
      <c r="O1750" s="19"/>
    </row>
    <row r="1751" spans="15:15" s="18" customFormat="1" x14ac:dyDescent="0.25">
      <c r="O1751" s="19"/>
    </row>
    <row r="1752" spans="15:15" s="18" customFormat="1" x14ac:dyDescent="0.25">
      <c r="O1752" s="19"/>
    </row>
    <row r="1753" spans="15:15" s="18" customFormat="1" x14ac:dyDescent="0.25">
      <c r="O1753" s="19"/>
    </row>
    <row r="1754" spans="15:15" s="18" customFormat="1" x14ac:dyDescent="0.25">
      <c r="O1754" s="19"/>
    </row>
    <row r="1755" spans="15:15" s="18" customFormat="1" x14ac:dyDescent="0.25">
      <c r="O1755" s="19"/>
    </row>
    <row r="1756" spans="15:15" s="18" customFormat="1" x14ac:dyDescent="0.25">
      <c r="O1756" s="19"/>
    </row>
    <row r="1757" spans="15:15" s="18" customFormat="1" x14ac:dyDescent="0.25">
      <c r="O1757" s="19"/>
    </row>
    <row r="1758" spans="15:15" s="18" customFormat="1" x14ac:dyDescent="0.25">
      <c r="O1758" s="19"/>
    </row>
    <row r="1759" spans="15:15" s="18" customFormat="1" x14ac:dyDescent="0.25">
      <c r="O1759" s="19"/>
    </row>
    <row r="1760" spans="15:15" s="18" customFormat="1" x14ac:dyDescent="0.25">
      <c r="O1760" s="19"/>
    </row>
    <row r="1761" spans="15:15" s="18" customFormat="1" x14ac:dyDescent="0.25">
      <c r="O1761" s="19"/>
    </row>
    <row r="1762" spans="15:15" s="18" customFormat="1" x14ac:dyDescent="0.25">
      <c r="O1762" s="19"/>
    </row>
    <row r="1763" spans="15:15" s="18" customFormat="1" x14ac:dyDescent="0.25">
      <c r="O1763" s="19"/>
    </row>
    <row r="1764" spans="15:15" s="18" customFormat="1" x14ac:dyDescent="0.25">
      <c r="O1764" s="19"/>
    </row>
    <row r="1765" spans="15:15" s="18" customFormat="1" x14ac:dyDescent="0.25">
      <c r="O1765" s="19"/>
    </row>
    <row r="1766" spans="15:15" s="18" customFormat="1" x14ac:dyDescent="0.25">
      <c r="O1766" s="19"/>
    </row>
    <row r="1767" spans="15:15" s="18" customFormat="1" x14ac:dyDescent="0.25">
      <c r="O1767" s="19"/>
    </row>
    <row r="1768" spans="15:15" s="18" customFormat="1" x14ac:dyDescent="0.25">
      <c r="O1768" s="19"/>
    </row>
    <row r="1769" spans="15:15" s="18" customFormat="1" x14ac:dyDescent="0.25">
      <c r="O1769" s="19"/>
    </row>
    <row r="1770" spans="15:15" s="18" customFormat="1" x14ac:dyDescent="0.25">
      <c r="O1770" s="19"/>
    </row>
    <row r="1771" spans="15:15" s="18" customFormat="1" x14ac:dyDescent="0.25">
      <c r="O1771" s="19"/>
    </row>
    <row r="1772" spans="15:15" s="18" customFormat="1" x14ac:dyDescent="0.25">
      <c r="O1772" s="19"/>
    </row>
    <row r="1773" spans="15:15" s="18" customFormat="1" x14ac:dyDescent="0.25">
      <c r="O1773" s="19"/>
    </row>
    <row r="1774" spans="15:15" s="18" customFormat="1" x14ac:dyDescent="0.25">
      <c r="O1774" s="19"/>
    </row>
    <row r="1775" spans="15:15" s="18" customFormat="1" x14ac:dyDescent="0.25">
      <c r="O1775" s="19"/>
    </row>
    <row r="1776" spans="15:15" s="18" customFormat="1" x14ac:dyDescent="0.25">
      <c r="O1776" s="19"/>
    </row>
    <row r="1777" spans="15:15" s="18" customFormat="1" x14ac:dyDescent="0.25">
      <c r="O1777" s="19"/>
    </row>
    <row r="1778" spans="15:15" s="18" customFormat="1" x14ac:dyDescent="0.25">
      <c r="O1778" s="19"/>
    </row>
    <row r="1779" spans="15:15" s="18" customFormat="1" x14ac:dyDescent="0.25">
      <c r="O1779" s="19"/>
    </row>
    <row r="1780" spans="15:15" s="18" customFormat="1" x14ac:dyDescent="0.25">
      <c r="O1780" s="19"/>
    </row>
    <row r="1781" spans="15:15" s="18" customFormat="1" x14ac:dyDescent="0.25">
      <c r="O1781" s="19"/>
    </row>
    <row r="1782" spans="15:15" s="18" customFormat="1" x14ac:dyDescent="0.25">
      <c r="O1782" s="19"/>
    </row>
    <row r="1783" spans="15:15" s="18" customFormat="1" x14ac:dyDescent="0.25">
      <c r="O1783" s="19"/>
    </row>
    <row r="1784" spans="15:15" s="18" customFormat="1" x14ac:dyDescent="0.25">
      <c r="O1784" s="19"/>
    </row>
    <row r="1785" spans="15:15" s="18" customFormat="1" x14ac:dyDescent="0.25">
      <c r="O1785" s="19"/>
    </row>
    <row r="1786" spans="15:15" s="18" customFormat="1" x14ac:dyDescent="0.25">
      <c r="O1786" s="19"/>
    </row>
    <row r="1787" spans="15:15" s="18" customFormat="1" x14ac:dyDescent="0.25">
      <c r="O1787" s="19"/>
    </row>
    <row r="1788" spans="15:15" s="18" customFormat="1" x14ac:dyDescent="0.25">
      <c r="O1788" s="19"/>
    </row>
    <row r="1789" spans="15:15" s="18" customFormat="1" x14ac:dyDescent="0.25">
      <c r="O1789" s="19"/>
    </row>
    <row r="1790" spans="15:15" s="18" customFormat="1" x14ac:dyDescent="0.25">
      <c r="O1790" s="19"/>
    </row>
    <row r="1791" spans="15:15" s="18" customFormat="1" x14ac:dyDescent="0.25">
      <c r="O1791" s="19"/>
    </row>
    <row r="1792" spans="15:15" s="18" customFormat="1" x14ac:dyDescent="0.25">
      <c r="O1792" s="19"/>
    </row>
    <row r="1793" spans="15:15" s="18" customFormat="1" x14ac:dyDescent="0.25">
      <c r="O1793" s="19"/>
    </row>
    <row r="1794" spans="15:15" s="18" customFormat="1" x14ac:dyDescent="0.25">
      <c r="O1794" s="19"/>
    </row>
    <row r="1795" spans="15:15" s="18" customFormat="1" x14ac:dyDescent="0.25">
      <c r="O1795" s="19"/>
    </row>
    <row r="1796" spans="15:15" s="18" customFormat="1" x14ac:dyDescent="0.25">
      <c r="O1796" s="19"/>
    </row>
    <row r="1797" spans="15:15" s="18" customFormat="1" x14ac:dyDescent="0.25">
      <c r="O1797" s="19"/>
    </row>
    <row r="1798" spans="15:15" s="18" customFormat="1" x14ac:dyDescent="0.25">
      <c r="O1798" s="19"/>
    </row>
    <row r="1799" spans="15:15" s="18" customFormat="1" x14ac:dyDescent="0.25">
      <c r="O1799" s="19"/>
    </row>
    <row r="1800" spans="15:15" s="18" customFormat="1" x14ac:dyDescent="0.25">
      <c r="O1800" s="19"/>
    </row>
    <row r="1801" spans="15:15" s="18" customFormat="1" x14ac:dyDescent="0.25">
      <c r="O1801" s="19"/>
    </row>
    <row r="1802" spans="15:15" s="18" customFormat="1" x14ac:dyDescent="0.25">
      <c r="O1802" s="19"/>
    </row>
    <row r="1803" spans="15:15" s="18" customFormat="1" x14ac:dyDescent="0.25">
      <c r="O1803" s="19"/>
    </row>
    <row r="1804" spans="15:15" s="18" customFormat="1" x14ac:dyDescent="0.25">
      <c r="O1804" s="19"/>
    </row>
    <row r="1805" spans="15:15" s="18" customFormat="1" x14ac:dyDescent="0.25">
      <c r="O1805" s="19"/>
    </row>
    <row r="1806" spans="15:15" s="18" customFormat="1" x14ac:dyDescent="0.25">
      <c r="O1806" s="19"/>
    </row>
    <row r="1807" spans="15:15" s="18" customFormat="1" x14ac:dyDescent="0.25">
      <c r="O1807" s="19"/>
    </row>
    <row r="1808" spans="15:15" s="18" customFormat="1" x14ac:dyDescent="0.25">
      <c r="O1808" s="19"/>
    </row>
    <row r="1809" spans="15:15" s="18" customFormat="1" x14ac:dyDescent="0.25">
      <c r="O1809" s="19"/>
    </row>
    <row r="1810" spans="15:15" s="18" customFormat="1" x14ac:dyDescent="0.25">
      <c r="O1810" s="19"/>
    </row>
    <row r="1811" spans="15:15" s="18" customFormat="1" x14ac:dyDescent="0.25">
      <c r="O1811" s="19"/>
    </row>
    <row r="1812" spans="15:15" s="18" customFormat="1" x14ac:dyDescent="0.25">
      <c r="O1812" s="19"/>
    </row>
    <row r="1813" spans="15:15" s="18" customFormat="1" x14ac:dyDescent="0.25">
      <c r="O1813" s="19"/>
    </row>
    <row r="1814" spans="15:15" s="18" customFormat="1" x14ac:dyDescent="0.25">
      <c r="O1814" s="19"/>
    </row>
    <row r="1815" spans="15:15" s="18" customFormat="1" x14ac:dyDescent="0.25">
      <c r="O1815" s="19"/>
    </row>
    <row r="1816" spans="15:15" s="18" customFormat="1" x14ac:dyDescent="0.25">
      <c r="O1816" s="19"/>
    </row>
    <row r="1817" spans="15:15" s="18" customFormat="1" x14ac:dyDescent="0.25">
      <c r="O1817" s="19"/>
    </row>
    <row r="1818" spans="15:15" s="18" customFormat="1" x14ac:dyDescent="0.25">
      <c r="O1818" s="19"/>
    </row>
    <row r="1819" spans="15:15" s="18" customFormat="1" x14ac:dyDescent="0.25">
      <c r="O1819" s="19"/>
    </row>
    <row r="1820" spans="15:15" s="18" customFormat="1" x14ac:dyDescent="0.25">
      <c r="O1820" s="19"/>
    </row>
    <row r="1821" spans="15:15" s="18" customFormat="1" x14ac:dyDescent="0.25">
      <c r="O1821" s="19"/>
    </row>
    <row r="1822" spans="15:15" s="18" customFormat="1" x14ac:dyDescent="0.25">
      <c r="O1822" s="19"/>
    </row>
    <row r="1823" spans="15:15" s="18" customFormat="1" x14ac:dyDescent="0.25">
      <c r="O1823" s="19"/>
    </row>
    <row r="1824" spans="15:15" s="18" customFormat="1" x14ac:dyDescent="0.25">
      <c r="O1824" s="19"/>
    </row>
    <row r="1825" spans="15:15" s="18" customFormat="1" x14ac:dyDescent="0.25">
      <c r="O1825" s="19"/>
    </row>
    <row r="1826" spans="15:15" s="18" customFormat="1" x14ac:dyDescent="0.25">
      <c r="O1826" s="19"/>
    </row>
    <row r="1827" spans="15:15" s="18" customFormat="1" x14ac:dyDescent="0.25">
      <c r="O1827" s="19"/>
    </row>
    <row r="1828" spans="15:15" s="18" customFormat="1" x14ac:dyDescent="0.25">
      <c r="O1828" s="19"/>
    </row>
    <row r="1829" spans="15:15" s="18" customFormat="1" x14ac:dyDescent="0.25">
      <c r="O1829" s="19"/>
    </row>
    <row r="1830" spans="15:15" s="18" customFormat="1" x14ac:dyDescent="0.25">
      <c r="O1830" s="19"/>
    </row>
    <row r="1831" spans="15:15" s="18" customFormat="1" x14ac:dyDescent="0.25">
      <c r="O1831" s="19"/>
    </row>
    <row r="1832" spans="15:15" s="18" customFormat="1" x14ac:dyDescent="0.25">
      <c r="O1832" s="19"/>
    </row>
    <row r="1833" spans="15:15" s="18" customFormat="1" x14ac:dyDescent="0.25">
      <c r="O1833" s="19"/>
    </row>
    <row r="1834" spans="15:15" s="18" customFormat="1" x14ac:dyDescent="0.25">
      <c r="O1834" s="19"/>
    </row>
    <row r="1835" spans="15:15" s="18" customFormat="1" x14ac:dyDescent="0.25">
      <c r="O1835" s="19"/>
    </row>
    <row r="1836" spans="15:15" s="18" customFormat="1" x14ac:dyDescent="0.25">
      <c r="O1836" s="19"/>
    </row>
    <row r="1837" spans="15:15" s="18" customFormat="1" x14ac:dyDescent="0.25">
      <c r="O1837" s="19"/>
    </row>
    <row r="1838" spans="15:15" s="18" customFormat="1" x14ac:dyDescent="0.25">
      <c r="O1838" s="19"/>
    </row>
    <row r="1839" spans="15:15" s="18" customFormat="1" x14ac:dyDescent="0.25">
      <c r="O1839" s="19"/>
    </row>
    <row r="1840" spans="15:15" s="18" customFormat="1" x14ac:dyDescent="0.25">
      <c r="O1840" s="19"/>
    </row>
    <row r="1841" spans="15:15" s="18" customFormat="1" x14ac:dyDescent="0.25">
      <c r="O1841" s="19"/>
    </row>
    <row r="1842" spans="15:15" s="18" customFormat="1" x14ac:dyDescent="0.25">
      <c r="O1842" s="19"/>
    </row>
    <row r="1843" spans="15:15" s="18" customFormat="1" x14ac:dyDescent="0.25">
      <c r="O1843" s="19"/>
    </row>
    <row r="1844" spans="15:15" s="18" customFormat="1" x14ac:dyDescent="0.25">
      <c r="O1844" s="19"/>
    </row>
    <row r="1845" spans="15:15" s="18" customFormat="1" x14ac:dyDescent="0.25">
      <c r="O1845" s="19"/>
    </row>
    <row r="1846" spans="15:15" s="18" customFormat="1" x14ac:dyDescent="0.25">
      <c r="O1846" s="19"/>
    </row>
    <row r="1847" spans="15:15" s="18" customFormat="1" x14ac:dyDescent="0.25">
      <c r="O1847" s="19"/>
    </row>
    <row r="1848" spans="15:15" s="18" customFormat="1" x14ac:dyDescent="0.25">
      <c r="O1848" s="19"/>
    </row>
    <row r="1849" spans="15:15" s="18" customFormat="1" x14ac:dyDescent="0.25">
      <c r="O1849" s="19"/>
    </row>
    <row r="1850" spans="15:15" s="18" customFormat="1" x14ac:dyDescent="0.25">
      <c r="O1850" s="19"/>
    </row>
    <row r="1851" spans="15:15" s="18" customFormat="1" x14ac:dyDescent="0.25">
      <c r="O1851" s="19"/>
    </row>
    <row r="1852" spans="15:15" s="18" customFormat="1" x14ac:dyDescent="0.25">
      <c r="O1852" s="19"/>
    </row>
    <row r="1853" spans="15:15" s="18" customFormat="1" x14ac:dyDescent="0.25">
      <c r="O1853" s="19"/>
    </row>
    <row r="1854" spans="15:15" s="18" customFormat="1" x14ac:dyDescent="0.25">
      <c r="O1854" s="19"/>
    </row>
    <row r="1855" spans="15:15" s="18" customFormat="1" x14ac:dyDescent="0.25">
      <c r="O1855" s="19"/>
    </row>
    <row r="1856" spans="15:15" s="18" customFormat="1" x14ac:dyDescent="0.25">
      <c r="O1856" s="19"/>
    </row>
    <row r="1857" spans="15:15" s="18" customFormat="1" x14ac:dyDescent="0.25">
      <c r="O1857" s="19"/>
    </row>
    <row r="1858" spans="15:15" s="18" customFormat="1" x14ac:dyDescent="0.25">
      <c r="O1858" s="19"/>
    </row>
    <row r="1859" spans="15:15" s="18" customFormat="1" x14ac:dyDescent="0.25">
      <c r="O1859" s="19"/>
    </row>
    <row r="1860" spans="15:15" s="18" customFormat="1" x14ac:dyDescent="0.25">
      <c r="O1860" s="19"/>
    </row>
    <row r="1861" spans="15:15" s="18" customFormat="1" x14ac:dyDescent="0.25">
      <c r="O1861" s="19"/>
    </row>
    <row r="1862" spans="15:15" s="18" customFormat="1" x14ac:dyDescent="0.25">
      <c r="O1862" s="19"/>
    </row>
    <row r="1863" spans="15:15" s="18" customFormat="1" x14ac:dyDescent="0.25">
      <c r="O1863" s="19"/>
    </row>
    <row r="1864" spans="15:15" s="18" customFormat="1" x14ac:dyDescent="0.25">
      <c r="O1864" s="19"/>
    </row>
    <row r="1865" spans="15:15" s="18" customFormat="1" x14ac:dyDescent="0.25">
      <c r="O1865" s="19"/>
    </row>
    <row r="1866" spans="15:15" s="18" customFormat="1" x14ac:dyDescent="0.25">
      <c r="O1866" s="19"/>
    </row>
    <row r="1867" spans="15:15" s="18" customFormat="1" x14ac:dyDescent="0.25">
      <c r="O1867" s="19"/>
    </row>
    <row r="1868" spans="15:15" s="18" customFormat="1" x14ac:dyDescent="0.25">
      <c r="O1868" s="19"/>
    </row>
    <row r="1869" spans="15:15" s="18" customFormat="1" x14ac:dyDescent="0.25">
      <c r="O1869" s="19"/>
    </row>
    <row r="1870" spans="15:15" s="18" customFormat="1" x14ac:dyDescent="0.25">
      <c r="O1870" s="19"/>
    </row>
    <row r="1871" spans="15:15" s="18" customFormat="1" x14ac:dyDescent="0.25">
      <c r="O1871" s="19"/>
    </row>
    <row r="1872" spans="15:15" s="18" customFormat="1" x14ac:dyDescent="0.25">
      <c r="O1872" s="19"/>
    </row>
    <row r="1873" spans="15:15" s="18" customFormat="1" x14ac:dyDescent="0.25">
      <c r="O1873" s="19"/>
    </row>
    <row r="1874" spans="15:15" s="18" customFormat="1" x14ac:dyDescent="0.25">
      <c r="O1874" s="19"/>
    </row>
    <row r="1875" spans="15:15" s="18" customFormat="1" x14ac:dyDescent="0.25">
      <c r="O1875" s="19"/>
    </row>
    <row r="1876" spans="15:15" s="18" customFormat="1" x14ac:dyDescent="0.25">
      <c r="O1876" s="19"/>
    </row>
    <row r="1877" spans="15:15" s="18" customFormat="1" x14ac:dyDescent="0.25">
      <c r="O1877" s="19"/>
    </row>
    <row r="1878" spans="15:15" s="18" customFormat="1" x14ac:dyDescent="0.25">
      <c r="O1878" s="19"/>
    </row>
    <row r="1879" spans="15:15" s="18" customFormat="1" x14ac:dyDescent="0.25">
      <c r="O1879" s="19"/>
    </row>
    <row r="1880" spans="15:15" s="18" customFormat="1" x14ac:dyDescent="0.25">
      <c r="O1880" s="19"/>
    </row>
    <row r="1881" spans="15:15" s="18" customFormat="1" x14ac:dyDescent="0.25">
      <c r="O1881" s="19"/>
    </row>
    <row r="1882" spans="15:15" s="18" customFormat="1" x14ac:dyDescent="0.25">
      <c r="O1882" s="19"/>
    </row>
    <row r="1883" spans="15:15" s="18" customFormat="1" x14ac:dyDescent="0.25">
      <c r="O1883" s="19"/>
    </row>
    <row r="1884" spans="15:15" s="18" customFormat="1" x14ac:dyDescent="0.25">
      <c r="O1884" s="19"/>
    </row>
    <row r="1885" spans="15:15" s="18" customFormat="1" x14ac:dyDescent="0.25">
      <c r="O1885" s="19"/>
    </row>
    <row r="1886" spans="15:15" s="18" customFormat="1" x14ac:dyDescent="0.25">
      <c r="O1886" s="19"/>
    </row>
    <row r="1887" spans="15:15" s="18" customFormat="1" x14ac:dyDescent="0.25">
      <c r="O1887" s="19"/>
    </row>
    <row r="1888" spans="15:15" s="18" customFormat="1" x14ac:dyDescent="0.25">
      <c r="O1888" s="19"/>
    </row>
    <row r="1889" spans="15:15" s="18" customFormat="1" x14ac:dyDescent="0.25">
      <c r="O1889" s="19"/>
    </row>
    <row r="1890" spans="15:15" s="18" customFormat="1" x14ac:dyDescent="0.25">
      <c r="O1890" s="19"/>
    </row>
    <row r="1891" spans="15:15" s="18" customFormat="1" x14ac:dyDescent="0.25">
      <c r="O1891" s="19"/>
    </row>
    <row r="1892" spans="15:15" s="18" customFormat="1" x14ac:dyDescent="0.25">
      <c r="O1892" s="19"/>
    </row>
    <row r="1893" spans="15:15" s="18" customFormat="1" x14ac:dyDescent="0.25">
      <c r="O1893" s="19"/>
    </row>
    <row r="1894" spans="15:15" s="18" customFormat="1" x14ac:dyDescent="0.25">
      <c r="O1894" s="19"/>
    </row>
    <row r="1895" spans="15:15" s="18" customFormat="1" x14ac:dyDescent="0.25">
      <c r="O1895" s="19"/>
    </row>
    <row r="1896" spans="15:15" s="18" customFormat="1" x14ac:dyDescent="0.25">
      <c r="O1896" s="19"/>
    </row>
    <row r="1897" spans="15:15" s="18" customFormat="1" x14ac:dyDescent="0.25">
      <c r="O1897" s="19"/>
    </row>
    <row r="1898" spans="15:15" s="18" customFormat="1" x14ac:dyDescent="0.25">
      <c r="O1898" s="19"/>
    </row>
    <row r="1899" spans="15:15" s="18" customFormat="1" x14ac:dyDescent="0.25">
      <c r="O1899" s="19"/>
    </row>
    <row r="1900" spans="15:15" s="18" customFormat="1" x14ac:dyDescent="0.25">
      <c r="O1900" s="19"/>
    </row>
    <row r="1901" spans="15:15" s="18" customFormat="1" x14ac:dyDescent="0.25">
      <c r="O1901" s="19"/>
    </row>
    <row r="1902" spans="15:15" s="18" customFormat="1" x14ac:dyDescent="0.25">
      <c r="O1902" s="19"/>
    </row>
    <row r="1903" spans="15:15" s="18" customFormat="1" x14ac:dyDescent="0.25">
      <c r="O1903" s="19"/>
    </row>
    <row r="1904" spans="15:15" s="18" customFormat="1" x14ac:dyDescent="0.25">
      <c r="O1904" s="19"/>
    </row>
    <row r="1905" spans="15:15" s="18" customFormat="1" x14ac:dyDescent="0.25">
      <c r="O1905" s="19"/>
    </row>
    <row r="1906" spans="15:15" s="18" customFormat="1" x14ac:dyDescent="0.25">
      <c r="O1906" s="19"/>
    </row>
    <row r="1907" spans="15:15" s="18" customFormat="1" x14ac:dyDescent="0.25">
      <c r="O1907" s="19"/>
    </row>
    <row r="1908" spans="15:15" s="18" customFormat="1" x14ac:dyDescent="0.25">
      <c r="O1908" s="19"/>
    </row>
    <row r="1909" spans="15:15" s="18" customFormat="1" x14ac:dyDescent="0.25">
      <c r="O1909" s="19"/>
    </row>
    <row r="1910" spans="15:15" s="18" customFormat="1" x14ac:dyDescent="0.25">
      <c r="O1910" s="19"/>
    </row>
    <row r="1911" spans="15:15" s="18" customFormat="1" x14ac:dyDescent="0.25">
      <c r="O1911" s="19"/>
    </row>
    <row r="1912" spans="15:15" s="18" customFormat="1" x14ac:dyDescent="0.25">
      <c r="O1912" s="19"/>
    </row>
    <row r="1913" spans="15:15" s="18" customFormat="1" x14ac:dyDescent="0.25">
      <c r="O1913" s="19"/>
    </row>
    <row r="1914" spans="15:15" s="18" customFormat="1" x14ac:dyDescent="0.25">
      <c r="O1914" s="19"/>
    </row>
    <row r="1915" spans="15:15" s="18" customFormat="1" x14ac:dyDescent="0.25">
      <c r="O1915" s="19"/>
    </row>
    <row r="1916" spans="15:15" s="18" customFormat="1" x14ac:dyDescent="0.25">
      <c r="O1916" s="19"/>
    </row>
    <row r="1917" spans="15:15" s="18" customFormat="1" x14ac:dyDescent="0.25">
      <c r="O1917" s="19"/>
    </row>
    <row r="1918" spans="15:15" s="18" customFormat="1" x14ac:dyDescent="0.25">
      <c r="O1918" s="19"/>
    </row>
    <row r="1919" spans="15:15" s="18" customFormat="1" x14ac:dyDescent="0.25">
      <c r="O1919" s="19"/>
    </row>
    <row r="1920" spans="15:15" s="18" customFormat="1" x14ac:dyDescent="0.25">
      <c r="O1920" s="19"/>
    </row>
    <row r="1921" spans="15:15" s="18" customFormat="1" x14ac:dyDescent="0.25">
      <c r="O1921" s="19"/>
    </row>
    <row r="1922" spans="15:15" s="18" customFormat="1" x14ac:dyDescent="0.25">
      <c r="O1922" s="19"/>
    </row>
    <row r="1923" spans="15:15" s="18" customFormat="1" x14ac:dyDescent="0.25">
      <c r="O1923" s="19"/>
    </row>
    <row r="1924" spans="15:15" s="18" customFormat="1" x14ac:dyDescent="0.25">
      <c r="O1924" s="19"/>
    </row>
    <row r="1925" spans="15:15" s="18" customFormat="1" x14ac:dyDescent="0.25">
      <c r="O1925" s="19"/>
    </row>
    <row r="1926" spans="15:15" s="18" customFormat="1" x14ac:dyDescent="0.25">
      <c r="O1926" s="19"/>
    </row>
    <row r="1927" spans="15:15" s="18" customFormat="1" x14ac:dyDescent="0.25">
      <c r="O1927" s="19"/>
    </row>
    <row r="1928" spans="15:15" s="18" customFormat="1" x14ac:dyDescent="0.25">
      <c r="O1928" s="19"/>
    </row>
    <row r="1929" spans="15:15" s="18" customFormat="1" x14ac:dyDescent="0.25">
      <c r="O1929" s="19"/>
    </row>
    <row r="1930" spans="15:15" s="18" customFormat="1" x14ac:dyDescent="0.25">
      <c r="O1930" s="19"/>
    </row>
    <row r="1931" spans="15:15" s="18" customFormat="1" x14ac:dyDescent="0.25">
      <c r="O1931" s="19"/>
    </row>
    <row r="1932" spans="15:15" s="18" customFormat="1" x14ac:dyDescent="0.25">
      <c r="O1932" s="19"/>
    </row>
    <row r="1933" spans="15:15" s="18" customFormat="1" x14ac:dyDescent="0.25">
      <c r="O1933" s="19"/>
    </row>
    <row r="1934" spans="15:15" s="18" customFormat="1" x14ac:dyDescent="0.25">
      <c r="O1934" s="19"/>
    </row>
    <row r="1935" spans="15:15" s="18" customFormat="1" x14ac:dyDescent="0.25">
      <c r="O1935" s="19"/>
    </row>
    <row r="1936" spans="15:15" s="18" customFormat="1" x14ac:dyDescent="0.25">
      <c r="O1936" s="19"/>
    </row>
    <row r="1937" spans="15:15" s="18" customFormat="1" x14ac:dyDescent="0.25">
      <c r="O1937" s="19"/>
    </row>
    <row r="1938" spans="15:15" s="18" customFormat="1" x14ac:dyDescent="0.25">
      <c r="O1938" s="19"/>
    </row>
    <row r="1939" spans="15:15" s="18" customFormat="1" x14ac:dyDescent="0.25">
      <c r="O1939" s="19"/>
    </row>
    <row r="1940" spans="15:15" s="18" customFormat="1" x14ac:dyDescent="0.25">
      <c r="O1940" s="19"/>
    </row>
    <row r="1941" spans="15:15" s="18" customFormat="1" x14ac:dyDescent="0.25">
      <c r="O1941" s="19"/>
    </row>
    <row r="1942" spans="15:15" s="18" customFormat="1" x14ac:dyDescent="0.25">
      <c r="O1942" s="19"/>
    </row>
    <row r="1943" spans="15:15" s="18" customFormat="1" x14ac:dyDescent="0.25">
      <c r="O1943" s="19"/>
    </row>
    <row r="1944" spans="15:15" s="18" customFormat="1" x14ac:dyDescent="0.25">
      <c r="O1944" s="19"/>
    </row>
    <row r="1945" spans="15:15" s="18" customFormat="1" x14ac:dyDescent="0.25">
      <c r="O1945" s="19"/>
    </row>
    <row r="1946" spans="15:15" s="18" customFormat="1" x14ac:dyDescent="0.25">
      <c r="O1946" s="19"/>
    </row>
    <row r="1947" spans="15:15" s="18" customFormat="1" x14ac:dyDescent="0.25">
      <c r="O1947" s="19"/>
    </row>
    <row r="1948" spans="15:15" s="18" customFormat="1" x14ac:dyDescent="0.25">
      <c r="O1948" s="19"/>
    </row>
    <row r="1949" spans="15:15" s="18" customFormat="1" x14ac:dyDescent="0.25">
      <c r="O1949" s="19"/>
    </row>
    <row r="1950" spans="15:15" s="18" customFormat="1" x14ac:dyDescent="0.25">
      <c r="O1950" s="19"/>
    </row>
  </sheetData>
  <mergeCells count="19">
    <mergeCell ref="M20:M21"/>
    <mergeCell ref="M38:M39"/>
    <mergeCell ref="M26:M27"/>
    <mergeCell ref="M28:M29"/>
    <mergeCell ref="M30:M31"/>
    <mergeCell ref="M32:M33"/>
    <mergeCell ref="M34:M35"/>
    <mergeCell ref="M36:M37"/>
    <mergeCell ref="M22:M23"/>
    <mergeCell ref="M24:M25"/>
    <mergeCell ref="A1:L1"/>
    <mergeCell ref="M4:M5"/>
    <mergeCell ref="M6:M7"/>
    <mergeCell ref="M8:M9"/>
    <mergeCell ref="M18:M19"/>
    <mergeCell ref="M10:M11"/>
    <mergeCell ref="M12:M13"/>
    <mergeCell ref="M14:M15"/>
    <mergeCell ref="M16:M17"/>
  </mergeCells>
  <phoneticPr fontId="12" type="noConversion"/>
  <pageMargins left="0.47" right="0.13" top="1" bottom="1" header="0.5" footer="0.5"/>
  <pageSetup scale="83" orientation="landscape" horizontalDpi="300" verticalDpi="300" r:id="rId1"/>
  <headerFooter alignWithMargins="0"/>
  <rowBreaks count="1" manualBreakCount="1">
    <brk id="2" max="9" man="1"/>
  </rowBreaks>
  <colBreaks count="1" manualBreakCount="1">
    <brk id="9" min="1" max="4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zoomScale="75" zoomScaleNormal="75" zoomScalePageLayoutView="75" workbookViewId="0">
      <selection activeCell="K50" sqref="K50"/>
    </sheetView>
  </sheetViews>
  <sheetFormatPr defaultColWidth="8.81640625" defaultRowHeight="12.5" x14ac:dyDescent="0.25"/>
  <cols>
    <col min="2" max="2" width="19.1796875" customWidth="1"/>
    <col min="3" max="12" width="15.81640625" customWidth="1"/>
  </cols>
  <sheetData>
    <row r="1" spans="1:12" ht="20" x14ac:dyDescent="0.4">
      <c r="A1" s="562" t="s">
        <v>2207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3" spans="1:1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</row>
    <row r="4" spans="1:12" ht="13" x14ac:dyDescent="0.3">
      <c r="A4" s="49">
        <v>1</v>
      </c>
      <c r="B4" s="54" t="s">
        <v>241</v>
      </c>
      <c r="C4" s="123" t="s">
        <v>2347</v>
      </c>
      <c r="D4" s="123" t="s">
        <v>2365</v>
      </c>
      <c r="E4" s="123" t="s">
        <v>2383</v>
      </c>
      <c r="F4" s="123" t="s">
        <v>2401</v>
      </c>
      <c r="G4" s="123" t="s">
        <v>2419</v>
      </c>
      <c r="H4" s="123" t="s">
        <v>2436</v>
      </c>
      <c r="I4" s="123" t="s">
        <v>2452</v>
      </c>
      <c r="J4" s="123" t="s">
        <v>2470</v>
      </c>
      <c r="K4" s="123" t="s">
        <v>2487</v>
      </c>
      <c r="L4" s="195" t="s">
        <v>2523</v>
      </c>
    </row>
    <row r="5" spans="1:12" ht="13.5" thickBot="1" x14ac:dyDescent="0.35">
      <c r="A5" s="55"/>
      <c r="B5" s="139" t="s">
        <v>400</v>
      </c>
      <c r="C5" s="187"/>
      <c r="D5" s="187" t="s">
        <v>572</v>
      </c>
      <c r="E5" s="187"/>
      <c r="F5" s="187"/>
      <c r="G5" s="187"/>
      <c r="H5" s="187"/>
      <c r="I5" s="187"/>
      <c r="J5" s="187"/>
      <c r="K5" s="187"/>
      <c r="L5" s="196"/>
    </row>
    <row r="6" spans="1:12" ht="13" x14ac:dyDescent="0.3">
      <c r="A6" s="53">
        <v>2</v>
      </c>
      <c r="B6" s="140" t="s">
        <v>2040</v>
      </c>
      <c r="C6" s="123" t="s">
        <v>2348</v>
      </c>
      <c r="D6" s="123" t="s">
        <v>2366</v>
      </c>
      <c r="E6" s="123" t="s">
        <v>2384</v>
      </c>
      <c r="F6" s="123" t="s">
        <v>2402</v>
      </c>
      <c r="G6" s="123" t="s">
        <v>2420</v>
      </c>
      <c r="H6" s="123" t="s">
        <v>2437</v>
      </c>
      <c r="I6" s="123" t="s">
        <v>2453</v>
      </c>
      <c r="J6" s="123" t="s">
        <v>2471</v>
      </c>
      <c r="K6" s="123" t="s">
        <v>2488</v>
      </c>
      <c r="L6" s="195" t="s">
        <v>2524</v>
      </c>
    </row>
    <row r="7" spans="1:12" ht="13.5" thickBot="1" x14ac:dyDescent="0.35">
      <c r="A7" s="55"/>
      <c r="B7" s="139" t="s">
        <v>400</v>
      </c>
      <c r="C7" s="187" t="s">
        <v>649</v>
      </c>
      <c r="D7" s="187"/>
      <c r="E7" s="187"/>
      <c r="F7" s="187"/>
      <c r="G7" s="187"/>
      <c r="H7" s="187"/>
      <c r="I7" s="187"/>
      <c r="J7" s="187" t="s">
        <v>572</v>
      </c>
      <c r="K7" s="187"/>
      <c r="L7" s="196" t="s">
        <v>572</v>
      </c>
    </row>
    <row r="8" spans="1:12" ht="14.5" x14ac:dyDescent="0.35">
      <c r="A8" s="53">
        <v>3</v>
      </c>
      <c r="B8" s="54" t="s">
        <v>247</v>
      </c>
      <c r="C8" s="123" t="s">
        <v>2349</v>
      </c>
      <c r="D8" s="123" t="s">
        <v>2367</v>
      </c>
      <c r="E8" s="123" t="s">
        <v>2385</v>
      </c>
      <c r="F8" s="123" t="s">
        <v>2403</v>
      </c>
      <c r="G8" s="123" t="s">
        <v>2421</v>
      </c>
      <c r="H8" s="123" t="s">
        <v>2438</v>
      </c>
      <c r="I8" s="188" t="s">
        <v>2454</v>
      </c>
      <c r="J8" s="123" t="s">
        <v>2472</v>
      </c>
      <c r="K8" s="188" t="s">
        <v>2454</v>
      </c>
      <c r="L8" s="197" t="s">
        <v>2454</v>
      </c>
    </row>
    <row r="9" spans="1:12" ht="13.5" thickBot="1" x14ac:dyDescent="0.35">
      <c r="A9" s="55"/>
      <c r="B9" s="139" t="s">
        <v>400</v>
      </c>
      <c r="C9" s="187"/>
      <c r="D9" s="187"/>
      <c r="E9" s="187"/>
      <c r="F9" s="187"/>
      <c r="G9" s="187"/>
      <c r="H9" s="187"/>
      <c r="I9" s="187"/>
      <c r="J9" s="187" t="s">
        <v>572</v>
      </c>
      <c r="K9" s="187"/>
      <c r="L9" s="196"/>
    </row>
    <row r="10" spans="1:12" ht="13" x14ac:dyDescent="0.3">
      <c r="A10" s="53">
        <v>4</v>
      </c>
      <c r="B10" s="140" t="s">
        <v>649</v>
      </c>
      <c r="C10" s="123" t="s">
        <v>2350</v>
      </c>
      <c r="D10" s="123" t="s">
        <v>2368</v>
      </c>
      <c r="E10" s="123" t="s">
        <v>2386</v>
      </c>
      <c r="F10" s="123" t="s">
        <v>2404</v>
      </c>
      <c r="G10" s="189" t="s">
        <v>1078</v>
      </c>
      <c r="H10" s="123" t="s">
        <v>2439</v>
      </c>
      <c r="I10" s="123" t="s">
        <v>2455</v>
      </c>
      <c r="J10" s="123" t="s">
        <v>2473</v>
      </c>
      <c r="K10" s="123" t="s">
        <v>2489</v>
      </c>
      <c r="L10" s="195" t="s">
        <v>2525</v>
      </c>
    </row>
    <row r="11" spans="1:12" ht="13.5" thickBot="1" x14ac:dyDescent="0.35">
      <c r="A11" s="55"/>
      <c r="B11" s="139" t="s">
        <v>400</v>
      </c>
      <c r="C11" s="187" t="s">
        <v>2040</v>
      </c>
      <c r="D11" s="187"/>
      <c r="E11" s="187"/>
      <c r="F11" s="187"/>
      <c r="G11" s="187"/>
      <c r="H11" s="187" t="s">
        <v>2040</v>
      </c>
      <c r="I11" s="187" t="s">
        <v>779</v>
      </c>
      <c r="J11" s="187" t="s">
        <v>572</v>
      </c>
      <c r="K11" s="187" t="s">
        <v>572</v>
      </c>
      <c r="L11" s="196"/>
    </row>
    <row r="12" spans="1:12" ht="13" x14ac:dyDescent="0.3">
      <c r="A12" s="53">
        <v>5</v>
      </c>
      <c r="B12" s="54" t="s">
        <v>742</v>
      </c>
      <c r="C12" s="123" t="s">
        <v>2351</v>
      </c>
      <c r="D12" s="123" t="s">
        <v>2369</v>
      </c>
      <c r="E12" s="123" t="s">
        <v>2387</v>
      </c>
      <c r="F12" s="123" t="s">
        <v>2405</v>
      </c>
      <c r="G12" s="123" t="s">
        <v>2422</v>
      </c>
      <c r="H12" s="123" t="s">
        <v>2440</v>
      </c>
      <c r="I12" s="123" t="s">
        <v>2456</v>
      </c>
      <c r="J12" s="123" t="s">
        <v>2474</v>
      </c>
      <c r="K12" s="123" t="s">
        <v>2490</v>
      </c>
      <c r="L12" s="195" t="s">
        <v>1964</v>
      </c>
    </row>
    <row r="13" spans="1:12" ht="13.5" thickBot="1" x14ac:dyDescent="0.35">
      <c r="A13" s="55"/>
      <c r="B13" s="139" t="s">
        <v>400</v>
      </c>
      <c r="C13" s="187" t="s">
        <v>649</v>
      </c>
      <c r="D13" s="187"/>
      <c r="E13" s="187"/>
      <c r="F13" s="187"/>
      <c r="G13" s="187"/>
      <c r="H13" s="187"/>
      <c r="I13" s="187"/>
      <c r="J13" s="187" t="s">
        <v>1117</v>
      </c>
      <c r="K13" s="187"/>
      <c r="L13" s="196"/>
    </row>
    <row r="14" spans="1:12" ht="13" x14ac:dyDescent="0.3">
      <c r="A14" s="53">
        <v>6</v>
      </c>
      <c r="B14" s="54" t="s">
        <v>974</v>
      </c>
      <c r="C14" s="123" t="s">
        <v>2352</v>
      </c>
      <c r="D14" s="123" t="s">
        <v>2370</v>
      </c>
      <c r="E14" s="123" t="s">
        <v>2388</v>
      </c>
      <c r="F14" s="123" t="s">
        <v>2406</v>
      </c>
      <c r="G14" s="123" t="s">
        <v>2423</v>
      </c>
      <c r="H14" s="123" t="s">
        <v>2441</v>
      </c>
      <c r="I14" s="123" t="s">
        <v>2457</v>
      </c>
      <c r="J14" s="123" t="s">
        <v>2475</v>
      </c>
      <c r="K14" s="123" t="s">
        <v>2491</v>
      </c>
      <c r="L14" s="195" t="s">
        <v>2526</v>
      </c>
    </row>
    <row r="15" spans="1:12" ht="13.5" thickBot="1" x14ac:dyDescent="0.35">
      <c r="A15" s="55"/>
      <c r="B15" s="139" t="s">
        <v>400</v>
      </c>
      <c r="C15" s="187"/>
      <c r="D15" s="187"/>
      <c r="E15" s="187"/>
      <c r="F15" s="187"/>
      <c r="G15" s="187"/>
      <c r="H15" s="187"/>
      <c r="I15" s="187"/>
      <c r="J15" s="187"/>
      <c r="K15" s="187"/>
      <c r="L15" s="196"/>
    </row>
    <row r="16" spans="1:12" ht="13" x14ac:dyDescent="0.3">
      <c r="A16" s="53">
        <v>7</v>
      </c>
      <c r="B16" s="140" t="s">
        <v>1117</v>
      </c>
      <c r="C16" s="123" t="s">
        <v>2353</v>
      </c>
      <c r="D16" s="123" t="s">
        <v>2371</v>
      </c>
      <c r="E16" s="123" t="s">
        <v>2389</v>
      </c>
      <c r="F16" s="123" t="s">
        <v>2407</v>
      </c>
      <c r="G16" s="123" t="s">
        <v>2424</v>
      </c>
      <c r="H16" s="123" t="s">
        <v>2442</v>
      </c>
      <c r="I16" s="123" t="s">
        <v>2458</v>
      </c>
      <c r="J16" s="123" t="s">
        <v>2476</v>
      </c>
      <c r="K16" s="123" t="s">
        <v>2492</v>
      </c>
      <c r="L16" s="195" t="s">
        <v>2527</v>
      </c>
    </row>
    <row r="17" spans="1:12" ht="13.5" thickBot="1" x14ac:dyDescent="0.35">
      <c r="A17" s="55"/>
      <c r="B17" s="139" t="s">
        <v>400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96"/>
    </row>
    <row r="18" spans="1:12" ht="13" x14ac:dyDescent="0.3">
      <c r="A18" s="53">
        <v>8</v>
      </c>
      <c r="B18" s="141" t="s">
        <v>2038</v>
      </c>
      <c r="C18" s="123" t="s">
        <v>2354</v>
      </c>
      <c r="D18" s="123" t="s">
        <v>2372</v>
      </c>
      <c r="E18" s="123" t="s">
        <v>2390</v>
      </c>
      <c r="F18" s="123" t="s">
        <v>2408</v>
      </c>
      <c r="G18" s="123" t="s">
        <v>2425</v>
      </c>
      <c r="H18" s="123" t="s">
        <v>2443</v>
      </c>
      <c r="I18" s="123" t="s">
        <v>2459</v>
      </c>
      <c r="J18" s="123" t="s">
        <v>2477</v>
      </c>
      <c r="K18" s="123" t="s">
        <v>2493</v>
      </c>
      <c r="L18" s="195" t="s">
        <v>2528</v>
      </c>
    </row>
    <row r="19" spans="1:12" ht="13.5" thickBot="1" x14ac:dyDescent="0.35">
      <c r="A19" s="55"/>
      <c r="B19" s="139" t="s">
        <v>400</v>
      </c>
      <c r="C19" s="187" t="s">
        <v>2040</v>
      </c>
      <c r="D19" s="187"/>
      <c r="E19" s="187" t="s">
        <v>2040</v>
      </c>
      <c r="F19" s="187" t="s">
        <v>2320</v>
      </c>
      <c r="G19" s="187" t="s">
        <v>779</v>
      </c>
      <c r="H19" s="187" t="s">
        <v>572</v>
      </c>
      <c r="I19" s="187" t="s">
        <v>572</v>
      </c>
      <c r="J19" s="187" t="s">
        <v>572</v>
      </c>
      <c r="K19" s="187" t="s">
        <v>2040</v>
      </c>
      <c r="L19" s="196" t="s">
        <v>635</v>
      </c>
    </row>
    <row r="20" spans="1:12" ht="13" x14ac:dyDescent="0.3">
      <c r="A20" s="53">
        <v>9</v>
      </c>
      <c r="B20" s="54" t="s">
        <v>43</v>
      </c>
      <c r="C20" s="123" t="s">
        <v>2355</v>
      </c>
      <c r="D20" s="123" t="s">
        <v>2373</v>
      </c>
      <c r="E20" s="123" t="s">
        <v>2391</v>
      </c>
      <c r="F20" s="123" t="s">
        <v>2409</v>
      </c>
      <c r="G20" s="123" t="s">
        <v>2426</v>
      </c>
      <c r="H20" s="123" t="s">
        <v>2444</v>
      </c>
      <c r="I20" s="123" t="s">
        <v>2460</v>
      </c>
      <c r="J20" s="123" t="s">
        <v>2478</v>
      </c>
      <c r="K20" s="123" t="s">
        <v>2494</v>
      </c>
      <c r="L20" s="195" t="s">
        <v>2529</v>
      </c>
    </row>
    <row r="21" spans="1:12" ht="13.5" thickBot="1" x14ac:dyDescent="0.35">
      <c r="A21" s="55"/>
      <c r="B21" s="139" t="s">
        <v>400</v>
      </c>
      <c r="C21" s="187"/>
      <c r="D21" s="187"/>
      <c r="E21" s="187"/>
      <c r="F21" s="187"/>
      <c r="G21" s="187"/>
      <c r="H21" s="187" t="s">
        <v>572</v>
      </c>
      <c r="I21" s="187"/>
      <c r="J21" s="187"/>
      <c r="K21" s="187"/>
      <c r="L21" s="196"/>
    </row>
    <row r="22" spans="1:12" ht="13" x14ac:dyDescent="0.3">
      <c r="A22" s="53">
        <v>10</v>
      </c>
      <c r="B22" s="54" t="s">
        <v>572</v>
      </c>
      <c r="C22" s="123" t="s">
        <v>2356</v>
      </c>
      <c r="D22" s="123" t="s">
        <v>2374</v>
      </c>
      <c r="E22" s="123" t="s">
        <v>2392</v>
      </c>
      <c r="F22" s="123" t="s">
        <v>2410</v>
      </c>
      <c r="G22" s="123" t="s">
        <v>2427</v>
      </c>
      <c r="H22" s="189" t="s">
        <v>1078</v>
      </c>
      <c r="I22" s="123" t="s">
        <v>2461</v>
      </c>
      <c r="J22" s="123" t="s">
        <v>2479</v>
      </c>
      <c r="K22" s="123" t="s">
        <v>2495</v>
      </c>
      <c r="L22" s="195" t="s">
        <v>2530</v>
      </c>
    </row>
    <row r="23" spans="1:12" ht="13.5" thickBot="1" x14ac:dyDescent="0.35">
      <c r="A23" s="55"/>
      <c r="B23" s="139" t="s">
        <v>400</v>
      </c>
      <c r="C23" s="187" t="s">
        <v>649</v>
      </c>
      <c r="D23" s="187" t="s">
        <v>649</v>
      </c>
      <c r="E23" s="187" t="s">
        <v>649</v>
      </c>
      <c r="F23" s="187" t="s">
        <v>649</v>
      </c>
      <c r="G23" s="187" t="s">
        <v>2040</v>
      </c>
      <c r="H23" s="187" t="s">
        <v>247</v>
      </c>
      <c r="I23" s="187" t="s">
        <v>1117</v>
      </c>
      <c r="J23" s="187"/>
      <c r="K23" s="187"/>
      <c r="L23" s="196" t="s">
        <v>241</v>
      </c>
    </row>
    <row r="24" spans="1:12" ht="13" x14ac:dyDescent="0.3">
      <c r="A24" s="53">
        <v>11</v>
      </c>
      <c r="B24" s="54" t="s">
        <v>597</v>
      </c>
      <c r="C24" s="123" t="s">
        <v>2357</v>
      </c>
      <c r="D24" s="123" t="s">
        <v>2375</v>
      </c>
      <c r="E24" s="123" t="s">
        <v>2393</v>
      </c>
      <c r="F24" s="123" t="s">
        <v>2411</v>
      </c>
      <c r="G24" s="123" t="s">
        <v>2428</v>
      </c>
      <c r="H24" s="189" t="s">
        <v>1078</v>
      </c>
      <c r="I24" s="189" t="s">
        <v>1078</v>
      </c>
      <c r="J24" s="123" t="s">
        <v>2480</v>
      </c>
      <c r="K24" s="123" t="s">
        <v>2496</v>
      </c>
      <c r="L24" s="195" t="s">
        <v>2531</v>
      </c>
    </row>
    <row r="25" spans="1:12" ht="13.5" thickBot="1" x14ac:dyDescent="0.35">
      <c r="A25" s="55"/>
      <c r="B25" s="139"/>
      <c r="C25" s="187"/>
      <c r="D25" s="187"/>
      <c r="E25" s="187"/>
      <c r="F25" s="187"/>
      <c r="G25" s="187" t="s">
        <v>1117</v>
      </c>
      <c r="H25" s="187"/>
      <c r="I25" s="187" t="s">
        <v>1200</v>
      </c>
      <c r="J25" s="187" t="s">
        <v>1117</v>
      </c>
      <c r="K25" s="187" t="s">
        <v>572</v>
      </c>
      <c r="L25" s="196" t="s">
        <v>2320</v>
      </c>
    </row>
    <row r="26" spans="1:12" ht="13" x14ac:dyDescent="0.3">
      <c r="A26" s="53">
        <v>12</v>
      </c>
      <c r="B26" s="140" t="s">
        <v>624</v>
      </c>
      <c r="C26" s="123" t="s">
        <v>2358</v>
      </c>
      <c r="D26" s="123" t="s">
        <v>2376</v>
      </c>
      <c r="E26" s="123" t="s">
        <v>2394</v>
      </c>
      <c r="F26" s="123" t="s">
        <v>2412</v>
      </c>
      <c r="G26" s="123" t="s">
        <v>2429</v>
      </c>
      <c r="H26" s="123" t="s">
        <v>2445</v>
      </c>
      <c r="I26" s="123" t="s">
        <v>2462</v>
      </c>
      <c r="J26" s="123" t="s">
        <v>2481</v>
      </c>
      <c r="K26" s="192" t="s">
        <v>1983</v>
      </c>
      <c r="L26" s="195" t="s">
        <v>2267</v>
      </c>
    </row>
    <row r="27" spans="1:12" ht="13.5" thickBot="1" x14ac:dyDescent="0.35">
      <c r="A27" s="55"/>
      <c r="B27" s="139" t="s">
        <v>400</v>
      </c>
      <c r="C27" s="187"/>
      <c r="D27" s="187"/>
      <c r="E27" s="187"/>
      <c r="F27" s="187"/>
      <c r="G27" s="187"/>
      <c r="H27" s="187"/>
      <c r="I27" s="187"/>
      <c r="J27" s="187"/>
      <c r="K27" s="193"/>
      <c r="L27" s="196"/>
    </row>
    <row r="28" spans="1:12" ht="13" x14ac:dyDescent="0.3">
      <c r="A28" s="53">
        <v>13</v>
      </c>
      <c r="B28" s="54" t="s">
        <v>2321</v>
      </c>
      <c r="C28" s="123" t="s">
        <v>2359</v>
      </c>
      <c r="D28" s="123" t="s">
        <v>2377</v>
      </c>
      <c r="E28" s="123" t="s">
        <v>2395</v>
      </c>
      <c r="F28" s="123" t="s">
        <v>2413</v>
      </c>
      <c r="G28" s="123" t="s">
        <v>2430</v>
      </c>
      <c r="H28" s="123" t="s">
        <v>2446</v>
      </c>
      <c r="I28" s="123" t="s">
        <v>2463</v>
      </c>
      <c r="J28" s="123" t="s">
        <v>2482</v>
      </c>
      <c r="K28" s="192" t="s">
        <v>1694</v>
      </c>
      <c r="L28" s="195" t="s">
        <v>2304</v>
      </c>
    </row>
    <row r="29" spans="1:12" ht="13.5" thickBot="1" x14ac:dyDescent="0.35">
      <c r="A29" s="55"/>
      <c r="B29" s="139" t="s">
        <v>400</v>
      </c>
      <c r="C29" s="187"/>
      <c r="D29" s="187"/>
      <c r="E29" s="187" t="s">
        <v>247</v>
      </c>
      <c r="F29" s="187" t="s">
        <v>1200</v>
      </c>
      <c r="G29" s="187" t="s">
        <v>974</v>
      </c>
      <c r="H29" s="187"/>
      <c r="I29" s="187"/>
      <c r="J29" s="187"/>
      <c r="K29" s="193"/>
      <c r="L29" s="196"/>
    </row>
    <row r="30" spans="1:12" ht="13" x14ac:dyDescent="0.3">
      <c r="A30" s="53">
        <v>14</v>
      </c>
      <c r="B30" s="54" t="s">
        <v>2320</v>
      </c>
      <c r="C30" s="123" t="s">
        <v>2360</v>
      </c>
      <c r="D30" s="123" t="s">
        <v>2378</v>
      </c>
      <c r="E30" s="123" t="s">
        <v>2396</v>
      </c>
      <c r="F30" s="123" t="s">
        <v>2414</v>
      </c>
      <c r="G30" s="123" t="s">
        <v>2431</v>
      </c>
      <c r="H30" s="123" t="s">
        <v>2447</v>
      </c>
      <c r="I30" s="123" t="s">
        <v>2464</v>
      </c>
      <c r="J30" s="123" t="s">
        <v>2483</v>
      </c>
      <c r="K30" s="192" t="s">
        <v>404</v>
      </c>
      <c r="L30" s="195" t="s">
        <v>411</v>
      </c>
    </row>
    <row r="31" spans="1:12" ht="13.5" thickBot="1" x14ac:dyDescent="0.35">
      <c r="A31" s="55"/>
      <c r="B31" s="139" t="s">
        <v>400</v>
      </c>
      <c r="C31" s="187" t="s">
        <v>1200</v>
      </c>
      <c r="D31" s="187"/>
      <c r="E31" s="187" t="s">
        <v>649</v>
      </c>
      <c r="F31" s="187" t="s">
        <v>624</v>
      </c>
      <c r="G31" s="187" t="s">
        <v>597</v>
      </c>
      <c r="H31" s="187"/>
      <c r="I31" s="187"/>
      <c r="J31" s="187"/>
      <c r="K31" s="193"/>
      <c r="L31" s="196"/>
    </row>
    <row r="32" spans="1:12" ht="14.5" x14ac:dyDescent="0.35">
      <c r="A32" s="53">
        <v>15</v>
      </c>
      <c r="B32" s="54" t="s">
        <v>876</v>
      </c>
      <c r="C32" s="123" t="s">
        <v>2361</v>
      </c>
      <c r="D32" s="123" t="s">
        <v>2379</v>
      </c>
      <c r="E32" s="123" t="s">
        <v>2397</v>
      </c>
      <c r="F32" s="123" t="s">
        <v>2415</v>
      </c>
      <c r="G32" s="123" t="s">
        <v>2432</v>
      </c>
      <c r="H32" s="123" t="s">
        <v>2448</v>
      </c>
      <c r="I32" s="123" t="s">
        <v>2465</v>
      </c>
      <c r="J32" s="189" t="s">
        <v>2469</v>
      </c>
      <c r="K32" s="194" t="s">
        <v>2454</v>
      </c>
      <c r="L32" s="197" t="s">
        <v>2454</v>
      </c>
    </row>
    <row r="33" spans="1:12" ht="13.5" thickBot="1" x14ac:dyDescent="0.35">
      <c r="A33" s="55"/>
      <c r="B33" s="139" t="s">
        <v>400</v>
      </c>
      <c r="C33" s="187"/>
      <c r="D33" s="187"/>
      <c r="E33" s="187"/>
      <c r="F33" s="187"/>
      <c r="G33" s="187"/>
      <c r="H33" s="187"/>
      <c r="I33" s="187"/>
      <c r="J33" s="187"/>
      <c r="K33" s="193"/>
      <c r="L33" s="196"/>
    </row>
    <row r="34" spans="1:12" ht="14.5" x14ac:dyDescent="0.35">
      <c r="A34" s="53">
        <v>16</v>
      </c>
      <c r="B34" s="141" t="s">
        <v>1200</v>
      </c>
      <c r="C34" s="123" t="s">
        <v>2362</v>
      </c>
      <c r="D34" s="123" t="s">
        <v>2380</v>
      </c>
      <c r="E34" s="123" t="s">
        <v>2398</v>
      </c>
      <c r="F34" s="123" t="s">
        <v>2416</v>
      </c>
      <c r="G34" s="123" t="s">
        <v>2433</v>
      </c>
      <c r="H34" s="123" t="s">
        <v>2449</v>
      </c>
      <c r="I34" s="123" t="s">
        <v>2466</v>
      </c>
      <c r="J34" s="123" t="s">
        <v>2484</v>
      </c>
      <c r="K34" s="192" t="s">
        <v>2521</v>
      </c>
      <c r="L34" s="197" t="s">
        <v>2454</v>
      </c>
    </row>
    <row r="35" spans="1:12" ht="13.5" thickBot="1" x14ac:dyDescent="0.35">
      <c r="A35" s="55"/>
      <c r="B35" s="139" t="s">
        <v>400</v>
      </c>
      <c r="C35" s="187" t="s">
        <v>2320</v>
      </c>
      <c r="D35" s="187"/>
      <c r="E35" s="187" t="s">
        <v>2321</v>
      </c>
      <c r="F35" s="187"/>
      <c r="G35" s="187"/>
      <c r="H35" s="187"/>
      <c r="I35" s="187" t="s">
        <v>2321</v>
      </c>
      <c r="J35" s="187" t="s">
        <v>2320</v>
      </c>
      <c r="K35" s="193" t="s">
        <v>635</v>
      </c>
      <c r="L35" s="196"/>
    </row>
    <row r="36" spans="1:12" ht="13" x14ac:dyDescent="0.3">
      <c r="A36" s="53">
        <v>17</v>
      </c>
      <c r="B36" s="54" t="s">
        <v>779</v>
      </c>
      <c r="C36" s="123" t="s">
        <v>2363</v>
      </c>
      <c r="D36" s="123" t="s">
        <v>2381</v>
      </c>
      <c r="E36" s="123" t="s">
        <v>2399</v>
      </c>
      <c r="F36" s="123" t="s">
        <v>2417</v>
      </c>
      <c r="G36" s="123" t="s">
        <v>2434</v>
      </c>
      <c r="H36" s="123" t="s">
        <v>2450</v>
      </c>
      <c r="I36" s="123" t="s">
        <v>2467</v>
      </c>
      <c r="J36" s="123" t="s">
        <v>2485</v>
      </c>
      <c r="K36" s="192" t="s">
        <v>2522</v>
      </c>
      <c r="L36" s="195" t="s">
        <v>2272</v>
      </c>
    </row>
    <row r="37" spans="1:12" ht="13.5" thickBot="1" x14ac:dyDescent="0.35">
      <c r="A37" s="55"/>
      <c r="B37" s="139" t="s">
        <v>400</v>
      </c>
      <c r="C37" s="187"/>
      <c r="D37" s="187"/>
      <c r="E37" s="187" t="s">
        <v>572</v>
      </c>
      <c r="F37" s="187"/>
      <c r="G37" s="187"/>
      <c r="H37" s="187"/>
      <c r="I37" s="187"/>
      <c r="J37" s="187" t="s">
        <v>1117</v>
      </c>
      <c r="K37" s="193"/>
      <c r="L37" s="196"/>
    </row>
    <row r="38" spans="1:12" ht="13" x14ac:dyDescent="0.3">
      <c r="A38" s="53">
        <v>18</v>
      </c>
      <c r="B38" s="140" t="s">
        <v>691</v>
      </c>
      <c r="C38" s="123" t="s">
        <v>2364</v>
      </c>
      <c r="D38" s="123" t="s">
        <v>2382</v>
      </c>
      <c r="E38" s="123" t="s">
        <v>2400</v>
      </c>
      <c r="F38" s="123" t="s">
        <v>2418</v>
      </c>
      <c r="G38" s="123" t="s">
        <v>2435</v>
      </c>
      <c r="H38" s="123" t="s">
        <v>2451</v>
      </c>
      <c r="I38" s="123" t="s">
        <v>2468</v>
      </c>
      <c r="J38" s="123" t="s">
        <v>2486</v>
      </c>
      <c r="K38" s="192" t="s">
        <v>806</v>
      </c>
      <c r="L38" s="195" t="s">
        <v>2532</v>
      </c>
    </row>
    <row r="39" spans="1:12" ht="13.5" thickBot="1" x14ac:dyDescent="0.35">
      <c r="A39" s="55"/>
      <c r="B39" s="56" t="s">
        <v>400</v>
      </c>
      <c r="C39" s="187"/>
      <c r="D39" s="187"/>
      <c r="E39" s="187"/>
      <c r="F39" s="187"/>
      <c r="G39" s="187"/>
      <c r="H39" s="187"/>
      <c r="I39" s="187"/>
      <c r="J39" s="187"/>
      <c r="K39" s="193"/>
      <c r="L39" s="196"/>
    </row>
    <row r="40" spans="1:12" x14ac:dyDescent="0.25">
      <c r="H40" s="97"/>
      <c r="I40" s="97"/>
      <c r="J40" s="97"/>
      <c r="K40" s="76"/>
      <c r="L40" s="76"/>
    </row>
    <row r="41" spans="1:12" x14ac:dyDescent="0.25">
      <c r="B41" s="4" t="s">
        <v>2497</v>
      </c>
      <c r="H41" s="97"/>
      <c r="I41" s="97"/>
      <c r="J41" s="97"/>
      <c r="K41" s="76"/>
      <c r="L41" s="76"/>
    </row>
    <row r="43" spans="1:12" x14ac:dyDescent="0.25">
      <c r="B43" s="4" t="s">
        <v>572</v>
      </c>
      <c r="C43" t="s">
        <v>2499</v>
      </c>
    </row>
    <row r="44" spans="1:12" x14ac:dyDescent="0.25">
      <c r="B44" s="152" t="s">
        <v>597</v>
      </c>
      <c r="C44" s="4" t="s">
        <v>2501</v>
      </c>
    </row>
    <row r="45" spans="1:12" x14ac:dyDescent="0.25">
      <c r="B45" s="152" t="s">
        <v>1200</v>
      </c>
      <c r="C45" s="4" t="s">
        <v>2514</v>
      </c>
    </row>
    <row r="46" spans="1:12" x14ac:dyDescent="0.25">
      <c r="B46" s="152" t="s">
        <v>876</v>
      </c>
      <c r="C46" s="4" t="s">
        <v>2500</v>
      </c>
    </row>
    <row r="47" spans="1:12" x14ac:dyDescent="0.25">
      <c r="B47" s="152" t="s">
        <v>779</v>
      </c>
      <c r="C47" s="4" t="s">
        <v>846</v>
      </c>
    </row>
    <row r="48" spans="1:12" x14ac:dyDescent="0.25">
      <c r="B48" s="152" t="s">
        <v>649</v>
      </c>
      <c r="C48" t="s">
        <v>2498</v>
      </c>
    </row>
  </sheetData>
  <mergeCells count="1">
    <mergeCell ref="A1:L1"/>
  </mergeCells>
  <dataValidations count="1">
    <dataValidation type="list" allowBlank="1" showInputMessage="1" showErrorMessage="1" sqref="C4:L4 C38:L38 C36:L36 C34:K34 C32:I32 C30:L30 C28:L28 C26:L26 C24:G24 C22:G22 C20:L20 C18:L18 C16:L16 C14:L14 C12:L12 C6:L6 C10:F10 C8:H8 H10:L10 I22:L22 J8 J24:L24 K32:L32">
      <formula1>$A$45:$A$502</formula1>
    </dataValidation>
  </dataValidations>
  <pageMargins left="0.7" right="0.7" top="0.75" bottom="0.7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71"/>
  <sheetViews>
    <sheetView workbookViewId="0">
      <pane ySplit="3" topLeftCell="A1542" activePane="bottomLeft" state="frozen"/>
      <selection pane="bottomLeft" activeCell="C1552" sqref="C1552"/>
    </sheetView>
  </sheetViews>
  <sheetFormatPr defaultColWidth="8.81640625" defaultRowHeight="12.5" x14ac:dyDescent="0.25"/>
  <cols>
    <col min="1" max="1" width="9.1796875" style="7" customWidth="1"/>
    <col min="2" max="2" width="1.1796875" style="18" customWidth="1"/>
    <col min="3" max="3" width="102.81640625" customWidth="1"/>
    <col min="4" max="4" width="9.1796875" style="19" customWidth="1"/>
    <col min="5" max="5" width="9.1796875" style="27" customWidth="1"/>
    <col min="6" max="45" width="9.1796875" style="18" customWidth="1"/>
  </cols>
  <sheetData>
    <row r="1" spans="1:4" x14ac:dyDescent="0.25">
      <c r="D1" s="198"/>
    </row>
    <row r="3" spans="1:4" ht="13" x14ac:dyDescent="0.3">
      <c r="A3" s="8" t="s">
        <v>470</v>
      </c>
      <c r="B3" s="40"/>
      <c r="C3" s="9" t="s">
        <v>469</v>
      </c>
    </row>
    <row r="4" spans="1:4" x14ac:dyDescent="0.25">
      <c r="A4" s="7">
        <v>38469</v>
      </c>
      <c r="B4" s="24"/>
      <c r="C4" s="5" t="s">
        <v>224</v>
      </c>
    </row>
    <row r="5" spans="1:4" x14ac:dyDescent="0.25">
      <c r="B5" s="24"/>
      <c r="C5" s="5" t="s">
        <v>223</v>
      </c>
    </row>
    <row r="6" spans="1:4" x14ac:dyDescent="0.25">
      <c r="B6" s="24"/>
      <c r="C6" s="5"/>
    </row>
    <row r="7" spans="1:4" x14ac:dyDescent="0.25">
      <c r="A7" s="7">
        <v>38594</v>
      </c>
      <c r="B7" s="24"/>
      <c r="C7" s="5" t="s">
        <v>231</v>
      </c>
    </row>
    <row r="8" spans="1:4" x14ac:dyDescent="0.25">
      <c r="B8" s="24"/>
      <c r="C8" s="5" t="s">
        <v>232</v>
      </c>
    </row>
    <row r="9" spans="1:4" x14ac:dyDescent="0.25">
      <c r="B9" s="24"/>
      <c r="C9" s="5"/>
    </row>
    <row r="10" spans="1:4" x14ac:dyDescent="0.25">
      <c r="A10" s="7">
        <v>38747</v>
      </c>
      <c r="B10" s="24"/>
      <c r="C10" s="5" t="s">
        <v>234</v>
      </c>
    </row>
    <row r="11" spans="1:4" x14ac:dyDescent="0.25">
      <c r="B11" s="24"/>
      <c r="C11" s="5" t="s">
        <v>233</v>
      </c>
    </row>
    <row r="12" spans="1:4" x14ac:dyDescent="0.25">
      <c r="B12" s="24"/>
      <c r="C12" s="5"/>
    </row>
    <row r="13" spans="1:4" x14ac:dyDescent="0.25">
      <c r="A13" s="7">
        <v>38767</v>
      </c>
      <c r="B13" s="24"/>
      <c r="C13" s="5" t="s">
        <v>236</v>
      </c>
    </row>
    <row r="14" spans="1:4" x14ac:dyDescent="0.25">
      <c r="B14" s="24"/>
      <c r="C14" s="5" t="s">
        <v>235</v>
      </c>
    </row>
    <row r="15" spans="1:4" x14ac:dyDescent="0.25">
      <c r="B15" s="24"/>
      <c r="C15" s="5"/>
    </row>
    <row r="16" spans="1:4" x14ac:dyDescent="0.25">
      <c r="A16" s="7">
        <v>38767</v>
      </c>
      <c r="B16" s="24"/>
      <c r="C16" s="5" t="s">
        <v>239</v>
      </c>
    </row>
    <row r="17" spans="1:3" x14ac:dyDescent="0.25">
      <c r="B17" s="24"/>
      <c r="C17" s="5" t="s">
        <v>238</v>
      </c>
    </row>
    <row r="18" spans="1:3" x14ac:dyDescent="0.25">
      <c r="B18" s="24"/>
      <c r="C18" s="4"/>
    </row>
    <row r="19" spans="1:3" x14ac:dyDescent="0.25">
      <c r="A19" s="7">
        <v>38778</v>
      </c>
      <c r="B19" s="24"/>
      <c r="C19" s="5" t="s">
        <v>151</v>
      </c>
    </row>
    <row r="20" spans="1:3" x14ac:dyDescent="0.25">
      <c r="B20" s="24"/>
      <c r="C20" s="5" t="s">
        <v>152</v>
      </c>
    </row>
    <row r="21" spans="1:3" x14ac:dyDescent="0.25">
      <c r="B21" s="24"/>
      <c r="C21" s="4"/>
    </row>
    <row r="22" spans="1:3" x14ac:dyDescent="0.25">
      <c r="A22" s="7">
        <v>38778</v>
      </c>
      <c r="B22" s="24"/>
      <c r="C22" s="5" t="s">
        <v>153</v>
      </c>
    </row>
    <row r="23" spans="1:3" x14ac:dyDescent="0.25">
      <c r="B23" s="24"/>
      <c r="C23" s="5" t="s">
        <v>162</v>
      </c>
    </row>
    <row r="24" spans="1:3" x14ac:dyDescent="0.25">
      <c r="B24" s="24"/>
      <c r="C24" s="5"/>
    </row>
    <row r="25" spans="1:3" x14ac:dyDescent="0.25">
      <c r="A25" s="7">
        <v>38778</v>
      </c>
      <c r="B25" s="24"/>
      <c r="C25" s="5" t="s">
        <v>154</v>
      </c>
    </row>
    <row r="26" spans="1:3" x14ac:dyDescent="0.25">
      <c r="B26" s="24"/>
      <c r="C26" s="5" t="s">
        <v>155</v>
      </c>
    </row>
    <row r="27" spans="1:3" x14ac:dyDescent="0.25">
      <c r="B27" s="24"/>
      <c r="C27" s="5"/>
    </row>
    <row r="28" spans="1:3" x14ac:dyDescent="0.25">
      <c r="A28" s="7">
        <v>38778</v>
      </c>
      <c r="B28" s="24"/>
      <c r="C28" s="5" t="s">
        <v>156</v>
      </c>
    </row>
    <row r="29" spans="1:3" x14ac:dyDescent="0.25">
      <c r="B29" s="24"/>
      <c r="C29" s="5" t="s">
        <v>157</v>
      </c>
    </row>
    <row r="30" spans="1:3" x14ac:dyDescent="0.25">
      <c r="B30" s="24"/>
      <c r="C30" s="5"/>
    </row>
    <row r="31" spans="1:3" x14ac:dyDescent="0.25">
      <c r="A31" s="7">
        <v>38795</v>
      </c>
      <c r="B31" s="24"/>
      <c r="C31" s="5" t="s">
        <v>158</v>
      </c>
    </row>
    <row r="32" spans="1:3" x14ac:dyDescent="0.25">
      <c r="B32" s="24"/>
      <c r="C32" s="5" t="s">
        <v>159</v>
      </c>
    </row>
    <row r="33" spans="1:3" x14ac:dyDescent="0.25">
      <c r="B33" s="24"/>
      <c r="C33" s="5"/>
    </row>
    <row r="34" spans="1:3" x14ac:dyDescent="0.25">
      <c r="A34" s="7">
        <v>38798</v>
      </c>
      <c r="B34" s="24"/>
      <c r="C34" s="5" t="s">
        <v>160</v>
      </c>
    </row>
    <row r="35" spans="1:3" x14ac:dyDescent="0.25">
      <c r="B35" s="24"/>
      <c r="C35" s="5" t="s">
        <v>161</v>
      </c>
    </row>
    <row r="36" spans="1:3" x14ac:dyDescent="0.25">
      <c r="B36" s="24"/>
      <c r="C36" s="5"/>
    </row>
    <row r="37" spans="1:3" x14ac:dyDescent="0.25">
      <c r="A37" s="7">
        <v>38803</v>
      </c>
      <c r="B37" s="24"/>
      <c r="C37" s="5" t="s">
        <v>164</v>
      </c>
    </row>
    <row r="38" spans="1:3" x14ac:dyDescent="0.25">
      <c r="B38" s="24"/>
      <c r="C38" s="5" t="s">
        <v>163</v>
      </c>
    </row>
    <row r="39" spans="1:3" x14ac:dyDescent="0.25">
      <c r="B39" s="24"/>
      <c r="C39" s="5"/>
    </row>
    <row r="40" spans="1:3" x14ac:dyDescent="0.25">
      <c r="A40" s="7">
        <v>38803</v>
      </c>
      <c r="B40" s="24"/>
      <c r="C40" s="5" t="s">
        <v>165</v>
      </c>
    </row>
    <row r="41" spans="1:3" x14ac:dyDescent="0.25">
      <c r="B41" s="24"/>
      <c r="C41" s="5" t="s">
        <v>173</v>
      </c>
    </row>
    <row r="42" spans="1:3" x14ac:dyDescent="0.25">
      <c r="B42" s="24"/>
      <c r="C42" s="5"/>
    </row>
    <row r="43" spans="1:3" x14ac:dyDescent="0.25">
      <c r="A43" s="7">
        <v>38807</v>
      </c>
      <c r="B43" s="24"/>
      <c r="C43" s="5" t="s">
        <v>174</v>
      </c>
    </row>
    <row r="44" spans="1:3" x14ac:dyDescent="0.25">
      <c r="B44" s="24"/>
      <c r="C44" s="5" t="s">
        <v>175</v>
      </c>
    </row>
    <row r="45" spans="1:3" x14ac:dyDescent="0.25">
      <c r="B45" s="24"/>
      <c r="C45" s="5"/>
    </row>
    <row r="46" spans="1:3" x14ac:dyDescent="0.25">
      <c r="A46" s="7">
        <v>38810</v>
      </c>
      <c r="B46" s="24"/>
      <c r="C46" s="5" t="s">
        <v>179</v>
      </c>
    </row>
    <row r="47" spans="1:3" x14ac:dyDescent="0.25">
      <c r="B47" s="24"/>
      <c r="C47" s="5" t="s">
        <v>176</v>
      </c>
    </row>
    <row r="48" spans="1:3" x14ac:dyDescent="0.25">
      <c r="B48" s="24"/>
      <c r="C48" s="5"/>
    </row>
    <row r="49" spans="1:3" ht="13" x14ac:dyDescent="0.3">
      <c r="A49" s="10">
        <v>38815</v>
      </c>
      <c r="B49" s="41"/>
      <c r="C49" s="11" t="s">
        <v>471</v>
      </c>
    </row>
    <row r="50" spans="1:3" x14ac:dyDescent="0.25">
      <c r="B50" s="24"/>
      <c r="C50" s="5"/>
    </row>
    <row r="51" spans="1:3" x14ac:dyDescent="0.25">
      <c r="A51" s="7">
        <v>38819</v>
      </c>
      <c r="B51" s="24"/>
      <c r="C51" s="5" t="s">
        <v>178</v>
      </c>
    </row>
    <row r="52" spans="1:3" x14ac:dyDescent="0.25">
      <c r="B52" s="24"/>
      <c r="C52" s="5" t="s">
        <v>180</v>
      </c>
    </row>
    <row r="53" spans="1:3" x14ac:dyDescent="0.25">
      <c r="B53" s="24"/>
      <c r="C53" s="5"/>
    </row>
    <row r="54" spans="1:3" x14ac:dyDescent="0.25">
      <c r="A54" s="7">
        <v>38820</v>
      </c>
      <c r="B54" s="24"/>
      <c r="C54" s="5" t="s">
        <v>181</v>
      </c>
    </row>
    <row r="55" spans="1:3" x14ac:dyDescent="0.25">
      <c r="B55" s="24"/>
      <c r="C55" s="5" t="s">
        <v>182</v>
      </c>
    </row>
    <row r="57" spans="1:3" x14ac:dyDescent="0.25">
      <c r="A57" s="7">
        <v>38844</v>
      </c>
      <c r="B57" s="24"/>
      <c r="C57" s="5" t="s">
        <v>194</v>
      </c>
    </row>
    <row r="58" spans="1:3" x14ac:dyDescent="0.25">
      <c r="B58" s="24"/>
      <c r="C58" s="5" t="s">
        <v>183</v>
      </c>
    </row>
    <row r="60" spans="1:3" x14ac:dyDescent="0.25">
      <c r="A60" s="7">
        <v>38857</v>
      </c>
      <c r="C60" s="5" t="s">
        <v>113</v>
      </c>
    </row>
    <row r="61" spans="1:3" x14ac:dyDescent="0.25">
      <c r="C61" s="5" t="s">
        <v>111</v>
      </c>
    </row>
    <row r="63" spans="1:3" x14ac:dyDescent="0.25">
      <c r="A63" s="7">
        <v>38924</v>
      </c>
      <c r="C63" s="5" t="s">
        <v>112</v>
      </c>
    </row>
    <row r="64" spans="1:3" x14ac:dyDescent="0.25">
      <c r="C64" s="5" t="s">
        <v>114</v>
      </c>
    </row>
    <row r="66" spans="1:3" x14ac:dyDescent="0.25">
      <c r="A66" s="7">
        <v>38927</v>
      </c>
      <c r="C66" s="5" t="s">
        <v>116</v>
      </c>
    </row>
    <row r="67" spans="1:3" x14ac:dyDescent="0.25">
      <c r="C67" s="5" t="s">
        <v>115</v>
      </c>
    </row>
    <row r="69" spans="1:3" x14ac:dyDescent="0.25">
      <c r="A69" s="7">
        <v>39047</v>
      </c>
      <c r="C69" s="5" t="s">
        <v>74</v>
      </c>
    </row>
    <row r="70" spans="1:3" x14ac:dyDescent="0.25">
      <c r="C70" s="5" t="s">
        <v>75</v>
      </c>
    </row>
    <row r="72" spans="1:3" x14ac:dyDescent="0.25">
      <c r="A72" s="7">
        <v>39101</v>
      </c>
      <c r="C72" s="5" t="s">
        <v>76</v>
      </c>
    </row>
    <row r="73" spans="1:3" x14ac:dyDescent="0.25">
      <c r="C73" s="5" t="s">
        <v>77</v>
      </c>
    </row>
    <row r="75" spans="1:3" x14ac:dyDescent="0.25">
      <c r="A75" s="7">
        <v>39111</v>
      </c>
      <c r="C75" s="5" t="s">
        <v>78</v>
      </c>
    </row>
    <row r="76" spans="1:3" x14ac:dyDescent="0.25">
      <c r="C76" s="5" t="s">
        <v>79</v>
      </c>
    </row>
    <row r="78" spans="1:3" x14ac:dyDescent="0.25">
      <c r="A78" s="7">
        <v>39123</v>
      </c>
      <c r="C78" s="5" t="s">
        <v>82</v>
      </c>
    </row>
    <row r="79" spans="1:3" x14ac:dyDescent="0.25">
      <c r="C79" s="5" t="s">
        <v>83</v>
      </c>
    </row>
    <row r="81" spans="1:3" x14ac:dyDescent="0.25">
      <c r="A81" s="7">
        <v>39123</v>
      </c>
      <c r="C81" s="5" t="s">
        <v>84</v>
      </c>
    </row>
    <row r="82" spans="1:3" x14ac:dyDescent="0.25">
      <c r="C82" s="5" t="s">
        <v>85</v>
      </c>
    </row>
    <row r="84" spans="1:3" x14ac:dyDescent="0.25">
      <c r="A84" s="7">
        <v>39123</v>
      </c>
      <c r="C84" s="5" t="s">
        <v>86</v>
      </c>
    </row>
    <row r="85" spans="1:3" x14ac:dyDescent="0.25">
      <c r="C85" s="5" t="s">
        <v>87</v>
      </c>
    </row>
    <row r="87" spans="1:3" x14ac:dyDescent="0.25">
      <c r="A87" s="7">
        <v>39123</v>
      </c>
      <c r="C87" s="5" t="s">
        <v>88</v>
      </c>
    </row>
    <row r="88" spans="1:3" x14ac:dyDescent="0.25">
      <c r="C88" s="5" t="s">
        <v>22</v>
      </c>
    </row>
    <row r="90" spans="1:3" x14ac:dyDescent="0.25">
      <c r="A90" s="7">
        <v>39124</v>
      </c>
      <c r="C90" s="5" t="s">
        <v>80</v>
      </c>
    </row>
    <row r="91" spans="1:3" x14ac:dyDescent="0.25">
      <c r="C91" s="5" t="s">
        <v>81</v>
      </c>
    </row>
    <row r="93" spans="1:3" x14ac:dyDescent="0.25">
      <c r="A93" s="7">
        <v>39124</v>
      </c>
      <c r="C93" s="5" t="s">
        <v>89</v>
      </c>
    </row>
    <row r="94" spans="1:3" x14ac:dyDescent="0.25">
      <c r="C94" s="5" t="s">
        <v>90</v>
      </c>
    </row>
    <row r="96" spans="1:3" x14ac:dyDescent="0.25">
      <c r="A96" s="7">
        <v>39125</v>
      </c>
      <c r="C96" s="5" t="s">
        <v>91</v>
      </c>
    </row>
    <row r="97" spans="1:3" x14ac:dyDescent="0.25">
      <c r="C97" s="5" t="s">
        <v>92</v>
      </c>
    </row>
    <row r="99" spans="1:3" x14ac:dyDescent="0.25">
      <c r="A99" s="7">
        <v>39125</v>
      </c>
      <c r="C99" s="5" t="s">
        <v>93</v>
      </c>
    </row>
    <row r="100" spans="1:3" x14ac:dyDescent="0.25">
      <c r="C100" s="5" t="s">
        <v>103</v>
      </c>
    </row>
    <row r="102" spans="1:3" x14ac:dyDescent="0.25">
      <c r="A102" s="7">
        <v>39125</v>
      </c>
      <c r="C102" s="5" t="s">
        <v>101</v>
      </c>
    </row>
    <row r="103" spans="1:3" x14ac:dyDescent="0.25">
      <c r="C103" s="5" t="s">
        <v>102</v>
      </c>
    </row>
    <row r="105" spans="1:3" x14ac:dyDescent="0.25">
      <c r="A105" s="7">
        <v>39126</v>
      </c>
      <c r="C105" s="5" t="s">
        <v>104</v>
      </c>
    </row>
    <row r="106" spans="1:3" x14ac:dyDescent="0.25">
      <c r="C106" s="5" t="s">
        <v>21</v>
      </c>
    </row>
    <row r="108" spans="1:3" x14ac:dyDescent="0.25">
      <c r="A108" s="7">
        <v>39126</v>
      </c>
      <c r="C108" s="5" t="s">
        <v>23</v>
      </c>
    </row>
    <row r="109" spans="1:3" x14ac:dyDescent="0.25">
      <c r="C109" s="5" t="s">
        <v>24</v>
      </c>
    </row>
    <row r="111" spans="1:3" x14ac:dyDescent="0.25">
      <c r="A111" s="7">
        <v>39127</v>
      </c>
      <c r="C111" s="5" t="s">
        <v>25</v>
      </c>
    </row>
    <row r="112" spans="1:3" x14ac:dyDescent="0.25">
      <c r="C112" s="5" t="s">
        <v>26</v>
      </c>
    </row>
    <row r="113" spans="1:3" x14ac:dyDescent="0.25">
      <c r="C113" s="5"/>
    </row>
    <row r="114" spans="1:3" x14ac:dyDescent="0.25">
      <c r="A114" s="7">
        <v>39127</v>
      </c>
      <c r="C114" s="5" t="s">
        <v>27</v>
      </c>
    </row>
    <row r="115" spans="1:3" x14ac:dyDescent="0.25">
      <c r="C115" s="5" t="s">
        <v>28</v>
      </c>
    </row>
    <row r="116" spans="1:3" x14ac:dyDescent="0.25">
      <c r="C116" s="5"/>
    </row>
    <row r="117" spans="1:3" x14ac:dyDescent="0.25">
      <c r="A117" s="7">
        <v>39132</v>
      </c>
      <c r="C117" s="5" t="s">
        <v>36</v>
      </c>
    </row>
    <row r="118" spans="1:3" x14ac:dyDescent="0.25">
      <c r="C118" s="5" t="s">
        <v>35</v>
      </c>
    </row>
    <row r="119" spans="1:3" x14ac:dyDescent="0.25">
      <c r="C119" s="5"/>
    </row>
    <row r="120" spans="1:3" x14ac:dyDescent="0.25">
      <c r="A120" s="7">
        <v>39136</v>
      </c>
      <c r="C120" s="5" t="s">
        <v>37</v>
      </c>
    </row>
    <row r="121" spans="1:3" x14ac:dyDescent="0.25">
      <c r="C121" s="5" t="s">
        <v>38</v>
      </c>
    </row>
    <row r="123" spans="1:3" x14ac:dyDescent="0.25">
      <c r="A123" s="7">
        <v>39139</v>
      </c>
      <c r="C123" s="5" t="s">
        <v>39</v>
      </c>
    </row>
    <row r="124" spans="1:3" x14ac:dyDescent="0.25">
      <c r="C124" s="5" t="s">
        <v>40</v>
      </c>
    </row>
    <row r="125" spans="1:3" x14ac:dyDescent="0.25">
      <c r="C125" s="5"/>
    </row>
    <row r="126" spans="1:3" x14ac:dyDescent="0.25">
      <c r="A126" s="7">
        <v>39146</v>
      </c>
      <c r="C126" s="5" t="s">
        <v>50</v>
      </c>
    </row>
    <row r="127" spans="1:3" x14ac:dyDescent="0.25">
      <c r="C127" s="5" t="s">
        <v>55</v>
      </c>
    </row>
    <row r="128" spans="1:3" x14ac:dyDescent="0.25">
      <c r="C128" s="5"/>
    </row>
    <row r="129" spans="1:3" x14ac:dyDescent="0.25">
      <c r="A129" s="7">
        <v>39151</v>
      </c>
      <c r="C129" s="5" t="s">
        <v>51</v>
      </c>
    </row>
    <row r="130" spans="1:3" x14ac:dyDescent="0.25">
      <c r="C130" s="5" t="s">
        <v>52</v>
      </c>
    </row>
    <row r="131" spans="1:3" x14ac:dyDescent="0.25">
      <c r="C131" s="5"/>
    </row>
    <row r="132" spans="1:3" x14ac:dyDescent="0.25">
      <c r="A132" s="7">
        <v>39171</v>
      </c>
      <c r="C132" s="5" t="s">
        <v>56</v>
      </c>
    </row>
    <row r="133" spans="1:3" x14ac:dyDescent="0.25">
      <c r="C133" s="5" t="s">
        <v>57</v>
      </c>
    </row>
    <row r="134" spans="1:3" x14ac:dyDescent="0.25">
      <c r="C134" s="5"/>
    </row>
    <row r="135" spans="1:3" x14ac:dyDescent="0.25">
      <c r="A135" s="7">
        <v>39171</v>
      </c>
      <c r="C135" s="5" t="s">
        <v>58</v>
      </c>
    </row>
    <row r="136" spans="1:3" x14ac:dyDescent="0.25">
      <c r="C136" s="5" t="s">
        <v>59</v>
      </c>
    </row>
    <row r="137" spans="1:3" x14ac:dyDescent="0.25">
      <c r="C137" s="5"/>
    </row>
    <row r="138" spans="1:3" ht="13" x14ac:dyDescent="0.3">
      <c r="A138" s="10">
        <v>39172</v>
      </c>
      <c r="B138" s="41"/>
      <c r="C138" s="11" t="s">
        <v>471</v>
      </c>
    </row>
    <row r="139" spans="1:3" x14ac:dyDescent="0.25">
      <c r="C139" s="5"/>
    </row>
    <row r="140" spans="1:3" x14ac:dyDescent="0.25">
      <c r="A140" s="7">
        <v>39172</v>
      </c>
      <c r="C140" s="5" t="s">
        <v>60</v>
      </c>
    </row>
    <row r="141" spans="1:3" x14ac:dyDescent="0.25">
      <c r="C141" s="5" t="s">
        <v>61</v>
      </c>
    </row>
    <row r="142" spans="1:3" x14ac:dyDescent="0.25">
      <c r="C142" s="5"/>
    </row>
    <row r="143" spans="1:3" x14ac:dyDescent="0.25">
      <c r="A143" s="7">
        <v>39172</v>
      </c>
      <c r="C143" s="5" t="s">
        <v>62</v>
      </c>
    </row>
    <row r="144" spans="1:3" x14ac:dyDescent="0.25">
      <c r="C144" s="5" t="s">
        <v>63</v>
      </c>
    </row>
    <row r="146" spans="1:3" x14ac:dyDescent="0.25">
      <c r="A146" s="7">
        <v>39175</v>
      </c>
      <c r="C146" s="5" t="s">
        <v>64</v>
      </c>
    </row>
    <row r="147" spans="1:3" x14ac:dyDescent="0.25">
      <c r="C147" s="5" t="s">
        <v>67</v>
      </c>
    </row>
    <row r="149" spans="1:3" x14ac:dyDescent="0.25">
      <c r="A149" s="7">
        <v>39177</v>
      </c>
      <c r="C149" s="5" t="s">
        <v>68</v>
      </c>
    </row>
    <row r="150" spans="1:3" x14ac:dyDescent="0.25">
      <c r="C150" s="5" t="s">
        <v>0</v>
      </c>
    </row>
    <row r="152" spans="1:3" x14ac:dyDescent="0.25">
      <c r="A152" s="7">
        <v>39184</v>
      </c>
      <c r="C152" s="5" t="s">
        <v>3</v>
      </c>
    </row>
    <row r="153" spans="1:3" x14ac:dyDescent="0.25">
      <c r="C153" s="5" t="s">
        <v>4</v>
      </c>
    </row>
    <row r="155" spans="1:3" x14ac:dyDescent="0.25">
      <c r="A155" s="7">
        <v>39195</v>
      </c>
      <c r="C155" s="5" t="s">
        <v>5</v>
      </c>
    </row>
    <row r="156" spans="1:3" x14ac:dyDescent="0.25">
      <c r="C156" s="5" t="s">
        <v>6</v>
      </c>
    </row>
    <row r="158" spans="1:3" x14ac:dyDescent="0.25">
      <c r="A158" s="7">
        <v>39292</v>
      </c>
      <c r="C158" s="5" t="s">
        <v>7</v>
      </c>
    </row>
    <row r="159" spans="1:3" x14ac:dyDescent="0.25">
      <c r="C159" s="5" t="s">
        <v>8</v>
      </c>
    </row>
    <row r="161" spans="1:3" x14ac:dyDescent="0.25">
      <c r="A161" s="7">
        <v>39376</v>
      </c>
      <c r="C161" s="5" t="s">
        <v>1256</v>
      </c>
    </row>
    <row r="162" spans="1:3" x14ac:dyDescent="0.25">
      <c r="C162" s="5" t="s">
        <v>1210</v>
      </c>
    </row>
    <row r="164" spans="1:3" x14ac:dyDescent="0.25">
      <c r="A164" s="7">
        <v>39426</v>
      </c>
      <c r="C164" s="5" t="s">
        <v>1261</v>
      </c>
    </row>
    <row r="165" spans="1:3" x14ac:dyDescent="0.25">
      <c r="C165" s="5" t="s">
        <v>1262</v>
      </c>
    </row>
    <row r="167" spans="1:3" x14ac:dyDescent="0.25">
      <c r="A167" s="7">
        <v>39436</v>
      </c>
      <c r="C167" s="5" t="s">
        <v>1263</v>
      </c>
    </row>
    <row r="168" spans="1:3" x14ac:dyDescent="0.25">
      <c r="C168" s="5" t="s">
        <v>1187</v>
      </c>
    </row>
    <row r="170" spans="1:3" x14ac:dyDescent="0.25">
      <c r="A170" s="7">
        <v>39474</v>
      </c>
      <c r="C170" s="134" t="s">
        <v>1188</v>
      </c>
    </row>
    <row r="171" spans="1:3" x14ac:dyDescent="0.25">
      <c r="C171" s="134" t="s">
        <v>1186</v>
      </c>
    </row>
    <row r="172" spans="1:3" x14ac:dyDescent="0.25">
      <c r="C172" s="5"/>
    </row>
    <row r="173" spans="1:3" x14ac:dyDescent="0.25">
      <c r="A173" s="7">
        <v>39474</v>
      </c>
      <c r="C173" s="5" t="s">
        <v>1197</v>
      </c>
    </row>
    <row r="174" spans="1:3" x14ac:dyDescent="0.25">
      <c r="C174" s="5" t="s">
        <v>1191</v>
      </c>
    </row>
    <row r="175" spans="1:3" x14ac:dyDescent="0.25">
      <c r="C175" s="5"/>
    </row>
    <row r="176" spans="1:3" x14ac:dyDescent="0.25">
      <c r="A176" s="7">
        <v>39477</v>
      </c>
      <c r="C176" s="5" t="s">
        <v>1196</v>
      </c>
    </row>
    <row r="177" spans="1:3" x14ac:dyDescent="0.25">
      <c r="C177" s="5" t="s">
        <v>1198</v>
      </c>
    </row>
    <row r="178" spans="1:3" x14ac:dyDescent="0.25">
      <c r="C178" s="5"/>
    </row>
    <row r="179" spans="1:3" x14ac:dyDescent="0.25">
      <c r="A179" s="7">
        <v>39480</v>
      </c>
      <c r="C179" s="5" t="s">
        <v>1207</v>
      </c>
    </row>
    <row r="180" spans="1:3" x14ac:dyDescent="0.25">
      <c r="C180" s="5" t="s">
        <v>1208</v>
      </c>
    </row>
    <row r="181" spans="1:3" x14ac:dyDescent="0.25">
      <c r="C181" s="5"/>
    </row>
    <row r="182" spans="1:3" x14ac:dyDescent="0.25">
      <c r="A182" s="7">
        <v>39484</v>
      </c>
      <c r="C182" s="5" t="s">
        <v>1211</v>
      </c>
    </row>
    <row r="183" spans="1:3" x14ac:dyDescent="0.25">
      <c r="C183" s="5" t="s">
        <v>1212</v>
      </c>
    </row>
    <row r="184" spans="1:3" x14ac:dyDescent="0.25">
      <c r="C184" s="5"/>
    </row>
    <row r="185" spans="1:3" x14ac:dyDescent="0.25">
      <c r="A185" s="7">
        <v>39484</v>
      </c>
      <c r="C185" s="5" t="s">
        <v>1213</v>
      </c>
    </row>
    <row r="186" spans="1:3" x14ac:dyDescent="0.25">
      <c r="C186" s="5" t="s">
        <v>1227</v>
      </c>
    </row>
    <row r="187" spans="1:3" x14ac:dyDescent="0.25">
      <c r="C187" s="5"/>
    </row>
    <row r="188" spans="1:3" x14ac:dyDescent="0.25">
      <c r="A188" s="7">
        <v>39484</v>
      </c>
      <c r="C188" s="5" t="s">
        <v>1215</v>
      </c>
    </row>
    <row r="189" spans="1:3" x14ac:dyDescent="0.25">
      <c r="C189" s="5" t="s">
        <v>1216</v>
      </c>
    </row>
    <row r="190" spans="1:3" x14ac:dyDescent="0.25">
      <c r="C190" s="5"/>
    </row>
    <row r="191" spans="1:3" x14ac:dyDescent="0.25">
      <c r="A191" s="7">
        <v>39485</v>
      </c>
      <c r="C191" s="5" t="s">
        <v>1217</v>
      </c>
    </row>
    <row r="192" spans="1:3" x14ac:dyDescent="0.25">
      <c r="C192" s="5" t="s">
        <v>1218</v>
      </c>
    </row>
    <row r="193" spans="1:3" x14ac:dyDescent="0.25">
      <c r="C193" s="5"/>
    </row>
    <row r="194" spans="1:3" x14ac:dyDescent="0.25">
      <c r="A194" s="7">
        <v>39486</v>
      </c>
      <c r="C194" s="5" t="s">
        <v>1219</v>
      </c>
    </row>
    <row r="195" spans="1:3" x14ac:dyDescent="0.25">
      <c r="C195" s="5" t="s">
        <v>1220</v>
      </c>
    </row>
    <row r="196" spans="1:3" x14ac:dyDescent="0.25">
      <c r="C196" s="5"/>
    </row>
    <row r="197" spans="1:3" x14ac:dyDescent="0.25">
      <c r="A197" s="7">
        <v>39486</v>
      </c>
      <c r="C197" s="5" t="s">
        <v>1221</v>
      </c>
    </row>
    <row r="198" spans="1:3" x14ac:dyDescent="0.25">
      <c r="C198" s="5" t="s">
        <v>1222</v>
      </c>
    </row>
    <row r="199" spans="1:3" x14ac:dyDescent="0.25">
      <c r="C199" s="5"/>
    </row>
    <row r="200" spans="1:3" x14ac:dyDescent="0.25">
      <c r="A200" s="7">
        <v>39486</v>
      </c>
      <c r="C200" s="5" t="s">
        <v>1223</v>
      </c>
    </row>
    <row r="201" spans="1:3" x14ac:dyDescent="0.25">
      <c r="C201" s="5" t="s">
        <v>1224</v>
      </c>
    </row>
    <row r="202" spans="1:3" x14ac:dyDescent="0.25">
      <c r="C202" s="5"/>
    </row>
    <row r="203" spans="1:3" x14ac:dyDescent="0.25">
      <c r="A203" s="7">
        <v>39487</v>
      </c>
      <c r="C203" s="5" t="s">
        <v>1225</v>
      </c>
    </row>
    <row r="204" spans="1:3" x14ac:dyDescent="0.25">
      <c r="C204" s="5" t="s">
        <v>1226</v>
      </c>
    </row>
    <row r="205" spans="1:3" x14ac:dyDescent="0.25">
      <c r="C205" s="5"/>
    </row>
    <row r="206" spans="1:3" x14ac:dyDescent="0.25">
      <c r="A206" s="7">
        <v>39487</v>
      </c>
      <c r="C206" s="5" t="s">
        <v>1228</v>
      </c>
    </row>
    <row r="207" spans="1:3" x14ac:dyDescent="0.25">
      <c r="C207" s="5" t="s">
        <v>1231</v>
      </c>
    </row>
    <row r="208" spans="1:3" x14ac:dyDescent="0.25">
      <c r="C208" s="5"/>
    </row>
    <row r="209" spans="1:3" x14ac:dyDescent="0.25">
      <c r="A209" s="7">
        <v>39488</v>
      </c>
      <c r="C209" s="5" t="s">
        <v>1232</v>
      </c>
    </row>
    <row r="210" spans="1:3" x14ac:dyDescent="0.25">
      <c r="C210" s="5" t="s">
        <v>1233</v>
      </c>
    </row>
    <row r="211" spans="1:3" x14ac:dyDescent="0.25">
      <c r="C211" s="5"/>
    </row>
    <row r="212" spans="1:3" x14ac:dyDescent="0.25">
      <c r="A212" s="7">
        <v>39488</v>
      </c>
      <c r="C212" s="5" t="s">
        <v>1150</v>
      </c>
    </row>
    <row r="213" spans="1:3" x14ac:dyDescent="0.25">
      <c r="C213" s="5" t="s">
        <v>1147</v>
      </c>
    </row>
    <row r="214" spans="1:3" x14ac:dyDescent="0.25">
      <c r="C214" s="5"/>
    </row>
    <row r="215" spans="1:3" x14ac:dyDescent="0.25">
      <c r="A215" s="7">
        <v>39492</v>
      </c>
      <c r="C215" s="5" t="s">
        <v>1148</v>
      </c>
    </row>
    <row r="216" spans="1:3" x14ac:dyDescent="0.25">
      <c r="C216" s="5" t="s">
        <v>1149</v>
      </c>
    </row>
    <row r="217" spans="1:3" x14ac:dyDescent="0.25">
      <c r="C217" s="5"/>
    </row>
    <row r="218" spans="1:3" x14ac:dyDescent="0.25">
      <c r="A218" s="7">
        <v>39493</v>
      </c>
      <c r="C218" s="101" t="s">
        <v>1120</v>
      </c>
    </row>
    <row r="219" spans="1:3" x14ac:dyDescent="0.25">
      <c r="C219" s="101" t="s">
        <v>1151</v>
      </c>
    </row>
    <row r="220" spans="1:3" x14ac:dyDescent="0.25">
      <c r="C220" s="5"/>
    </row>
    <row r="221" spans="1:3" x14ac:dyDescent="0.25">
      <c r="A221" s="7">
        <v>39494</v>
      </c>
      <c r="C221" s="5" t="s">
        <v>1154</v>
      </c>
    </row>
    <row r="222" spans="1:3" x14ac:dyDescent="0.25">
      <c r="C222" s="5" t="s">
        <v>1152</v>
      </c>
    </row>
    <row r="223" spans="1:3" x14ac:dyDescent="0.25">
      <c r="C223" s="5"/>
    </row>
    <row r="224" spans="1:3" x14ac:dyDescent="0.25">
      <c r="A224" s="7">
        <v>39499</v>
      </c>
      <c r="C224" s="5" t="s">
        <v>1155</v>
      </c>
    </row>
    <row r="225" spans="1:3" x14ac:dyDescent="0.25">
      <c r="C225" s="5" t="s">
        <v>1156</v>
      </c>
    </row>
    <row r="226" spans="1:3" x14ac:dyDescent="0.25">
      <c r="C226" s="5"/>
    </row>
    <row r="227" spans="1:3" x14ac:dyDescent="0.25">
      <c r="A227" s="7" t="s">
        <v>1169</v>
      </c>
      <c r="C227" s="5" t="s">
        <v>1167</v>
      </c>
    </row>
    <row r="228" spans="1:3" x14ac:dyDescent="0.25">
      <c r="C228" s="5" t="s">
        <v>1168</v>
      </c>
    </row>
    <row r="229" spans="1:3" x14ac:dyDescent="0.25">
      <c r="C229" s="5"/>
    </row>
    <row r="230" spans="1:3" x14ac:dyDescent="0.25">
      <c r="A230" s="7" t="s">
        <v>1169</v>
      </c>
      <c r="C230" s="5" t="s">
        <v>1170</v>
      </c>
    </row>
    <row r="231" spans="1:3" x14ac:dyDescent="0.25">
      <c r="C231" s="5" t="s">
        <v>1171</v>
      </c>
    </row>
    <row r="232" spans="1:3" x14ac:dyDescent="0.25">
      <c r="C232" s="5"/>
    </row>
    <row r="233" spans="1:3" x14ac:dyDescent="0.25">
      <c r="A233" s="7" t="s">
        <v>1169</v>
      </c>
      <c r="C233" s="5" t="s">
        <v>1172</v>
      </c>
    </row>
    <row r="234" spans="1:3" x14ac:dyDescent="0.25">
      <c r="C234" s="5" t="s">
        <v>1173</v>
      </c>
    </row>
    <row r="235" spans="1:3" x14ac:dyDescent="0.25">
      <c r="C235" s="5"/>
    </row>
    <row r="236" spans="1:3" x14ac:dyDescent="0.25">
      <c r="A236" s="7" t="s">
        <v>1169</v>
      </c>
      <c r="C236" s="5" t="s">
        <v>1174</v>
      </c>
    </row>
    <row r="237" spans="1:3" x14ac:dyDescent="0.25">
      <c r="C237" s="5" t="s">
        <v>1175</v>
      </c>
    </row>
    <row r="238" spans="1:3" x14ac:dyDescent="0.25">
      <c r="C238" s="5"/>
    </row>
    <row r="239" spans="1:3" x14ac:dyDescent="0.25">
      <c r="A239" s="7" t="s">
        <v>1169</v>
      </c>
      <c r="C239" s="5" t="s">
        <v>1180</v>
      </c>
    </row>
    <row r="240" spans="1:3" x14ac:dyDescent="0.25">
      <c r="C240" s="5" t="s">
        <v>1181</v>
      </c>
    </row>
    <row r="241" spans="1:3" x14ac:dyDescent="0.25">
      <c r="C241" s="5"/>
    </row>
    <row r="242" spans="1:3" x14ac:dyDescent="0.25">
      <c r="A242" s="7" t="s">
        <v>1169</v>
      </c>
      <c r="C242" s="5" t="s">
        <v>1182</v>
      </c>
    </row>
    <row r="243" spans="1:3" x14ac:dyDescent="0.25">
      <c r="C243" s="5" t="s">
        <v>1104</v>
      </c>
    </row>
    <row r="244" spans="1:3" x14ac:dyDescent="0.25">
      <c r="C244" s="5"/>
    </row>
    <row r="245" spans="1:3" x14ac:dyDescent="0.25">
      <c r="A245" s="7" t="s">
        <v>1169</v>
      </c>
      <c r="C245" s="5" t="s">
        <v>1105</v>
      </c>
    </row>
    <row r="246" spans="1:3" x14ac:dyDescent="0.25">
      <c r="C246" s="5" t="s">
        <v>1108</v>
      </c>
    </row>
    <row r="247" spans="1:3" x14ac:dyDescent="0.25">
      <c r="C247" s="5"/>
    </row>
    <row r="248" spans="1:3" x14ac:dyDescent="0.25">
      <c r="A248" s="7" t="s">
        <v>1109</v>
      </c>
      <c r="C248" s="5" t="s">
        <v>1110</v>
      </c>
    </row>
    <row r="249" spans="1:3" x14ac:dyDescent="0.25">
      <c r="C249" s="5" t="s">
        <v>1111</v>
      </c>
    </row>
    <row r="250" spans="1:3" x14ac:dyDescent="0.25">
      <c r="C250" s="5"/>
    </row>
    <row r="251" spans="1:3" x14ac:dyDescent="0.25">
      <c r="A251" s="7" t="s">
        <v>1169</v>
      </c>
      <c r="C251" s="5" t="s">
        <v>1112</v>
      </c>
    </row>
    <row r="252" spans="1:3" x14ac:dyDescent="0.25">
      <c r="C252" s="5" t="s">
        <v>1113</v>
      </c>
    </row>
    <row r="253" spans="1:3" x14ac:dyDescent="0.25">
      <c r="C253" s="5"/>
    </row>
    <row r="254" spans="1:3" x14ac:dyDescent="0.25">
      <c r="A254" s="7">
        <v>39504</v>
      </c>
      <c r="C254" s="5" t="s">
        <v>1162</v>
      </c>
    </row>
    <row r="255" spans="1:3" x14ac:dyDescent="0.25">
      <c r="C255" s="5" t="s">
        <v>1161</v>
      </c>
    </row>
    <row r="256" spans="1:3" x14ac:dyDescent="0.25">
      <c r="C256" s="5"/>
    </row>
    <row r="257" spans="1:3" x14ac:dyDescent="0.25">
      <c r="A257" s="7" t="s">
        <v>1169</v>
      </c>
      <c r="C257" s="5" t="s">
        <v>1165</v>
      </c>
    </row>
    <row r="258" spans="1:3" x14ac:dyDescent="0.25">
      <c r="C258" s="5" t="s">
        <v>1166</v>
      </c>
    </row>
    <row r="259" spans="1:3" x14ac:dyDescent="0.25">
      <c r="C259" s="5"/>
    </row>
    <row r="260" spans="1:3" x14ac:dyDescent="0.25">
      <c r="A260" s="7" t="s">
        <v>1169</v>
      </c>
      <c r="C260" s="5" t="s">
        <v>1114</v>
      </c>
    </row>
    <row r="261" spans="1:3" x14ac:dyDescent="0.25">
      <c r="C261" s="5" t="s">
        <v>1115</v>
      </c>
    </row>
    <row r="262" spans="1:3" x14ac:dyDescent="0.25">
      <c r="C262" s="5"/>
    </row>
    <row r="263" spans="1:3" x14ac:dyDescent="0.25">
      <c r="A263" s="7">
        <v>39525</v>
      </c>
      <c r="C263" s="5" t="s">
        <v>1160</v>
      </c>
    </row>
    <row r="264" spans="1:3" x14ac:dyDescent="0.25">
      <c r="C264" s="5" t="s">
        <v>1153</v>
      </c>
    </row>
    <row r="265" spans="1:3" x14ac:dyDescent="0.25">
      <c r="C265" s="5"/>
    </row>
    <row r="266" spans="1:3" x14ac:dyDescent="0.25">
      <c r="A266" s="7">
        <v>39530</v>
      </c>
      <c r="C266" s="5" t="s">
        <v>1116</v>
      </c>
    </row>
    <row r="267" spans="1:3" x14ac:dyDescent="0.25">
      <c r="C267" s="5" t="s">
        <v>1119</v>
      </c>
    </row>
    <row r="268" spans="1:3" x14ac:dyDescent="0.25">
      <c r="C268" s="5"/>
    </row>
    <row r="269" spans="1:3" x14ac:dyDescent="0.25">
      <c r="A269" s="7">
        <v>39530</v>
      </c>
      <c r="C269" s="5" t="s">
        <v>1118</v>
      </c>
    </row>
    <row r="271" spans="1:3" x14ac:dyDescent="0.25">
      <c r="A271" s="7">
        <v>39541</v>
      </c>
      <c r="C271" s="5" t="s">
        <v>1121</v>
      </c>
    </row>
    <row r="272" spans="1:3" x14ac:dyDescent="0.25">
      <c r="C272" s="5" t="s">
        <v>1122</v>
      </c>
    </row>
    <row r="274" spans="1:3" ht="13" x14ac:dyDescent="0.3">
      <c r="A274" s="10">
        <v>39550</v>
      </c>
      <c r="B274" s="41"/>
      <c r="C274" s="11" t="s">
        <v>471</v>
      </c>
    </row>
    <row r="276" spans="1:3" x14ac:dyDescent="0.25">
      <c r="A276" s="7">
        <v>39550</v>
      </c>
      <c r="C276" s="80" t="s">
        <v>1123</v>
      </c>
    </row>
    <row r="277" spans="1:3" x14ac:dyDescent="0.25">
      <c r="C277" s="80" t="s">
        <v>1124</v>
      </c>
    </row>
    <row r="278" spans="1:3" x14ac:dyDescent="0.25">
      <c r="C278" s="80"/>
    </row>
    <row r="279" spans="1:3" x14ac:dyDescent="0.25">
      <c r="A279" s="7">
        <v>39550</v>
      </c>
      <c r="C279" s="80" t="s">
        <v>1126</v>
      </c>
    </row>
    <row r="280" spans="1:3" x14ac:dyDescent="0.25">
      <c r="C280" s="80" t="s">
        <v>1125</v>
      </c>
    </row>
    <row r="281" spans="1:3" x14ac:dyDescent="0.25">
      <c r="C281" s="80"/>
    </row>
    <row r="282" spans="1:3" x14ac:dyDescent="0.25">
      <c r="A282" s="7">
        <v>39550</v>
      </c>
      <c r="C282" s="80" t="s">
        <v>953</v>
      </c>
    </row>
    <row r="283" spans="1:3" x14ac:dyDescent="0.25">
      <c r="C283" s="80" t="s">
        <v>1127</v>
      </c>
    </row>
    <row r="284" spans="1:3" x14ac:dyDescent="0.25">
      <c r="C284" s="80"/>
    </row>
    <row r="285" spans="1:3" x14ac:dyDescent="0.25">
      <c r="A285" s="7">
        <v>39555</v>
      </c>
      <c r="C285" s="80" t="s">
        <v>952</v>
      </c>
    </row>
    <row r="286" spans="1:3" x14ac:dyDescent="0.25">
      <c r="C286" s="80"/>
    </row>
    <row r="287" spans="1:3" x14ac:dyDescent="0.25">
      <c r="A287" s="7">
        <v>39558</v>
      </c>
      <c r="C287" s="80" t="s">
        <v>955</v>
      </c>
    </row>
    <row r="288" spans="1:3" x14ac:dyDescent="0.25">
      <c r="C288" s="80" t="s">
        <v>954</v>
      </c>
    </row>
    <row r="289" spans="1:3" x14ac:dyDescent="0.25">
      <c r="C289" s="80"/>
    </row>
    <row r="290" spans="1:3" x14ac:dyDescent="0.25">
      <c r="A290" s="7">
        <v>39584</v>
      </c>
      <c r="C290" s="80" t="s">
        <v>956</v>
      </c>
    </row>
    <row r="291" spans="1:3" x14ac:dyDescent="0.25">
      <c r="C291" s="80" t="s">
        <v>957</v>
      </c>
    </row>
    <row r="292" spans="1:3" x14ac:dyDescent="0.25">
      <c r="C292" s="80"/>
    </row>
    <row r="293" spans="1:3" x14ac:dyDescent="0.25">
      <c r="A293" s="7">
        <v>39585</v>
      </c>
      <c r="C293" s="80" t="s">
        <v>959</v>
      </c>
    </row>
    <row r="294" spans="1:3" x14ac:dyDescent="0.25">
      <c r="C294" s="80" t="s">
        <v>960</v>
      </c>
    </row>
    <row r="295" spans="1:3" x14ac:dyDescent="0.25">
      <c r="C295" s="80"/>
    </row>
    <row r="296" spans="1:3" x14ac:dyDescent="0.25">
      <c r="A296" s="7">
        <v>39590</v>
      </c>
      <c r="C296" s="80" t="s">
        <v>962</v>
      </c>
    </row>
    <row r="297" spans="1:3" x14ac:dyDescent="0.25">
      <c r="C297" s="80" t="s">
        <v>961</v>
      </c>
    </row>
    <row r="298" spans="1:3" x14ac:dyDescent="0.25">
      <c r="C298" s="80"/>
    </row>
    <row r="299" spans="1:3" x14ac:dyDescent="0.25">
      <c r="A299" s="7">
        <v>39607</v>
      </c>
      <c r="C299" s="80" t="s">
        <v>964</v>
      </c>
    </row>
    <row r="300" spans="1:3" x14ac:dyDescent="0.25">
      <c r="C300" s="80" t="s">
        <v>963</v>
      </c>
    </row>
    <row r="301" spans="1:3" x14ac:dyDescent="0.25">
      <c r="C301" s="80"/>
    </row>
    <row r="302" spans="1:3" x14ac:dyDescent="0.25">
      <c r="A302" s="7">
        <v>39622</v>
      </c>
      <c r="C302" s="80" t="s">
        <v>965</v>
      </c>
    </row>
    <row r="303" spans="1:3" x14ac:dyDescent="0.25">
      <c r="C303" s="80" t="s">
        <v>966</v>
      </c>
    </row>
    <row r="304" spans="1:3" x14ac:dyDescent="0.25">
      <c r="C304" s="80"/>
    </row>
    <row r="305" spans="1:3" x14ac:dyDescent="0.25">
      <c r="A305" s="7">
        <v>39666</v>
      </c>
      <c r="C305" s="80" t="s">
        <v>976</v>
      </c>
    </row>
    <row r="306" spans="1:3" x14ac:dyDescent="0.25">
      <c r="C306" s="80" t="s">
        <v>977</v>
      </c>
    </row>
    <row r="307" spans="1:3" x14ac:dyDescent="0.25">
      <c r="C307" s="80"/>
    </row>
    <row r="308" spans="1:3" x14ac:dyDescent="0.25">
      <c r="A308" s="7">
        <v>39669</v>
      </c>
      <c r="C308" s="80" t="s">
        <v>978</v>
      </c>
    </row>
    <row r="309" spans="1:3" x14ac:dyDescent="0.25">
      <c r="C309" s="80" t="s">
        <v>979</v>
      </c>
    </row>
    <row r="310" spans="1:3" x14ac:dyDescent="0.25">
      <c r="C310" s="80"/>
    </row>
    <row r="311" spans="1:3" x14ac:dyDescent="0.25">
      <c r="A311" s="7">
        <v>39672</v>
      </c>
      <c r="C311" s="80" t="s">
        <v>980</v>
      </c>
    </row>
    <row r="312" spans="1:3" x14ac:dyDescent="0.25">
      <c r="C312" s="80" t="s">
        <v>981</v>
      </c>
    </row>
    <row r="313" spans="1:3" x14ac:dyDescent="0.25">
      <c r="C313" s="80"/>
    </row>
    <row r="314" spans="1:3" x14ac:dyDescent="0.25">
      <c r="A314" s="7">
        <v>39692</v>
      </c>
      <c r="C314" s="80" t="s">
        <v>873</v>
      </c>
    </row>
    <row r="315" spans="1:3" x14ac:dyDescent="0.25">
      <c r="C315" s="80" t="s">
        <v>870</v>
      </c>
    </row>
    <row r="316" spans="1:3" x14ac:dyDescent="0.25">
      <c r="C316" s="80"/>
    </row>
    <row r="317" spans="1:3" x14ac:dyDescent="0.25">
      <c r="A317" s="7">
        <v>39693</v>
      </c>
      <c r="C317" s="80" t="s">
        <v>871</v>
      </c>
    </row>
    <row r="318" spans="1:3" x14ac:dyDescent="0.25">
      <c r="C318" s="80" t="s">
        <v>872</v>
      </c>
    </row>
    <row r="319" spans="1:3" x14ac:dyDescent="0.25">
      <c r="C319" s="80"/>
    </row>
    <row r="320" spans="1:3" x14ac:dyDescent="0.25">
      <c r="A320" s="7">
        <v>39696</v>
      </c>
      <c r="C320" s="80" t="s">
        <v>874</v>
      </c>
    </row>
    <row r="321" spans="1:3" x14ac:dyDescent="0.25">
      <c r="C321" s="80" t="s">
        <v>875</v>
      </c>
    </row>
    <row r="322" spans="1:3" x14ac:dyDescent="0.25">
      <c r="C322" s="80"/>
    </row>
    <row r="323" spans="1:3" x14ac:dyDescent="0.25">
      <c r="A323" s="7">
        <v>39725</v>
      </c>
      <c r="C323" s="80" t="s">
        <v>877</v>
      </c>
    </row>
    <row r="324" spans="1:3" x14ac:dyDescent="0.25">
      <c r="C324" s="80" t="s">
        <v>878</v>
      </c>
    </row>
    <row r="325" spans="1:3" x14ac:dyDescent="0.25">
      <c r="C325" s="80"/>
    </row>
    <row r="326" spans="1:3" x14ac:dyDescent="0.25">
      <c r="A326" s="7">
        <v>39736</v>
      </c>
      <c r="C326" s="80" t="s">
        <v>879</v>
      </c>
    </row>
    <row r="327" spans="1:3" x14ac:dyDescent="0.25">
      <c r="C327" s="80" t="s">
        <v>880</v>
      </c>
    </row>
    <row r="328" spans="1:3" x14ac:dyDescent="0.25">
      <c r="C328" s="84"/>
    </row>
    <row r="329" spans="1:3" x14ac:dyDescent="0.25">
      <c r="A329" s="7">
        <v>39845</v>
      </c>
      <c r="C329" s="80" t="s">
        <v>884</v>
      </c>
    </row>
    <row r="330" spans="1:3" x14ac:dyDescent="0.25">
      <c r="C330" s="80" t="s">
        <v>885</v>
      </c>
    </row>
    <row r="331" spans="1:3" x14ac:dyDescent="0.25">
      <c r="C331" s="80"/>
    </row>
    <row r="332" spans="1:3" x14ac:dyDescent="0.25">
      <c r="A332" s="7">
        <v>39845</v>
      </c>
      <c r="C332" s="80" t="s">
        <v>886</v>
      </c>
    </row>
    <row r="333" spans="1:3" x14ac:dyDescent="0.25">
      <c r="C333" s="80" t="s">
        <v>890</v>
      </c>
    </row>
    <row r="334" spans="1:3" x14ac:dyDescent="0.25">
      <c r="C334" s="80"/>
    </row>
    <row r="335" spans="1:3" x14ac:dyDescent="0.25">
      <c r="A335" s="7">
        <v>39845</v>
      </c>
      <c r="C335" s="80" t="s">
        <v>887</v>
      </c>
    </row>
    <row r="336" spans="1:3" x14ac:dyDescent="0.25">
      <c r="C336" s="80" t="s">
        <v>897</v>
      </c>
    </row>
    <row r="337" spans="1:3" x14ac:dyDescent="0.25">
      <c r="C337" s="80"/>
    </row>
    <row r="338" spans="1:3" x14ac:dyDescent="0.25">
      <c r="A338" s="94">
        <v>39845</v>
      </c>
      <c r="B338" s="76"/>
      <c r="C338" s="95" t="s">
        <v>898</v>
      </c>
    </row>
    <row r="339" spans="1:3" x14ac:dyDescent="0.25">
      <c r="A339" s="94"/>
      <c r="B339" s="76"/>
      <c r="C339" s="95" t="s">
        <v>888</v>
      </c>
    </row>
    <row r="340" spans="1:3" x14ac:dyDescent="0.25">
      <c r="A340" s="96"/>
      <c r="B340" s="97"/>
      <c r="C340" s="98"/>
    </row>
    <row r="341" spans="1:3" x14ac:dyDescent="0.25">
      <c r="A341" s="94">
        <v>39845</v>
      </c>
      <c r="B341" s="76"/>
      <c r="C341" s="95" t="s">
        <v>894</v>
      </c>
    </row>
    <row r="342" spans="1:3" x14ac:dyDescent="0.25">
      <c r="A342" s="94"/>
      <c r="B342" s="76"/>
      <c r="C342" s="95" t="s">
        <v>889</v>
      </c>
    </row>
    <row r="343" spans="1:3" x14ac:dyDescent="0.25">
      <c r="A343" s="94"/>
      <c r="B343" s="76"/>
      <c r="C343" s="95"/>
    </row>
    <row r="344" spans="1:3" x14ac:dyDescent="0.25">
      <c r="A344" s="94">
        <v>39845</v>
      </c>
      <c r="B344" s="76"/>
      <c r="C344" s="95" t="s">
        <v>892</v>
      </c>
    </row>
    <row r="345" spans="1:3" x14ac:dyDescent="0.25">
      <c r="A345" s="94"/>
      <c r="B345" s="76"/>
      <c r="C345" s="95" t="s">
        <v>893</v>
      </c>
    </row>
    <row r="346" spans="1:3" x14ac:dyDescent="0.25">
      <c r="C346" s="80"/>
    </row>
    <row r="347" spans="1:3" x14ac:dyDescent="0.25">
      <c r="A347" s="7">
        <v>39845</v>
      </c>
      <c r="C347" s="80" t="s">
        <v>896</v>
      </c>
    </row>
    <row r="348" spans="1:3" x14ac:dyDescent="0.25">
      <c r="C348" s="80" t="s">
        <v>895</v>
      </c>
    </row>
    <row r="349" spans="1:3" x14ac:dyDescent="0.25">
      <c r="C349" s="80"/>
    </row>
    <row r="350" spans="1:3" x14ac:dyDescent="0.25">
      <c r="A350" s="7">
        <v>39847</v>
      </c>
      <c r="C350" s="80" t="s">
        <v>899</v>
      </c>
    </row>
    <row r="351" spans="1:3" x14ac:dyDescent="0.25">
      <c r="C351" s="80" t="s">
        <v>900</v>
      </c>
    </row>
    <row r="352" spans="1:3" x14ac:dyDescent="0.25">
      <c r="C352" s="80"/>
    </row>
    <row r="353" spans="1:3" x14ac:dyDescent="0.25">
      <c r="A353" s="7">
        <v>39848</v>
      </c>
      <c r="C353" s="80" t="s">
        <v>1107</v>
      </c>
    </row>
    <row r="354" spans="1:3" x14ac:dyDescent="0.25">
      <c r="C354" s="80" t="s">
        <v>901</v>
      </c>
    </row>
    <row r="355" spans="1:3" x14ac:dyDescent="0.25">
      <c r="C355" s="80"/>
    </row>
    <row r="356" spans="1:3" x14ac:dyDescent="0.25">
      <c r="A356" s="7">
        <v>39848</v>
      </c>
      <c r="C356" s="80" t="s">
        <v>902</v>
      </c>
    </row>
    <row r="357" spans="1:3" x14ac:dyDescent="0.25">
      <c r="C357" s="80" t="s">
        <v>1106</v>
      </c>
    </row>
    <row r="358" spans="1:3" x14ac:dyDescent="0.25">
      <c r="C358" s="80"/>
    </row>
    <row r="359" spans="1:3" x14ac:dyDescent="0.25">
      <c r="A359" s="7">
        <v>39848</v>
      </c>
      <c r="C359" s="80" t="s">
        <v>909</v>
      </c>
    </row>
    <row r="360" spans="1:3" x14ac:dyDescent="0.25">
      <c r="C360" s="80" t="s">
        <v>910</v>
      </c>
    </row>
    <row r="361" spans="1:3" x14ac:dyDescent="0.25">
      <c r="C361" s="80"/>
    </row>
    <row r="362" spans="1:3" x14ac:dyDescent="0.25">
      <c r="A362" s="7">
        <v>39850</v>
      </c>
      <c r="C362" s="80" t="s">
        <v>1229</v>
      </c>
    </row>
    <row r="363" spans="1:3" x14ac:dyDescent="0.25">
      <c r="C363" s="80" t="s">
        <v>1230</v>
      </c>
    </row>
    <row r="364" spans="1:3" x14ac:dyDescent="0.25">
      <c r="C364" s="80"/>
    </row>
    <row r="365" spans="1:3" x14ac:dyDescent="0.25">
      <c r="A365" s="7">
        <v>39850</v>
      </c>
      <c r="C365" s="80" t="s">
        <v>1194</v>
      </c>
    </row>
    <row r="366" spans="1:3" x14ac:dyDescent="0.25">
      <c r="C366" s="80" t="s">
        <v>1195</v>
      </c>
    </row>
    <row r="367" spans="1:3" x14ac:dyDescent="0.25">
      <c r="C367" s="80"/>
    </row>
    <row r="368" spans="1:3" x14ac:dyDescent="0.25">
      <c r="A368" s="7">
        <v>39858</v>
      </c>
      <c r="C368" s="80" t="s">
        <v>421</v>
      </c>
    </row>
    <row r="369" spans="1:5" x14ac:dyDescent="0.25">
      <c r="C369" s="80" t="s">
        <v>422</v>
      </c>
    </row>
    <row r="370" spans="1:5" x14ac:dyDescent="0.25">
      <c r="C370" s="80"/>
    </row>
    <row r="371" spans="1:5" x14ac:dyDescent="0.25">
      <c r="A371" s="7">
        <v>39858</v>
      </c>
      <c r="C371" s="80" t="s">
        <v>423</v>
      </c>
    </row>
    <row r="372" spans="1:5" x14ac:dyDescent="0.25">
      <c r="C372" s="80" t="s">
        <v>424</v>
      </c>
    </row>
    <row r="373" spans="1:5" x14ac:dyDescent="0.25">
      <c r="C373" s="80"/>
    </row>
    <row r="374" spans="1:5" x14ac:dyDescent="0.25">
      <c r="A374" s="7">
        <v>39861</v>
      </c>
      <c r="C374" s="80" t="s">
        <v>1030</v>
      </c>
      <c r="E374" s="84"/>
    </row>
    <row r="375" spans="1:5" x14ac:dyDescent="0.25">
      <c r="C375" s="80" t="s">
        <v>1031</v>
      </c>
      <c r="E375" s="84"/>
    </row>
    <row r="376" spans="1:5" x14ac:dyDescent="0.25">
      <c r="C376" s="80"/>
      <c r="E376" s="84"/>
    </row>
    <row r="377" spans="1:5" x14ac:dyDescent="0.25">
      <c r="A377" s="7">
        <v>39863</v>
      </c>
      <c r="C377" s="80" t="s">
        <v>200</v>
      </c>
      <c r="E377" s="84"/>
    </row>
    <row r="378" spans="1:5" x14ac:dyDescent="0.25">
      <c r="C378" s="80" t="s">
        <v>201</v>
      </c>
    </row>
    <row r="379" spans="1:5" x14ac:dyDescent="0.25">
      <c r="C379" s="80"/>
    </row>
    <row r="380" spans="1:5" x14ac:dyDescent="0.25">
      <c r="A380" s="7">
        <v>39871</v>
      </c>
      <c r="C380" s="80" t="s">
        <v>659</v>
      </c>
    </row>
    <row r="381" spans="1:5" x14ac:dyDescent="0.25">
      <c r="C381" s="80" t="s">
        <v>533</v>
      </c>
    </row>
    <row r="382" spans="1:5" x14ac:dyDescent="0.25">
      <c r="C382" s="80"/>
    </row>
    <row r="383" spans="1:5" x14ac:dyDescent="0.25">
      <c r="A383" s="7">
        <v>39872</v>
      </c>
      <c r="C383" s="80" t="s">
        <v>592</v>
      </c>
    </row>
    <row r="384" spans="1:5" x14ac:dyDescent="0.25">
      <c r="C384" s="80" t="s">
        <v>593</v>
      </c>
    </row>
    <row r="385" spans="1:3" x14ac:dyDescent="0.25">
      <c r="C385" s="80"/>
    </row>
    <row r="386" spans="1:3" x14ac:dyDescent="0.25">
      <c r="A386" s="7">
        <v>39889</v>
      </c>
      <c r="C386" s="80" t="s">
        <v>1164</v>
      </c>
    </row>
    <row r="387" spans="1:3" x14ac:dyDescent="0.25">
      <c r="C387" s="80"/>
    </row>
    <row r="388" spans="1:3" x14ac:dyDescent="0.25">
      <c r="A388" s="7">
        <v>39900</v>
      </c>
      <c r="C388" s="80" t="s">
        <v>166</v>
      </c>
    </row>
    <row r="389" spans="1:3" x14ac:dyDescent="0.25">
      <c r="C389" s="80" t="s">
        <v>167</v>
      </c>
    </row>
    <row r="390" spans="1:3" x14ac:dyDescent="0.25">
      <c r="C390" s="80"/>
    </row>
    <row r="391" spans="1:3" ht="13" x14ac:dyDescent="0.3">
      <c r="A391" s="10">
        <v>39900</v>
      </c>
      <c r="B391" s="41"/>
      <c r="C391" s="11" t="s">
        <v>471</v>
      </c>
    </row>
    <row r="392" spans="1:3" x14ac:dyDescent="0.25">
      <c r="C392" s="80"/>
    </row>
    <row r="393" spans="1:3" x14ac:dyDescent="0.25">
      <c r="A393" s="7">
        <v>39900</v>
      </c>
      <c r="C393" s="80" t="s">
        <v>168</v>
      </c>
    </row>
    <row r="394" spans="1:3" x14ac:dyDescent="0.25">
      <c r="C394" s="80" t="s">
        <v>169</v>
      </c>
    </row>
    <row r="395" spans="1:3" x14ac:dyDescent="0.25">
      <c r="C395" s="80"/>
    </row>
    <row r="396" spans="1:3" x14ac:dyDescent="0.25">
      <c r="A396" s="7">
        <v>39900</v>
      </c>
      <c r="C396" s="80" t="s">
        <v>171</v>
      </c>
    </row>
    <row r="397" spans="1:3" x14ac:dyDescent="0.25">
      <c r="C397" s="80" t="s">
        <v>170</v>
      </c>
    </row>
    <row r="398" spans="1:3" x14ac:dyDescent="0.25">
      <c r="C398" s="80"/>
    </row>
    <row r="399" spans="1:3" x14ac:dyDescent="0.25">
      <c r="A399" s="7">
        <v>39903</v>
      </c>
      <c r="C399" s="80" t="s">
        <v>1258</v>
      </c>
    </row>
    <row r="400" spans="1:3" x14ac:dyDescent="0.25">
      <c r="C400" s="80" t="s">
        <v>1259</v>
      </c>
    </row>
    <row r="401" spans="1:3" x14ac:dyDescent="0.25">
      <c r="C401" s="80"/>
    </row>
    <row r="402" spans="1:3" x14ac:dyDescent="0.25">
      <c r="A402" s="7">
        <v>39904</v>
      </c>
      <c r="C402" s="80" t="s">
        <v>144</v>
      </c>
    </row>
    <row r="403" spans="1:3" x14ac:dyDescent="0.25">
      <c r="C403" s="80" t="s">
        <v>143</v>
      </c>
    </row>
    <row r="404" spans="1:3" x14ac:dyDescent="0.25">
      <c r="C404" s="80"/>
    </row>
    <row r="405" spans="1:3" x14ac:dyDescent="0.25">
      <c r="A405" s="7">
        <v>39912</v>
      </c>
      <c r="C405" s="80" t="s">
        <v>65</v>
      </c>
    </row>
    <row r="406" spans="1:3" x14ac:dyDescent="0.25">
      <c r="C406" s="80" t="s">
        <v>66</v>
      </c>
    </row>
    <row r="407" spans="1:3" x14ac:dyDescent="0.25">
      <c r="C407" s="80"/>
    </row>
    <row r="408" spans="1:3" x14ac:dyDescent="0.25">
      <c r="A408" s="7">
        <v>40026</v>
      </c>
      <c r="C408" s="80" t="s">
        <v>474</v>
      </c>
    </row>
    <row r="409" spans="1:3" x14ac:dyDescent="0.25">
      <c r="C409" s="80"/>
    </row>
    <row r="410" spans="1:3" x14ac:dyDescent="0.25">
      <c r="A410" s="7">
        <v>40057</v>
      </c>
      <c r="C410" s="80" t="s">
        <v>473</v>
      </c>
    </row>
    <row r="411" spans="1:3" x14ac:dyDescent="0.25">
      <c r="C411" s="80"/>
    </row>
    <row r="412" spans="1:3" x14ac:dyDescent="0.25">
      <c r="A412" s="7">
        <v>40061</v>
      </c>
      <c r="C412" s="80" t="s">
        <v>912</v>
      </c>
    </row>
    <row r="413" spans="1:3" x14ac:dyDescent="0.25">
      <c r="C413" s="80" t="s">
        <v>195</v>
      </c>
    </row>
    <row r="414" spans="1:3" x14ac:dyDescent="0.25">
      <c r="C414" s="80"/>
    </row>
    <row r="415" spans="1:3" x14ac:dyDescent="0.25">
      <c r="A415" s="7">
        <v>40196</v>
      </c>
      <c r="C415" s="80" t="s">
        <v>229</v>
      </c>
    </row>
    <row r="416" spans="1:3" x14ac:dyDescent="0.25">
      <c r="C416" s="80" t="s">
        <v>230</v>
      </c>
    </row>
    <row r="417" spans="1:3" x14ac:dyDescent="0.25">
      <c r="C417" s="80"/>
    </row>
    <row r="418" spans="1:3" x14ac:dyDescent="0.25">
      <c r="A418" s="7">
        <v>40206</v>
      </c>
      <c r="C418" s="80" t="s">
        <v>602</v>
      </c>
    </row>
    <row r="419" spans="1:3" x14ac:dyDescent="0.25">
      <c r="C419" s="80" t="s">
        <v>603</v>
      </c>
    </row>
    <row r="421" spans="1:3" x14ac:dyDescent="0.25">
      <c r="A421" s="7">
        <v>40214</v>
      </c>
      <c r="C421" s="111" t="s">
        <v>1178</v>
      </c>
    </row>
    <row r="422" spans="1:3" x14ac:dyDescent="0.25">
      <c r="C422" s="111" t="s">
        <v>1179</v>
      </c>
    </row>
    <row r="423" spans="1:3" x14ac:dyDescent="0.25">
      <c r="C423" s="111"/>
    </row>
    <row r="424" spans="1:3" x14ac:dyDescent="0.25">
      <c r="A424" s="7">
        <v>40214</v>
      </c>
      <c r="C424" s="111" t="s">
        <v>1176</v>
      </c>
    </row>
    <row r="425" spans="1:3" x14ac:dyDescent="0.25">
      <c r="C425" s="111" t="s">
        <v>1177</v>
      </c>
    </row>
    <row r="426" spans="1:3" x14ac:dyDescent="0.25">
      <c r="C426" s="111"/>
    </row>
    <row r="427" spans="1:3" x14ac:dyDescent="0.25">
      <c r="A427" s="7">
        <v>40216</v>
      </c>
      <c r="C427" s="111" t="s">
        <v>53</v>
      </c>
    </row>
    <row r="428" spans="1:3" x14ac:dyDescent="0.25">
      <c r="C428" s="111" t="s">
        <v>54</v>
      </c>
    </row>
    <row r="429" spans="1:3" x14ac:dyDescent="0.25">
      <c r="C429" s="111"/>
    </row>
    <row r="430" spans="1:3" x14ac:dyDescent="0.25">
      <c r="A430" s="7">
        <v>40218</v>
      </c>
      <c r="C430" s="111" t="s">
        <v>990</v>
      </c>
    </row>
    <row r="431" spans="1:3" x14ac:dyDescent="0.25">
      <c r="C431" s="111" t="s">
        <v>991</v>
      </c>
    </row>
    <row r="432" spans="1:3" x14ac:dyDescent="0.25">
      <c r="C432" s="111"/>
    </row>
    <row r="433" spans="1:3" x14ac:dyDescent="0.25">
      <c r="A433" s="7">
        <v>40219</v>
      </c>
      <c r="C433" s="111" t="s">
        <v>994</v>
      </c>
    </row>
    <row r="434" spans="1:3" x14ac:dyDescent="0.25">
      <c r="C434" s="111" t="s">
        <v>995</v>
      </c>
    </row>
    <row r="435" spans="1:3" x14ac:dyDescent="0.25">
      <c r="C435" s="111"/>
    </row>
    <row r="436" spans="1:3" x14ac:dyDescent="0.25">
      <c r="A436" s="7">
        <v>40222</v>
      </c>
      <c r="C436" s="111" t="s">
        <v>1245</v>
      </c>
    </row>
    <row r="437" spans="1:3" x14ac:dyDescent="0.25">
      <c r="C437" s="111" t="s">
        <v>1244</v>
      </c>
    </row>
    <row r="438" spans="1:3" x14ac:dyDescent="0.25">
      <c r="C438" s="111"/>
    </row>
    <row r="439" spans="1:3" x14ac:dyDescent="0.25">
      <c r="A439" s="7">
        <v>40223</v>
      </c>
      <c r="C439" s="111" t="s">
        <v>506</v>
      </c>
    </row>
    <row r="440" spans="1:3" x14ac:dyDescent="0.25">
      <c r="C440" s="111" t="s">
        <v>507</v>
      </c>
    </row>
    <row r="441" spans="1:3" x14ac:dyDescent="0.25">
      <c r="C441" s="111"/>
    </row>
    <row r="442" spans="1:3" x14ac:dyDescent="0.25">
      <c r="A442" s="7" t="s">
        <v>508</v>
      </c>
      <c r="C442" s="111" t="s">
        <v>510</v>
      </c>
    </row>
    <row r="443" spans="1:3" x14ac:dyDescent="0.25">
      <c r="C443" s="111" t="s">
        <v>509</v>
      </c>
    </row>
    <row r="444" spans="1:3" x14ac:dyDescent="0.25">
      <c r="C444" s="111"/>
    </row>
    <row r="445" spans="1:3" x14ac:dyDescent="0.25">
      <c r="A445" s="7">
        <v>40223</v>
      </c>
      <c r="C445" s="111" t="s">
        <v>808</v>
      </c>
    </row>
    <row r="446" spans="1:3" x14ac:dyDescent="0.25">
      <c r="C446" s="111" t="s">
        <v>809</v>
      </c>
    </row>
    <row r="447" spans="1:3" x14ac:dyDescent="0.25">
      <c r="C447" s="111"/>
    </row>
    <row r="448" spans="1:3" x14ac:dyDescent="0.25">
      <c r="A448" s="7">
        <v>40262</v>
      </c>
      <c r="C448" s="5" t="s">
        <v>439</v>
      </c>
    </row>
    <row r="449" spans="1:3" x14ac:dyDescent="0.25">
      <c r="C449" s="5" t="s">
        <v>440</v>
      </c>
    </row>
    <row r="450" spans="1:3" x14ac:dyDescent="0.25">
      <c r="C450" s="111"/>
    </row>
    <row r="451" spans="1:3" x14ac:dyDescent="0.25">
      <c r="A451" s="7">
        <v>40262</v>
      </c>
      <c r="C451" s="5" t="s">
        <v>441</v>
      </c>
    </row>
    <row r="452" spans="1:3" x14ac:dyDescent="0.25">
      <c r="C452" s="5" t="s">
        <v>442</v>
      </c>
    </row>
    <row r="453" spans="1:3" x14ac:dyDescent="0.25">
      <c r="C453" s="111"/>
    </row>
    <row r="454" spans="1:3" x14ac:dyDescent="0.25">
      <c r="A454" s="7">
        <v>40264</v>
      </c>
      <c r="C454" s="111" t="s">
        <v>641</v>
      </c>
    </row>
    <row r="455" spans="1:3" x14ac:dyDescent="0.25">
      <c r="C455" s="111"/>
    </row>
    <row r="456" spans="1:3" x14ac:dyDescent="0.25">
      <c r="A456" s="7">
        <v>40264</v>
      </c>
      <c r="C456" s="111" t="s">
        <v>842</v>
      </c>
    </row>
    <row r="457" spans="1:3" x14ac:dyDescent="0.25">
      <c r="C457" s="111" t="s">
        <v>843</v>
      </c>
    </row>
    <row r="458" spans="1:3" x14ac:dyDescent="0.25">
      <c r="C458" s="111"/>
    </row>
    <row r="459" spans="1:3" x14ac:dyDescent="0.25">
      <c r="A459" s="7">
        <v>40264</v>
      </c>
      <c r="C459" s="111" t="s">
        <v>642</v>
      </c>
    </row>
    <row r="460" spans="1:3" x14ac:dyDescent="0.25">
      <c r="C460" s="111" t="s">
        <v>525</v>
      </c>
    </row>
    <row r="461" spans="1:3" x14ac:dyDescent="0.25">
      <c r="C461" s="111"/>
    </row>
    <row r="462" spans="1:3" x14ac:dyDescent="0.25">
      <c r="A462" s="7">
        <v>40266</v>
      </c>
      <c r="C462" s="111" t="s">
        <v>992</v>
      </c>
    </row>
    <row r="463" spans="1:3" x14ac:dyDescent="0.25">
      <c r="C463" s="111" t="s">
        <v>993</v>
      </c>
    </row>
    <row r="464" spans="1:3" x14ac:dyDescent="0.25">
      <c r="C464" s="111"/>
    </row>
    <row r="465" spans="1:3" x14ac:dyDescent="0.25">
      <c r="A465" s="7">
        <v>40438</v>
      </c>
      <c r="C465" s="111" t="s">
        <v>19</v>
      </c>
    </row>
    <row r="466" spans="1:3" x14ac:dyDescent="0.25">
      <c r="C466" s="111" t="s">
        <v>20</v>
      </c>
    </row>
    <row r="467" spans="1:3" x14ac:dyDescent="0.25">
      <c r="C467" s="111"/>
    </row>
    <row r="468" spans="1:3" x14ac:dyDescent="0.25">
      <c r="A468" s="7">
        <v>40479</v>
      </c>
      <c r="C468" s="5" t="s">
        <v>1321</v>
      </c>
    </row>
    <row r="469" spans="1:3" x14ac:dyDescent="0.25">
      <c r="C469" s="5" t="s">
        <v>1322</v>
      </c>
    </row>
    <row r="470" spans="1:3" x14ac:dyDescent="0.25">
      <c r="C470" s="111"/>
    </row>
    <row r="471" spans="1:3" x14ac:dyDescent="0.25">
      <c r="A471" s="7">
        <v>40484</v>
      </c>
      <c r="C471" s="5" t="s">
        <v>1324</v>
      </c>
    </row>
    <row r="472" spans="1:3" x14ac:dyDescent="0.25">
      <c r="C472" s="5" t="s">
        <v>1323</v>
      </c>
    </row>
    <row r="473" spans="1:3" x14ac:dyDescent="0.25">
      <c r="C473" s="5"/>
    </row>
    <row r="474" spans="1:3" x14ac:dyDescent="0.25">
      <c r="A474" s="7">
        <v>40496</v>
      </c>
      <c r="C474" s="5" t="s">
        <v>1331</v>
      </c>
    </row>
    <row r="475" spans="1:3" x14ac:dyDescent="0.25">
      <c r="C475" s="5" t="s">
        <v>1332</v>
      </c>
    </row>
    <row r="476" spans="1:3" x14ac:dyDescent="0.25">
      <c r="C476" s="111"/>
    </row>
    <row r="477" spans="1:3" x14ac:dyDescent="0.25">
      <c r="A477" s="7">
        <v>40502</v>
      </c>
      <c r="C477" s="5" t="s">
        <v>1325</v>
      </c>
    </row>
    <row r="478" spans="1:3" x14ac:dyDescent="0.25">
      <c r="C478" s="5" t="s">
        <v>1326</v>
      </c>
    </row>
    <row r="479" spans="1:3" x14ac:dyDescent="0.25">
      <c r="C479" s="111"/>
    </row>
    <row r="480" spans="1:3" x14ac:dyDescent="0.25">
      <c r="A480" s="7">
        <v>40559</v>
      </c>
      <c r="C480" s="5" t="s">
        <v>1327</v>
      </c>
    </row>
    <row r="481" spans="1:3" x14ac:dyDescent="0.25">
      <c r="C481" s="5" t="s">
        <v>1328</v>
      </c>
    </row>
    <row r="482" spans="1:3" x14ac:dyDescent="0.25">
      <c r="C482" s="111"/>
    </row>
    <row r="483" spans="1:3" x14ac:dyDescent="0.25">
      <c r="A483" s="7">
        <v>40561</v>
      </c>
      <c r="C483" s="5" t="s">
        <v>1329</v>
      </c>
    </row>
    <row r="484" spans="1:3" x14ac:dyDescent="0.25">
      <c r="C484" s="5" t="s">
        <v>1330</v>
      </c>
    </row>
    <row r="485" spans="1:3" x14ac:dyDescent="0.25">
      <c r="C485" s="111"/>
    </row>
    <row r="486" spans="1:3" x14ac:dyDescent="0.25">
      <c r="A486" s="7">
        <v>40579</v>
      </c>
      <c r="C486" s="5" t="s">
        <v>1334</v>
      </c>
    </row>
    <row r="487" spans="1:3" x14ac:dyDescent="0.25">
      <c r="C487" s="5" t="s">
        <v>1333</v>
      </c>
    </row>
    <row r="488" spans="1:3" x14ac:dyDescent="0.25">
      <c r="C488" s="111"/>
    </row>
    <row r="489" spans="1:3" x14ac:dyDescent="0.25">
      <c r="A489" s="7">
        <v>40579</v>
      </c>
      <c r="C489" s="5" t="s">
        <v>1335</v>
      </c>
    </row>
    <row r="490" spans="1:3" x14ac:dyDescent="0.25">
      <c r="C490" s="5" t="s">
        <v>1336</v>
      </c>
    </row>
    <row r="491" spans="1:3" x14ac:dyDescent="0.25">
      <c r="C491" s="111"/>
    </row>
    <row r="492" spans="1:3" x14ac:dyDescent="0.25">
      <c r="A492" s="7">
        <v>40580</v>
      </c>
      <c r="C492" s="5" t="s">
        <v>1338</v>
      </c>
    </row>
    <row r="493" spans="1:3" x14ac:dyDescent="0.25">
      <c r="C493" s="5" t="s">
        <v>1337</v>
      </c>
    </row>
    <row r="494" spans="1:3" x14ac:dyDescent="0.25">
      <c r="C494" s="111"/>
    </row>
    <row r="495" spans="1:3" x14ac:dyDescent="0.25">
      <c r="A495" s="7">
        <v>40582</v>
      </c>
      <c r="C495" s="5" t="s">
        <v>1340</v>
      </c>
    </row>
    <row r="496" spans="1:3" x14ac:dyDescent="0.25">
      <c r="C496" s="5" t="s">
        <v>1339</v>
      </c>
    </row>
    <row r="497" spans="1:3" x14ac:dyDescent="0.25">
      <c r="C497" s="111"/>
    </row>
    <row r="498" spans="1:3" x14ac:dyDescent="0.25">
      <c r="A498" s="7">
        <v>40585</v>
      </c>
      <c r="C498" s="5" t="s">
        <v>1341</v>
      </c>
    </row>
    <row r="499" spans="1:3" x14ac:dyDescent="0.25">
      <c r="C499" s="5" t="s">
        <v>1342</v>
      </c>
    </row>
    <row r="500" spans="1:3" x14ac:dyDescent="0.25">
      <c r="C500" s="111"/>
    </row>
    <row r="501" spans="1:3" x14ac:dyDescent="0.25">
      <c r="A501" s="7">
        <v>40587</v>
      </c>
      <c r="C501" s="5" t="s">
        <v>1343</v>
      </c>
    </row>
    <row r="502" spans="1:3" x14ac:dyDescent="0.25">
      <c r="C502" s="5" t="s">
        <v>1344</v>
      </c>
    </row>
    <row r="503" spans="1:3" x14ac:dyDescent="0.25">
      <c r="C503" s="111"/>
    </row>
    <row r="504" spans="1:3" x14ac:dyDescent="0.25">
      <c r="A504" s="7">
        <v>40587</v>
      </c>
      <c r="C504" s="5" t="s">
        <v>1346</v>
      </c>
    </row>
    <row r="505" spans="1:3" x14ac:dyDescent="0.25">
      <c r="C505" s="5" t="s">
        <v>1345</v>
      </c>
    </row>
    <row r="506" spans="1:3" x14ac:dyDescent="0.25">
      <c r="C506" s="111"/>
    </row>
    <row r="507" spans="1:3" x14ac:dyDescent="0.25">
      <c r="A507" s="7">
        <v>40588</v>
      </c>
      <c r="C507" s="5" t="s">
        <v>1347</v>
      </c>
    </row>
    <row r="508" spans="1:3" x14ac:dyDescent="0.25">
      <c r="C508" s="5" t="s">
        <v>1348</v>
      </c>
    </row>
    <row r="509" spans="1:3" x14ac:dyDescent="0.25">
      <c r="C509" s="111"/>
    </row>
    <row r="510" spans="1:3" x14ac:dyDescent="0.25">
      <c r="A510" s="7">
        <v>40589</v>
      </c>
      <c r="C510" s="5" t="s">
        <v>1349</v>
      </c>
    </row>
    <row r="511" spans="1:3" x14ac:dyDescent="0.25">
      <c r="C511" s="5" t="s">
        <v>1350</v>
      </c>
    </row>
    <row r="512" spans="1:3" x14ac:dyDescent="0.25">
      <c r="C512" s="111"/>
    </row>
    <row r="513" spans="1:3" x14ac:dyDescent="0.25">
      <c r="A513" s="7">
        <v>40589</v>
      </c>
      <c r="C513" s="5" t="s">
        <v>1351</v>
      </c>
    </row>
    <row r="514" spans="1:3" x14ac:dyDescent="0.25">
      <c r="C514" s="5" t="s">
        <v>1352</v>
      </c>
    </row>
    <row r="515" spans="1:3" x14ac:dyDescent="0.25">
      <c r="C515" s="111"/>
    </row>
    <row r="516" spans="1:3" x14ac:dyDescent="0.25">
      <c r="C516" s="5" t="s">
        <v>1353</v>
      </c>
    </row>
    <row r="517" spans="1:3" x14ac:dyDescent="0.25">
      <c r="C517" s="111"/>
    </row>
    <row r="518" spans="1:3" x14ac:dyDescent="0.25">
      <c r="A518" s="7">
        <v>40590</v>
      </c>
      <c r="C518" s="5" t="s">
        <v>1354</v>
      </c>
    </row>
    <row r="519" spans="1:3" x14ac:dyDescent="0.25">
      <c r="C519" s="5" t="s">
        <v>1355</v>
      </c>
    </row>
    <row r="520" spans="1:3" x14ac:dyDescent="0.25">
      <c r="C520" s="111"/>
    </row>
    <row r="521" spans="1:3" x14ac:dyDescent="0.25">
      <c r="A521" s="7">
        <v>40593</v>
      </c>
      <c r="C521" s="5" t="s">
        <v>1357</v>
      </c>
    </row>
    <row r="522" spans="1:3" x14ac:dyDescent="0.25">
      <c r="C522" s="5" t="s">
        <v>1356</v>
      </c>
    </row>
    <row r="523" spans="1:3" x14ac:dyDescent="0.25">
      <c r="C523" s="111"/>
    </row>
    <row r="524" spans="1:3" x14ac:dyDescent="0.25">
      <c r="A524" s="7">
        <v>40600</v>
      </c>
      <c r="C524" s="5" t="s">
        <v>1358</v>
      </c>
    </row>
    <row r="525" spans="1:3" x14ac:dyDescent="0.25">
      <c r="C525" s="5" t="s">
        <v>1359</v>
      </c>
    </row>
    <row r="526" spans="1:3" x14ac:dyDescent="0.25">
      <c r="C526" s="111"/>
    </row>
    <row r="527" spans="1:3" x14ac:dyDescent="0.25">
      <c r="A527" s="7">
        <v>40602</v>
      </c>
      <c r="C527" s="5" t="s">
        <v>1360</v>
      </c>
    </row>
    <row r="528" spans="1:3" x14ac:dyDescent="0.25">
      <c r="C528" s="5" t="s">
        <v>1361</v>
      </c>
    </row>
    <row r="529" spans="1:3" x14ac:dyDescent="0.25">
      <c r="C529" s="111"/>
    </row>
    <row r="530" spans="1:3" x14ac:dyDescent="0.25">
      <c r="A530" s="7">
        <v>40635</v>
      </c>
      <c r="C530" s="5" t="s">
        <v>1362</v>
      </c>
    </row>
    <row r="531" spans="1:3" x14ac:dyDescent="0.25">
      <c r="C531" s="5" t="s">
        <v>1363</v>
      </c>
    </row>
    <row r="532" spans="1:3" x14ac:dyDescent="0.25">
      <c r="C532" s="111"/>
    </row>
    <row r="533" spans="1:3" x14ac:dyDescent="0.25">
      <c r="A533" s="7">
        <v>40635</v>
      </c>
      <c r="C533" s="5" t="s">
        <v>1364</v>
      </c>
    </row>
    <row r="534" spans="1:3" x14ac:dyDescent="0.25">
      <c r="C534" s="5" t="s">
        <v>1365</v>
      </c>
    </row>
    <row r="535" spans="1:3" x14ac:dyDescent="0.25">
      <c r="C535" s="111"/>
    </row>
    <row r="536" spans="1:3" x14ac:dyDescent="0.25">
      <c r="A536" s="7">
        <v>40635</v>
      </c>
      <c r="C536" s="5" t="s">
        <v>1367</v>
      </c>
    </row>
    <row r="537" spans="1:3" x14ac:dyDescent="0.25">
      <c r="C537" s="5" t="s">
        <v>1368</v>
      </c>
    </row>
    <row r="538" spans="1:3" x14ac:dyDescent="0.25">
      <c r="C538" s="5"/>
    </row>
    <row r="539" spans="1:3" x14ac:dyDescent="0.25">
      <c r="A539" s="7">
        <v>40635</v>
      </c>
      <c r="C539" s="5" t="s">
        <v>1371</v>
      </c>
    </row>
    <row r="540" spans="1:3" x14ac:dyDescent="0.25">
      <c r="C540" s="5"/>
    </row>
    <row r="541" spans="1:3" x14ac:dyDescent="0.25">
      <c r="A541" s="7">
        <v>40642</v>
      </c>
      <c r="C541" s="5" t="s">
        <v>1369</v>
      </c>
    </row>
    <row r="542" spans="1:3" x14ac:dyDescent="0.25">
      <c r="C542" s="5" t="s">
        <v>1370</v>
      </c>
    </row>
    <row r="543" spans="1:3" x14ac:dyDescent="0.25">
      <c r="C543" s="111"/>
    </row>
    <row r="544" spans="1:3" x14ac:dyDescent="0.25">
      <c r="A544" s="7">
        <v>40642</v>
      </c>
      <c r="C544" s="5" t="s">
        <v>1372</v>
      </c>
    </row>
    <row r="545" spans="1:3" x14ac:dyDescent="0.25">
      <c r="C545" s="5" t="s">
        <v>1373</v>
      </c>
    </row>
    <row r="546" spans="1:3" x14ac:dyDescent="0.25">
      <c r="C546" s="111"/>
    </row>
    <row r="547" spans="1:3" x14ac:dyDescent="0.25">
      <c r="A547" s="7">
        <v>40648</v>
      </c>
      <c r="C547" s="5" t="s">
        <v>1375</v>
      </c>
    </row>
    <row r="548" spans="1:3" x14ac:dyDescent="0.25">
      <c r="C548" s="111"/>
    </row>
    <row r="549" spans="1:3" x14ac:dyDescent="0.25">
      <c r="A549" s="7">
        <v>40659</v>
      </c>
      <c r="C549" s="5" t="s">
        <v>1378</v>
      </c>
    </row>
    <row r="550" spans="1:3" x14ac:dyDescent="0.25">
      <c r="C550" s="5" t="s">
        <v>1379</v>
      </c>
    </row>
    <row r="552" spans="1:3" x14ac:dyDescent="0.25">
      <c r="A552" s="7">
        <v>40684</v>
      </c>
      <c r="C552" s="5" t="s">
        <v>1387</v>
      </c>
    </row>
    <row r="553" spans="1:3" x14ac:dyDescent="0.25">
      <c r="C553" s="5"/>
    </row>
    <row r="554" spans="1:3" x14ac:dyDescent="0.25">
      <c r="A554" s="7">
        <v>40714</v>
      </c>
      <c r="C554" s="5" t="s">
        <v>1388</v>
      </c>
    </row>
    <row r="556" spans="1:3" x14ac:dyDescent="0.25">
      <c r="A556" s="7">
        <v>40744</v>
      </c>
      <c r="C556" s="5" t="s">
        <v>1389</v>
      </c>
    </row>
    <row r="558" spans="1:3" x14ac:dyDescent="0.25">
      <c r="A558" s="7">
        <v>40750</v>
      </c>
      <c r="C558" s="5" t="s">
        <v>1385</v>
      </c>
    </row>
    <row r="559" spans="1:3" x14ac:dyDescent="0.25">
      <c r="C559" s="5" t="s">
        <v>1386</v>
      </c>
    </row>
    <row r="561" spans="1:3" x14ac:dyDescent="0.25">
      <c r="A561" s="7">
        <v>40751</v>
      </c>
      <c r="C561" s="5" t="s">
        <v>1390</v>
      </c>
    </row>
    <row r="562" spans="1:3" x14ac:dyDescent="0.25">
      <c r="C562" s="5" t="s">
        <v>1391</v>
      </c>
    </row>
    <row r="564" spans="1:3" x14ac:dyDescent="0.25">
      <c r="A564" s="7">
        <v>40940</v>
      </c>
      <c r="C564" s="5" t="s">
        <v>1442</v>
      </c>
    </row>
    <row r="565" spans="1:3" x14ac:dyDescent="0.25">
      <c r="C565" s="5" t="s">
        <v>1443</v>
      </c>
    </row>
    <row r="567" spans="1:3" x14ac:dyDescent="0.25">
      <c r="A567" s="7">
        <v>40940</v>
      </c>
      <c r="C567" s="5" t="s">
        <v>1444</v>
      </c>
    </row>
    <row r="568" spans="1:3" x14ac:dyDescent="0.25">
      <c r="C568" s="5" t="s">
        <v>1445</v>
      </c>
    </row>
    <row r="569" spans="1:3" x14ac:dyDescent="0.25">
      <c r="C569" s="5"/>
    </row>
    <row r="570" spans="1:3" x14ac:dyDescent="0.25">
      <c r="A570" s="7">
        <v>40948</v>
      </c>
      <c r="C570" s="5" t="s">
        <v>1446</v>
      </c>
    </row>
    <row r="571" spans="1:3" x14ac:dyDescent="0.25">
      <c r="C571" s="5" t="s">
        <v>1447</v>
      </c>
    </row>
    <row r="573" spans="1:3" x14ac:dyDescent="0.25">
      <c r="A573" s="7">
        <v>40949</v>
      </c>
      <c r="C573" s="5" t="s">
        <v>1448</v>
      </c>
    </row>
    <row r="574" spans="1:3" x14ac:dyDescent="0.25">
      <c r="C574" s="5" t="s">
        <v>1449</v>
      </c>
    </row>
    <row r="576" spans="1:3" x14ac:dyDescent="0.25">
      <c r="A576" s="7">
        <v>40951</v>
      </c>
      <c r="C576" s="5" t="s">
        <v>1450</v>
      </c>
    </row>
    <row r="577" spans="1:3" x14ac:dyDescent="0.25">
      <c r="C577" s="5" t="s">
        <v>1454</v>
      </c>
    </row>
    <row r="579" spans="1:3" x14ac:dyDescent="0.25">
      <c r="A579" s="7">
        <v>40985</v>
      </c>
      <c r="C579" s="5" t="s">
        <v>1453</v>
      </c>
    </row>
    <row r="580" spans="1:3" x14ac:dyDescent="0.25">
      <c r="C580" s="5" t="s">
        <v>1455</v>
      </c>
    </row>
    <row r="582" spans="1:3" x14ac:dyDescent="0.25">
      <c r="A582" s="7">
        <v>40985</v>
      </c>
      <c r="C582" s="5" t="s">
        <v>1458</v>
      </c>
    </row>
    <row r="583" spans="1:3" x14ac:dyDescent="0.25">
      <c r="C583" s="5" t="s">
        <v>1459</v>
      </c>
    </row>
    <row r="585" spans="1:3" x14ac:dyDescent="0.25">
      <c r="A585" s="7">
        <v>40985</v>
      </c>
      <c r="C585" s="5" t="s">
        <v>1456</v>
      </c>
    </row>
    <row r="586" spans="1:3" x14ac:dyDescent="0.25">
      <c r="C586" s="5" t="s">
        <v>1457</v>
      </c>
    </row>
    <row r="588" spans="1:3" x14ac:dyDescent="0.25">
      <c r="A588" s="7">
        <v>40993</v>
      </c>
      <c r="C588" s="5" t="s">
        <v>1461</v>
      </c>
    </row>
    <row r="589" spans="1:3" x14ac:dyDescent="0.25">
      <c r="C589" s="5" t="s">
        <v>1460</v>
      </c>
    </row>
    <row r="591" spans="1:3" x14ac:dyDescent="0.25">
      <c r="A591" s="7">
        <v>40999</v>
      </c>
      <c r="C591" s="5" t="s">
        <v>1615</v>
      </c>
    </row>
    <row r="593" spans="1:5" x14ac:dyDescent="0.25">
      <c r="A593" s="7">
        <v>41000</v>
      </c>
      <c r="C593" s="5" t="s">
        <v>1617</v>
      </c>
    </row>
    <row r="594" spans="1:5" x14ac:dyDescent="0.25">
      <c r="C594" s="5" t="s">
        <v>1616</v>
      </c>
    </row>
    <row r="596" spans="1:5" x14ac:dyDescent="0.25">
      <c r="A596" s="7">
        <v>41001</v>
      </c>
      <c r="C596" s="5" t="s">
        <v>1618</v>
      </c>
    </row>
    <row r="598" spans="1:5" x14ac:dyDescent="0.25">
      <c r="A598" s="7">
        <v>41001</v>
      </c>
      <c r="C598" s="5" t="s">
        <v>1619</v>
      </c>
    </row>
    <row r="600" spans="1:5" x14ac:dyDescent="0.25">
      <c r="A600" s="7">
        <v>41003</v>
      </c>
      <c r="C600" s="5" t="s">
        <v>1620</v>
      </c>
    </row>
    <row r="602" spans="1:5" x14ac:dyDescent="0.25">
      <c r="A602" s="7">
        <v>41008</v>
      </c>
      <c r="C602" s="5" t="s">
        <v>1621</v>
      </c>
    </row>
    <row r="603" spans="1:5" x14ac:dyDescent="0.25">
      <c r="C603" s="153" t="s">
        <v>1626</v>
      </c>
      <c r="D603" s="152"/>
      <c r="E603" s="29"/>
    </row>
    <row r="604" spans="1:5" x14ac:dyDescent="0.25">
      <c r="C604" s="5"/>
    </row>
    <row r="605" spans="1:5" x14ac:dyDescent="0.25">
      <c r="A605" s="7">
        <v>41008</v>
      </c>
      <c r="C605" s="5" t="s">
        <v>1623</v>
      </c>
    </row>
    <row r="606" spans="1:5" x14ac:dyDescent="0.25">
      <c r="C606" s="5" t="s">
        <v>1622</v>
      </c>
    </row>
    <row r="607" spans="1:5" x14ac:dyDescent="0.25">
      <c r="C607" s="5"/>
    </row>
    <row r="608" spans="1:5" x14ac:dyDescent="0.25">
      <c r="A608" s="7">
        <v>41008</v>
      </c>
      <c r="C608" s="5" t="s">
        <v>1624</v>
      </c>
    </row>
    <row r="609" spans="1:4" x14ac:dyDescent="0.25">
      <c r="C609" s="5" t="s">
        <v>1625</v>
      </c>
    </row>
    <row r="610" spans="1:4" x14ac:dyDescent="0.25">
      <c r="C610" s="5"/>
    </row>
    <row r="611" spans="1:4" x14ac:dyDescent="0.25">
      <c r="A611" s="7">
        <v>41010</v>
      </c>
      <c r="C611" s="5" t="s">
        <v>1627</v>
      </c>
    </row>
    <row r="612" spans="1:4" x14ac:dyDescent="0.25">
      <c r="C612" s="5" t="s">
        <v>1628</v>
      </c>
    </row>
    <row r="613" spans="1:4" x14ac:dyDescent="0.25">
      <c r="C613" s="5"/>
    </row>
    <row r="614" spans="1:4" x14ac:dyDescent="0.25">
      <c r="A614" s="7">
        <v>41061</v>
      </c>
      <c r="C614" s="5" t="s">
        <v>1631</v>
      </c>
    </row>
    <row r="615" spans="1:4" x14ac:dyDescent="0.25">
      <c r="C615" s="5" t="s">
        <v>1632</v>
      </c>
    </row>
    <row r="616" spans="1:4" x14ac:dyDescent="0.25">
      <c r="C616" s="5"/>
    </row>
    <row r="617" spans="1:4" x14ac:dyDescent="0.25">
      <c r="A617" s="7">
        <v>41061</v>
      </c>
      <c r="C617" s="5" t="s">
        <v>1633</v>
      </c>
    </row>
    <row r="618" spans="1:4" x14ac:dyDescent="0.25">
      <c r="C618" s="5" t="s">
        <v>1634</v>
      </c>
    </row>
    <row r="619" spans="1:4" ht="13.5" customHeight="1" x14ac:dyDescent="0.25">
      <c r="C619" s="5"/>
    </row>
    <row r="620" spans="1:4" ht="14.25" customHeight="1" x14ac:dyDescent="0.25">
      <c r="A620" s="7">
        <v>41086</v>
      </c>
      <c r="C620" s="155" t="s">
        <v>1638</v>
      </c>
      <c r="D620" s="137"/>
    </row>
    <row r="621" spans="1:4" x14ac:dyDescent="0.25">
      <c r="C621" s="155" t="s">
        <v>1635</v>
      </c>
    </row>
    <row r="622" spans="1:4" x14ac:dyDescent="0.25">
      <c r="C622" s="5"/>
    </row>
    <row r="623" spans="1:4" x14ac:dyDescent="0.25">
      <c r="A623" s="7">
        <v>41122</v>
      </c>
      <c r="C623" s="5" t="s">
        <v>1637</v>
      </c>
    </row>
    <row r="624" spans="1:4" x14ac:dyDescent="0.25">
      <c r="C624" s="5" t="s">
        <v>1636</v>
      </c>
    </row>
    <row r="625" spans="1:4" x14ac:dyDescent="0.25">
      <c r="C625" s="5"/>
    </row>
    <row r="626" spans="1:4" x14ac:dyDescent="0.25">
      <c r="A626" s="7">
        <v>41149</v>
      </c>
      <c r="C626" s="5" t="s">
        <v>1639</v>
      </c>
    </row>
    <row r="627" spans="1:4" x14ac:dyDescent="0.25">
      <c r="C627" s="5" t="s">
        <v>1640</v>
      </c>
    </row>
    <row r="628" spans="1:4" x14ac:dyDescent="0.25">
      <c r="C628" s="5"/>
    </row>
    <row r="629" spans="1:4" x14ac:dyDescent="0.25">
      <c r="A629" s="7">
        <v>41301</v>
      </c>
      <c r="C629" s="5" t="s">
        <v>1732</v>
      </c>
    </row>
    <row r="630" spans="1:4" x14ac:dyDescent="0.25">
      <c r="C630" s="5" t="s">
        <v>1733</v>
      </c>
    </row>
    <row r="631" spans="1:4" x14ac:dyDescent="0.25">
      <c r="C631" s="5"/>
    </row>
    <row r="632" spans="1:4" x14ac:dyDescent="0.25">
      <c r="A632" s="7">
        <v>41315</v>
      </c>
      <c r="C632" s="5" t="s">
        <v>1735</v>
      </c>
    </row>
    <row r="633" spans="1:4" x14ac:dyDescent="0.25">
      <c r="C633" s="5" t="s">
        <v>1736</v>
      </c>
    </row>
    <row r="634" spans="1:4" x14ac:dyDescent="0.25">
      <c r="C634" s="5"/>
      <c r="D634" s="157"/>
    </row>
    <row r="635" spans="1:4" x14ac:dyDescent="0.25">
      <c r="A635" s="7">
        <v>41319</v>
      </c>
      <c r="C635" s="5" t="s">
        <v>1746</v>
      </c>
      <c r="D635" s="157"/>
    </row>
    <row r="636" spans="1:4" x14ac:dyDescent="0.25">
      <c r="C636" s="5"/>
    </row>
    <row r="637" spans="1:4" x14ac:dyDescent="0.25">
      <c r="A637" s="7">
        <v>41320</v>
      </c>
      <c r="C637" s="5" t="s">
        <v>1741</v>
      </c>
    </row>
    <row r="638" spans="1:4" x14ac:dyDescent="0.25">
      <c r="C638" s="5" t="s">
        <v>1738</v>
      </c>
    </row>
    <row r="639" spans="1:4" x14ac:dyDescent="0.25">
      <c r="C639" s="5"/>
    </row>
    <row r="640" spans="1:4" x14ac:dyDescent="0.25">
      <c r="A640" s="7">
        <v>41320</v>
      </c>
      <c r="C640" s="5" t="s">
        <v>1739</v>
      </c>
    </row>
    <row r="641" spans="1:3" x14ac:dyDescent="0.25">
      <c r="C641" s="5" t="s">
        <v>1740</v>
      </c>
    </row>
    <row r="642" spans="1:3" x14ac:dyDescent="0.25">
      <c r="C642" s="5"/>
    </row>
    <row r="643" spans="1:3" x14ac:dyDescent="0.25">
      <c r="A643" s="7">
        <v>41320</v>
      </c>
      <c r="C643" s="5" t="s">
        <v>1742</v>
      </c>
    </row>
    <row r="644" spans="1:3" x14ac:dyDescent="0.25">
      <c r="C644" s="5" t="s">
        <v>1743</v>
      </c>
    </row>
    <row r="645" spans="1:3" x14ac:dyDescent="0.25">
      <c r="C645" s="5"/>
    </row>
    <row r="646" spans="1:3" x14ac:dyDescent="0.25">
      <c r="A646" s="7">
        <v>41320</v>
      </c>
      <c r="C646" s="5" t="s">
        <v>1745</v>
      </c>
    </row>
    <row r="647" spans="1:3" x14ac:dyDescent="0.25">
      <c r="C647" s="5" t="s">
        <v>1744</v>
      </c>
    </row>
    <row r="648" spans="1:3" x14ac:dyDescent="0.25">
      <c r="C648" s="5"/>
    </row>
    <row r="649" spans="1:3" x14ac:dyDescent="0.25">
      <c r="A649" s="7">
        <v>41325</v>
      </c>
      <c r="C649" s="5" t="s">
        <v>1747</v>
      </c>
    </row>
    <row r="650" spans="1:3" x14ac:dyDescent="0.25">
      <c r="C650" s="5" t="s">
        <v>1748</v>
      </c>
    </row>
    <row r="651" spans="1:3" x14ac:dyDescent="0.25">
      <c r="C651" s="5"/>
    </row>
    <row r="652" spans="1:3" x14ac:dyDescent="0.25">
      <c r="A652" s="7">
        <v>41335</v>
      </c>
      <c r="C652" s="5" t="s">
        <v>1761</v>
      </c>
    </row>
    <row r="653" spans="1:3" x14ac:dyDescent="0.25">
      <c r="C653" s="5" t="s">
        <v>1760</v>
      </c>
    </row>
    <row r="654" spans="1:3" x14ac:dyDescent="0.25">
      <c r="C654" s="5"/>
    </row>
    <row r="655" spans="1:3" x14ac:dyDescent="0.25">
      <c r="A655" s="7">
        <v>41364</v>
      </c>
      <c r="C655" s="5" t="s">
        <v>1772</v>
      </c>
    </row>
    <row r="656" spans="1:3" x14ac:dyDescent="0.25">
      <c r="C656" s="5" t="s">
        <v>1773</v>
      </c>
    </row>
    <row r="657" spans="1:3" x14ac:dyDescent="0.25">
      <c r="C657" s="5"/>
    </row>
    <row r="658" spans="1:3" x14ac:dyDescent="0.25">
      <c r="A658" s="7">
        <v>41365</v>
      </c>
      <c r="C658" s="5" t="s">
        <v>1774</v>
      </c>
    </row>
    <row r="659" spans="1:3" x14ac:dyDescent="0.25">
      <c r="C659" s="5" t="s">
        <v>1775</v>
      </c>
    </row>
    <row r="660" spans="1:3" x14ac:dyDescent="0.25">
      <c r="C660" s="5"/>
    </row>
    <row r="661" spans="1:3" x14ac:dyDescent="0.25">
      <c r="A661" s="7">
        <v>41365</v>
      </c>
      <c r="C661" s="5" t="s">
        <v>1776</v>
      </c>
    </row>
    <row r="662" spans="1:3" x14ac:dyDescent="0.25">
      <c r="C662" s="5" t="s">
        <v>1777</v>
      </c>
    </row>
    <row r="663" spans="1:3" x14ac:dyDescent="0.25">
      <c r="C663" s="5"/>
    </row>
    <row r="664" spans="1:3" x14ac:dyDescent="0.25">
      <c r="A664" s="7">
        <v>41365</v>
      </c>
      <c r="C664" s="5" t="s">
        <v>1778</v>
      </c>
    </row>
    <row r="665" spans="1:3" x14ac:dyDescent="0.25">
      <c r="C665" s="5" t="s">
        <v>1779</v>
      </c>
    </row>
    <row r="666" spans="1:3" x14ac:dyDescent="0.25">
      <c r="C666" s="5"/>
    </row>
    <row r="667" spans="1:3" x14ac:dyDescent="0.25">
      <c r="A667" s="7">
        <v>41368</v>
      </c>
      <c r="C667" s="5" t="s">
        <v>1780</v>
      </c>
    </row>
    <row r="668" spans="1:3" x14ac:dyDescent="0.25">
      <c r="C668" s="5" t="s">
        <v>1781</v>
      </c>
    </row>
    <row r="669" spans="1:3" x14ac:dyDescent="0.25">
      <c r="C669" s="5"/>
    </row>
    <row r="670" spans="1:3" x14ac:dyDescent="0.25">
      <c r="A670" s="7">
        <v>41368</v>
      </c>
      <c r="C670" s="5" t="s">
        <v>1782</v>
      </c>
    </row>
    <row r="671" spans="1:3" x14ac:dyDescent="0.25">
      <c r="C671" s="5" t="s">
        <v>1783</v>
      </c>
    </row>
    <row r="672" spans="1:3" x14ac:dyDescent="0.25">
      <c r="C672" s="5"/>
    </row>
    <row r="673" spans="1:4" x14ac:dyDescent="0.25">
      <c r="A673" s="7">
        <v>41368</v>
      </c>
      <c r="C673" s="5" t="s">
        <v>1784</v>
      </c>
    </row>
    <row r="674" spans="1:4" x14ac:dyDescent="0.25">
      <c r="C674" s="5" t="s">
        <v>1785</v>
      </c>
    </row>
    <row r="675" spans="1:4" x14ac:dyDescent="0.25">
      <c r="C675" s="5"/>
    </row>
    <row r="676" spans="1:4" x14ac:dyDescent="0.25">
      <c r="A676" s="7">
        <v>41370</v>
      </c>
      <c r="C676" s="5" t="s">
        <v>1615</v>
      </c>
    </row>
    <row r="677" spans="1:4" x14ac:dyDescent="0.25">
      <c r="C677" s="5"/>
    </row>
    <row r="678" spans="1:4" x14ac:dyDescent="0.25">
      <c r="A678" s="7">
        <v>41376</v>
      </c>
      <c r="C678" s="5" t="s">
        <v>1937</v>
      </c>
    </row>
    <row r="679" spans="1:4" x14ac:dyDescent="0.25">
      <c r="C679" s="5"/>
      <c r="D679" s="168"/>
    </row>
    <row r="680" spans="1:4" x14ac:dyDescent="0.25">
      <c r="A680" s="7">
        <v>41376</v>
      </c>
      <c r="C680" s="5" t="s">
        <v>1941</v>
      </c>
      <c r="D680" s="168"/>
    </row>
    <row r="681" spans="1:4" x14ac:dyDescent="0.25">
      <c r="C681" s="5"/>
      <c r="D681" s="168"/>
    </row>
    <row r="682" spans="1:4" x14ac:dyDescent="0.25">
      <c r="A682" s="7">
        <v>41376</v>
      </c>
      <c r="C682" s="5" t="s">
        <v>1942</v>
      </c>
      <c r="D682" s="168"/>
    </row>
    <row r="683" spans="1:4" x14ac:dyDescent="0.25">
      <c r="C683" s="5"/>
    </row>
    <row r="684" spans="1:4" x14ac:dyDescent="0.25">
      <c r="A684" s="7">
        <v>41378</v>
      </c>
      <c r="C684" s="5" t="s">
        <v>1938</v>
      </c>
    </row>
    <row r="685" spans="1:4" x14ac:dyDescent="0.25">
      <c r="C685" s="5"/>
    </row>
    <row r="686" spans="1:4" x14ac:dyDescent="0.25">
      <c r="A686" s="7">
        <v>41378</v>
      </c>
      <c r="C686" s="5" t="s">
        <v>1939</v>
      </c>
    </row>
    <row r="687" spans="1:4" x14ac:dyDescent="0.25">
      <c r="C687" s="5"/>
    </row>
    <row r="688" spans="1:4" x14ac:dyDescent="0.25">
      <c r="A688" s="7">
        <v>41384</v>
      </c>
      <c r="C688" s="5" t="s">
        <v>1945</v>
      </c>
    </row>
    <row r="689" spans="1:3" x14ac:dyDescent="0.25">
      <c r="C689" s="5" t="s">
        <v>1940</v>
      </c>
    </row>
    <row r="690" spans="1:3" x14ac:dyDescent="0.25">
      <c r="C690" s="5" t="s">
        <v>967</v>
      </c>
    </row>
    <row r="691" spans="1:3" x14ac:dyDescent="0.25">
      <c r="A691" s="7">
        <v>41395</v>
      </c>
      <c r="C691" s="5" t="s">
        <v>1944</v>
      </c>
    </row>
    <row r="692" spans="1:3" x14ac:dyDescent="0.25">
      <c r="C692" s="5"/>
    </row>
    <row r="693" spans="1:3" x14ac:dyDescent="0.25">
      <c r="A693" s="7">
        <v>41446</v>
      </c>
      <c r="C693" s="5" t="s">
        <v>1946</v>
      </c>
    </row>
    <row r="694" spans="1:3" x14ac:dyDescent="0.25">
      <c r="C694" s="5" t="s">
        <v>1947</v>
      </c>
    </row>
    <row r="695" spans="1:3" x14ac:dyDescent="0.25">
      <c r="C695" s="5"/>
    </row>
    <row r="696" spans="1:3" x14ac:dyDescent="0.25">
      <c r="A696" s="7">
        <v>41446</v>
      </c>
      <c r="C696" s="5" t="s">
        <v>1949</v>
      </c>
    </row>
    <row r="697" spans="1:3" x14ac:dyDescent="0.25">
      <c r="C697" s="5" t="s">
        <v>1948</v>
      </c>
    </row>
    <row r="698" spans="1:3" x14ac:dyDescent="0.25">
      <c r="C698" s="5"/>
    </row>
    <row r="699" spans="1:3" x14ac:dyDescent="0.25">
      <c r="A699" s="7">
        <v>41446</v>
      </c>
      <c r="C699" s="5" t="s">
        <v>1950</v>
      </c>
    </row>
    <row r="700" spans="1:3" x14ac:dyDescent="0.25">
      <c r="C700" s="5"/>
    </row>
    <row r="701" spans="1:3" x14ac:dyDescent="0.25">
      <c r="A701" s="7">
        <v>41462</v>
      </c>
      <c r="C701" s="5" t="s">
        <v>1952</v>
      </c>
    </row>
    <row r="702" spans="1:3" x14ac:dyDescent="0.25">
      <c r="C702" s="5" t="s">
        <v>1953</v>
      </c>
    </row>
    <row r="703" spans="1:3" x14ac:dyDescent="0.25">
      <c r="C703" s="5"/>
    </row>
    <row r="704" spans="1:3" x14ac:dyDescent="0.25">
      <c r="A704" s="7">
        <v>41471</v>
      </c>
      <c r="C704" s="5" t="s">
        <v>1954</v>
      </c>
    </row>
    <row r="705" spans="1:4" x14ac:dyDescent="0.25">
      <c r="C705" s="5" t="s">
        <v>1955</v>
      </c>
    </row>
    <row r="706" spans="1:4" x14ac:dyDescent="0.25">
      <c r="C706" s="5"/>
    </row>
    <row r="707" spans="1:4" x14ac:dyDescent="0.25">
      <c r="A707" s="7">
        <v>41667</v>
      </c>
      <c r="C707" s="5" t="s">
        <v>2032</v>
      </c>
    </row>
    <row r="708" spans="1:4" x14ac:dyDescent="0.25">
      <c r="C708" s="5" t="s">
        <v>2033</v>
      </c>
    </row>
    <row r="709" spans="1:4" x14ac:dyDescent="0.25">
      <c r="C709" s="5"/>
      <c r="D709" s="174"/>
    </row>
    <row r="710" spans="1:4" x14ac:dyDescent="0.25">
      <c r="A710" s="7">
        <v>41671</v>
      </c>
      <c r="C710" s="5" t="s">
        <v>2041</v>
      </c>
      <c r="D710" s="174"/>
    </row>
    <row r="711" spans="1:4" x14ac:dyDescent="0.25">
      <c r="C711" s="5"/>
      <c r="D711" s="174"/>
    </row>
    <row r="712" spans="1:4" x14ac:dyDescent="0.25">
      <c r="A712" s="7">
        <v>41671</v>
      </c>
      <c r="C712" s="5" t="s">
        <v>2042</v>
      </c>
      <c r="D712" s="174"/>
    </row>
    <row r="713" spans="1:4" x14ac:dyDescent="0.25">
      <c r="C713" s="5"/>
    </row>
    <row r="714" spans="1:4" x14ac:dyDescent="0.25">
      <c r="A714" s="7">
        <v>41671</v>
      </c>
      <c r="C714" s="5" t="s">
        <v>2035</v>
      </c>
    </row>
    <row r="715" spans="1:4" x14ac:dyDescent="0.25">
      <c r="C715" s="5" t="s">
        <v>2034</v>
      </c>
    </row>
    <row r="716" spans="1:4" x14ac:dyDescent="0.25">
      <c r="C716" s="5"/>
    </row>
    <row r="717" spans="1:4" x14ac:dyDescent="0.25">
      <c r="A717" s="7">
        <v>41671</v>
      </c>
      <c r="C717" s="5" t="s">
        <v>2037</v>
      </c>
    </row>
    <row r="718" spans="1:4" x14ac:dyDescent="0.25">
      <c r="C718" s="5" t="s">
        <v>2036</v>
      </c>
    </row>
    <row r="719" spans="1:4" x14ac:dyDescent="0.25">
      <c r="C719" s="5"/>
    </row>
    <row r="720" spans="1:4" x14ac:dyDescent="0.25">
      <c r="A720" s="7">
        <v>41678</v>
      </c>
      <c r="C720" s="5" t="s">
        <v>2043</v>
      </c>
    </row>
    <row r="721" spans="1:3" x14ac:dyDescent="0.25">
      <c r="C721" s="5" t="s">
        <v>2044</v>
      </c>
    </row>
    <row r="722" spans="1:3" x14ac:dyDescent="0.25">
      <c r="C722" s="5"/>
    </row>
    <row r="723" spans="1:3" x14ac:dyDescent="0.25">
      <c r="A723" s="7">
        <v>41679</v>
      </c>
      <c r="C723" s="5" t="s">
        <v>2045</v>
      </c>
    </row>
    <row r="724" spans="1:3" x14ac:dyDescent="0.25">
      <c r="C724" s="5" t="s">
        <v>2046</v>
      </c>
    </row>
    <row r="725" spans="1:3" x14ac:dyDescent="0.25">
      <c r="C725" s="5"/>
    </row>
    <row r="726" spans="1:3" x14ac:dyDescent="0.25">
      <c r="A726" s="7">
        <v>41679</v>
      </c>
      <c r="C726" s="5" t="s">
        <v>2047</v>
      </c>
    </row>
    <row r="727" spans="1:3" x14ac:dyDescent="0.25">
      <c r="C727" s="5" t="s">
        <v>2048</v>
      </c>
    </row>
    <row r="728" spans="1:3" x14ac:dyDescent="0.25">
      <c r="C728" s="5"/>
    </row>
    <row r="729" spans="1:3" x14ac:dyDescent="0.25">
      <c r="A729" s="7">
        <v>41684</v>
      </c>
      <c r="C729" s="5" t="s">
        <v>2050</v>
      </c>
    </row>
    <row r="730" spans="1:3" x14ac:dyDescent="0.25">
      <c r="C730" s="5" t="s">
        <v>2049</v>
      </c>
    </row>
    <row r="731" spans="1:3" x14ac:dyDescent="0.25">
      <c r="C731" s="5"/>
    </row>
    <row r="732" spans="1:3" x14ac:dyDescent="0.25">
      <c r="A732" s="7">
        <v>41685</v>
      </c>
      <c r="C732" s="5" t="s">
        <v>2051</v>
      </c>
    </row>
    <row r="733" spans="1:3" x14ac:dyDescent="0.25">
      <c r="C733" s="5" t="s">
        <v>2052</v>
      </c>
    </row>
    <row r="735" spans="1:3" x14ac:dyDescent="0.25">
      <c r="A735" s="7">
        <v>41693</v>
      </c>
      <c r="C735" s="5" t="s">
        <v>2053</v>
      </c>
    </row>
    <row r="736" spans="1:3" x14ac:dyDescent="0.25">
      <c r="C736" s="5" t="s">
        <v>2054</v>
      </c>
    </row>
    <row r="738" spans="1:4" x14ac:dyDescent="0.25">
      <c r="A738" s="7">
        <v>41710</v>
      </c>
      <c r="C738" s="5" t="s">
        <v>2055</v>
      </c>
    </row>
    <row r="739" spans="1:4" x14ac:dyDescent="0.25">
      <c r="C739" s="5" t="s">
        <v>2056</v>
      </c>
    </row>
    <row r="741" spans="1:4" x14ac:dyDescent="0.25">
      <c r="A741" s="7">
        <v>41711</v>
      </c>
      <c r="C741" s="5" t="s">
        <v>2057</v>
      </c>
    </row>
    <row r="742" spans="1:4" x14ac:dyDescent="0.25">
      <c r="C742" s="5" t="s">
        <v>2058</v>
      </c>
    </row>
    <row r="744" spans="1:4" x14ac:dyDescent="0.25">
      <c r="A744" s="7">
        <v>41712</v>
      </c>
      <c r="C744" s="5" t="s">
        <v>2060</v>
      </c>
    </row>
    <row r="745" spans="1:4" x14ac:dyDescent="0.25">
      <c r="C745" s="5" t="s">
        <v>2059</v>
      </c>
    </row>
    <row r="746" spans="1:4" x14ac:dyDescent="0.25">
      <c r="C746" s="5"/>
      <c r="D746" s="179"/>
    </row>
    <row r="747" spans="1:4" x14ac:dyDescent="0.25">
      <c r="A747" s="7">
        <v>41713</v>
      </c>
      <c r="C747" s="5" t="s">
        <v>2204</v>
      </c>
      <c r="D747" s="179"/>
    </row>
    <row r="749" spans="1:4" x14ac:dyDescent="0.25">
      <c r="A749" s="7">
        <v>41719</v>
      </c>
      <c r="C749" s="5" t="s">
        <v>2203</v>
      </c>
    </row>
    <row r="750" spans="1:4" x14ac:dyDescent="0.25">
      <c r="C750" s="5" t="s">
        <v>2202</v>
      </c>
    </row>
    <row r="752" spans="1:4" x14ac:dyDescent="0.25">
      <c r="A752" s="7">
        <v>41720</v>
      </c>
      <c r="C752" s="5" t="s">
        <v>2205</v>
      </c>
    </row>
    <row r="753" spans="1:3" x14ac:dyDescent="0.25">
      <c r="C753" s="5" t="s">
        <v>2206</v>
      </c>
    </row>
    <row r="755" spans="1:3" x14ac:dyDescent="0.25">
      <c r="A755" s="7">
        <v>41733</v>
      </c>
      <c r="C755" s="5" t="s">
        <v>2215</v>
      </c>
    </row>
    <row r="756" spans="1:3" x14ac:dyDescent="0.25">
      <c r="C756" s="5" t="s">
        <v>2216</v>
      </c>
    </row>
    <row r="758" spans="1:3" x14ac:dyDescent="0.25">
      <c r="A758" s="7">
        <v>41734</v>
      </c>
      <c r="C758" s="5" t="s">
        <v>2217</v>
      </c>
    </row>
    <row r="760" spans="1:3" x14ac:dyDescent="0.25">
      <c r="A760" s="7">
        <v>41744</v>
      </c>
      <c r="C760" s="5" t="s">
        <v>2218</v>
      </c>
    </row>
    <row r="761" spans="1:3" x14ac:dyDescent="0.25">
      <c r="C761" s="5"/>
    </row>
    <row r="762" spans="1:3" x14ac:dyDescent="0.25">
      <c r="A762" s="7">
        <v>41744</v>
      </c>
      <c r="C762" s="5" t="s">
        <v>2219</v>
      </c>
    </row>
    <row r="763" spans="1:3" x14ac:dyDescent="0.25">
      <c r="C763" s="5"/>
    </row>
    <row r="764" spans="1:3" x14ac:dyDescent="0.25">
      <c r="A764" s="7">
        <v>41744</v>
      </c>
      <c r="C764" s="5" t="s">
        <v>2220</v>
      </c>
    </row>
    <row r="765" spans="1:3" x14ac:dyDescent="0.25">
      <c r="C765" s="5"/>
    </row>
    <row r="766" spans="1:3" x14ac:dyDescent="0.25">
      <c r="A766" s="7">
        <v>41744</v>
      </c>
      <c r="C766" s="5" t="s">
        <v>2225</v>
      </c>
    </row>
    <row r="767" spans="1:3" x14ac:dyDescent="0.25">
      <c r="C767" s="5"/>
    </row>
    <row r="768" spans="1:3" x14ac:dyDescent="0.25">
      <c r="A768" s="7">
        <v>41744</v>
      </c>
      <c r="C768" s="5" t="s">
        <v>2222</v>
      </c>
    </row>
    <row r="769" spans="1:3" x14ac:dyDescent="0.25">
      <c r="C769" s="5" t="s">
        <v>2221</v>
      </c>
    </row>
    <row r="770" spans="1:3" x14ac:dyDescent="0.25">
      <c r="C770" s="5"/>
    </row>
    <row r="771" spans="1:3" x14ac:dyDescent="0.25">
      <c r="A771" s="7">
        <v>41746</v>
      </c>
      <c r="C771" s="5" t="s">
        <v>2223</v>
      </c>
    </row>
    <row r="772" spans="1:3" x14ac:dyDescent="0.25">
      <c r="C772" s="5" t="s">
        <v>2224</v>
      </c>
    </row>
    <row r="773" spans="1:3" x14ac:dyDescent="0.25">
      <c r="C773" s="5"/>
    </row>
    <row r="774" spans="1:3" x14ac:dyDescent="0.25">
      <c r="A774" s="7">
        <v>41757</v>
      </c>
      <c r="C774" s="5" t="s">
        <v>2226</v>
      </c>
    </row>
    <row r="775" spans="1:3" x14ac:dyDescent="0.25">
      <c r="C775" s="5" t="s">
        <v>2227</v>
      </c>
    </row>
    <row r="776" spans="1:3" x14ac:dyDescent="0.25">
      <c r="C776" s="5"/>
    </row>
    <row r="777" spans="1:3" x14ac:dyDescent="0.25">
      <c r="A777" s="7">
        <v>41757</v>
      </c>
      <c r="C777" s="5" t="s">
        <v>2228</v>
      </c>
    </row>
    <row r="778" spans="1:3" x14ac:dyDescent="0.25">
      <c r="C778" s="5"/>
    </row>
    <row r="779" spans="1:3" x14ac:dyDescent="0.25">
      <c r="A779" s="7">
        <v>41760</v>
      </c>
      <c r="C779" s="5" t="s">
        <v>2230</v>
      </c>
    </row>
    <row r="780" spans="1:3" x14ac:dyDescent="0.25">
      <c r="C780" s="5" t="s">
        <v>2229</v>
      </c>
    </row>
    <row r="781" spans="1:3" x14ac:dyDescent="0.25">
      <c r="C781" s="5"/>
    </row>
    <row r="782" spans="1:3" x14ac:dyDescent="0.25">
      <c r="A782" s="7">
        <v>41762</v>
      </c>
      <c r="C782" s="5" t="s">
        <v>2231</v>
      </c>
    </row>
    <row r="783" spans="1:3" x14ac:dyDescent="0.25">
      <c r="C783" s="5" t="s">
        <v>2232</v>
      </c>
    </row>
    <row r="784" spans="1:3" x14ac:dyDescent="0.25">
      <c r="C784" s="5"/>
    </row>
    <row r="785" spans="1:4" x14ac:dyDescent="0.25">
      <c r="A785" s="7">
        <v>41780</v>
      </c>
      <c r="C785" s="5" t="s">
        <v>2233</v>
      </c>
    </row>
    <row r="786" spans="1:4" x14ac:dyDescent="0.25">
      <c r="C786" s="5"/>
    </row>
    <row r="787" spans="1:4" x14ac:dyDescent="0.25">
      <c r="A787" s="7">
        <v>41883</v>
      </c>
      <c r="C787" s="5" t="s">
        <v>2236</v>
      </c>
    </row>
    <row r="788" spans="1:4" x14ac:dyDescent="0.25">
      <c r="C788" s="5" t="s">
        <v>2237</v>
      </c>
    </row>
    <row r="789" spans="1:4" x14ac:dyDescent="0.25">
      <c r="C789" s="5" t="s">
        <v>2242</v>
      </c>
      <c r="D789" s="183"/>
    </row>
    <row r="790" spans="1:4" x14ac:dyDescent="0.25">
      <c r="C790" s="5"/>
    </row>
    <row r="791" spans="1:4" x14ac:dyDescent="0.25">
      <c r="A791" s="7">
        <v>41883</v>
      </c>
      <c r="C791" s="5" t="s">
        <v>2234</v>
      </c>
    </row>
    <row r="792" spans="1:4" x14ac:dyDescent="0.25">
      <c r="C792" s="5" t="s">
        <v>2235</v>
      </c>
    </row>
    <row r="793" spans="1:4" x14ac:dyDescent="0.25">
      <c r="C793" s="5"/>
    </row>
    <row r="794" spans="1:4" x14ac:dyDescent="0.25">
      <c r="A794" s="7">
        <v>41883</v>
      </c>
      <c r="C794" s="5" t="s">
        <v>2238</v>
      </c>
    </row>
    <row r="795" spans="1:4" x14ac:dyDescent="0.25">
      <c r="C795" s="5" t="s">
        <v>2239</v>
      </c>
    </row>
    <row r="796" spans="1:4" x14ac:dyDescent="0.25">
      <c r="C796" s="5"/>
    </row>
    <row r="797" spans="1:4" x14ac:dyDescent="0.25">
      <c r="A797" s="7">
        <v>41883</v>
      </c>
      <c r="C797" s="5" t="s">
        <v>2240</v>
      </c>
    </row>
    <row r="798" spans="1:4" x14ac:dyDescent="0.25">
      <c r="C798" s="5" t="s">
        <v>2241</v>
      </c>
    </row>
    <row r="799" spans="1:4" x14ac:dyDescent="0.25">
      <c r="C799" s="5"/>
    </row>
    <row r="800" spans="1:4" x14ac:dyDescent="0.25">
      <c r="A800" s="7">
        <v>41895</v>
      </c>
      <c r="C800" s="5" t="s">
        <v>2243</v>
      </c>
    </row>
    <row r="801" spans="1:3" x14ac:dyDescent="0.25">
      <c r="C801" s="5" t="s">
        <v>2244</v>
      </c>
    </row>
    <row r="802" spans="1:3" x14ac:dyDescent="0.25">
      <c r="C802" s="5"/>
    </row>
    <row r="803" spans="1:3" x14ac:dyDescent="0.25">
      <c r="A803" s="7">
        <v>41910</v>
      </c>
      <c r="C803" s="5" t="s">
        <v>2245</v>
      </c>
    </row>
    <row r="804" spans="1:3" x14ac:dyDescent="0.25">
      <c r="C804" s="5" t="s">
        <v>2246</v>
      </c>
    </row>
    <row r="805" spans="1:3" x14ac:dyDescent="0.25">
      <c r="C805" s="5"/>
    </row>
    <row r="806" spans="1:3" x14ac:dyDescent="0.25">
      <c r="A806" s="7">
        <v>41910</v>
      </c>
      <c r="C806" s="5" t="s">
        <v>2247</v>
      </c>
    </row>
    <row r="807" spans="1:3" x14ac:dyDescent="0.25">
      <c r="C807" s="5" t="s">
        <v>2248</v>
      </c>
    </row>
    <row r="808" spans="1:3" x14ac:dyDescent="0.25">
      <c r="C808" s="5"/>
    </row>
    <row r="809" spans="1:3" x14ac:dyDescent="0.25">
      <c r="A809" s="7">
        <v>41928</v>
      </c>
      <c r="C809" s="5" t="s">
        <v>2250</v>
      </c>
    </row>
    <row r="810" spans="1:3" x14ac:dyDescent="0.25">
      <c r="C810" s="5" t="s">
        <v>2249</v>
      </c>
    </row>
    <row r="811" spans="1:3" x14ac:dyDescent="0.25">
      <c r="C811" s="5"/>
    </row>
    <row r="812" spans="1:3" x14ac:dyDescent="0.25">
      <c r="A812" s="7">
        <v>42044</v>
      </c>
      <c r="C812" s="5" t="s">
        <v>2311</v>
      </c>
    </row>
    <row r="813" spans="1:3" x14ac:dyDescent="0.25">
      <c r="C813" s="5" t="s">
        <v>2310</v>
      </c>
    </row>
    <row r="814" spans="1:3" x14ac:dyDescent="0.25">
      <c r="C814" s="5"/>
    </row>
    <row r="815" spans="1:3" x14ac:dyDescent="0.25">
      <c r="A815" s="7">
        <v>42048</v>
      </c>
      <c r="C815" s="5" t="s">
        <v>2312</v>
      </c>
    </row>
    <row r="816" spans="1:3" x14ac:dyDescent="0.25">
      <c r="C816" s="5" t="s">
        <v>2313</v>
      </c>
    </row>
    <row r="817" spans="1:3" x14ac:dyDescent="0.25">
      <c r="C817" s="5"/>
    </row>
    <row r="818" spans="1:3" x14ac:dyDescent="0.25">
      <c r="A818" s="7">
        <v>42048</v>
      </c>
      <c r="C818" s="5" t="s">
        <v>2314</v>
      </c>
    </row>
    <row r="819" spans="1:3" x14ac:dyDescent="0.25">
      <c r="C819" s="5" t="s">
        <v>2315</v>
      </c>
    </row>
    <row r="820" spans="1:3" x14ac:dyDescent="0.25">
      <c r="C820" s="5"/>
    </row>
    <row r="821" spans="1:3" x14ac:dyDescent="0.25">
      <c r="A821" s="7">
        <v>42049</v>
      </c>
      <c r="C821" s="5" t="s">
        <v>2316</v>
      </c>
    </row>
    <row r="822" spans="1:3" x14ac:dyDescent="0.25">
      <c r="C822" s="5" t="s">
        <v>2317</v>
      </c>
    </row>
    <row r="823" spans="1:3" x14ac:dyDescent="0.25">
      <c r="C823" s="5"/>
    </row>
    <row r="824" spans="1:3" x14ac:dyDescent="0.25">
      <c r="A824" s="7">
        <v>42050</v>
      </c>
      <c r="C824" s="5" t="s">
        <v>2318</v>
      </c>
    </row>
    <row r="825" spans="1:3" x14ac:dyDescent="0.25">
      <c r="C825" s="5" t="s">
        <v>2319</v>
      </c>
    </row>
    <row r="826" spans="1:3" x14ac:dyDescent="0.25">
      <c r="C826" s="5"/>
    </row>
    <row r="827" spans="1:3" x14ac:dyDescent="0.25">
      <c r="A827" s="7">
        <v>42055</v>
      </c>
      <c r="C827" s="5" t="s">
        <v>2323</v>
      </c>
    </row>
    <row r="828" spans="1:3" x14ac:dyDescent="0.25">
      <c r="C828" s="5" t="s">
        <v>2324</v>
      </c>
    </row>
    <row r="829" spans="1:3" x14ac:dyDescent="0.25">
      <c r="C829" s="5"/>
    </row>
    <row r="830" spans="1:3" x14ac:dyDescent="0.25">
      <c r="A830" s="7">
        <v>42056</v>
      </c>
      <c r="C830" s="5" t="s">
        <v>2325</v>
      </c>
    </row>
    <row r="831" spans="1:3" x14ac:dyDescent="0.25">
      <c r="C831" s="5" t="s">
        <v>2326</v>
      </c>
    </row>
    <row r="832" spans="1:3" x14ac:dyDescent="0.25">
      <c r="C832" s="5"/>
    </row>
    <row r="833" spans="1:4" x14ac:dyDescent="0.25">
      <c r="A833" s="7">
        <v>42057</v>
      </c>
      <c r="C833" s="5" t="s">
        <v>2327</v>
      </c>
    </row>
    <row r="834" spans="1:4" x14ac:dyDescent="0.25">
      <c r="C834" s="5" t="s">
        <v>2328</v>
      </c>
    </row>
    <row r="835" spans="1:4" x14ac:dyDescent="0.25">
      <c r="C835" s="5"/>
    </row>
    <row r="836" spans="1:4" x14ac:dyDescent="0.25">
      <c r="A836" s="7">
        <v>42057</v>
      </c>
      <c r="C836" s="5" t="s">
        <v>2329</v>
      </c>
    </row>
    <row r="837" spans="1:4" x14ac:dyDescent="0.25">
      <c r="C837" s="5" t="s">
        <v>2330</v>
      </c>
    </row>
    <row r="838" spans="1:4" x14ac:dyDescent="0.25">
      <c r="C838" s="5"/>
    </row>
    <row r="839" spans="1:4" x14ac:dyDescent="0.25">
      <c r="A839" s="7">
        <v>42057</v>
      </c>
      <c r="C839" s="5" t="s">
        <v>2332</v>
      </c>
    </row>
    <row r="840" spans="1:4" x14ac:dyDescent="0.25">
      <c r="C840" s="5" t="s">
        <v>2331</v>
      </c>
    </row>
    <row r="841" spans="1:4" x14ac:dyDescent="0.25">
      <c r="C841" s="5"/>
    </row>
    <row r="842" spans="1:4" x14ac:dyDescent="0.25">
      <c r="A842" s="7">
        <v>42063</v>
      </c>
      <c r="C842" s="5" t="s">
        <v>2333</v>
      </c>
    </row>
    <row r="843" spans="1:4" x14ac:dyDescent="0.25">
      <c r="C843" s="5" t="s">
        <v>2334</v>
      </c>
    </row>
    <row r="844" spans="1:4" x14ac:dyDescent="0.25">
      <c r="C844" s="5"/>
      <c r="D844" s="185"/>
    </row>
    <row r="845" spans="1:4" x14ac:dyDescent="0.25">
      <c r="A845" s="7">
        <v>42070</v>
      </c>
      <c r="C845" s="5" t="s">
        <v>2338</v>
      </c>
      <c r="D845" s="185"/>
    </row>
    <row r="846" spans="1:4" x14ac:dyDescent="0.25">
      <c r="C846" s="5" t="s">
        <v>2337</v>
      </c>
      <c r="D846" s="185"/>
    </row>
    <row r="847" spans="1:4" x14ac:dyDescent="0.25">
      <c r="C847" s="5"/>
    </row>
    <row r="848" spans="1:4" x14ac:dyDescent="0.25">
      <c r="A848" s="7">
        <v>42070</v>
      </c>
      <c r="C848" s="5" t="s">
        <v>2335</v>
      </c>
    </row>
    <row r="849" spans="1:4" x14ac:dyDescent="0.25">
      <c r="C849" s="5" t="s">
        <v>2336</v>
      </c>
    </row>
    <row r="850" spans="1:4" x14ac:dyDescent="0.25">
      <c r="C850" s="5"/>
    </row>
    <row r="851" spans="1:4" x14ac:dyDescent="0.25">
      <c r="A851" s="7">
        <v>42079</v>
      </c>
      <c r="C851" s="5" t="s">
        <v>2340</v>
      </c>
    </row>
    <row r="852" spans="1:4" x14ac:dyDescent="0.25">
      <c r="C852" s="5" t="s">
        <v>2339</v>
      </c>
    </row>
    <row r="853" spans="1:4" x14ac:dyDescent="0.25">
      <c r="C853" s="5"/>
    </row>
    <row r="854" spans="1:4" x14ac:dyDescent="0.25">
      <c r="A854" s="7">
        <v>42095</v>
      </c>
      <c r="C854" s="5" t="s">
        <v>2343</v>
      </c>
    </row>
    <row r="855" spans="1:4" x14ac:dyDescent="0.25">
      <c r="C855" s="5" t="s">
        <v>2342</v>
      </c>
    </row>
    <row r="856" spans="1:4" x14ac:dyDescent="0.25">
      <c r="C856" s="5"/>
    </row>
    <row r="857" spans="1:4" x14ac:dyDescent="0.25">
      <c r="A857" s="7">
        <v>42101</v>
      </c>
      <c r="C857" s="5" t="s">
        <v>2345</v>
      </c>
    </row>
    <row r="858" spans="1:4" x14ac:dyDescent="0.25">
      <c r="C858" s="5" t="s">
        <v>2346</v>
      </c>
    </row>
    <row r="859" spans="1:4" x14ac:dyDescent="0.25">
      <c r="C859" s="5"/>
      <c r="D859" s="198"/>
    </row>
    <row r="860" spans="1:4" x14ac:dyDescent="0.25">
      <c r="A860" s="7">
        <v>42105</v>
      </c>
      <c r="C860" s="5" t="s">
        <v>641</v>
      </c>
      <c r="D860" s="198"/>
    </row>
    <row r="861" spans="1:4" x14ac:dyDescent="0.25">
      <c r="C861" s="186" t="s">
        <v>2344</v>
      </c>
    </row>
    <row r="862" spans="1:4" x14ac:dyDescent="0.25">
      <c r="A862" s="7">
        <v>42109</v>
      </c>
      <c r="C862" s="5" t="s">
        <v>2502</v>
      </c>
    </row>
    <row r="863" spans="1:4" x14ac:dyDescent="0.25">
      <c r="C863" s="5" t="s">
        <v>2512</v>
      </c>
    </row>
    <row r="864" spans="1:4" x14ac:dyDescent="0.25">
      <c r="C864" s="5" t="s">
        <v>2503</v>
      </c>
    </row>
    <row r="865" spans="1:4" x14ac:dyDescent="0.25">
      <c r="C865" s="5" t="s">
        <v>2508</v>
      </c>
    </row>
    <row r="866" spans="1:4" x14ac:dyDescent="0.25">
      <c r="C866" s="5" t="s">
        <v>2509</v>
      </c>
      <c r="D866" s="190"/>
    </row>
    <row r="867" spans="1:4" x14ac:dyDescent="0.25">
      <c r="C867" s="5" t="s">
        <v>2515</v>
      </c>
      <c r="D867" s="190"/>
    </row>
    <row r="868" spans="1:4" x14ac:dyDescent="0.25">
      <c r="C868" s="5" t="s">
        <v>2513</v>
      </c>
      <c r="D868" s="190"/>
    </row>
    <row r="869" spans="1:4" x14ac:dyDescent="0.25">
      <c r="C869" s="5"/>
    </row>
    <row r="870" spans="1:4" x14ac:dyDescent="0.25">
      <c r="A870" s="7">
        <v>42109</v>
      </c>
      <c r="C870" s="5" t="s">
        <v>2505</v>
      </c>
    </row>
    <row r="871" spans="1:4" x14ac:dyDescent="0.25">
      <c r="C871" s="5" t="s">
        <v>2504</v>
      </c>
    </row>
    <row r="872" spans="1:4" x14ac:dyDescent="0.25">
      <c r="C872" s="5"/>
    </row>
    <row r="873" spans="1:4" x14ac:dyDescent="0.25">
      <c r="A873" s="7">
        <v>42109</v>
      </c>
      <c r="C873" s="134" t="s">
        <v>2506</v>
      </c>
    </row>
    <row r="874" spans="1:4" x14ac:dyDescent="0.25">
      <c r="C874" s="5" t="s">
        <v>2507</v>
      </c>
    </row>
    <row r="875" spans="1:4" x14ac:dyDescent="0.25">
      <c r="C875" s="5"/>
    </row>
    <row r="876" spans="1:4" x14ac:dyDescent="0.25">
      <c r="A876" s="7">
        <v>42121</v>
      </c>
      <c r="C876" s="5" t="s">
        <v>2520</v>
      </c>
    </row>
    <row r="877" spans="1:4" x14ac:dyDescent="0.25">
      <c r="C877" s="5"/>
    </row>
    <row r="878" spans="1:4" x14ac:dyDescent="0.25">
      <c r="A878" s="7">
        <v>42127</v>
      </c>
      <c r="C878" s="5" t="s">
        <v>2537</v>
      </c>
    </row>
    <row r="879" spans="1:4" x14ac:dyDescent="0.25">
      <c r="C879" s="5" t="s">
        <v>2538</v>
      </c>
    </row>
    <row r="880" spans="1:4" x14ac:dyDescent="0.25">
      <c r="C880" s="5"/>
    </row>
    <row r="881" spans="1:7" x14ac:dyDescent="0.25">
      <c r="A881" s="7">
        <v>42134</v>
      </c>
      <c r="C881" s="5" t="s">
        <v>2533</v>
      </c>
    </row>
    <row r="882" spans="1:7" x14ac:dyDescent="0.25">
      <c r="C882" s="5" t="s">
        <v>2534</v>
      </c>
    </row>
    <row r="883" spans="1:7" x14ac:dyDescent="0.25">
      <c r="C883" s="5"/>
      <c r="G883" s="18" t="s">
        <v>2540</v>
      </c>
    </row>
    <row r="884" spans="1:7" x14ac:dyDescent="0.25">
      <c r="A884" s="7">
        <v>42134</v>
      </c>
      <c r="C884" s="5" t="s">
        <v>2535</v>
      </c>
    </row>
    <row r="885" spans="1:7" x14ac:dyDescent="0.25">
      <c r="C885" s="5" t="s">
        <v>2536</v>
      </c>
    </row>
    <row r="886" spans="1:7" x14ac:dyDescent="0.25">
      <c r="C886" s="5"/>
    </row>
    <row r="887" spans="1:7" x14ac:dyDescent="0.25">
      <c r="A887" s="7">
        <v>42134</v>
      </c>
      <c r="C887" s="5" t="s">
        <v>2539</v>
      </c>
    </row>
    <row r="888" spans="1:7" x14ac:dyDescent="0.25">
      <c r="C888" s="5"/>
    </row>
    <row r="889" spans="1:7" x14ac:dyDescent="0.25">
      <c r="A889" s="7">
        <v>42159</v>
      </c>
      <c r="C889" s="5" t="s">
        <v>2543</v>
      </c>
    </row>
    <row r="890" spans="1:7" x14ac:dyDescent="0.25">
      <c r="C890" s="5" t="s">
        <v>2542</v>
      </c>
    </row>
    <row r="891" spans="1:7" x14ac:dyDescent="0.25">
      <c r="C891" s="5"/>
    </row>
    <row r="892" spans="1:7" x14ac:dyDescent="0.25">
      <c r="A892" s="7">
        <v>42165</v>
      </c>
      <c r="C892" s="5" t="s">
        <v>2544</v>
      </c>
    </row>
    <row r="893" spans="1:7" x14ac:dyDescent="0.25">
      <c r="C893" s="5" t="s">
        <v>2541</v>
      </c>
    </row>
    <row r="894" spans="1:7" x14ac:dyDescent="0.25">
      <c r="C894" s="5"/>
    </row>
    <row r="895" spans="1:7" x14ac:dyDescent="0.25">
      <c r="A895" s="7">
        <v>42165</v>
      </c>
      <c r="C895" s="5" t="s">
        <v>2545</v>
      </c>
    </row>
    <row r="896" spans="1:7" x14ac:dyDescent="0.25">
      <c r="C896" s="5"/>
    </row>
    <row r="897" spans="1:3" x14ac:dyDescent="0.25">
      <c r="A897" s="7">
        <v>42283</v>
      </c>
      <c r="C897" s="5" t="s">
        <v>2550</v>
      </c>
    </row>
    <row r="898" spans="1:3" x14ac:dyDescent="0.25">
      <c r="C898" s="5" t="s">
        <v>2551</v>
      </c>
    </row>
    <row r="899" spans="1:3" x14ac:dyDescent="0.25">
      <c r="C899" s="5"/>
    </row>
    <row r="900" spans="1:3" x14ac:dyDescent="0.25">
      <c r="A900" s="7">
        <v>42291</v>
      </c>
      <c r="C900" s="5" t="s">
        <v>2555</v>
      </c>
    </row>
    <row r="901" spans="1:3" x14ac:dyDescent="0.25">
      <c r="C901" s="5" t="s">
        <v>2552</v>
      </c>
    </row>
    <row r="902" spans="1:3" x14ac:dyDescent="0.25">
      <c r="C902" s="5"/>
    </row>
    <row r="903" spans="1:3" x14ac:dyDescent="0.25">
      <c r="A903" s="7">
        <v>42307</v>
      </c>
      <c r="C903" s="5" t="s">
        <v>2553</v>
      </c>
    </row>
    <row r="904" spans="1:3" x14ac:dyDescent="0.25">
      <c r="C904" s="5" t="s">
        <v>2554</v>
      </c>
    </row>
    <row r="905" spans="1:3" x14ac:dyDescent="0.25">
      <c r="C905" s="5"/>
    </row>
    <row r="906" spans="1:3" x14ac:dyDescent="0.25">
      <c r="A906" s="7">
        <v>42031</v>
      </c>
      <c r="C906" s="5" t="s">
        <v>2626</v>
      </c>
    </row>
    <row r="907" spans="1:3" x14ac:dyDescent="0.25">
      <c r="C907" s="5"/>
    </row>
    <row r="908" spans="1:3" x14ac:dyDescent="0.25">
      <c r="A908" s="7">
        <v>42042</v>
      </c>
      <c r="C908" s="5" t="s">
        <v>2627</v>
      </c>
    </row>
    <row r="909" spans="1:3" x14ac:dyDescent="0.25">
      <c r="C909" s="5" t="s">
        <v>2628</v>
      </c>
    </row>
    <row r="910" spans="1:3" x14ac:dyDescent="0.25">
      <c r="C910" s="5"/>
    </row>
    <row r="911" spans="1:3" x14ac:dyDescent="0.25">
      <c r="A911" s="7">
        <v>42046</v>
      </c>
      <c r="C911" s="5" t="s">
        <v>2630</v>
      </c>
    </row>
    <row r="912" spans="1:3" x14ac:dyDescent="0.25">
      <c r="C912" s="5" t="s">
        <v>2629</v>
      </c>
    </row>
    <row r="913" spans="1:3" x14ac:dyDescent="0.25">
      <c r="C913" s="5"/>
    </row>
    <row r="914" spans="1:3" x14ac:dyDescent="0.25">
      <c r="A914" s="7">
        <v>42042</v>
      </c>
      <c r="C914" s="5" t="s">
        <v>2631</v>
      </c>
    </row>
    <row r="915" spans="1:3" x14ac:dyDescent="0.25">
      <c r="C915" s="5"/>
    </row>
    <row r="916" spans="1:3" x14ac:dyDescent="0.25">
      <c r="A916" s="7">
        <v>42413</v>
      </c>
      <c r="C916" s="5" t="s">
        <v>2632</v>
      </c>
    </row>
    <row r="917" spans="1:3" x14ac:dyDescent="0.25">
      <c r="C917" s="5" t="s">
        <v>2633</v>
      </c>
    </row>
    <row r="918" spans="1:3" x14ac:dyDescent="0.25">
      <c r="C918" s="5"/>
    </row>
    <row r="919" spans="1:3" x14ac:dyDescent="0.25">
      <c r="A919" s="7">
        <v>42413</v>
      </c>
      <c r="C919" s="5" t="s">
        <v>2634</v>
      </c>
    </row>
    <row r="920" spans="1:3" x14ac:dyDescent="0.25">
      <c r="C920" s="5" t="s">
        <v>2635</v>
      </c>
    </row>
    <row r="921" spans="1:3" x14ac:dyDescent="0.25">
      <c r="C921" s="5"/>
    </row>
    <row r="922" spans="1:3" x14ac:dyDescent="0.25">
      <c r="A922" s="7">
        <v>42416</v>
      </c>
      <c r="C922" s="5" t="s">
        <v>2636</v>
      </c>
    </row>
    <row r="923" spans="1:3" x14ac:dyDescent="0.25">
      <c r="C923" s="5" t="s">
        <v>2637</v>
      </c>
    </row>
    <row r="924" spans="1:3" x14ac:dyDescent="0.25">
      <c r="C924" s="5"/>
    </row>
    <row r="925" spans="1:3" x14ac:dyDescent="0.25">
      <c r="A925" s="7">
        <v>42418</v>
      </c>
      <c r="C925" s="5" t="s">
        <v>2639</v>
      </c>
    </row>
    <row r="926" spans="1:3" x14ac:dyDescent="0.25">
      <c r="C926" s="5" t="s">
        <v>2638</v>
      </c>
    </row>
    <row r="927" spans="1:3" x14ac:dyDescent="0.25">
      <c r="C927" s="5"/>
    </row>
    <row r="928" spans="1:3" x14ac:dyDescent="0.25">
      <c r="A928" s="7">
        <v>42418</v>
      </c>
      <c r="C928" s="5" t="s">
        <v>2641</v>
      </c>
    </row>
    <row r="929" spans="1:3" x14ac:dyDescent="0.25">
      <c r="C929" s="5" t="s">
        <v>2640</v>
      </c>
    </row>
    <row r="930" spans="1:3" x14ac:dyDescent="0.25">
      <c r="C930" s="5"/>
    </row>
    <row r="931" spans="1:3" x14ac:dyDescent="0.25">
      <c r="A931" s="7">
        <v>42421</v>
      </c>
      <c r="C931" s="5" t="s">
        <v>2644</v>
      </c>
    </row>
    <row r="932" spans="1:3" x14ac:dyDescent="0.25">
      <c r="C932" s="5" t="s">
        <v>2645</v>
      </c>
    </row>
    <row r="933" spans="1:3" x14ac:dyDescent="0.25">
      <c r="C933" s="5"/>
    </row>
    <row r="934" spans="1:3" x14ac:dyDescent="0.25">
      <c r="A934" s="7">
        <v>42422</v>
      </c>
      <c r="C934" s="5" t="s">
        <v>2643</v>
      </c>
    </row>
    <row r="935" spans="1:3" x14ac:dyDescent="0.25">
      <c r="C935" s="5" t="s">
        <v>2642</v>
      </c>
    </row>
    <row r="936" spans="1:3" x14ac:dyDescent="0.25">
      <c r="C936" s="5"/>
    </row>
    <row r="937" spans="1:3" x14ac:dyDescent="0.25">
      <c r="A937" s="7">
        <v>42441</v>
      </c>
      <c r="C937" s="5" t="s">
        <v>2646</v>
      </c>
    </row>
    <row r="938" spans="1:3" x14ac:dyDescent="0.25">
      <c r="C938" s="5" t="s">
        <v>2647</v>
      </c>
    </row>
    <row r="939" spans="1:3" x14ac:dyDescent="0.25">
      <c r="C939" s="5"/>
    </row>
    <row r="940" spans="1:3" x14ac:dyDescent="0.25">
      <c r="A940" s="7">
        <v>42443</v>
      </c>
      <c r="C940" s="5" t="s">
        <v>2648</v>
      </c>
    </row>
    <row r="941" spans="1:3" x14ac:dyDescent="0.25">
      <c r="C941" s="5" t="s">
        <v>2649</v>
      </c>
    </row>
    <row r="942" spans="1:3" x14ac:dyDescent="0.25">
      <c r="C942" s="5"/>
    </row>
    <row r="943" spans="1:3" x14ac:dyDescent="0.25">
      <c r="A943" s="7">
        <v>42460</v>
      </c>
      <c r="C943" s="5" t="s">
        <v>2650</v>
      </c>
    </row>
    <row r="944" spans="1:3" x14ac:dyDescent="0.25">
      <c r="C944" s="5"/>
    </row>
    <row r="945" spans="1:5" x14ac:dyDescent="0.25">
      <c r="A945" s="7">
        <v>42462</v>
      </c>
      <c r="C945" s="5" t="s">
        <v>2204</v>
      </c>
    </row>
    <row r="946" spans="1:5" x14ac:dyDescent="0.25">
      <c r="C946" s="5"/>
    </row>
    <row r="947" spans="1:5" x14ac:dyDescent="0.25">
      <c r="A947" s="7">
        <v>42463</v>
      </c>
      <c r="C947" s="5" t="s">
        <v>2826</v>
      </c>
      <c r="E947"/>
    </row>
    <row r="948" spans="1:5" x14ac:dyDescent="0.25">
      <c r="C948" s="5"/>
    </row>
    <row r="949" spans="1:5" x14ac:dyDescent="0.25">
      <c r="A949" s="7">
        <v>42464</v>
      </c>
      <c r="C949" s="5" t="s">
        <v>2828</v>
      </c>
    </row>
    <row r="950" spans="1:5" x14ac:dyDescent="0.25">
      <c r="C950" s="5" t="s">
        <v>2827</v>
      </c>
    </row>
    <row r="951" spans="1:5" x14ac:dyDescent="0.25">
      <c r="C951" s="5"/>
    </row>
    <row r="952" spans="1:5" x14ac:dyDescent="0.25">
      <c r="A952" s="7">
        <v>42464</v>
      </c>
      <c r="C952" s="5" t="s">
        <v>2829</v>
      </c>
    </row>
    <row r="953" spans="1:5" x14ac:dyDescent="0.25">
      <c r="C953" s="5" t="s">
        <v>2835</v>
      </c>
    </row>
    <row r="954" spans="1:5" x14ac:dyDescent="0.25">
      <c r="C954" s="5"/>
    </row>
    <row r="955" spans="1:5" x14ac:dyDescent="0.25">
      <c r="A955" s="7">
        <v>42466</v>
      </c>
      <c r="C955" s="5" t="s">
        <v>2830</v>
      </c>
    </row>
    <row r="956" spans="1:5" x14ac:dyDescent="0.25">
      <c r="C956" s="5" t="s">
        <v>2839</v>
      </c>
    </row>
    <row r="957" spans="1:5" x14ac:dyDescent="0.25">
      <c r="C957" s="5"/>
    </row>
    <row r="958" spans="1:5" x14ac:dyDescent="0.25">
      <c r="A958" s="7">
        <v>46118</v>
      </c>
      <c r="C958" s="5" t="s">
        <v>2831</v>
      </c>
    </row>
    <row r="959" spans="1:5" x14ac:dyDescent="0.25">
      <c r="C959" s="5" t="s">
        <v>2832</v>
      </c>
    </row>
    <row r="960" spans="1:5" x14ac:dyDescent="0.25">
      <c r="C960" s="5"/>
    </row>
    <row r="961" spans="1:3" x14ac:dyDescent="0.25">
      <c r="A961" s="7">
        <v>42466</v>
      </c>
      <c r="C961" s="5" t="s">
        <v>2833</v>
      </c>
    </row>
    <row r="962" spans="1:3" x14ac:dyDescent="0.25">
      <c r="C962" s="5" t="s">
        <v>2834</v>
      </c>
    </row>
    <row r="963" spans="1:3" x14ac:dyDescent="0.25">
      <c r="C963" s="5"/>
    </row>
    <row r="964" spans="1:3" x14ac:dyDescent="0.25">
      <c r="A964" s="7">
        <v>42468</v>
      </c>
      <c r="C964" s="5" t="s">
        <v>2836</v>
      </c>
    </row>
    <row r="965" spans="1:3" x14ac:dyDescent="0.25">
      <c r="C965" s="5" t="s">
        <v>2837</v>
      </c>
    </row>
    <row r="966" spans="1:3" x14ac:dyDescent="0.25">
      <c r="C966" s="5"/>
    </row>
    <row r="967" spans="1:3" x14ac:dyDescent="0.25">
      <c r="A967" s="7">
        <v>42469</v>
      </c>
      <c r="C967" s="5" t="s">
        <v>2838</v>
      </c>
    </row>
    <row r="968" spans="1:3" x14ac:dyDescent="0.25">
      <c r="C968" s="5"/>
    </row>
    <row r="969" spans="1:3" x14ac:dyDescent="0.25">
      <c r="A969" s="7">
        <v>42473</v>
      </c>
      <c r="C969" s="5" t="s">
        <v>2842</v>
      </c>
    </row>
    <row r="970" spans="1:3" x14ac:dyDescent="0.25">
      <c r="C970" s="5"/>
    </row>
    <row r="971" spans="1:3" x14ac:dyDescent="0.25">
      <c r="A971" s="7">
        <v>42473</v>
      </c>
      <c r="C971" s="5" t="s">
        <v>2843</v>
      </c>
    </row>
    <row r="972" spans="1:3" x14ac:dyDescent="0.25">
      <c r="C972" s="5"/>
    </row>
    <row r="973" spans="1:3" x14ac:dyDescent="0.25">
      <c r="A973" s="7">
        <v>42473</v>
      </c>
      <c r="C973" s="5" t="s">
        <v>2844</v>
      </c>
    </row>
    <row r="974" spans="1:3" x14ac:dyDescent="0.25">
      <c r="C974" s="5"/>
    </row>
    <row r="975" spans="1:3" x14ac:dyDescent="0.25">
      <c r="A975" s="7">
        <v>42473</v>
      </c>
      <c r="C975" s="5" t="s">
        <v>2845</v>
      </c>
    </row>
    <row r="976" spans="1:3" x14ac:dyDescent="0.25">
      <c r="C976" s="5"/>
    </row>
    <row r="977" spans="1:4" x14ac:dyDescent="0.25">
      <c r="A977" s="7">
        <v>42475</v>
      </c>
      <c r="C977" s="5" t="s">
        <v>2846</v>
      </c>
    </row>
    <row r="978" spans="1:4" x14ac:dyDescent="0.25">
      <c r="C978" s="5"/>
    </row>
    <row r="979" spans="1:4" x14ac:dyDescent="0.25">
      <c r="A979" s="7">
        <v>42492</v>
      </c>
      <c r="C979" s="5" t="s">
        <v>2847</v>
      </c>
    </row>
    <row r="980" spans="1:4" x14ac:dyDescent="0.25">
      <c r="C980" s="5"/>
    </row>
    <row r="981" spans="1:4" x14ac:dyDescent="0.25">
      <c r="A981" s="7">
        <v>42669</v>
      </c>
      <c r="C981" s="5" t="s">
        <v>2850</v>
      </c>
    </row>
    <row r="982" spans="1:4" x14ac:dyDescent="0.25">
      <c r="C982" s="5" t="s">
        <v>2851</v>
      </c>
    </row>
    <row r="983" spans="1:4" x14ac:dyDescent="0.25">
      <c r="C983" s="5"/>
    </row>
    <row r="984" spans="1:4" x14ac:dyDescent="0.25">
      <c r="A984" s="7">
        <v>42674</v>
      </c>
      <c r="C984" s="5" t="s">
        <v>2852</v>
      </c>
    </row>
    <row r="985" spans="1:4" x14ac:dyDescent="0.25">
      <c r="C985" s="5" t="s">
        <v>2853</v>
      </c>
    </row>
    <row r="986" spans="1:4" x14ac:dyDescent="0.25">
      <c r="C986" s="5"/>
    </row>
    <row r="987" spans="1:4" x14ac:dyDescent="0.25">
      <c r="A987" s="7">
        <v>42770</v>
      </c>
      <c r="C987" s="5" t="s">
        <v>2921</v>
      </c>
    </row>
    <row r="988" spans="1:4" x14ac:dyDescent="0.25">
      <c r="C988" s="5" t="s">
        <v>2922</v>
      </c>
    </row>
    <row r="989" spans="1:4" x14ac:dyDescent="0.25">
      <c r="C989" s="5"/>
      <c r="D989"/>
    </row>
    <row r="990" spans="1:4" x14ac:dyDescent="0.25">
      <c r="A990" s="7">
        <v>42771</v>
      </c>
      <c r="C990" s="5" t="s">
        <v>2923</v>
      </c>
      <c r="D990"/>
    </row>
    <row r="991" spans="1:4" x14ac:dyDescent="0.25">
      <c r="C991" s="5" t="s">
        <v>2924</v>
      </c>
      <c r="D991"/>
    </row>
    <row r="992" spans="1:4" x14ac:dyDescent="0.25">
      <c r="C992" s="5"/>
      <c r="D992"/>
    </row>
    <row r="993" spans="1:4" x14ac:dyDescent="0.25">
      <c r="A993" s="7">
        <v>42779</v>
      </c>
      <c r="C993" s="5" t="s">
        <v>2935</v>
      </c>
      <c r="D993"/>
    </row>
    <row r="994" spans="1:4" x14ac:dyDescent="0.25">
      <c r="C994" s="5" t="s">
        <v>2925</v>
      </c>
    </row>
    <row r="995" spans="1:4" x14ac:dyDescent="0.25">
      <c r="C995" s="5"/>
    </row>
    <row r="996" spans="1:4" x14ac:dyDescent="0.25">
      <c r="A996" s="7">
        <v>42779</v>
      </c>
      <c r="C996" s="5" t="s">
        <v>2926</v>
      </c>
    </row>
    <row r="997" spans="1:4" x14ac:dyDescent="0.25">
      <c r="C997" s="5" t="s">
        <v>2927</v>
      </c>
    </row>
    <row r="998" spans="1:4" x14ac:dyDescent="0.25">
      <c r="C998" s="5"/>
    </row>
    <row r="999" spans="1:4" x14ac:dyDescent="0.25">
      <c r="A999" s="7">
        <v>42780</v>
      </c>
      <c r="C999" s="5" t="s">
        <v>2928</v>
      </c>
    </row>
    <row r="1000" spans="1:4" x14ac:dyDescent="0.25">
      <c r="C1000" s="5" t="s">
        <v>2929</v>
      </c>
    </row>
    <row r="1001" spans="1:4" x14ac:dyDescent="0.25">
      <c r="C1001" s="5"/>
    </row>
    <row r="1002" spans="1:4" x14ac:dyDescent="0.25">
      <c r="A1002" s="7">
        <v>42781</v>
      </c>
      <c r="C1002" s="5" t="s">
        <v>2932</v>
      </c>
    </row>
    <row r="1003" spans="1:4" x14ac:dyDescent="0.25">
      <c r="C1003" s="5" t="s">
        <v>2933</v>
      </c>
    </row>
    <row r="1004" spans="1:4" x14ac:dyDescent="0.25">
      <c r="C1004" s="5"/>
    </row>
    <row r="1005" spans="1:4" x14ac:dyDescent="0.25">
      <c r="A1005" s="7">
        <v>42785</v>
      </c>
      <c r="C1005" s="5" t="s">
        <v>2937</v>
      </c>
    </row>
    <row r="1006" spans="1:4" x14ac:dyDescent="0.25">
      <c r="C1006" s="5" t="s">
        <v>2936</v>
      </c>
    </row>
    <row r="1007" spans="1:4" x14ac:dyDescent="0.25">
      <c r="C1007" s="5"/>
    </row>
    <row r="1008" spans="1:4" x14ac:dyDescent="0.25">
      <c r="A1008" s="7">
        <v>42786</v>
      </c>
      <c r="C1008" s="5" t="s">
        <v>2939</v>
      </c>
    </row>
    <row r="1009" spans="1:4" x14ac:dyDescent="0.25">
      <c r="C1009" s="5" t="s">
        <v>2938</v>
      </c>
    </row>
    <row r="1010" spans="1:4" x14ac:dyDescent="0.25">
      <c r="C1010" s="5"/>
    </row>
    <row r="1011" spans="1:4" x14ac:dyDescent="0.25">
      <c r="A1011" s="7">
        <v>42787</v>
      </c>
      <c r="C1011" s="5" t="s">
        <v>2940</v>
      </c>
    </row>
    <row r="1012" spans="1:4" x14ac:dyDescent="0.25">
      <c r="C1012" s="5" t="s">
        <v>2941</v>
      </c>
    </row>
    <row r="1013" spans="1:4" x14ac:dyDescent="0.25">
      <c r="C1013" s="5"/>
    </row>
    <row r="1014" spans="1:4" x14ac:dyDescent="0.25">
      <c r="A1014" s="7">
        <v>42824</v>
      </c>
      <c r="C1014" s="5" t="s">
        <v>2950</v>
      </c>
    </row>
    <row r="1015" spans="1:4" x14ac:dyDescent="0.25">
      <c r="C1015" s="5" t="s">
        <v>2949</v>
      </c>
    </row>
    <row r="1016" spans="1:4" x14ac:dyDescent="0.25">
      <c r="C1016" s="5"/>
    </row>
    <row r="1017" spans="1:4" x14ac:dyDescent="0.25">
      <c r="A1017" s="7">
        <v>42824</v>
      </c>
      <c r="C1017" s="5" t="s">
        <v>2952</v>
      </c>
    </row>
    <row r="1018" spans="1:4" x14ac:dyDescent="0.25">
      <c r="C1018" s="5" t="s">
        <v>2953</v>
      </c>
    </row>
    <row r="1019" spans="1:4" x14ac:dyDescent="0.25">
      <c r="C1019" s="5"/>
    </row>
    <row r="1020" spans="1:4" x14ac:dyDescent="0.25">
      <c r="A1020" s="7">
        <v>42824</v>
      </c>
      <c r="C1020" s="5" t="s">
        <v>2956</v>
      </c>
    </row>
    <row r="1021" spans="1:4" x14ac:dyDescent="0.25">
      <c r="C1021" s="5" t="s">
        <v>2955</v>
      </c>
    </row>
    <row r="1022" spans="1:4" x14ac:dyDescent="0.25">
      <c r="C1022" s="5"/>
      <c r="D1022" s="198"/>
    </row>
    <row r="1023" spans="1:4" x14ac:dyDescent="0.25">
      <c r="A1023" s="7">
        <v>42826</v>
      </c>
      <c r="C1023" s="5" t="s">
        <v>3123</v>
      </c>
      <c r="D1023" s="198"/>
    </row>
    <row r="1024" spans="1:4" x14ac:dyDescent="0.25">
      <c r="C1024" s="5"/>
    </row>
    <row r="1025" spans="1:3" x14ac:dyDescent="0.25">
      <c r="A1025" s="7">
        <v>42826</v>
      </c>
      <c r="C1025" s="5" t="s">
        <v>3121</v>
      </c>
    </row>
    <row r="1026" spans="1:3" x14ac:dyDescent="0.25">
      <c r="C1026" s="5" t="s">
        <v>3120</v>
      </c>
    </row>
    <row r="1027" spans="1:3" x14ac:dyDescent="0.25">
      <c r="C1027" s="5"/>
    </row>
    <row r="1028" spans="1:3" x14ac:dyDescent="0.25">
      <c r="A1028" s="7">
        <v>42827</v>
      </c>
      <c r="C1028" s="5" t="s">
        <v>3122</v>
      </c>
    </row>
    <row r="1029" spans="1:3" x14ac:dyDescent="0.25">
      <c r="C1029" s="5"/>
    </row>
    <row r="1030" spans="1:3" x14ac:dyDescent="0.25">
      <c r="A1030" s="7">
        <v>42830</v>
      </c>
      <c r="C1030" s="5" t="s">
        <v>3124</v>
      </c>
    </row>
    <row r="1031" spans="1:3" x14ac:dyDescent="0.25">
      <c r="C1031" s="5" t="s">
        <v>3125</v>
      </c>
    </row>
    <row r="1032" spans="1:3" x14ac:dyDescent="0.25">
      <c r="C1032" s="5"/>
    </row>
    <row r="1033" spans="1:3" x14ac:dyDescent="0.25">
      <c r="A1033" s="7">
        <v>42836</v>
      </c>
      <c r="C1033" s="5" t="s">
        <v>3127</v>
      </c>
    </row>
    <row r="1034" spans="1:3" x14ac:dyDescent="0.25">
      <c r="C1034" s="134" t="s">
        <v>3128</v>
      </c>
    </row>
    <row r="1035" spans="1:3" x14ac:dyDescent="0.25">
      <c r="C1035" s="134"/>
    </row>
    <row r="1036" spans="1:3" x14ac:dyDescent="0.25">
      <c r="A1036" s="7">
        <v>42840</v>
      </c>
      <c r="C1036" s="134" t="s">
        <v>3130</v>
      </c>
    </row>
    <row r="1037" spans="1:3" x14ac:dyDescent="0.25">
      <c r="C1037" s="134"/>
    </row>
    <row r="1038" spans="1:3" x14ac:dyDescent="0.25">
      <c r="A1038" s="7">
        <v>42905</v>
      </c>
      <c r="C1038" s="134" t="s">
        <v>3134</v>
      </c>
    </row>
    <row r="1039" spans="1:3" x14ac:dyDescent="0.25">
      <c r="C1039" s="134" t="s">
        <v>3133</v>
      </c>
    </row>
    <row r="1040" spans="1:3" x14ac:dyDescent="0.25">
      <c r="C1040" s="134"/>
    </row>
    <row r="1041" spans="1:3" x14ac:dyDescent="0.25">
      <c r="A1041" s="7">
        <v>42939</v>
      </c>
      <c r="C1041" s="134" t="s">
        <v>3135</v>
      </c>
    </row>
    <row r="1042" spans="1:3" x14ac:dyDescent="0.25">
      <c r="C1042" s="134" t="s">
        <v>3136</v>
      </c>
    </row>
    <row r="1043" spans="1:3" x14ac:dyDescent="0.25">
      <c r="C1043" s="134"/>
    </row>
    <row r="1044" spans="1:3" x14ac:dyDescent="0.25">
      <c r="A1044" s="7">
        <v>42985</v>
      </c>
      <c r="C1044" s="134" t="s">
        <v>3137</v>
      </c>
    </row>
    <row r="1045" spans="1:3" x14ac:dyDescent="0.25">
      <c r="C1045" s="134" t="s">
        <v>3138</v>
      </c>
    </row>
    <row r="1046" spans="1:3" x14ac:dyDescent="0.25">
      <c r="C1046" s="134"/>
    </row>
    <row r="1047" spans="1:3" x14ac:dyDescent="0.25">
      <c r="A1047" s="7">
        <v>42985</v>
      </c>
      <c r="C1047" s="134" t="s">
        <v>3139</v>
      </c>
    </row>
    <row r="1048" spans="1:3" x14ac:dyDescent="0.25">
      <c r="C1048" s="134" t="s">
        <v>3140</v>
      </c>
    </row>
    <row r="1049" spans="1:3" x14ac:dyDescent="0.25">
      <c r="C1049" s="134"/>
    </row>
    <row r="1050" spans="1:3" x14ac:dyDescent="0.25">
      <c r="A1050" s="7">
        <v>42986</v>
      </c>
      <c r="C1050" s="134" t="s">
        <v>3141</v>
      </c>
    </row>
    <row r="1051" spans="1:3" x14ac:dyDescent="0.25">
      <c r="C1051" s="134"/>
    </row>
    <row r="1052" spans="1:3" x14ac:dyDescent="0.25">
      <c r="A1052" s="7">
        <v>42986</v>
      </c>
      <c r="C1052" s="134" t="s">
        <v>3142</v>
      </c>
    </row>
    <row r="1053" spans="1:3" x14ac:dyDescent="0.25">
      <c r="C1053" s="134" t="s">
        <v>3144</v>
      </c>
    </row>
    <row r="1054" spans="1:3" x14ac:dyDescent="0.25">
      <c r="C1054" s="134"/>
    </row>
    <row r="1055" spans="1:3" x14ac:dyDescent="0.25">
      <c r="A1055" s="7">
        <v>42992</v>
      </c>
      <c r="C1055" s="134" t="s">
        <v>3146</v>
      </c>
    </row>
    <row r="1056" spans="1:3" x14ac:dyDescent="0.25">
      <c r="C1056" s="134" t="s">
        <v>3145</v>
      </c>
    </row>
    <row r="1057" spans="1:4" x14ac:dyDescent="0.25">
      <c r="C1057" s="134"/>
    </row>
    <row r="1058" spans="1:4" x14ac:dyDescent="0.25">
      <c r="A1058" s="7">
        <v>42992</v>
      </c>
      <c r="C1058" s="134" t="s">
        <v>3147</v>
      </c>
    </row>
    <row r="1059" spans="1:4" x14ac:dyDescent="0.25">
      <c r="C1059" s="134"/>
    </row>
    <row r="1060" spans="1:4" x14ac:dyDescent="0.25">
      <c r="A1060" s="7">
        <v>42996</v>
      </c>
      <c r="C1060" s="134" t="s">
        <v>3148</v>
      </c>
    </row>
    <row r="1061" spans="1:4" x14ac:dyDescent="0.25">
      <c r="C1061" s="134" t="s">
        <v>3149</v>
      </c>
    </row>
    <row r="1062" spans="1:4" x14ac:dyDescent="0.25">
      <c r="C1062" s="134"/>
    </row>
    <row r="1063" spans="1:4" x14ac:dyDescent="0.25">
      <c r="A1063" s="7">
        <v>42996</v>
      </c>
      <c r="C1063" s="134" t="s">
        <v>3150</v>
      </c>
    </row>
    <row r="1064" spans="1:4" x14ac:dyDescent="0.25">
      <c r="C1064" s="134"/>
    </row>
    <row r="1065" spans="1:4" x14ac:dyDescent="0.25">
      <c r="A1065" s="7">
        <v>43007</v>
      </c>
      <c r="C1065" s="134" t="s">
        <v>3158</v>
      </c>
    </row>
    <row r="1066" spans="1:4" x14ac:dyDescent="0.25">
      <c r="C1066" s="134" t="s">
        <v>3157</v>
      </c>
    </row>
    <row r="1067" spans="1:4" x14ac:dyDescent="0.25">
      <c r="C1067" s="134"/>
    </row>
    <row r="1068" spans="1:4" x14ac:dyDescent="0.25">
      <c r="A1068" s="7">
        <v>43145</v>
      </c>
      <c r="C1068" s="134" t="s">
        <v>3285</v>
      </c>
      <c r="D1068" s="198"/>
    </row>
    <row r="1069" spans="1:4" x14ac:dyDescent="0.25">
      <c r="C1069" s="134"/>
    </row>
    <row r="1070" spans="1:4" x14ac:dyDescent="0.25">
      <c r="A1070" s="7">
        <v>43147</v>
      </c>
      <c r="C1070" s="134" t="s">
        <v>3283</v>
      </c>
    </row>
    <row r="1071" spans="1:4" x14ac:dyDescent="0.25">
      <c r="C1071" s="134" t="s">
        <v>3284</v>
      </c>
    </row>
    <row r="1073" spans="1:3" x14ac:dyDescent="0.25">
      <c r="A1073" s="7">
        <v>43147</v>
      </c>
      <c r="C1073" s="134" t="s">
        <v>3287</v>
      </c>
    </row>
    <row r="1074" spans="1:3" x14ac:dyDescent="0.25">
      <c r="C1074" s="134" t="s">
        <v>3286</v>
      </c>
    </row>
    <row r="1075" spans="1:3" x14ac:dyDescent="0.25">
      <c r="C1075" s="134"/>
    </row>
    <row r="1076" spans="1:3" x14ac:dyDescent="0.25">
      <c r="A1076" s="7">
        <v>43148</v>
      </c>
      <c r="C1076" s="134" t="s">
        <v>3289</v>
      </c>
    </row>
    <row r="1077" spans="1:3" x14ac:dyDescent="0.25">
      <c r="C1077" s="134" t="s">
        <v>3288</v>
      </c>
    </row>
    <row r="1078" spans="1:3" x14ac:dyDescent="0.25">
      <c r="A1078" s="94"/>
      <c r="C1078" s="134"/>
    </row>
    <row r="1079" spans="1:3" x14ac:dyDescent="0.25">
      <c r="A1079" s="7">
        <v>43148</v>
      </c>
      <c r="C1079" s="134" t="s">
        <v>3291</v>
      </c>
    </row>
    <row r="1080" spans="1:3" x14ac:dyDescent="0.25">
      <c r="C1080" s="134" t="s">
        <v>3290</v>
      </c>
    </row>
    <row r="1081" spans="1:3" x14ac:dyDescent="0.25">
      <c r="C1081" s="134"/>
    </row>
    <row r="1082" spans="1:3" x14ac:dyDescent="0.25">
      <c r="A1082" s="7">
        <v>43159</v>
      </c>
      <c r="C1082" s="134" t="s">
        <v>3299</v>
      </c>
    </row>
    <row r="1083" spans="1:3" x14ac:dyDescent="0.25">
      <c r="C1083" s="134" t="s">
        <v>3298</v>
      </c>
    </row>
    <row r="1084" spans="1:3" x14ac:dyDescent="0.25">
      <c r="C1084" s="134"/>
    </row>
    <row r="1085" spans="1:3" x14ac:dyDescent="0.25">
      <c r="A1085" s="7">
        <v>43160</v>
      </c>
      <c r="C1085" s="134" t="s">
        <v>3301</v>
      </c>
    </row>
    <row r="1086" spans="1:3" x14ac:dyDescent="0.25">
      <c r="C1086" s="134" t="s">
        <v>3300</v>
      </c>
    </row>
    <row r="1087" spans="1:3" x14ac:dyDescent="0.25">
      <c r="C1087" s="134"/>
    </row>
    <row r="1088" spans="1:3" x14ac:dyDescent="0.25">
      <c r="A1088" s="7">
        <v>43160</v>
      </c>
      <c r="C1088" s="134" t="s">
        <v>3302</v>
      </c>
    </row>
    <row r="1089" spans="1:3" x14ac:dyDescent="0.25">
      <c r="C1089" s="134" t="s">
        <v>3303</v>
      </c>
    </row>
    <row r="1090" spans="1:3" x14ac:dyDescent="0.25">
      <c r="C1090" s="134"/>
    </row>
    <row r="1091" spans="1:3" x14ac:dyDescent="0.25">
      <c r="A1091" s="7">
        <v>43161</v>
      </c>
      <c r="C1091" s="134" t="s">
        <v>3305</v>
      </c>
    </row>
    <row r="1092" spans="1:3" x14ac:dyDescent="0.25">
      <c r="C1092" s="134" t="s">
        <v>3304</v>
      </c>
    </row>
    <row r="1093" spans="1:3" x14ac:dyDescent="0.25">
      <c r="C1093" s="134"/>
    </row>
    <row r="1094" spans="1:3" x14ac:dyDescent="0.25">
      <c r="A1094" s="7">
        <v>43162</v>
      </c>
      <c r="C1094" s="134" t="s">
        <v>3306</v>
      </c>
    </row>
    <row r="1095" spans="1:3" x14ac:dyDescent="0.25">
      <c r="C1095" s="134" t="s">
        <v>3307</v>
      </c>
    </row>
    <row r="1096" spans="1:3" x14ac:dyDescent="0.25">
      <c r="C1096" s="134"/>
    </row>
    <row r="1097" spans="1:3" x14ac:dyDescent="0.25">
      <c r="A1097" s="7">
        <v>43182</v>
      </c>
      <c r="C1097" s="134" t="s">
        <v>3308</v>
      </c>
    </row>
    <row r="1098" spans="1:3" x14ac:dyDescent="0.25">
      <c r="C1098" s="134" t="s">
        <v>3309</v>
      </c>
    </row>
    <row r="1099" spans="1:3" x14ac:dyDescent="0.25">
      <c r="C1099" s="134"/>
    </row>
    <row r="1100" spans="1:3" x14ac:dyDescent="0.25">
      <c r="A1100" s="7">
        <v>43184</v>
      </c>
      <c r="C1100" s="134" t="s">
        <v>3311</v>
      </c>
    </row>
    <row r="1101" spans="1:3" x14ac:dyDescent="0.25">
      <c r="C1101" s="134" t="s">
        <v>3310</v>
      </c>
    </row>
    <row r="1102" spans="1:3" x14ac:dyDescent="0.25">
      <c r="C1102" s="134"/>
    </row>
    <row r="1103" spans="1:3" x14ac:dyDescent="0.25">
      <c r="A1103" s="7">
        <v>43184</v>
      </c>
      <c r="C1103" s="134" t="s">
        <v>3313</v>
      </c>
    </row>
    <row r="1104" spans="1:3" x14ac:dyDescent="0.25">
      <c r="C1104" s="134" t="s">
        <v>3312</v>
      </c>
    </row>
    <row r="1105" spans="1:4" x14ac:dyDescent="0.25">
      <c r="C1105" s="134"/>
      <c r="D1105" s="270"/>
    </row>
    <row r="1106" spans="1:4" x14ac:dyDescent="0.25">
      <c r="A1106" s="7">
        <v>43189</v>
      </c>
      <c r="C1106" s="134" t="s">
        <v>3315</v>
      </c>
      <c r="D1106" s="271"/>
    </row>
    <row r="1107" spans="1:4" x14ac:dyDescent="0.25">
      <c r="C1107" s="134" t="s">
        <v>3314</v>
      </c>
      <c r="D1107" s="270"/>
    </row>
    <row r="1108" spans="1:4" x14ac:dyDescent="0.25">
      <c r="C1108" s="134"/>
      <c r="D1108" s="271"/>
    </row>
    <row r="1109" spans="1:4" x14ac:dyDescent="0.25">
      <c r="A1109" s="7">
        <v>43191</v>
      </c>
      <c r="C1109" s="134" t="s">
        <v>3317</v>
      </c>
      <c r="D1109" s="270"/>
    </row>
    <row r="1110" spans="1:4" x14ac:dyDescent="0.25">
      <c r="C1110" s="134" t="s">
        <v>3316</v>
      </c>
    </row>
    <row r="1111" spans="1:4" x14ac:dyDescent="0.25">
      <c r="C1111" s="134"/>
    </row>
    <row r="1112" spans="1:4" x14ac:dyDescent="0.25">
      <c r="A1112" s="272">
        <v>43192</v>
      </c>
      <c r="B1112" s="273"/>
      <c r="C1112" s="273" t="s">
        <v>3318</v>
      </c>
    </row>
    <row r="1113" spans="1:4" x14ac:dyDescent="0.25">
      <c r="A1113" s="273"/>
      <c r="B1113" s="273"/>
      <c r="C1113" s="273" t="s">
        <v>3319</v>
      </c>
    </row>
    <row r="1114" spans="1:4" x14ac:dyDescent="0.25">
      <c r="C1114" s="134"/>
    </row>
    <row r="1115" spans="1:4" x14ac:dyDescent="0.25">
      <c r="A1115" s="7">
        <v>43197</v>
      </c>
      <c r="C1115" s="134" t="s">
        <v>3456</v>
      </c>
    </row>
    <row r="1116" spans="1:4" x14ac:dyDescent="0.25">
      <c r="C1116" s="134"/>
    </row>
    <row r="1117" spans="1:4" x14ac:dyDescent="0.25">
      <c r="A1117" s="7">
        <v>43198</v>
      </c>
      <c r="C1117" s="134" t="s">
        <v>3457</v>
      </c>
    </row>
    <row r="1118" spans="1:4" x14ac:dyDescent="0.25">
      <c r="C1118" s="134"/>
    </row>
    <row r="1119" spans="1:4" x14ac:dyDescent="0.25">
      <c r="A1119" s="7">
        <v>43198</v>
      </c>
      <c r="C1119" s="134" t="s">
        <v>3458</v>
      </c>
    </row>
    <row r="1120" spans="1:4" x14ac:dyDescent="0.25">
      <c r="C1120" s="134"/>
    </row>
    <row r="1121" spans="1:4" x14ac:dyDescent="0.25">
      <c r="A1121" s="7">
        <v>43198</v>
      </c>
      <c r="C1121" s="134" t="s">
        <v>3459</v>
      </c>
    </row>
    <row r="1122" spans="1:4" x14ac:dyDescent="0.25">
      <c r="C1122" s="134"/>
      <c r="D1122" s="198"/>
    </row>
    <row r="1123" spans="1:4" x14ac:dyDescent="0.25">
      <c r="A1123" s="7">
        <v>43198</v>
      </c>
      <c r="C1123" s="134" t="s">
        <v>3477</v>
      </c>
      <c r="D1123" s="198"/>
    </row>
    <row r="1124" spans="1:4" x14ac:dyDescent="0.25">
      <c r="C1124" s="134"/>
    </row>
    <row r="1125" spans="1:4" x14ac:dyDescent="0.25">
      <c r="A1125" s="7">
        <v>43199</v>
      </c>
      <c r="C1125" s="134" t="s">
        <v>3460</v>
      </c>
    </row>
    <row r="1126" spans="1:4" x14ac:dyDescent="0.25">
      <c r="C1126" s="134"/>
      <c r="D1126" s="198"/>
    </row>
    <row r="1127" spans="1:4" x14ac:dyDescent="0.25">
      <c r="A1127" s="7">
        <v>43199</v>
      </c>
      <c r="C1127" s="134" t="s">
        <v>3479</v>
      </c>
      <c r="D1127" s="198"/>
    </row>
    <row r="1128" spans="1:4" x14ac:dyDescent="0.25">
      <c r="C1128" s="134"/>
      <c r="D1128" s="198"/>
    </row>
    <row r="1129" spans="1:4" x14ac:dyDescent="0.25">
      <c r="A1129" s="7">
        <v>43200</v>
      </c>
      <c r="C1129" s="134" t="s">
        <v>3468</v>
      </c>
      <c r="D1129" s="198"/>
    </row>
    <row r="1130" spans="1:4" x14ac:dyDescent="0.25">
      <c r="C1130" s="134"/>
    </row>
    <row r="1131" spans="1:4" x14ac:dyDescent="0.25">
      <c r="A1131" s="7">
        <v>43200</v>
      </c>
      <c r="C1131" s="134" t="s">
        <v>3465</v>
      </c>
    </row>
    <row r="1132" spans="1:4" x14ac:dyDescent="0.25">
      <c r="C1132" s="134"/>
    </row>
    <row r="1133" spans="1:4" x14ac:dyDescent="0.25">
      <c r="A1133" s="7">
        <v>43202</v>
      </c>
      <c r="C1133" s="134" t="s">
        <v>3467</v>
      </c>
    </row>
    <row r="1134" spans="1:4" x14ac:dyDescent="0.25">
      <c r="C1134" s="134"/>
    </row>
    <row r="1135" spans="1:4" x14ac:dyDescent="0.25">
      <c r="A1135" s="7">
        <v>43212</v>
      </c>
      <c r="C1135" s="134" t="s">
        <v>3470</v>
      </c>
    </row>
    <row r="1136" spans="1:4" x14ac:dyDescent="0.25">
      <c r="C1136" s="134" t="s">
        <v>3469</v>
      </c>
    </row>
    <row r="1137" spans="1:4" x14ac:dyDescent="0.25">
      <c r="C1137" s="134"/>
    </row>
    <row r="1138" spans="1:4" x14ac:dyDescent="0.25">
      <c r="A1138" s="7">
        <v>43212</v>
      </c>
      <c r="C1138" s="134" t="s">
        <v>3471</v>
      </c>
    </row>
    <row r="1139" spans="1:4" x14ac:dyDescent="0.25">
      <c r="C1139" s="134"/>
    </row>
    <row r="1140" spans="1:4" x14ac:dyDescent="0.25">
      <c r="A1140" s="7">
        <v>43219</v>
      </c>
      <c r="C1140" s="134" t="s">
        <v>3473</v>
      </c>
    </row>
    <row r="1141" spans="1:4" x14ac:dyDescent="0.25">
      <c r="C1141" s="134" t="s">
        <v>3474</v>
      </c>
    </row>
    <row r="1142" spans="1:4" x14ac:dyDescent="0.25">
      <c r="C1142" s="134"/>
    </row>
    <row r="1143" spans="1:4" x14ac:dyDescent="0.25">
      <c r="A1143" s="7">
        <v>43220</v>
      </c>
      <c r="C1143" s="134" t="s">
        <v>3475</v>
      </c>
    </row>
    <row r="1144" spans="1:4" x14ac:dyDescent="0.25">
      <c r="C1144" s="134" t="s">
        <v>3476</v>
      </c>
    </row>
    <row r="1145" spans="1:4" x14ac:dyDescent="0.25">
      <c r="C1145" s="134"/>
    </row>
    <row r="1146" spans="1:4" x14ac:dyDescent="0.25">
      <c r="A1146" s="7">
        <v>43288</v>
      </c>
      <c r="C1146" s="134" t="s">
        <v>3482</v>
      </c>
    </row>
    <row r="1147" spans="1:4" x14ac:dyDescent="0.25">
      <c r="C1147" s="134" t="s">
        <v>3483</v>
      </c>
    </row>
    <row r="1148" spans="1:4" x14ac:dyDescent="0.25">
      <c r="C1148" s="134"/>
    </row>
    <row r="1149" spans="1:4" x14ac:dyDescent="0.25">
      <c r="A1149" s="7">
        <v>43288</v>
      </c>
      <c r="C1149" s="134" t="s">
        <v>3484</v>
      </c>
    </row>
    <row r="1150" spans="1:4" x14ac:dyDescent="0.25">
      <c r="C1150" s="134"/>
      <c r="D1150" s="198"/>
    </row>
    <row r="1151" spans="1:4" x14ac:dyDescent="0.25">
      <c r="A1151" s="7">
        <v>43335</v>
      </c>
      <c r="C1151" s="134" t="s">
        <v>3610</v>
      </c>
      <c r="D1151" s="198"/>
    </row>
    <row r="1152" spans="1:4" x14ac:dyDescent="0.25">
      <c r="C1152" s="134" t="s">
        <v>3611</v>
      </c>
      <c r="D1152" s="198"/>
    </row>
    <row r="1153" spans="1:3" x14ac:dyDescent="0.25">
      <c r="C1153" s="134"/>
    </row>
    <row r="1154" spans="1:3" x14ac:dyDescent="0.25">
      <c r="A1154" s="7">
        <v>43395</v>
      </c>
      <c r="C1154" s="134" t="s">
        <v>3485</v>
      </c>
    </row>
    <row r="1155" spans="1:3" x14ac:dyDescent="0.25">
      <c r="C1155" s="134" t="s">
        <v>3486</v>
      </c>
    </row>
    <row r="1156" spans="1:3" x14ac:dyDescent="0.25">
      <c r="C1156" s="134"/>
    </row>
    <row r="1157" spans="1:3" x14ac:dyDescent="0.25">
      <c r="A1157" s="7">
        <v>43396</v>
      </c>
      <c r="C1157" s="134" t="s">
        <v>3487</v>
      </c>
    </row>
    <row r="1158" spans="1:3" x14ac:dyDescent="0.25">
      <c r="C1158" s="134" t="s">
        <v>3488</v>
      </c>
    </row>
    <row r="1159" spans="1:3" x14ac:dyDescent="0.25">
      <c r="C1159" s="134"/>
    </row>
    <row r="1160" spans="1:3" x14ac:dyDescent="0.25">
      <c r="C1160" s="134" t="s">
        <v>3505</v>
      </c>
    </row>
    <row r="1161" spans="1:3" x14ac:dyDescent="0.25">
      <c r="C1161" s="5"/>
    </row>
    <row r="1162" spans="1:3" x14ac:dyDescent="0.25">
      <c r="A1162" s="7">
        <v>43396</v>
      </c>
      <c r="C1162" s="5" t="s">
        <v>3489</v>
      </c>
    </row>
    <row r="1163" spans="1:3" x14ac:dyDescent="0.25">
      <c r="C1163" s="5" t="s">
        <v>3490</v>
      </c>
    </row>
    <row r="1164" spans="1:3" x14ac:dyDescent="0.25">
      <c r="C1164" s="5"/>
    </row>
    <row r="1165" spans="1:3" x14ac:dyDescent="0.25">
      <c r="A1165" s="7">
        <v>43396</v>
      </c>
      <c r="C1165" s="5" t="s">
        <v>3491</v>
      </c>
    </row>
    <row r="1166" spans="1:3" x14ac:dyDescent="0.25">
      <c r="C1166" s="5" t="s">
        <v>3492</v>
      </c>
    </row>
    <row r="1167" spans="1:3" x14ac:dyDescent="0.25">
      <c r="C1167" s="5"/>
    </row>
    <row r="1168" spans="1:3" x14ac:dyDescent="0.25">
      <c r="A1168" s="7">
        <v>43397</v>
      </c>
      <c r="C1168" s="5" t="s">
        <v>3493</v>
      </c>
    </row>
    <row r="1169" spans="1:3" x14ac:dyDescent="0.25">
      <c r="C1169" s="5" t="s">
        <v>3504</v>
      </c>
    </row>
    <row r="1170" spans="1:3" x14ac:dyDescent="0.25">
      <c r="C1170" s="5"/>
    </row>
    <row r="1171" spans="1:3" x14ac:dyDescent="0.25">
      <c r="A1171" s="7">
        <v>43397</v>
      </c>
      <c r="C1171" s="5" t="s">
        <v>3494</v>
      </c>
    </row>
    <row r="1172" spans="1:3" x14ac:dyDescent="0.25">
      <c r="C1172" s="5" t="s">
        <v>3495</v>
      </c>
    </row>
    <row r="1174" spans="1:3" x14ac:dyDescent="0.25">
      <c r="A1174" s="7">
        <v>43398</v>
      </c>
      <c r="C1174" s="5" t="s">
        <v>3496</v>
      </c>
    </row>
    <row r="1175" spans="1:3" x14ac:dyDescent="0.25">
      <c r="C1175" s="5" t="s">
        <v>3497</v>
      </c>
    </row>
    <row r="1177" spans="1:3" x14ac:dyDescent="0.25">
      <c r="A1177" s="7">
        <v>43398</v>
      </c>
      <c r="C1177" s="5" t="s">
        <v>3499</v>
      </c>
    </row>
    <row r="1178" spans="1:3" x14ac:dyDescent="0.25">
      <c r="C1178" s="5" t="s">
        <v>3498</v>
      </c>
    </row>
    <row r="1179" spans="1:3" x14ac:dyDescent="0.25">
      <c r="C1179" s="5"/>
    </row>
    <row r="1180" spans="1:3" x14ac:dyDescent="0.25">
      <c r="A1180" s="7">
        <v>43398</v>
      </c>
      <c r="C1180" s="5" t="s">
        <v>3500</v>
      </c>
    </row>
    <row r="1181" spans="1:3" x14ac:dyDescent="0.25">
      <c r="C1181" s="5"/>
    </row>
    <row r="1182" spans="1:3" x14ac:dyDescent="0.25">
      <c r="A1182" s="7">
        <v>43398</v>
      </c>
      <c r="C1182" s="5" t="s">
        <v>3501</v>
      </c>
    </row>
    <row r="1183" spans="1:3" x14ac:dyDescent="0.25">
      <c r="C1183" s="5"/>
    </row>
    <row r="1184" spans="1:3" x14ac:dyDescent="0.25">
      <c r="A1184" s="7">
        <v>43398</v>
      </c>
      <c r="C1184" s="5" t="s">
        <v>3502</v>
      </c>
    </row>
    <row r="1185" spans="1:3" x14ac:dyDescent="0.25">
      <c r="C1185" s="5" t="s">
        <v>3503</v>
      </c>
    </row>
    <row r="1186" spans="1:3" x14ac:dyDescent="0.25">
      <c r="C1186" s="5"/>
    </row>
    <row r="1187" spans="1:3" x14ac:dyDescent="0.25">
      <c r="A1187" s="7">
        <v>43398</v>
      </c>
      <c r="C1187" s="5" t="s">
        <v>3506</v>
      </c>
    </row>
    <row r="1188" spans="1:3" x14ac:dyDescent="0.25">
      <c r="C1188" s="5"/>
    </row>
    <row r="1189" spans="1:3" x14ac:dyDescent="0.25">
      <c r="A1189" s="7">
        <v>43403</v>
      </c>
      <c r="C1189" s="5" t="s">
        <v>3507</v>
      </c>
    </row>
    <row r="1190" spans="1:3" x14ac:dyDescent="0.25">
      <c r="C1190" s="5" t="s">
        <v>3508</v>
      </c>
    </row>
    <row r="1191" spans="1:3" x14ac:dyDescent="0.25">
      <c r="C1191" s="5"/>
    </row>
    <row r="1192" spans="1:3" x14ac:dyDescent="0.25">
      <c r="A1192" s="7">
        <v>43394</v>
      </c>
      <c r="C1192" s="5" t="s">
        <v>3509</v>
      </c>
    </row>
    <row r="1193" spans="1:3" x14ac:dyDescent="0.25">
      <c r="C1193" s="5" t="s">
        <v>3510</v>
      </c>
    </row>
    <row r="1194" spans="1:3" x14ac:dyDescent="0.25">
      <c r="C1194" s="5"/>
    </row>
    <row r="1195" spans="1:3" x14ac:dyDescent="0.25">
      <c r="A1195" s="7">
        <v>43394</v>
      </c>
      <c r="C1195" s="5" t="s">
        <v>3609</v>
      </c>
    </row>
    <row r="1196" spans="1:3" x14ac:dyDescent="0.25">
      <c r="C1196" s="5"/>
    </row>
    <row r="1197" spans="1:3" x14ac:dyDescent="0.25">
      <c r="A1197" s="7">
        <v>43487</v>
      </c>
      <c r="C1197" s="5" t="s">
        <v>3613</v>
      </c>
    </row>
    <row r="1198" spans="1:3" x14ac:dyDescent="0.25">
      <c r="C1198" s="5" t="s">
        <v>3614</v>
      </c>
    </row>
    <row r="1199" spans="1:3" x14ac:dyDescent="0.25">
      <c r="C1199" s="5"/>
    </row>
    <row r="1200" spans="1:3" x14ac:dyDescent="0.25">
      <c r="A1200" s="7">
        <v>43500</v>
      </c>
      <c r="C1200" s="5" t="s">
        <v>3615</v>
      </c>
    </row>
    <row r="1201" spans="1:3" x14ac:dyDescent="0.25">
      <c r="C1201" s="5" t="s">
        <v>3616</v>
      </c>
    </row>
    <row r="1202" spans="1:3" x14ac:dyDescent="0.25">
      <c r="C1202" s="5"/>
    </row>
    <row r="1203" spans="1:3" x14ac:dyDescent="0.25">
      <c r="A1203" s="7">
        <v>43500</v>
      </c>
      <c r="C1203" s="5" t="s">
        <v>3617</v>
      </c>
    </row>
    <row r="1204" spans="1:3" x14ac:dyDescent="0.25">
      <c r="C1204" s="5" t="s">
        <v>3618</v>
      </c>
    </row>
    <row r="1205" spans="1:3" x14ac:dyDescent="0.25">
      <c r="C1205" s="5"/>
    </row>
    <row r="1206" spans="1:3" x14ac:dyDescent="0.25">
      <c r="A1206" s="7">
        <v>43501</v>
      </c>
      <c r="C1206" s="5" t="s">
        <v>3620</v>
      </c>
    </row>
    <row r="1207" spans="1:3" x14ac:dyDescent="0.25">
      <c r="C1207" s="5" t="s">
        <v>3621</v>
      </c>
    </row>
    <row r="1208" spans="1:3" x14ac:dyDescent="0.25">
      <c r="C1208" s="5"/>
    </row>
    <row r="1209" spans="1:3" x14ac:dyDescent="0.25">
      <c r="A1209" s="7">
        <v>43501</v>
      </c>
      <c r="C1209" s="5" t="s">
        <v>3623</v>
      </c>
    </row>
    <row r="1210" spans="1:3" x14ac:dyDescent="0.25">
      <c r="C1210" s="5" t="s">
        <v>3622</v>
      </c>
    </row>
    <row r="1211" spans="1:3" x14ac:dyDescent="0.25">
      <c r="C1211" s="5"/>
    </row>
    <row r="1212" spans="1:3" x14ac:dyDescent="0.25">
      <c r="A1212" s="7">
        <v>43507</v>
      </c>
      <c r="C1212" s="5" t="s">
        <v>3624</v>
      </c>
    </row>
    <row r="1213" spans="1:3" x14ac:dyDescent="0.25">
      <c r="C1213" s="5" t="s">
        <v>3625</v>
      </c>
    </row>
    <row r="1214" spans="1:3" x14ac:dyDescent="0.25">
      <c r="C1214" s="5"/>
    </row>
    <row r="1215" spans="1:3" x14ac:dyDescent="0.25">
      <c r="A1215" s="7">
        <v>43507</v>
      </c>
      <c r="C1215" s="5" t="s">
        <v>3690</v>
      </c>
    </row>
    <row r="1216" spans="1:3" x14ac:dyDescent="0.25">
      <c r="C1216" s="5" t="s">
        <v>3626</v>
      </c>
    </row>
    <row r="1217" spans="1:3" x14ac:dyDescent="0.25">
      <c r="C1217" s="5"/>
    </row>
    <row r="1218" spans="1:3" x14ac:dyDescent="0.25">
      <c r="A1218" s="7">
        <v>43507</v>
      </c>
      <c r="C1218" s="5" t="s">
        <v>3631</v>
      </c>
    </row>
    <row r="1219" spans="1:3" x14ac:dyDescent="0.25">
      <c r="C1219" s="5" t="s">
        <v>3632</v>
      </c>
    </row>
    <row r="1220" spans="1:3" x14ac:dyDescent="0.25">
      <c r="C1220" s="5"/>
    </row>
    <row r="1221" spans="1:3" x14ac:dyDescent="0.25">
      <c r="A1221" s="7">
        <v>43508</v>
      </c>
      <c r="C1221" s="5" t="s">
        <v>3638</v>
      </c>
    </row>
    <row r="1222" spans="1:3" x14ac:dyDescent="0.25">
      <c r="C1222" s="5" t="s">
        <v>3639</v>
      </c>
    </row>
    <row r="1223" spans="1:3" x14ac:dyDescent="0.25">
      <c r="C1223" s="5"/>
    </row>
    <row r="1224" spans="1:3" x14ac:dyDescent="0.25">
      <c r="A1224" s="7">
        <v>43508</v>
      </c>
      <c r="C1224" s="5" t="s">
        <v>3640</v>
      </c>
    </row>
    <row r="1225" spans="1:3" x14ac:dyDescent="0.25">
      <c r="C1225" s="5" t="s">
        <v>3641</v>
      </c>
    </row>
    <row r="1226" spans="1:3" x14ac:dyDescent="0.25">
      <c r="C1226" s="5"/>
    </row>
    <row r="1227" spans="1:3" x14ac:dyDescent="0.25">
      <c r="A1227" s="7">
        <v>43509</v>
      </c>
      <c r="C1227" s="5" t="s">
        <v>3642</v>
      </c>
    </row>
    <row r="1228" spans="1:3" x14ac:dyDescent="0.25">
      <c r="C1228" s="5" t="s">
        <v>3643</v>
      </c>
    </row>
    <row r="1229" spans="1:3" x14ac:dyDescent="0.25">
      <c r="C1229" s="5"/>
    </row>
    <row r="1230" spans="1:3" x14ac:dyDescent="0.25">
      <c r="A1230" s="7">
        <v>43509</v>
      </c>
      <c r="C1230" s="5" t="s">
        <v>3644</v>
      </c>
    </row>
    <row r="1231" spans="1:3" x14ac:dyDescent="0.25">
      <c r="C1231" s="5" t="s">
        <v>3645</v>
      </c>
    </row>
    <row r="1232" spans="1:3" x14ac:dyDescent="0.25">
      <c r="C1232" s="5"/>
    </row>
    <row r="1233" spans="1:3" x14ac:dyDescent="0.25">
      <c r="A1233" s="7">
        <v>43509</v>
      </c>
      <c r="C1233" s="5" t="s">
        <v>3647</v>
      </c>
    </row>
    <row r="1234" spans="1:3" x14ac:dyDescent="0.25">
      <c r="C1234" s="5" t="s">
        <v>3646</v>
      </c>
    </row>
    <row r="1235" spans="1:3" x14ac:dyDescent="0.25">
      <c r="C1235" s="5"/>
    </row>
    <row r="1236" spans="1:3" x14ac:dyDescent="0.25">
      <c r="A1236" s="7">
        <v>43509</v>
      </c>
      <c r="C1236" s="5" t="s">
        <v>3650</v>
      </c>
    </row>
    <row r="1237" spans="1:3" x14ac:dyDescent="0.25">
      <c r="C1237" s="5" t="s">
        <v>3649</v>
      </c>
    </row>
    <row r="1238" spans="1:3" x14ac:dyDescent="0.25">
      <c r="A1238" s="94"/>
      <c r="C1238" s="300"/>
    </row>
    <row r="1239" spans="1:3" x14ac:dyDescent="0.25">
      <c r="A1239" s="7">
        <v>43509</v>
      </c>
      <c r="C1239" s="5" t="s">
        <v>3652</v>
      </c>
    </row>
    <row r="1240" spans="1:3" x14ac:dyDescent="0.25">
      <c r="C1240" s="5" t="s">
        <v>3651</v>
      </c>
    </row>
    <row r="1241" spans="1:3" x14ac:dyDescent="0.25">
      <c r="A1241" s="94"/>
      <c r="C1241" s="5"/>
    </row>
    <row r="1242" spans="1:3" x14ac:dyDescent="0.25">
      <c r="A1242" s="7">
        <v>43511</v>
      </c>
      <c r="C1242" s="5" t="s">
        <v>3660</v>
      </c>
    </row>
    <row r="1243" spans="1:3" x14ac:dyDescent="0.25">
      <c r="C1243" s="5" t="s">
        <v>3659</v>
      </c>
    </row>
    <row r="1244" spans="1:3" x14ac:dyDescent="0.25">
      <c r="C1244" s="5"/>
    </row>
    <row r="1245" spans="1:3" x14ac:dyDescent="0.25">
      <c r="A1245" s="7">
        <v>43511</v>
      </c>
      <c r="C1245" s="5" t="s">
        <v>3661</v>
      </c>
    </row>
    <row r="1246" spans="1:3" x14ac:dyDescent="0.25">
      <c r="C1246" s="5" t="s">
        <v>3662</v>
      </c>
    </row>
    <row r="1247" spans="1:3" x14ac:dyDescent="0.25">
      <c r="C1247" s="5"/>
    </row>
    <row r="1248" spans="1:3" x14ac:dyDescent="0.25">
      <c r="A1248" s="7">
        <v>43513</v>
      </c>
      <c r="C1248" s="5" t="s">
        <v>3663</v>
      </c>
    </row>
    <row r="1249" spans="1:8" x14ac:dyDescent="0.25">
      <c r="C1249" s="5" t="s">
        <v>3664</v>
      </c>
    </row>
    <row r="1250" spans="1:8" x14ac:dyDescent="0.25">
      <c r="C1250" s="5"/>
    </row>
    <row r="1251" spans="1:8" x14ac:dyDescent="0.25">
      <c r="A1251" s="7">
        <v>43513</v>
      </c>
      <c r="C1251" s="5" t="s">
        <v>3666</v>
      </c>
    </row>
    <row r="1252" spans="1:8" x14ac:dyDescent="0.25">
      <c r="C1252" s="5" t="s">
        <v>3665</v>
      </c>
    </row>
    <row r="1253" spans="1:8" x14ac:dyDescent="0.25">
      <c r="C1253" s="5"/>
    </row>
    <row r="1254" spans="1:8" x14ac:dyDescent="0.25">
      <c r="A1254" s="7">
        <v>43513</v>
      </c>
      <c r="C1254" s="5" t="s">
        <v>3667</v>
      </c>
    </row>
    <row r="1255" spans="1:8" x14ac:dyDescent="0.25">
      <c r="C1255" s="5" t="s">
        <v>3670</v>
      </c>
    </row>
    <row r="1256" spans="1:8" x14ac:dyDescent="0.25">
      <c r="A1256" s="94"/>
      <c r="C1256" s="5"/>
    </row>
    <row r="1257" spans="1:8" x14ac:dyDescent="0.25">
      <c r="A1257" s="7">
        <v>43520</v>
      </c>
      <c r="C1257" s="5" t="s">
        <v>3668</v>
      </c>
    </row>
    <row r="1258" spans="1:8" x14ac:dyDescent="0.25">
      <c r="C1258" s="5" t="s">
        <v>3669</v>
      </c>
    </row>
    <row r="1259" spans="1:8" x14ac:dyDescent="0.25">
      <c r="C1259" s="5"/>
    </row>
    <row r="1260" spans="1:8" x14ac:dyDescent="0.25">
      <c r="A1260" s="7">
        <v>43522</v>
      </c>
      <c r="C1260" s="5" t="s">
        <v>3671</v>
      </c>
    </row>
    <row r="1261" spans="1:8" x14ac:dyDescent="0.25">
      <c r="C1261" s="5" t="s">
        <v>3673</v>
      </c>
    </row>
    <row r="1262" spans="1:8" x14ac:dyDescent="0.25">
      <c r="C1262" s="5"/>
    </row>
    <row r="1263" spans="1:8" x14ac:dyDescent="0.25">
      <c r="A1263" s="94">
        <v>43529</v>
      </c>
      <c r="C1263" s="5" t="s">
        <v>3674</v>
      </c>
    </row>
    <row r="1264" spans="1:8" x14ac:dyDescent="0.25">
      <c r="C1264" s="5" t="s">
        <v>3675</v>
      </c>
      <c r="H1264" s="24" t="s">
        <v>3672</v>
      </c>
    </row>
    <row r="1265" spans="1:5" x14ac:dyDescent="0.25">
      <c r="C1265" s="5"/>
    </row>
    <row r="1266" spans="1:5" x14ac:dyDescent="0.25">
      <c r="A1266" s="94">
        <v>43543</v>
      </c>
      <c r="C1266" s="5" t="s">
        <v>3691</v>
      </c>
    </row>
    <row r="1267" spans="1:5" x14ac:dyDescent="0.25">
      <c r="C1267" s="5" t="s">
        <v>3692</v>
      </c>
    </row>
    <row r="1268" spans="1:5" x14ac:dyDescent="0.25">
      <c r="C1268" s="5"/>
    </row>
    <row r="1269" spans="1:5" x14ac:dyDescent="0.25">
      <c r="A1269" s="7">
        <v>43553</v>
      </c>
      <c r="C1269" s="5" t="s">
        <v>3695</v>
      </c>
    </row>
    <row r="1270" spans="1:5" x14ac:dyDescent="0.25">
      <c r="C1270" s="5" t="s">
        <v>3696</v>
      </c>
    </row>
    <row r="1271" spans="1:5" x14ac:dyDescent="0.25">
      <c r="C1271" s="5"/>
    </row>
    <row r="1272" spans="1:5" x14ac:dyDescent="0.25">
      <c r="A1272" s="7">
        <v>43558</v>
      </c>
      <c r="C1272" s="5" t="s">
        <v>3862</v>
      </c>
    </row>
    <row r="1273" spans="1:5" x14ac:dyDescent="0.25">
      <c r="C1273" s="5"/>
    </row>
    <row r="1274" spans="1:5" x14ac:dyDescent="0.25">
      <c r="A1274" s="7">
        <v>43558</v>
      </c>
      <c r="C1274" s="5" t="s">
        <v>3863</v>
      </c>
    </row>
    <row r="1275" spans="1:5" x14ac:dyDescent="0.25">
      <c r="C1275" s="5"/>
    </row>
    <row r="1276" spans="1:5" x14ac:dyDescent="0.25">
      <c r="A1276" s="7">
        <v>43560</v>
      </c>
      <c r="C1276" s="5" t="s">
        <v>3875</v>
      </c>
    </row>
    <row r="1277" spans="1:5" x14ac:dyDescent="0.25">
      <c r="C1277" s="5"/>
    </row>
    <row r="1278" spans="1:5" x14ac:dyDescent="0.25">
      <c r="A1278" s="7">
        <v>43562</v>
      </c>
      <c r="C1278" s="5" t="s">
        <v>3877</v>
      </c>
      <c r="E1278"/>
    </row>
    <row r="1279" spans="1:5" x14ac:dyDescent="0.25">
      <c r="C1279" s="5" t="s">
        <v>3876</v>
      </c>
    </row>
    <row r="1280" spans="1:5" x14ac:dyDescent="0.25">
      <c r="C1280" s="5"/>
    </row>
    <row r="1281" spans="1:3" x14ac:dyDescent="0.25">
      <c r="A1281" s="7">
        <v>43563</v>
      </c>
      <c r="C1281" s="5" t="s">
        <v>3878</v>
      </c>
    </row>
    <row r="1282" spans="1:3" x14ac:dyDescent="0.25">
      <c r="C1282" s="5" t="s">
        <v>3879</v>
      </c>
    </row>
    <row r="1283" spans="1:3" x14ac:dyDescent="0.25">
      <c r="C1283" s="5"/>
    </row>
    <row r="1284" spans="1:3" x14ac:dyDescent="0.25">
      <c r="A1284" s="7">
        <v>43563</v>
      </c>
      <c r="C1284" s="5" t="s">
        <v>3880</v>
      </c>
    </row>
    <row r="1285" spans="1:3" x14ac:dyDescent="0.25">
      <c r="C1285" s="5"/>
    </row>
    <row r="1286" spans="1:3" x14ac:dyDescent="0.25">
      <c r="A1286" s="7">
        <v>43567</v>
      </c>
      <c r="C1286" s="5" t="s">
        <v>3881</v>
      </c>
    </row>
    <row r="1287" spans="1:3" x14ac:dyDescent="0.25">
      <c r="C1287" s="5" t="s">
        <v>3882</v>
      </c>
    </row>
    <row r="1288" spans="1:3" x14ac:dyDescent="0.25">
      <c r="C1288" s="5"/>
    </row>
    <row r="1289" spans="1:3" x14ac:dyDescent="0.25">
      <c r="A1289" s="7">
        <v>43567</v>
      </c>
      <c r="C1289" s="5" t="s">
        <v>3883</v>
      </c>
    </row>
    <row r="1290" spans="1:3" x14ac:dyDescent="0.25">
      <c r="C1290" s="5"/>
    </row>
    <row r="1291" spans="1:3" x14ac:dyDescent="0.25">
      <c r="A1291" s="7">
        <v>43567</v>
      </c>
      <c r="C1291" s="5" t="s">
        <v>3884</v>
      </c>
    </row>
    <row r="1292" spans="1:3" x14ac:dyDescent="0.25">
      <c r="C1292" s="5"/>
    </row>
    <row r="1293" spans="1:3" x14ac:dyDescent="0.25">
      <c r="A1293" s="7">
        <v>43570</v>
      </c>
      <c r="C1293" s="5" t="s">
        <v>3885</v>
      </c>
    </row>
    <row r="1294" spans="1:3" x14ac:dyDescent="0.25">
      <c r="C1294" s="5"/>
    </row>
    <row r="1295" spans="1:3" x14ac:dyDescent="0.25">
      <c r="A1295" s="7">
        <v>43570</v>
      </c>
      <c r="C1295" s="5" t="s">
        <v>3886</v>
      </c>
    </row>
    <row r="1296" spans="1:3" x14ac:dyDescent="0.25">
      <c r="C1296" s="5"/>
    </row>
    <row r="1297" spans="1:4" x14ac:dyDescent="0.25">
      <c r="A1297" s="7">
        <v>43606</v>
      </c>
      <c r="C1297" s="5" t="s">
        <v>1387</v>
      </c>
    </row>
    <row r="1298" spans="1:4" x14ac:dyDescent="0.25">
      <c r="C1298" s="5"/>
    </row>
    <row r="1299" spans="1:4" x14ac:dyDescent="0.25">
      <c r="A1299" s="7">
        <v>43637</v>
      </c>
      <c r="C1299" s="5" t="s">
        <v>1388</v>
      </c>
    </row>
    <row r="1300" spans="1:4" x14ac:dyDescent="0.25">
      <c r="C1300" s="5"/>
    </row>
    <row r="1301" spans="1:4" x14ac:dyDescent="0.25">
      <c r="A1301" s="7">
        <v>43646</v>
      </c>
      <c r="C1301" s="5" t="s">
        <v>3900</v>
      </c>
    </row>
    <row r="1302" spans="1:4" x14ac:dyDescent="0.25">
      <c r="C1302" s="5" t="s">
        <v>3901</v>
      </c>
    </row>
    <row r="1303" spans="1:4" x14ac:dyDescent="0.25">
      <c r="C1303" s="5"/>
    </row>
    <row r="1304" spans="1:4" x14ac:dyDescent="0.25">
      <c r="A1304" s="7">
        <v>43690</v>
      </c>
      <c r="C1304" s="5" t="s">
        <v>3906</v>
      </c>
    </row>
    <row r="1305" spans="1:4" x14ac:dyDescent="0.25">
      <c r="C1305" s="5" t="s">
        <v>3907</v>
      </c>
    </row>
    <row r="1306" spans="1:4" x14ac:dyDescent="0.25">
      <c r="C1306" s="5" t="s">
        <v>3908</v>
      </c>
    </row>
    <row r="1307" spans="1:4" x14ac:dyDescent="0.25">
      <c r="C1307" s="5"/>
    </row>
    <row r="1308" spans="1:4" x14ac:dyDescent="0.25">
      <c r="A1308" s="7">
        <v>43702</v>
      </c>
      <c r="C1308" s="5" t="s">
        <v>3909</v>
      </c>
    </row>
    <row r="1309" spans="1:4" x14ac:dyDescent="0.25">
      <c r="C1309" s="5" t="s">
        <v>3910</v>
      </c>
    </row>
    <row r="1310" spans="1:4" x14ac:dyDescent="0.25">
      <c r="C1310" s="5" t="s">
        <v>3913</v>
      </c>
      <c r="D1310" s="353"/>
    </row>
    <row r="1311" spans="1:4" x14ac:dyDescent="0.25">
      <c r="C1311" s="5"/>
      <c r="D1311" s="353"/>
    </row>
    <row r="1312" spans="1:4" x14ac:dyDescent="0.25">
      <c r="A1312" s="7">
        <v>43716</v>
      </c>
      <c r="C1312" s="5" t="s">
        <v>3911</v>
      </c>
    </row>
    <row r="1313" spans="1:4" x14ac:dyDescent="0.25">
      <c r="C1313" s="5" t="s">
        <v>3912</v>
      </c>
    </row>
    <row r="1314" spans="1:4" x14ac:dyDescent="0.25">
      <c r="C1314" s="5"/>
    </row>
    <row r="1315" spans="1:4" x14ac:dyDescent="0.25">
      <c r="A1315" s="7">
        <v>43722</v>
      </c>
      <c r="C1315" s="5" t="s">
        <v>3916</v>
      </c>
    </row>
    <row r="1316" spans="1:4" x14ac:dyDescent="0.25">
      <c r="C1316" s="5" t="s">
        <v>3917</v>
      </c>
    </row>
    <row r="1317" spans="1:4" x14ac:dyDescent="0.25">
      <c r="C1317" s="5" t="s">
        <v>3918</v>
      </c>
    </row>
    <row r="1318" spans="1:4" x14ac:dyDescent="0.25">
      <c r="C1318" s="5"/>
    </row>
    <row r="1319" spans="1:4" x14ac:dyDescent="0.25">
      <c r="A1319" s="7">
        <v>43755</v>
      </c>
      <c r="C1319" s="5" t="s">
        <v>3920</v>
      </c>
    </row>
    <row r="1320" spans="1:4" x14ac:dyDescent="0.25">
      <c r="C1320" s="5" t="s">
        <v>3919</v>
      </c>
    </row>
    <row r="1321" spans="1:4" x14ac:dyDescent="0.25">
      <c r="C1321" s="5"/>
      <c r="D1321" s="4"/>
    </row>
    <row r="1322" spans="1:4" x14ac:dyDescent="0.25">
      <c r="A1322" s="7">
        <v>43763</v>
      </c>
      <c r="C1322" s="5" t="s">
        <v>3921</v>
      </c>
      <c r="D1322" s="354"/>
    </row>
    <row r="1323" spans="1:4" x14ac:dyDescent="0.25">
      <c r="C1323" s="5" t="s">
        <v>3922</v>
      </c>
      <c r="D1323" s="354"/>
    </row>
    <row r="1324" spans="1:4" x14ac:dyDescent="0.25">
      <c r="C1324" s="5"/>
    </row>
    <row r="1325" spans="1:4" x14ac:dyDescent="0.25">
      <c r="A1325" s="7">
        <v>43763</v>
      </c>
      <c r="C1325" s="5" t="s">
        <v>3923</v>
      </c>
    </row>
    <row r="1326" spans="1:4" x14ac:dyDescent="0.25">
      <c r="C1326" s="354"/>
    </row>
    <row r="1327" spans="1:4" x14ac:dyDescent="0.25">
      <c r="A1327" s="7">
        <v>43855</v>
      </c>
      <c r="C1327" s="354" t="s">
        <v>4514</v>
      </c>
    </row>
    <row r="1328" spans="1:4" x14ac:dyDescent="0.25">
      <c r="C1328" s="5" t="s">
        <v>4513</v>
      </c>
    </row>
    <row r="1329" spans="1:3" x14ac:dyDescent="0.25">
      <c r="C1329" s="5"/>
    </row>
    <row r="1330" spans="1:3" x14ac:dyDescent="0.25">
      <c r="A1330" s="7">
        <v>43856</v>
      </c>
      <c r="C1330" s="5" t="s">
        <v>4516</v>
      </c>
    </row>
    <row r="1331" spans="1:3" x14ac:dyDescent="0.25">
      <c r="C1331" s="5" t="s">
        <v>4515</v>
      </c>
    </row>
    <row r="1332" spans="1:3" x14ac:dyDescent="0.25">
      <c r="C1332" s="5"/>
    </row>
    <row r="1333" spans="1:3" x14ac:dyDescent="0.25">
      <c r="A1333" s="7">
        <v>43856</v>
      </c>
      <c r="C1333" s="5" t="s">
        <v>4517</v>
      </c>
    </row>
    <row r="1334" spans="1:3" x14ac:dyDescent="0.25">
      <c r="C1334" s="5" t="s">
        <v>4518</v>
      </c>
    </row>
    <row r="1335" spans="1:3" x14ac:dyDescent="0.25">
      <c r="C1335" s="5"/>
    </row>
    <row r="1336" spans="1:3" x14ac:dyDescent="0.25">
      <c r="A1336" s="7">
        <v>43856</v>
      </c>
      <c r="C1336" s="5" t="s">
        <v>4519</v>
      </c>
    </row>
    <row r="1337" spans="1:3" x14ac:dyDescent="0.25">
      <c r="C1337" s="5" t="s">
        <v>4520</v>
      </c>
    </row>
    <row r="1338" spans="1:3" x14ac:dyDescent="0.25">
      <c r="C1338" s="5"/>
    </row>
    <row r="1339" spans="1:3" x14ac:dyDescent="0.25">
      <c r="A1339" s="7">
        <v>43856</v>
      </c>
      <c r="C1339" s="5" t="s">
        <v>4522</v>
      </c>
    </row>
    <row r="1340" spans="1:3" x14ac:dyDescent="0.25">
      <c r="C1340" s="5" t="s">
        <v>4521</v>
      </c>
    </row>
    <row r="1341" spans="1:3" x14ac:dyDescent="0.25">
      <c r="C1341" s="5"/>
    </row>
    <row r="1342" spans="1:3" x14ac:dyDescent="0.25">
      <c r="A1342" s="7">
        <v>43857</v>
      </c>
      <c r="C1342" s="5" t="s">
        <v>4523</v>
      </c>
    </row>
    <row r="1343" spans="1:3" x14ac:dyDescent="0.25">
      <c r="C1343" s="5" t="s">
        <v>4524</v>
      </c>
    </row>
    <row r="1344" spans="1:3" x14ac:dyDescent="0.25">
      <c r="C1344" s="5"/>
    </row>
    <row r="1345" spans="1:4" x14ac:dyDescent="0.25">
      <c r="A1345" s="7">
        <v>43857</v>
      </c>
      <c r="C1345" s="5" t="s">
        <v>4526</v>
      </c>
    </row>
    <row r="1346" spans="1:4" x14ac:dyDescent="0.25">
      <c r="C1346" s="5" t="s">
        <v>4525</v>
      </c>
    </row>
    <row r="1347" spans="1:4" x14ac:dyDescent="0.25">
      <c r="C1347" s="5"/>
    </row>
    <row r="1348" spans="1:4" x14ac:dyDescent="0.25">
      <c r="A1348" s="7">
        <v>43858</v>
      </c>
      <c r="C1348" s="5" t="s">
        <v>4527</v>
      </c>
    </row>
    <row r="1349" spans="1:4" x14ac:dyDescent="0.25">
      <c r="C1349" s="5" t="s">
        <v>4528</v>
      </c>
    </row>
    <row r="1350" spans="1:4" x14ac:dyDescent="0.25">
      <c r="C1350" s="5"/>
    </row>
    <row r="1351" spans="1:4" x14ac:dyDescent="0.25">
      <c r="A1351" s="7">
        <v>43858</v>
      </c>
      <c r="C1351" s="5" t="s">
        <v>4529</v>
      </c>
    </row>
    <row r="1352" spans="1:4" x14ac:dyDescent="0.25">
      <c r="C1352" s="5" t="s">
        <v>4530</v>
      </c>
    </row>
    <row r="1354" spans="1:4" ht="13.25" customHeight="1" x14ac:dyDescent="0.25">
      <c r="A1354" s="7">
        <v>43860</v>
      </c>
      <c r="C1354" s="155" t="s">
        <v>4535</v>
      </c>
    </row>
    <row r="1355" spans="1:4" ht="13.25" customHeight="1" x14ac:dyDescent="0.25">
      <c r="C1355" s="5" t="s">
        <v>4534</v>
      </c>
    </row>
    <row r="1356" spans="1:4" x14ac:dyDescent="0.25">
      <c r="C1356" s="5"/>
    </row>
    <row r="1357" spans="1:4" x14ac:dyDescent="0.25">
      <c r="A1357" s="7">
        <v>43862</v>
      </c>
      <c r="C1357" s="5" t="s">
        <v>4537</v>
      </c>
    </row>
    <row r="1358" spans="1:4" x14ac:dyDescent="0.25">
      <c r="C1358" s="5" t="s">
        <v>4536</v>
      </c>
    </row>
    <row r="1359" spans="1:4" x14ac:dyDescent="0.25">
      <c r="C1359" s="5"/>
      <c r="D1359" s="4"/>
    </row>
    <row r="1360" spans="1:4" x14ac:dyDescent="0.25">
      <c r="A1360" s="7">
        <v>43864</v>
      </c>
      <c r="C1360" s="5" t="s">
        <v>4539</v>
      </c>
      <c r="D1360" s="4"/>
    </row>
    <row r="1361" spans="1:4" x14ac:dyDescent="0.25">
      <c r="C1361" s="5" t="s">
        <v>4538</v>
      </c>
      <c r="D1361" s="4"/>
    </row>
    <row r="1362" spans="1:4" x14ac:dyDescent="0.25">
      <c r="C1362" s="5"/>
      <c r="D1362" s="4"/>
    </row>
    <row r="1363" spans="1:4" x14ac:dyDescent="0.25">
      <c r="A1363" s="7">
        <v>43865</v>
      </c>
      <c r="C1363" s="5" t="s">
        <v>4540</v>
      </c>
    </row>
    <row r="1364" spans="1:4" x14ac:dyDescent="0.25">
      <c r="C1364" s="5" t="s">
        <v>4541</v>
      </c>
      <c r="D1364" s="4"/>
    </row>
    <row r="1365" spans="1:4" x14ac:dyDescent="0.25">
      <c r="C1365" s="5"/>
      <c r="D1365" s="4"/>
    </row>
    <row r="1366" spans="1:4" x14ac:dyDescent="0.25">
      <c r="A1366" s="7">
        <v>43868</v>
      </c>
      <c r="C1366" s="5" t="s">
        <v>4542</v>
      </c>
    </row>
    <row r="1367" spans="1:4" x14ac:dyDescent="0.25">
      <c r="C1367" s="5" t="s">
        <v>4543</v>
      </c>
    </row>
    <row r="1368" spans="1:4" x14ac:dyDescent="0.25">
      <c r="C1368" s="5"/>
    </row>
    <row r="1369" spans="1:4" x14ac:dyDescent="0.25">
      <c r="A1369" s="7">
        <v>43868</v>
      </c>
      <c r="B1369" s="384"/>
      <c r="C1369" s="5" t="s">
        <v>4544</v>
      </c>
    </row>
    <row r="1370" spans="1:4" x14ac:dyDescent="0.25">
      <c r="B1370" s="384"/>
      <c r="C1370" s="5" t="s">
        <v>4545</v>
      </c>
    </row>
    <row r="1371" spans="1:4" x14ac:dyDescent="0.25">
      <c r="B1371" s="384"/>
      <c r="C1371" s="5"/>
    </row>
    <row r="1372" spans="1:4" x14ac:dyDescent="0.25">
      <c r="A1372" s="7">
        <v>43868</v>
      </c>
      <c r="B1372" s="384"/>
      <c r="C1372" s="5" t="s">
        <v>4547</v>
      </c>
    </row>
    <row r="1373" spans="1:4" x14ac:dyDescent="0.25">
      <c r="B1373" s="384"/>
      <c r="C1373" s="5" t="s">
        <v>4546</v>
      </c>
    </row>
    <row r="1374" spans="1:4" ht="13.25" customHeight="1" x14ac:dyDescent="0.25">
      <c r="B1374" s="384"/>
      <c r="C1374" s="5"/>
    </row>
    <row r="1375" spans="1:4" ht="13.25" customHeight="1" x14ac:dyDescent="0.25">
      <c r="A1375" s="7">
        <v>43869</v>
      </c>
      <c r="B1375" s="384"/>
      <c r="C1375" s="5" t="s">
        <v>4548</v>
      </c>
    </row>
    <row r="1376" spans="1:4" ht="13.25" customHeight="1" x14ac:dyDescent="0.25">
      <c r="B1376" s="384"/>
      <c r="C1376" s="386" t="s">
        <v>4549</v>
      </c>
    </row>
    <row r="1377" spans="1:4" ht="13.25" customHeight="1" x14ac:dyDescent="0.25">
      <c r="B1377" s="384"/>
      <c r="C1377" s="5"/>
    </row>
    <row r="1378" spans="1:4" ht="13.25" customHeight="1" x14ac:dyDescent="0.25">
      <c r="A1378" s="7">
        <v>43869</v>
      </c>
      <c r="B1378" s="384"/>
      <c r="C1378" s="5" t="s">
        <v>4551</v>
      </c>
    </row>
    <row r="1379" spans="1:4" ht="13.25" customHeight="1" x14ac:dyDescent="0.25">
      <c r="B1379" s="384"/>
      <c r="C1379" s="5" t="s">
        <v>4550</v>
      </c>
    </row>
    <row r="1380" spans="1:4" ht="13.25" customHeight="1" x14ac:dyDescent="0.25">
      <c r="C1380" s="5"/>
    </row>
    <row r="1381" spans="1:4" x14ac:dyDescent="0.25">
      <c r="A1381" s="7">
        <v>43869</v>
      </c>
      <c r="C1381" s="5" t="s">
        <v>4552</v>
      </c>
    </row>
    <row r="1382" spans="1:4" x14ac:dyDescent="0.25">
      <c r="C1382" s="5" t="s">
        <v>4553</v>
      </c>
    </row>
    <row r="1383" spans="1:4" x14ac:dyDescent="0.25">
      <c r="C1383" s="5"/>
    </row>
    <row r="1384" spans="1:4" x14ac:dyDescent="0.25">
      <c r="A1384" s="7">
        <v>43870</v>
      </c>
      <c r="C1384" s="5" t="s">
        <v>4554</v>
      </c>
    </row>
    <row r="1385" spans="1:4" x14ac:dyDescent="0.25">
      <c r="C1385" s="5" t="s">
        <v>4555</v>
      </c>
    </row>
    <row r="1386" spans="1:4" x14ac:dyDescent="0.25">
      <c r="A1386" s="94"/>
      <c r="C1386" s="5"/>
    </row>
    <row r="1387" spans="1:4" x14ac:dyDescent="0.25">
      <c r="A1387" s="7">
        <v>43870</v>
      </c>
      <c r="C1387" s="5" t="s">
        <v>4557</v>
      </c>
      <c r="D1387" s="4"/>
    </row>
    <row r="1388" spans="1:4" x14ac:dyDescent="0.25">
      <c r="C1388" s="5" t="s">
        <v>4556</v>
      </c>
    </row>
    <row r="1389" spans="1:4" x14ac:dyDescent="0.25">
      <c r="C1389" s="5"/>
    </row>
    <row r="1390" spans="1:4" x14ac:dyDescent="0.25">
      <c r="A1390" s="7">
        <v>43870</v>
      </c>
      <c r="C1390" s="5" t="s">
        <v>4558</v>
      </c>
    </row>
    <row r="1391" spans="1:4" x14ac:dyDescent="0.25">
      <c r="C1391" s="5" t="s">
        <v>4559</v>
      </c>
    </row>
    <row r="1392" spans="1:4" x14ac:dyDescent="0.25">
      <c r="C1392" s="5"/>
    </row>
    <row r="1393" spans="1:3" x14ac:dyDescent="0.25">
      <c r="A1393" s="7">
        <v>43875</v>
      </c>
      <c r="C1393" s="5" t="s">
        <v>4560</v>
      </c>
    </row>
    <row r="1394" spans="1:3" x14ac:dyDescent="0.25">
      <c r="C1394" s="5" t="s">
        <v>4565</v>
      </c>
    </row>
    <row r="1395" spans="1:3" x14ac:dyDescent="0.25">
      <c r="C1395" s="5"/>
    </row>
    <row r="1396" spans="1:3" x14ac:dyDescent="0.25">
      <c r="A1396" s="7">
        <v>43875</v>
      </c>
      <c r="C1396" s="5" t="s">
        <v>4566</v>
      </c>
    </row>
    <row r="1397" spans="1:3" x14ac:dyDescent="0.25">
      <c r="C1397" s="5" t="s">
        <v>4561</v>
      </c>
    </row>
    <row r="1398" spans="1:3" x14ac:dyDescent="0.25">
      <c r="C1398" s="5"/>
    </row>
    <row r="1399" spans="1:3" x14ac:dyDescent="0.25">
      <c r="A1399" s="7">
        <v>43875</v>
      </c>
      <c r="C1399" s="5" t="s">
        <v>4564</v>
      </c>
    </row>
    <row r="1400" spans="1:3" x14ac:dyDescent="0.25">
      <c r="C1400" s="5" t="s">
        <v>4563</v>
      </c>
    </row>
    <row r="1401" spans="1:3" x14ac:dyDescent="0.25">
      <c r="C1401" s="5"/>
    </row>
    <row r="1402" spans="1:3" x14ac:dyDescent="0.25">
      <c r="A1402" s="7">
        <v>43917</v>
      </c>
      <c r="C1402" s="5" t="s">
        <v>4595</v>
      </c>
    </row>
    <row r="1403" spans="1:3" x14ac:dyDescent="0.25">
      <c r="C1403" s="5" t="s">
        <v>4596</v>
      </c>
    </row>
    <row r="1404" spans="1:3" x14ac:dyDescent="0.25">
      <c r="C1404" s="5" t="s">
        <v>4597</v>
      </c>
    </row>
    <row r="1405" spans="1:3" x14ac:dyDescent="0.25">
      <c r="C1405" s="5"/>
    </row>
    <row r="1406" spans="1:3" x14ac:dyDescent="0.25">
      <c r="A1406" s="7">
        <v>43925</v>
      </c>
      <c r="C1406" s="5" t="s">
        <v>2204</v>
      </c>
    </row>
    <row r="1407" spans="1:3" x14ac:dyDescent="0.25">
      <c r="C1407" s="5"/>
    </row>
    <row r="1408" spans="1:3" x14ac:dyDescent="0.25">
      <c r="A1408" s="7">
        <v>43926</v>
      </c>
      <c r="C1408" s="5" t="s">
        <v>4755</v>
      </c>
    </row>
    <row r="1409" spans="1:4" x14ac:dyDescent="0.25">
      <c r="C1409" s="5"/>
    </row>
    <row r="1410" spans="1:4" x14ac:dyDescent="0.25">
      <c r="A1410" s="7">
        <v>43926</v>
      </c>
      <c r="C1410" s="5" t="s">
        <v>4756</v>
      </c>
    </row>
    <row r="1411" spans="1:4" x14ac:dyDescent="0.25">
      <c r="C1411" s="5"/>
    </row>
    <row r="1412" spans="1:4" x14ac:dyDescent="0.25">
      <c r="A1412" s="7">
        <v>43926</v>
      </c>
      <c r="C1412" s="5" t="s">
        <v>4758</v>
      </c>
    </row>
    <row r="1413" spans="1:4" x14ac:dyDescent="0.25">
      <c r="C1413" s="5" t="s">
        <v>4757</v>
      </c>
    </row>
    <row r="1414" spans="1:4" x14ac:dyDescent="0.25">
      <c r="C1414" s="5"/>
    </row>
    <row r="1415" spans="1:4" x14ac:dyDescent="0.25">
      <c r="A1415" s="7">
        <v>43926</v>
      </c>
      <c r="C1415" s="5" t="s">
        <v>4759</v>
      </c>
    </row>
    <row r="1416" spans="1:4" x14ac:dyDescent="0.25">
      <c r="C1416" s="5"/>
    </row>
    <row r="1417" spans="1:4" x14ac:dyDescent="0.25">
      <c r="A1417" s="7">
        <v>43926</v>
      </c>
      <c r="C1417" s="5" t="s">
        <v>4761</v>
      </c>
    </row>
    <row r="1418" spans="1:4" x14ac:dyDescent="0.25">
      <c r="C1418" s="5" t="s">
        <v>4762</v>
      </c>
    </row>
    <row r="1419" spans="1:4" x14ac:dyDescent="0.25">
      <c r="C1419" s="5"/>
    </row>
    <row r="1420" spans="1:4" x14ac:dyDescent="0.25">
      <c r="A1420" s="7">
        <v>43926</v>
      </c>
      <c r="C1420" s="5" t="s">
        <v>4763</v>
      </c>
    </row>
    <row r="1421" spans="1:4" x14ac:dyDescent="0.25">
      <c r="C1421" s="5" t="s">
        <v>4764</v>
      </c>
    </row>
    <row r="1422" spans="1:4" x14ac:dyDescent="0.25">
      <c r="C1422" s="5"/>
    </row>
    <row r="1423" spans="1:4" x14ac:dyDescent="0.25">
      <c r="A1423" s="94">
        <v>43926</v>
      </c>
      <c r="C1423" s="5" t="s">
        <v>4765</v>
      </c>
    </row>
    <row r="1424" spans="1:4" x14ac:dyDescent="0.25">
      <c r="A1424" s="94"/>
      <c r="C1424" s="5"/>
      <c r="D1424" s="198"/>
    </row>
    <row r="1425" spans="1:4" x14ac:dyDescent="0.25">
      <c r="A1425" s="94">
        <v>43927</v>
      </c>
      <c r="C1425" s="5" t="s">
        <v>4772</v>
      </c>
      <c r="D1425" s="198"/>
    </row>
    <row r="1426" spans="1:4" x14ac:dyDescent="0.25">
      <c r="C1426" s="5"/>
    </row>
    <row r="1427" spans="1:4" x14ac:dyDescent="0.25">
      <c r="A1427" s="7">
        <v>43927</v>
      </c>
      <c r="C1427" s="5" t="s">
        <v>4769</v>
      </c>
    </row>
    <row r="1428" spans="1:4" x14ac:dyDescent="0.25">
      <c r="C1428" s="5" t="s">
        <v>4766</v>
      </c>
    </row>
    <row r="1429" spans="1:4" x14ac:dyDescent="0.25">
      <c r="C1429" s="5"/>
    </row>
    <row r="1430" spans="1:4" x14ac:dyDescent="0.25">
      <c r="A1430" s="7">
        <v>43927</v>
      </c>
      <c r="C1430" s="5" t="s">
        <v>4760</v>
      </c>
    </row>
    <row r="1431" spans="1:4" x14ac:dyDescent="0.25">
      <c r="C1431" s="5"/>
    </row>
    <row r="1432" spans="1:4" ht="17" x14ac:dyDescent="0.35">
      <c r="A1432" s="7">
        <v>43927</v>
      </c>
      <c r="C1432" s="5" t="s">
        <v>4767</v>
      </c>
      <c r="D1432" s="411"/>
    </row>
    <row r="1433" spans="1:4" x14ac:dyDescent="0.25">
      <c r="C1433" s="5" t="s">
        <v>4768</v>
      </c>
    </row>
    <row r="1434" spans="1:4" x14ac:dyDescent="0.25">
      <c r="C1434" s="5"/>
    </row>
    <row r="1435" spans="1:4" x14ac:dyDescent="0.25">
      <c r="A1435" s="7">
        <v>43931</v>
      </c>
      <c r="C1435" s="5" t="s">
        <v>4778</v>
      </c>
    </row>
    <row r="1436" spans="1:4" x14ac:dyDescent="0.25">
      <c r="C1436" s="5"/>
    </row>
    <row r="1437" spans="1:4" x14ac:dyDescent="0.25">
      <c r="A1437" s="7">
        <v>43933</v>
      </c>
      <c r="C1437" s="5" t="s">
        <v>4770</v>
      </c>
    </row>
    <row r="1438" spans="1:4" x14ac:dyDescent="0.25">
      <c r="C1438" s="5"/>
    </row>
    <row r="1439" spans="1:4" x14ac:dyDescent="0.25">
      <c r="A1439" s="7">
        <v>43933</v>
      </c>
      <c r="C1439" s="5" t="s">
        <v>4771</v>
      </c>
    </row>
    <row r="1440" spans="1:4" x14ac:dyDescent="0.25">
      <c r="C1440" s="5"/>
    </row>
    <row r="1441" spans="1:3" x14ac:dyDescent="0.25">
      <c r="A1441" s="7">
        <v>43936</v>
      </c>
      <c r="C1441" s="5" t="s">
        <v>4775</v>
      </c>
    </row>
    <row r="1442" spans="1:3" x14ac:dyDescent="0.25">
      <c r="C1442" s="5"/>
    </row>
    <row r="1443" spans="1:3" x14ac:dyDescent="0.25">
      <c r="A1443" s="7">
        <v>43936</v>
      </c>
      <c r="C1443" s="5" t="s">
        <v>4776</v>
      </c>
    </row>
    <row r="1444" spans="1:3" x14ac:dyDescent="0.25">
      <c r="C1444" s="5"/>
    </row>
    <row r="1445" spans="1:3" x14ac:dyDescent="0.25">
      <c r="A1445" s="7">
        <v>44050</v>
      </c>
      <c r="C1445" s="5" t="s">
        <v>4780</v>
      </c>
    </row>
    <row r="1446" spans="1:3" x14ac:dyDescent="0.25">
      <c r="C1446" s="5" t="s">
        <v>4779</v>
      </c>
    </row>
    <row r="1447" spans="1:3" x14ac:dyDescent="0.25">
      <c r="C1447" s="5"/>
    </row>
    <row r="1448" spans="1:3" x14ac:dyDescent="0.25">
      <c r="A1448" s="7">
        <v>44050</v>
      </c>
      <c r="C1448" s="5" t="s">
        <v>4781</v>
      </c>
    </row>
    <row r="1449" spans="1:3" x14ac:dyDescent="0.25">
      <c r="C1449" s="5" t="s">
        <v>4782</v>
      </c>
    </row>
    <row r="1450" spans="1:3" x14ac:dyDescent="0.25">
      <c r="C1450" s="5"/>
    </row>
    <row r="1451" spans="1:3" x14ac:dyDescent="0.25">
      <c r="A1451" s="7">
        <v>44082</v>
      </c>
      <c r="C1451" s="5" t="s">
        <v>4783</v>
      </c>
    </row>
    <row r="1452" spans="1:3" x14ac:dyDescent="0.25">
      <c r="C1452" s="5" t="s">
        <v>4784</v>
      </c>
    </row>
    <row r="1453" spans="1:3" x14ac:dyDescent="0.25">
      <c r="C1453" s="5"/>
    </row>
    <row r="1454" spans="1:3" x14ac:dyDescent="0.25">
      <c r="A1454" s="7">
        <v>44104</v>
      </c>
      <c r="C1454" s="5" t="s">
        <v>4786</v>
      </c>
    </row>
    <row r="1455" spans="1:3" x14ac:dyDescent="0.25">
      <c r="C1455" s="5" t="s">
        <v>4785</v>
      </c>
    </row>
    <row r="1456" spans="1:3" x14ac:dyDescent="0.25">
      <c r="C1456" s="5"/>
    </row>
    <row r="1457" spans="1:3" x14ac:dyDescent="0.25">
      <c r="A1457" s="7">
        <v>44105</v>
      </c>
      <c r="C1457" s="5" t="s">
        <v>4787</v>
      </c>
    </row>
    <row r="1458" spans="1:3" x14ac:dyDescent="0.25">
      <c r="C1458" s="5" t="s">
        <v>4789</v>
      </c>
    </row>
    <row r="1459" spans="1:3" x14ac:dyDescent="0.25">
      <c r="C1459" s="5"/>
    </row>
    <row r="1460" spans="1:3" x14ac:dyDescent="0.25">
      <c r="A1460" s="7">
        <v>44105</v>
      </c>
      <c r="C1460" s="5" t="s">
        <v>4790</v>
      </c>
    </row>
    <row r="1461" spans="1:3" x14ac:dyDescent="0.25">
      <c r="C1461" s="5" t="s">
        <v>4788</v>
      </c>
    </row>
    <row r="1462" spans="1:3" x14ac:dyDescent="0.25">
      <c r="C1462" s="5"/>
    </row>
    <row r="1463" spans="1:3" x14ac:dyDescent="0.25">
      <c r="A1463" s="7">
        <v>44105</v>
      </c>
      <c r="C1463" s="5" t="s">
        <v>4791</v>
      </c>
    </row>
    <row r="1464" spans="1:3" x14ac:dyDescent="0.25">
      <c r="C1464" s="5"/>
    </row>
    <row r="1465" spans="1:3" x14ac:dyDescent="0.25">
      <c r="A1465" s="7">
        <v>44118</v>
      </c>
      <c r="C1465" s="5" t="s">
        <v>4793</v>
      </c>
    </row>
    <row r="1466" spans="1:3" x14ac:dyDescent="0.25">
      <c r="C1466" s="5" t="s">
        <v>4792</v>
      </c>
    </row>
    <row r="1467" spans="1:3" x14ac:dyDescent="0.25">
      <c r="C1467" s="5"/>
    </row>
    <row r="1468" spans="1:3" x14ac:dyDescent="0.25">
      <c r="A1468" s="7">
        <v>44118</v>
      </c>
      <c r="B1468" s="24" t="s">
        <v>967</v>
      </c>
      <c r="C1468" s="5" t="s">
        <v>4794</v>
      </c>
    </row>
    <row r="1469" spans="1:3" x14ac:dyDescent="0.25">
      <c r="C1469" s="5"/>
    </row>
    <row r="1470" spans="1:3" x14ac:dyDescent="0.25">
      <c r="A1470" s="7">
        <v>44134</v>
      </c>
      <c r="C1470" s="5" t="s">
        <v>4795</v>
      </c>
    </row>
    <row r="1471" spans="1:3" x14ac:dyDescent="0.25">
      <c r="C1471" s="5" t="s">
        <v>4796</v>
      </c>
    </row>
    <row r="1472" spans="1:3" x14ac:dyDescent="0.25">
      <c r="C1472" s="5"/>
    </row>
    <row r="1473" spans="1:3" x14ac:dyDescent="0.25">
      <c r="A1473" s="7">
        <v>44134</v>
      </c>
      <c r="C1473" s="5" t="s">
        <v>4799</v>
      </c>
    </row>
    <row r="1474" spans="1:3" x14ac:dyDescent="0.25">
      <c r="C1474" s="5"/>
    </row>
    <row r="1475" spans="1:3" x14ac:dyDescent="0.25">
      <c r="A1475" s="7">
        <v>44135</v>
      </c>
      <c r="C1475" s="5" t="s">
        <v>4797</v>
      </c>
    </row>
    <row r="1476" spans="1:3" x14ac:dyDescent="0.25">
      <c r="C1476" s="5" t="s">
        <v>4798</v>
      </c>
    </row>
    <row r="1477" spans="1:3" x14ac:dyDescent="0.25">
      <c r="C1477" s="5"/>
    </row>
    <row r="1478" spans="1:3" x14ac:dyDescent="0.25">
      <c r="A1478" s="7">
        <v>44153</v>
      </c>
      <c r="C1478" s="5" t="s">
        <v>4800</v>
      </c>
    </row>
    <row r="1479" spans="1:3" x14ac:dyDescent="0.25">
      <c r="C1479" s="5" t="s">
        <v>4801</v>
      </c>
    </row>
    <row r="1480" spans="1:3" x14ac:dyDescent="0.25">
      <c r="C1480" s="5"/>
    </row>
    <row r="1481" spans="1:3" x14ac:dyDescent="0.25">
      <c r="A1481" s="7">
        <v>44194</v>
      </c>
      <c r="C1481" s="5" t="s">
        <v>4802</v>
      </c>
    </row>
    <row r="1482" spans="1:3" x14ac:dyDescent="0.25">
      <c r="C1482" s="5" t="s">
        <v>4803</v>
      </c>
    </row>
    <row r="1483" spans="1:3" x14ac:dyDescent="0.25">
      <c r="C1483" s="5"/>
    </row>
    <row r="1484" spans="1:3" x14ac:dyDescent="0.25">
      <c r="A1484" s="7">
        <v>44228</v>
      </c>
      <c r="C1484" s="5" t="s">
        <v>5090</v>
      </c>
    </row>
    <row r="1485" spans="1:3" x14ac:dyDescent="0.25">
      <c r="C1485" s="5" t="s">
        <v>5091</v>
      </c>
    </row>
    <row r="1486" spans="1:3" x14ac:dyDescent="0.25">
      <c r="C1486" s="5"/>
    </row>
    <row r="1487" spans="1:3" x14ac:dyDescent="0.25">
      <c r="A1487" s="7">
        <v>44229</v>
      </c>
      <c r="C1487" s="5" t="s">
        <v>5104</v>
      </c>
    </row>
    <row r="1488" spans="1:3" x14ac:dyDescent="0.25">
      <c r="C1488" s="5" t="s">
        <v>5105</v>
      </c>
    </row>
    <row r="1489" spans="1:3" x14ac:dyDescent="0.25">
      <c r="C1489" s="5"/>
    </row>
    <row r="1490" spans="1:3" x14ac:dyDescent="0.25">
      <c r="A1490" s="7">
        <v>44230</v>
      </c>
      <c r="C1490" s="5" t="s">
        <v>5118</v>
      </c>
    </row>
    <row r="1491" spans="1:3" x14ac:dyDescent="0.25">
      <c r="C1491" s="5" t="s">
        <v>5117</v>
      </c>
    </row>
    <row r="1492" spans="1:3" x14ac:dyDescent="0.25">
      <c r="C1492" s="5"/>
    </row>
    <row r="1493" spans="1:3" x14ac:dyDescent="0.25">
      <c r="A1493" s="7">
        <v>44237</v>
      </c>
      <c r="C1493" s="5" t="s">
        <v>5125</v>
      </c>
    </row>
    <row r="1494" spans="1:3" x14ac:dyDescent="0.25">
      <c r="C1494" s="5" t="s">
        <v>5126</v>
      </c>
    </row>
    <row r="1495" spans="1:3" x14ac:dyDescent="0.25">
      <c r="C1495" s="5"/>
    </row>
    <row r="1496" spans="1:3" x14ac:dyDescent="0.25">
      <c r="A1496" s="7">
        <v>44239</v>
      </c>
      <c r="C1496" s="5" t="s">
        <v>5132</v>
      </c>
    </row>
    <row r="1497" spans="1:3" x14ac:dyDescent="0.25">
      <c r="C1497" s="5" t="s">
        <v>5127</v>
      </c>
    </row>
    <row r="1498" spans="1:3" x14ac:dyDescent="0.25">
      <c r="C1498" s="5"/>
    </row>
    <row r="1499" spans="1:3" x14ac:dyDescent="0.25">
      <c r="A1499" s="7">
        <v>44239</v>
      </c>
      <c r="C1499" s="5" t="s">
        <v>5129</v>
      </c>
    </row>
    <row r="1500" spans="1:3" x14ac:dyDescent="0.25">
      <c r="C1500" s="5" t="s">
        <v>5128</v>
      </c>
    </row>
    <row r="1501" spans="1:3" x14ac:dyDescent="0.25">
      <c r="C1501" s="5"/>
    </row>
    <row r="1502" spans="1:3" x14ac:dyDescent="0.25">
      <c r="A1502" s="7">
        <v>44240</v>
      </c>
      <c r="C1502" s="5" t="s">
        <v>5131</v>
      </c>
    </row>
    <row r="1503" spans="1:3" x14ac:dyDescent="0.25">
      <c r="C1503" s="5" t="s">
        <v>5130</v>
      </c>
    </row>
    <row r="1504" spans="1:3" x14ac:dyDescent="0.25">
      <c r="C1504" s="5"/>
    </row>
    <row r="1505" spans="1:3" x14ac:dyDescent="0.25">
      <c r="A1505" s="7">
        <v>44240</v>
      </c>
      <c r="C1505" s="5" t="s">
        <v>5133</v>
      </c>
    </row>
    <row r="1506" spans="1:3" x14ac:dyDescent="0.25">
      <c r="C1506" s="5" t="s">
        <v>5160</v>
      </c>
    </row>
    <row r="1507" spans="1:3" x14ac:dyDescent="0.25">
      <c r="A1507" s="94"/>
      <c r="C1507" s="5"/>
    </row>
    <row r="1508" spans="1:3" x14ac:dyDescent="0.25">
      <c r="A1508" s="7">
        <v>44268</v>
      </c>
      <c r="C1508" s="5" t="s">
        <v>5270</v>
      </c>
    </row>
    <row r="1509" spans="1:3" x14ac:dyDescent="0.25">
      <c r="C1509" s="5" t="s">
        <v>5269</v>
      </c>
    </row>
    <row r="1510" spans="1:3" x14ac:dyDescent="0.25">
      <c r="C1510" s="5"/>
    </row>
    <row r="1511" spans="1:3" x14ac:dyDescent="0.25">
      <c r="A1511" s="7">
        <v>44273</v>
      </c>
      <c r="C1511" s="5" t="s">
        <v>5275</v>
      </c>
    </row>
    <row r="1512" spans="1:3" x14ac:dyDescent="0.25">
      <c r="C1512" s="5"/>
    </row>
    <row r="1513" spans="1:3" x14ac:dyDescent="0.25">
      <c r="A1513" s="7">
        <v>44274</v>
      </c>
      <c r="C1513" s="5" t="s">
        <v>5325</v>
      </c>
    </row>
    <row r="1514" spans="1:3" x14ac:dyDescent="0.25">
      <c r="C1514" s="5" t="s">
        <v>5326</v>
      </c>
    </row>
    <row r="1515" spans="1:3" x14ac:dyDescent="0.25">
      <c r="C1515" s="5"/>
    </row>
    <row r="1516" spans="1:3" x14ac:dyDescent="0.25">
      <c r="A1516" s="7">
        <v>44277</v>
      </c>
      <c r="C1516" s="5" t="s">
        <v>5342</v>
      </c>
    </row>
    <row r="1517" spans="1:3" x14ac:dyDescent="0.25">
      <c r="C1517" s="5" t="s">
        <v>5343</v>
      </c>
    </row>
    <row r="1518" spans="1:3" x14ac:dyDescent="0.25">
      <c r="C1518" s="5"/>
    </row>
    <row r="1519" spans="1:3" x14ac:dyDescent="0.25">
      <c r="A1519" s="7">
        <v>44281</v>
      </c>
      <c r="C1519" s="5" t="s">
        <v>5363</v>
      </c>
    </row>
    <row r="1520" spans="1:3" x14ac:dyDescent="0.25">
      <c r="C1520" s="5" t="s">
        <v>5364</v>
      </c>
    </row>
    <row r="1521" spans="1:3" x14ac:dyDescent="0.25">
      <c r="C1521" s="5"/>
    </row>
    <row r="1522" spans="1:3" x14ac:dyDescent="0.25">
      <c r="A1522" s="7">
        <v>44281</v>
      </c>
      <c r="C1522" s="5" t="s">
        <v>5366</v>
      </c>
    </row>
    <row r="1523" spans="1:3" x14ac:dyDescent="0.25">
      <c r="C1523" s="5" t="s">
        <v>5367</v>
      </c>
    </row>
    <row r="1524" spans="1:3" x14ac:dyDescent="0.25">
      <c r="C1524" s="5"/>
    </row>
    <row r="1525" spans="1:3" x14ac:dyDescent="0.25">
      <c r="A1525" s="7">
        <v>44282</v>
      </c>
      <c r="C1525" s="5" t="s">
        <v>5537</v>
      </c>
    </row>
    <row r="1526" spans="1:3" x14ac:dyDescent="0.25">
      <c r="C1526" s="5"/>
    </row>
    <row r="1527" spans="1:3" x14ac:dyDescent="0.25">
      <c r="A1527" s="7">
        <v>44282</v>
      </c>
      <c r="C1527" s="5" t="s">
        <v>5539</v>
      </c>
    </row>
    <row r="1528" spans="1:3" x14ac:dyDescent="0.25">
      <c r="C1528" s="5" t="s">
        <v>5538</v>
      </c>
    </row>
    <row r="1529" spans="1:3" x14ac:dyDescent="0.25">
      <c r="C1529" s="5"/>
    </row>
    <row r="1530" spans="1:3" x14ac:dyDescent="0.25">
      <c r="A1530" s="7">
        <v>44283</v>
      </c>
      <c r="C1530" s="5" t="s">
        <v>5541</v>
      </c>
    </row>
    <row r="1531" spans="1:3" x14ac:dyDescent="0.25">
      <c r="C1531" s="5" t="s">
        <v>5542</v>
      </c>
    </row>
    <row r="1532" spans="1:3" x14ac:dyDescent="0.25">
      <c r="C1532" s="5"/>
    </row>
    <row r="1533" spans="1:3" x14ac:dyDescent="0.25">
      <c r="A1533" s="7">
        <v>44283</v>
      </c>
      <c r="C1533" s="5" t="s">
        <v>5543</v>
      </c>
    </row>
    <row r="1534" spans="1:3" x14ac:dyDescent="0.25">
      <c r="C1534" s="5" t="s">
        <v>5544</v>
      </c>
    </row>
    <row r="1535" spans="1:3" x14ac:dyDescent="0.25">
      <c r="C1535" s="5"/>
    </row>
    <row r="1536" spans="1:3" x14ac:dyDescent="0.25">
      <c r="A1536" s="7">
        <v>44283</v>
      </c>
      <c r="C1536" s="5" t="s">
        <v>5545</v>
      </c>
    </row>
    <row r="1537" spans="1:4" x14ac:dyDescent="0.25">
      <c r="C1537" s="5" t="s">
        <v>5546</v>
      </c>
    </row>
    <row r="1538" spans="1:4" x14ac:dyDescent="0.25">
      <c r="C1538" s="5"/>
    </row>
    <row r="1539" spans="1:4" x14ac:dyDescent="0.25">
      <c r="A1539" s="7">
        <v>44283</v>
      </c>
      <c r="C1539" s="5" t="s">
        <v>5547</v>
      </c>
    </row>
    <row r="1540" spans="1:4" x14ac:dyDescent="0.25">
      <c r="C1540" s="5" t="s">
        <v>5548</v>
      </c>
    </row>
    <row r="1541" spans="1:4" x14ac:dyDescent="0.25">
      <c r="C1541" s="5"/>
    </row>
    <row r="1542" spans="1:4" x14ac:dyDescent="0.25">
      <c r="A1542" s="7">
        <v>44284</v>
      </c>
      <c r="C1542" s="5" t="s">
        <v>5551</v>
      </c>
    </row>
    <row r="1543" spans="1:4" x14ac:dyDescent="0.25">
      <c r="C1543" s="5"/>
    </row>
    <row r="1544" spans="1:4" x14ac:dyDescent="0.25">
      <c r="A1544" s="7">
        <v>44284</v>
      </c>
      <c r="C1544" s="5" t="s">
        <v>5552</v>
      </c>
    </row>
    <row r="1545" spans="1:4" x14ac:dyDescent="0.25">
      <c r="C1545" s="5"/>
      <c r="D1545" s="198"/>
    </row>
    <row r="1546" spans="1:4" x14ac:dyDescent="0.25">
      <c r="A1546" s="7">
        <v>44294</v>
      </c>
      <c r="C1546" s="5" t="s">
        <v>5556</v>
      </c>
      <c r="D1546" s="198"/>
    </row>
    <row r="1547" spans="1:4" x14ac:dyDescent="0.25">
      <c r="C1547" s="5"/>
      <c r="D1547" s="198"/>
    </row>
    <row r="1548" spans="1:4" x14ac:dyDescent="0.25">
      <c r="A1548" s="7">
        <v>44294</v>
      </c>
      <c r="C1548" s="5" t="s">
        <v>5557</v>
      </c>
      <c r="D1548" s="198"/>
    </row>
    <row r="1549" spans="1:4" x14ac:dyDescent="0.25">
      <c r="C1549" s="5"/>
    </row>
    <row r="1550" spans="1:4" x14ac:dyDescent="0.25">
      <c r="A1550" s="7">
        <v>44295</v>
      </c>
      <c r="C1550" s="5" t="s">
        <v>5554</v>
      </c>
    </row>
    <row r="1551" spans="1:4" x14ac:dyDescent="0.25">
      <c r="C1551" s="5" t="s">
        <v>5561</v>
      </c>
    </row>
    <row r="1552" spans="1:4" x14ac:dyDescent="0.25">
      <c r="C1552" s="5"/>
    </row>
    <row r="1553" spans="1:3" x14ac:dyDescent="0.25">
      <c r="A1553" s="7">
        <v>44296</v>
      </c>
      <c r="C1553" s="5" t="s">
        <v>5559</v>
      </c>
    </row>
    <row r="1554" spans="1:3" x14ac:dyDescent="0.25">
      <c r="C1554" s="5"/>
    </row>
    <row r="1555" spans="1:3" x14ac:dyDescent="0.25">
      <c r="A1555" s="7">
        <v>44296</v>
      </c>
      <c r="C1555" s="5" t="s">
        <v>5558</v>
      </c>
    </row>
    <row r="1556" spans="1:3" x14ac:dyDescent="0.25">
      <c r="C1556" s="5"/>
    </row>
    <row r="1557" spans="1:3" x14ac:dyDescent="0.25">
      <c r="A1557" s="7">
        <v>44296</v>
      </c>
      <c r="C1557" s="5" t="s">
        <v>5560</v>
      </c>
    </row>
    <row r="1558" spans="1:3" x14ac:dyDescent="0.25">
      <c r="C1558" s="5"/>
    </row>
    <row r="1559" spans="1:3" x14ac:dyDescent="0.25">
      <c r="C1559" s="5"/>
    </row>
    <row r="1560" spans="1:3" x14ac:dyDescent="0.25">
      <c r="C1560" s="5"/>
    </row>
    <row r="1561" spans="1:3" x14ac:dyDescent="0.25">
      <c r="C1561" s="5"/>
    </row>
    <row r="1562" spans="1:3" x14ac:dyDescent="0.25">
      <c r="C1562" s="5"/>
    </row>
    <row r="1563" spans="1:3" x14ac:dyDescent="0.25">
      <c r="C1563" s="5"/>
    </row>
    <row r="1564" spans="1:3" x14ac:dyDescent="0.25">
      <c r="C1564" s="5"/>
    </row>
    <row r="1565" spans="1:3" x14ac:dyDescent="0.25">
      <c r="C1565" s="5"/>
    </row>
    <row r="1566" spans="1:3" x14ac:dyDescent="0.25">
      <c r="C1566" s="5"/>
    </row>
    <row r="1567" spans="1:3" x14ac:dyDescent="0.25">
      <c r="C1567" s="5"/>
    </row>
    <row r="1568" spans="1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3" x14ac:dyDescent="0.25">
      <c r="C1601" s="5"/>
    </row>
    <row r="1602" spans="3:3" x14ac:dyDescent="0.25">
      <c r="C1602" s="5"/>
    </row>
    <row r="1603" spans="3:3" x14ac:dyDescent="0.25">
      <c r="C1603" s="5"/>
    </row>
    <row r="1604" spans="3:3" x14ac:dyDescent="0.25">
      <c r="C1604" s="5"/>
    </row>
    <row r="1605" spans="3:3" x14ac:dyDescent="0.25">
      <c r="C1605" s="5"/>
    </row>
    <row r="1606" spans="3:3" x14ac:dyDescent="0.25">
      <c r="C1606" s="5"/>
    </row>
    <row r="1607" spans="3:3" x14ac:dyDescent="0.25">
      <c r="C1607" s="5"/>
    </row>
    <row r="1608" spans="3:3" x14ac:dyDescent="0.25">
      <c r="C1608" s="5"/>
    </row>
    <row r="1609" spans="3:3" x14ac:dyDescent="0.25">
      <c r="C1609" s="5"/>
    </row>
    <row r="1610" spans="3:3" x14ac:dyDescent="0.25">
      <c r="C1610" s="5"/>
    </row>
    <row r="1611" spans="3:3" x14ac:dyDescent="0.25">
      <c r="C1611" s="5"/>
    </row>
    <row r="1612" spans="3:3" x14ac:dyDescent="0.25">
      <c r="C1612" s="5"/>
    </row>
    <row r="1613" spans="3:3" x14ac:dyDescent="0.25">
      <c r="C1613" s="5"/>
    </row>
    <row r="1614" spans="3:3" x14ac:dyDescent="0.25">
      <c r="C1614" s="5"/>
    </row>
    <row r="1615" spans="3:3" x14ac:dyDescent="0.25">
      <c r="C1615" s="5"/>
    </row>
    <row r="1616" spans="3:3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3" x14ac:dyDescent="0.25">
      <c r="C1681" s="5"/>
    </row>
    <row r="1682" spans="3:3" x14ac:dyDescent="0.25">
      <c r="C1682" s="5"/>
    </row>
    <row r="1683" spans="3:3" x14ac:dyDescent="0.25">
      <c r="C1683" s="5"/>
    </row>
    <row r="1684" spans="3:3" x14ac:dyDescent="0.25">
      <c r="C1684" s="5"/>
    </row>
    <row r="1685" spans="3:3" x14ac:dyDescent="0.25">
      <c r="C1685" s="5"/>
    </row>
    <row r="1686" spans="3:3" x14ac:dyDescent="0.25">
      <c r="C1686" s="5"/>
    </row>
    <row r="1687" spans="3:3" x14ac:dyDescent="0.25">
      <c r="C1687" s="5"/>
    </row>
    <row r="1688" spans="3:3" x14ac:dyDescent="0.25">
      <c r="C1688" s="5"/>
    </row>
    <row r="1689" spans="3:3" x14ac:dyDescent="0.25">
      <c r="C1689" s="5"/>
    </row>
    <row r="1690" spans="3:3" x14ac:dyDescent="0.25">
      <c r="C1690" s="5"/>
    </row>
    <row r="1691" spans="3:3" x14ac:dyDescent="0.25">
      <c r="C1691" s="5"/>
    </row>
    <row r="1692" spans="3:3" x14ac:dyDescent="0.25">
      <c r="C1692" s="5"/>
    </row>
    <row r="1693" spans="3:3" x14ac:dyDescent="0.25">
      <c r="C1693" s="5"/>
    </row>
    <row r="1694" spans="3:3" x14ac:dyDescent="0.25">
      <c r="C1694" s="5"/>
    </row>
    <row r="1695" spans="3:3" x14ac:dyDescent="0.25">
      <c r="C1695" s="5"/>
    </row>
    <row r="1696" spans="3:3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3" x14ac:dyDescent="0.25">
      <c r="C1761" s="5"/>
    </row>
    <row r="1762" spans="3:3" x14ac:dyDescent="0.25">
      <c r="C1762" s="5"/>
    </row>
    <row r="1763" spans="3:3" x14ac:dyDescent="0.25">
      <c r="C1763" s="5"/>
    </row>
    <row r="1764" spans="3:3" x14ac:dyDescent="0.25">
      <c r="C1764" s="5"/>
    </row>
    <row r="1765" spans="3:3" x14ac:dyDescent="0.25">
      <c r="C1765" s="5"/>
    </row>
    <row r="1766" spans="3:3" x14ac:dyDescent="0.25">
      <c r="C1766" s="5"/>
    </row>
    <row r="1767" spans="3:3" x14ac:dyDescent="0.25">
      <c r="C1767" s="5"/>
    </row>
    <row r="1768" spans="3:3" x14ac:dyDescent="0.25">
      <c r="C1768" s="5"/>
    </row>
    <row r="1769" spans="3:3" x14ac:dyDescent="0.25">
      <c r="C1769" s="5"/>
    </row>
    <row r="1770" spans="3:3" x14ac:dyDescent="0.25">
      <c r="C1770" s="5"/>
    </row>
    <row r="1771" spans="3:3" x14ac:dyDescent="0.25">
      <c r="C1771" s="5"/>
    </row>
    <row r="1772" spans="3:3" x14ac:dyDescent="0.25">
      <c r="C1772" s="5"/>
    </row>
    <row r="1773" spans="3:3" x14ac:dyDescent="0.25">
      <c r="C1773" s="5"/>
    </row>
    <row r="1774" spans="3:3" x14ac:dyDescent="0.25">
      <c r="C1774" s="5"/>
    </row>
    <row r="1775" spans="3:3" x14ac:dyDescent="0.25">
      <c r="C1775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4" spans="3:3" x14ac:dyDescent="0.25">
      <c r="C1804" s="5"/>
    </row>
    <row r="1805" spans="3:3" x14ac:dyDescent="0.25">
      <c r="C1805" s="5"/>
    </row>
    <row r="1806" spans="3:3" x14ac:dyDescent="0.25">
      <c r="C1806" s="5"/>
    </row>
    <row r="1807" spans="3:3" x14ac:dyDescent="0.25">
      <c r="C1807" s="5"/>
    </row>
    <row r="1808" spans="3:3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  <row r="1833" spans="3:3" x14ac:dyDescent="0.25">
      <c r="C1833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8" spans="3:3" x14ac:dyDescent="0.25">
      <c r="C1838" s="5"/>
    </row>
    <row r="1839" spans="3:3" x14ac:dyDescent="0.25">
      <c r="C1839" s="5"/>
    </row>
    <row r="1840" spans="3:3" x14ac:dyDescent="0.25">
      <c r="C1840" s="5"/>
    </row>
    <row r="1841" spans="3:3" x14ac:dyDescent="0.25">
      <c r="C1841" s="5"/>
    </row>
    <row r="1842" spans="3:3" x14ac:dyDescent="0.25">
      <c r="C1842" s="5"/>
    </row>
    <row r="1843" spans="3:3" x14ac:dyDescent="0.25">
      <c r="C1843" s="5"/>
    </row>
    <row r="1844" spans="3:3" x14ac:dyDescent="0.25">
      <c r="C1844" s="5"/>
    </row>
    <row r="1845" spans="3:3" x14ac:dyDescent="0.25">
      <c r="C1845" s="5"/>
    </row>
    <row r="1846" spans="3:3" x14ac:dyDescent="0.25">
      <c r="C1846" s="5"/>
    </row>
    <row r="1847" spans="3:3" x14ac:dyDescent="0.25">
      <c r="C1847" s="5"/>
    </row>
    <row r="1848" spans="3:3" x14ac:dyDescent="0.25">
      <c r="C1848" s="5"/>
    </row>
    <row r="1849" spans="3:3" x14ac:dyDescent="0.25">
      <c r="C1849" s="5"/>
    </row>
    <row r="1850" spans="3:3" x14ac:dyDescent="0.25">
      <c r="C1850" s="5"/>
    </row>
    <row r="1851" spans="3:3" x14ac:dyDescent="0.25">
      <c r="C1851" s="5"/>
    </row>
    <row r="1852" spans="3:3" x14ac:dyDescent="0.25">
      <c r="C1852" s="5"/>
    </row>
    <row r="1853" spans="3:3" x14ac:dyDescent="0.25">
      <c r="C1853" s="5"/>
    </row>
    <row r="1854" spans="3:3" x14ac:dyDescent="0.25">
      <c r="C1854" s="5"/>
    </row>
    <row r="1855" spans="3:3" x14ac:dyDescent="0.25">
      <c r="C1855" s="5"/>
    </row>
    <row r="1856" spans="3:3" x14ac:dyDescent="0.25">
      <c r="C1856" s="5"/>
    </row>
    <row r="1857" spans="3:3" x14ac:dyDescent="0.25">
      <c r="C1857" s="5"/>
    </row>
    <row r="1858" spans="3:3" x14ac:dyDescent="0.25">
      <c r="C1858" s="5"/>
    </row>
    <row r="1859" spans="3:3" x14ac:dyDescent="0.25">
      <c r="C1859" s="5"/>
    </row>
    <row r="1860" spans="3:3" x14ac:dyDescent="0.25">
      <c r="C1860" s="5"/>
    </row>
    <row r="1861" spans="3:3" x14ac:dyDescent="0.25">
      <c r="C1861" s="5"/>
    </row>
    <row r="1862" spans="3:3" x14ac:dyDescent="0.25">
      <c r="C1862" s="5"/>
    </row>
    <row r="1863" spans="3:3" x14ac:dyDescent="0.25">
      <c r="C1863" s="5"/>
    </row>
    <row r="1864" spans="3:3" x14ac:dyDescent="0.25">
      <c r="C1864" s="5"/>
    </row>
    <row r="1865" spans="3:3" x14ac:dyDescent="0.25">
      <c r="C1865" s="5"/>
    </row>
    <row r="1866" spans="3:3" x14ac:dyDescent="0.25">
      <c r="C1866" s="5"/>
    </row>
    <row r="1867" spans="3:3" x14ac:dyDescent="0.25">
      <c r="C1867" s="5"/>
    </row>
    <row r="1868" spans="3:3" x14ac:dyDescent="0.25">
      <c r="C1868" s="5"/>
    </row>
    <row r="1869" spans="3:3" x14ac:dyDescent="0.25">
      <c r="C1869" s="5"/>
    </row>
    <row r="1870" spans="3:3" x14ac:dyDescent="0.25">
      <c r="C1870" s="5"/>
    </row>
    <row r="1871" spans="3:3" x14ac:dyDescent="0.25">
      <c r="C1871" s="5"/>
    </row>
    <row r="1872" spans="3:3" x14ac:dyDescent="0.25">
      <c r="C1872" s="5"/>
    </row>
    <row r="1873" spans="3:3" x14ac:dyDescent="0.25">
      <c r="C1873" s="5"/>
    </row>
    <row r="1874" spans="3:3" x14ac:dyDescent="0.25">
      <c r="C1874" s="5"/>
    </row>
    <row r="1875" spans="3:3" x14ac:dyDescent="0.25">
      <c r="C1875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0" spans="3:3" x14ac:dyDescent="0.25">
      <c r="C1880" s="5"/>
    </row>
    <row r="1881" spans="3:3" x14ac:dyDescent="0.25">
      <c r="C1881" s="5"/>
    </row>
    <row r="1882" spans="3:3" x14ac:dyDescent="0.25">
      <c r="C1882" s="5"/>
    </row>
    <row r="1883" spans="3:3" x14ac:dyDescent="0.25">
      <c r="C1883" s="5"/>
    </row>
    <row r="1884" spans="3:3" x14ac:dyDescent="0.25">
      <c r="C1884" s="5"/>
    </row>
    <row r="1885" spans="3:3" x14ac:dyDescent="0.25">
      <c r="C1885" s="5"/>
    </row>
    <row r="1886" spans="3:3" x14ac:dyDescent="0.25">
      <c r="C1886" s="5"/>
    </row>
    <row r="1887" spans="3:3" x14ac:dyDescent="0.25">
      <c r="C1887" s="5"/>
    </row>
    <row r="1888" spans="3:3" x14ac:dyDescent="0.25">
      <c r="C1888" s="5"/>
    </row>
    <row r="1889" spans="3:3" x14ac:dyDescent="0.25">
      <c r="C1889" s="5"/>
    </row>
    <row r="1890" spans="3:3" x14ac:dyDescent="0.25">
      <c r="C1890" s="5"/>
    </row>
    <row r="1891" spans="3:3" x14ac:dyDescent="0.25">
      <c r="C1891" s="5"/>
    </row>
    <row r="1892" spans="3:3" x14ac:dyDescent="0.25">
      <c r="C1892" s="5"/>
    </row>
    <row r="1893" spans="3:3" x14ac:dyDescent="0.25">
      <c r="C1893" s="5"/>
    </row>
    <row r="1894" spans="3:3" x14ac:dyDescent="0.25">
      <c r="C1894" s="5"/>
    </row>
    <row r="1895" spans="3:3" x14ac:dyDescent="0.25">
      <c r="C1895" s="5"/>
    </row>
    <row r="1896" spans="3:3" x14ac:dyDescent="0.25">
      <c r="C1896" s="5"/>
    </row>
    <row r="1897" spans="3:3" x14ac:dyDescent="0.25">
      <c r="C1897" s="5"/>
    </row>
    <row r="1898" spans="3:3" x14ac:dyDescent="0.25">
      <c r="C1898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3" spans="3:3" x14ac:dyDescent="0.25">
      <c r="C1903" s="5"/>
    </row>
    <row r="1904" spans="3:3" x14ac:dyDescent="0.25">
      <c r="C1904" s="5"/>
    </row>
    <row r="1905" spans="3:3" x14ac:dyDescent="0.25">
      <c r="C1905" s="5"/>
    </row>
    <row r="1906" spans="3:3" x14ac:dyDescent="0.25">
      <c r="C1906" s="5"/>
    </row>
    <row r="1907" spans="3:3" x14ac:dyDescent="0.25">
      <c r="C1907" s="5"/>
    </row>
    <row r="1908" spans="3:3" x14ac:dyDescent="0.25">
      <c r="C1908" s="5"/>
    </row>
    <row r="1909" spans="3:3" x14ac:dyDescent="0.25">
      <c r="C1909" s="5"/>
    </row>
    <row r="1910" spans="3:3" x14ac:dyDescent="0.25">
      <c r="C1910" s="5"/>
    </row>
    <row r="1911" spans="3:3" x14ac:dyDescent="0.25">
      <c r="C1911" s="5"/>
    </row>
    <row r="1912" spans="3:3" x14ac:dyDescent="0.25">
      <c r="C1912" s="5"/>
    </row>
    <row r="1913" spans="3:3" x14ac:dyDescent="0.25">
      <c r="C1913" s="5"/>
    </row>
    <row r="1914" spans="3:3" x14ac:dyDescent="0.25">
      <c r="C1914" s="5"/>
    </row>
    <row r="1915" spans="3:3" x14ac:dyDescent="0.25">
      <c r="C1915" s="5"/>
    </row>
    <row r="1916" spans="3:3" x14ac:dyDescent="0.25">
      <c r="C1916" s="5"/>
    </row>
    <row r="1917" spans="3:3" x14ac:dyDescent="0.25">
      <c r="C1917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1" spans="3:3" x14ac:dyDescent="0.25">
      <c r="C1921" s="5"/>
    </row>
    <row r="1922" spans="3:3" x14ac:dyDescent="0.25">
      <c r="C1922" s="5"/>
    </row>
    <row r="1923" spans="3:3" x14ac:dyDescent="0.25">
      <c r="C1923" s="5"/>
    </row>
    <row r="1924" spans="3:3" x14ac:dyDescent="0.25">
      <c r="C1924" s="5"/>
    </row>
    <row r="1925" spans="3:3" x14ac:dyDescent="0.25">
      <c r="C1925" s="5"/>
    </row>
    <row r="1926" spans="3:3" x14ac:dyDescent="0.25">
      <c r="C1926" s="5"/>
    </row>
    <row r="1927" spans="3:3" x14ac:dyDescent="0.25">
      <c r="C1927" s="5"/>
    </row>
    <row r="1928" spans="3:3" x14ac:dyDescent="0.25">
      <c r="C1928" s="5"/>
    </row>
    <row r="1929" spans="3:3" x14ac:dyDescent="0.25">
      <c r="C1929" s="5"/>
    </row>
    <row r="1930" spans="3:3" x14ac:dyDescent="0.25">
      <c r="C1930" s="5"/>
    </row>
    <row r="1931" spans="3:3" x14ac:dyDescent="0.25">
      <c r="C1931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5" spans="3:3" x14ac:dyDescent="0.25">
      <c r="C1935" s="5"/>
    </row>
    <row r="1936" spans="3:3" x14ac:dyDescent="0.25">
      <c r="C1936" s="5"/>
    </row>
    <row r="1937" spans="3:3" x14ac:dyDescent="0.25">
      <c r="C1937" s="5"/>
    </row>
    <row r="1938" spans="3:3" x14ac:dyDescent="0.25">
      <c r="C1938" s="5"/>
    </row>
    <row r="1939" spans="3:3" x14ac:dyDescent="0.25">
      <c r="C1939" s="5"/>
    </row>
    <row r="1940" spans="3:3" x14ac:dyDescent="0.25">
      <c r="C1940" s="5"/>
    </row>
    <row r="1941" spans="3:3" x14ac:dyDescent="0.25">
      <c r="C1941" s="5"/>
    </row>
    <row r="1942" spans="3:3" x14ac:dyDescent="0.25">
      <c r="C1942" s="5"/>
    </row>
    <row r="1943" spans="3:3" x14ac:dyDescent="0.25">
      <c r="C1943" s="5"/>
    </row>
    <row r="1944" spans="3:3" x14ac:dyDescent="0.25">
      <c r="C1944" s="5"/>
    </row>
    <row r="1945" spans="3:3" x14ac:dyDescent="0.25">
      <c r="C1945" s="5"/>
    </row>
    <row r="1946" spans="3:3" x14ac:dyDescent="0.25">
      <c r="C1946" s="5"/>
    </row>
    <row r="1947" spans="3:3" x14ac:dyDescent="0.25">
      <c r="C1947" s="5"/>
    </row>
    <row r="1948" spans="3:3" x14ac:dyDescent="0.25">
      <c r="C1948" s="5"/>
    </row>
    <row r="1949" spans="3:3" x14ac:dyDescent="0.25">
      <c r="C1949" s="5"/>
    </row>
    <row r="1950" spans="3:3" x14ac:dyDescent="0.25">
      <c r="C1950" s="5"/>
    </row>
    <row r="1951" spans="3:3" x14ac:dyDescent="0.25">
      <c r="C1951" s="5"/>
    </row>
    <row r="1952" spans="3:3" x14ac:dyDescent="0.25">
      <c r="C1952" s="5"/>
    </row>
    <row r="1953" spans="3:3" x14ac:dyDescent="0.25">
      <c r="C1953" s="5"/>
    </row>
    <row r="1954" spans="3:3" x14ac:dyDescent="0.25">
      <c r="C1954" s="5"/>
    </row>
    <row r="1955" spans="3:3" x14ac:dyDescent="0.25">
      <c r="C1955" s="5"/>
    </row>
    <row r="1956" spans="3:3" x14ac:dyDescent="0.25">
      <c r="C1956" s="5"/>
    </row>
    <row r="1957" spans="3:3" x14ac:dyDescent="0.25">
      <c r="C1957" s="5"/>
    </row>
    <row r="1958" spans="3:3" x14ac:dyDescent="0.25">
      <c r="C1958" s="5"/>
    </row>
    <row r="1959" spans="3:3" x14ac:dyDescent="0.25">
      <c r="C1959" s="5"/>
    </row>
    <row r="1960" spans="3:3" x14ac:dyDescent="0.25">
      <c r="C1960" s="5"/>
    </row>
    <row r="1961" spans="3:3" x14ac:dyDescent="0.25">
      <c r="C1961" s="5"/>
    </row>
    <row r="1962" spans="3:3" x14ac:dyDescent="0.25">
      <c r="C1962" s="5"/>
    </row>
    <row r="1963" spans="3:3" x14ac:dyDescent="0.25">
      <c r="C1963" s="5"/>
    </row>
    <row r="1964" spans="3:3" x14ac:dyDescent="0.25">
      <c r="C1964" s="5"/>
    </row>
    <row r="1965" spans="3:3" x14ac:dyDescent="0.25">
      <c r="C1965" s="5"/>
    </row>
    <row r="1966" spans="3:3" x14ac:dyDescent="0.25">
      <c r="C1966" s="5"/>
    </row>
    <row r="1967" spans="3:3" x14ac:dyDescent="0.25">
      <c r="C1967" s="5"/>
    </row>
    <row r="1968" spans="3:3" x14ac:dyDescent="0.25">
      <c r="C1968" s="5"/>
    </row>
    <row r="1969" spans="3:3" x14ac:dyDescent="0.25">
      <c r="C1969" s="5"/>
    </row>
    <row r="1970" spans="3:3" x14ac:dyDescent="0.25">
      <c r="C1970" s="5"/>
    </row>
    <row r="1971" spans="3:3" x14ac:dyDescent="0.25">
      <c r="C1971" s="5"/>
    </row>
    <row r="1972" spans="3:3" x14ac:dyDescent="0.25">
      <c r="C1972" s="5"/>
    </row>
    <row r="1973" spans="3:3" x14ac:dyDescent="0.25">
      <c r="C1973" s="5"/>
    </row>
    <row r="1974" spans="3:3" x14ac:dyDescent="0.25">
      <c r="C1974" s="5"/>
    </row>
    <row r="1975" spans="3:3" x14ac:dyDescent="0.25">
      <c r="C1975" s="5"/>
    </row>
    <row r="1976" spans="3:3" x14ac:dyDescent="0.25">
      <c r="C1976" s="5"/>
    </row>
    <row r="1977" spans="3:3" x14ac:dyDescent="0.25">
      <c r="C1977" s="5"/>
    </row>
    <row r="1978" spans="3:3" x14ac:dyDescent="0.25">
      <c r="C1978" s="5"/>
    </row>
    <row r="1979" spans="3:3" x14ac:dyDescent="0.25">
      <c r="C1979" s="5"/>
    </row>
    <row r="1980" spans="3:3" x14ac:dyDescent="0.25">
      <c r="C1980" s="5"/>
    </row>
    <row r="1981" spans="3:3" x14ac:dyDescent="0.25">
      <c r="C1981" s="5"/>
    </row>
    <row r="1982" spans="3:3" x14ac:dyDescent="0.25">
      <c r="C1982" s="5"/>
    </row>
    <row r="1983" spans="3:3" x14ac:dyDescent="0.25">
      <c r="C1983" s="5"/>
    </row>
    <row r="1984" spans="3:3" x14ac:dyDescent="0.25">
      <c r="C1984" s="5"/>
    </row>
    <row r="1985" spans="3:3" x14ac:dyDescent="0.25">
      <c r="C1985" s="5"/>
    </row>
    <row r="1986" spans="3:3" x14ac:dyDescent="0.25">
      <c r="C1986" s="5"/>
    </row>
    <row r="1987" spans="3:3" x14ac:dyDescent="0.25">
      <c r="C1987" s="5"/>
    </row>
    <row r="1988" spans="3:3" x14ac:dyDescent="0.25">
      <c r="C1988" s="5"/>
    </row>
    <row r="1989" spans="3:3" x14ac:dyDescent="0.25">
      <c r="C1989" s="5"/>
    </row>
    <row r="1990" spans="3:3" x14ac:dyDescent="0.25">
      <c r="C1990" s="5"/>
    </row>
    <row r="1991" spans="3:3" x14ac:dyDescent="0.25">
      <c r="C1991" s="5"/>
    </row>
    <row r="1992" spans="3:3" x14ac:dyDescent="0.25">
      <c r="C1992" s="5"/>
    </row>
    <row r="1993" spans="3:3" x14ac:dyDescent="0.25">
      <c r="C1993" s="5"/>
    </row>
    <row r="1994" spans="3:3" x14ac:dyDescent="0.25">
      <c r="C1994" s="5"/>
    </row>
    <row r="1995" spans="3:3" x14ac:dyDescent="0.25">
      <c r="C1995" s="5"/>
    </row>
    <row r="1996" spans="3:3" x14ac:dyDescent="0.25">
      <c r="C1996" s="5"/>
    </row>
    <row r="1997" spans="3:3" x14ac:dyDescent="0.25">
      <c r="C1997" s="5"/>
    </row>
    <row r="1998" spans="3:3" x14ac:dyDescent="0.25">
      <c r="C1998" s="5"/>
    </row>
    <row r="1999" spans="3:3" x14ac:dyDescent="0.25">
      <c r="C1999" s="5"/>
    </row>
    <row r="2000" spans="3:3" x14ac:dyDescent="0.25">
      <c r="C2000" s="5"/>
    </row>
    <row r="2001" spans="3:3" x14ac:dyDescent="0.25">
      <c r="C2001" s="5"/>
    </row>
    <row r="2002" spans="3:3" x14ac:dyDescent="0.25">
      <c r="C2002" s="5"/>
    </row>
    <row r="2003" spans="3:3" x14ac:dyDescent="0.25">
      <c r="C2003" s="5"/>
    </row>
    <row r="2004" spans="3:3" x14ac:dyDescent="0.25">
      <c r="C2004" s="5"/>
    </row>
    <row r="2005" spans="3:3" x14ac:dyDescent="0.25">
      <c r="C2005" s="5"/>
    </row>
    <row r="2006" spans="3:3" x14ac:dyDescent="0.25">
      <c r="C2006" s="5"/>
    </row>
    <row r="2007" spans="3:3" x14ac:dyDescent="0.25">
      <c r="C2007" s="5"/>
    </row>
    <row r="2008" spans="3:3" x14ac:dyDescent="0.25">
      <c r="C2008" s="5"/>
    </row>
    <row r="2009" spans="3:3" x14ac:dyDescent="0.25">
      <c r="C2009" s="5"/>
    </row>
    <row r="2010" spans="3:3" x14ac:dyDescent="0.25">
      <c r="C2010" s="5"/>
    </row>
    <row r="2011" spans="3:3" x14ac:dyDescent="0.25">
      <c r="C2011" s="5"/>
    </row>
    <row r="2012" spans="3:3" x14ac:dyDescent="0.25">
      <c r="C2012" s="5"/>
    </row>
    <row r="2013" spans="3:3" x14ac:dyDescent="0.25">
      <c r="C2013" s="5"/>
    </row>
    <row r="2014" spans="3:3" x14ac:dyDescent="0.25">
      <c r="C2014" s="5"/>
    </row>
    <row r="2015" spans="3:3" x14ac:dyDescent="0.25">
      <c r="C2015" s="5"/>
    </row>
    <row r="2016" spans="3:3" x14ac:dyDescent="0.25">
      <c r="C2016" s="5"/>
    </row>
    <row r="2017" spans="3:3" x14ac:dyDescent="0.25">
      <c r="C2017" s="5"/>
    </row>
    <row r="2018" spans="3:3" x14ac:dyDescent="0.25">
      <c r="C2018" s="5"/>
    </row>
    <row r="2019" spans="3:3" x14ac:dyDescent="0.25">
      <c r="C2019" s="5"/>
    </row>
    <row r="2020" spans="3:3" x14ac:dyDescent="0.25">
      <c r="C2020" s="5"/>
    </row>
    <row r="2021" spans="3:3" x14ac:dyDescent="0.25">
      <c r="C2021" s="5"/>
    </row>
    <row r="2022" spans="3:3" x14ac:dyDescent="0.25">
      <c r="C2022" s="5"/>
    </row>
    <row r="2023" spans="3:3" x14ac:dyDescent="0.25">
      <c r="C2023" s="5"/>
    </row>
    <row r="2024" spans="3:3" x14ac:dyDescent="0.25">
      <c r="C2024" s="5"/>
    </row>
    <row r="2025" spans="3:3" x14ac:dyDescent="0.25">
      <c r="C2025" s="5"/>
    </row>
    <row r="2026" spans="3:3" x14ac:dyDescent="0.25">
      <c r="C2026" s="5"/>
    </row>
    <row r="2027" spans="3:3" x14ac:dyDescent="0.25">
      <c r="C2027" s="5"/>
    </row>
    <row r="2028" spans="3:3" x14ac:dyDescent="0.25">
      <c r="C2028" s="5"/>
    </row>
    <row r="2029" spans="3:3" x14ac:dyDescent="0.25">
      <c r="C2029" s="5"/>
    </row>
    <row r="2030" spans="3:3" x14ac:dyDescent="0.25">
      <c r="C2030" s="5"/>
    </row>
    <row r="2031" spans="3:3" x14ac:dyDescent="0.25">
      <c r="C2031" s="5"/>
    </row>
    <row r="2032" spans="3:3" x14ac:dyDescent="0.25">
      <c r="C2032" s="5"/>
    </row>
    <row r="2033" spans="3:3" x14ac:dyDescent="0.25">
      <c r="C2033" s="5"/>
    </row>
    <row r="2034" spans="3:3" x14ac:dyDescent="0.25">
      <c r="C2034" s="5"/>
    </row>
    <row r="2035" spans="3:3" x14ac:dyDescent="0.25">
      <c r="C2035" s="5"/>
    </row>
    <row r="2036" spans="3:3" x14ac:dyDescent="0.25">
      <c r="C2036" s="5"/>
    </row>
    <row r="2037" spans="3:3" x14ac:dyDescent="0.25">
      <c r="C2037" s="5"/>
    </row>
    <row r="2038" spans="3:3" x14ac:dyDescent="0.25">
      <c r="C2038" s="5"/>
    </row>
    <row r="2039" spans="3:3" x14ac:dyDescent="0.25">
      <c r="C2039" s="5"/>
    </row>
    <row r="2040" spans="3:3" x14ac:dyDescent="0.25">
      <c r="C2040" s="5"/>
    </row>
    <row r="2041" spans="3:3" x14ac:dyDescent="0.25">
      <c r="C2041" s="5"/>
    </row>
    <row r="2042" spans="3:3" x14ac:dyDescent="0.25">
      <c r="C2042" s="5"/>
    </row>
    <row r="2043" spans="3:3" x14ac:dyDescent="0.25">
      <c r="C2043" s="5"/>
    </row>
    <row r="2044" spans="3:3" x14ac:dyDescent="0.25">
      <c r="C2044" s="5"/>
    </row>
    <row r="2045" spans="3:3" x14ac:dyDescent="0.25">
      <c r="C2045" s="5"/>
    </row>
    <row r="2046" spans="3:3" x14ac:dyDescent="0.25">
      <c r="C2046" s="5"/>
    </row>
    <row r="2047" spans="3:3" x14ac:dyDescent="0.25">
      <c r="C2047" s="5"/>
    </row>
    <row r="2048" spans="3:3" x14ac:dyDescent="0.25">
      <c r="C2048" s="5"/>
    </row>
    <row r="2049" spans="3:3" x14ac:dyDescent="0.25">
      <c r="C2049" s="5"/>
    </row>
    <row r="2050" spans="3:3" x14ac:dyDescent="0.25">
      <c r="C2050" s="5"/>
    </row>
    <row r="2051" spans="3:3" x14ac:dyDescent="0.25">
      <c r="C2051" s="5"/>
    </row>
    <row r="2052" spans="3:3" x14ac:dyDescent="0.25">
      <c r="C2052" s="5"/>
    </row>
    <row r="2053" spans="3:3" x14ac:dyDescent="0.25">
      <c r="C2053" s="5"/>
    </row>
    <row r="2054" spans="3:3" x14ac:dyDescent="0.25">
      <c r="C2054" s="5"/>
    </row>
    <row r="2055" spans="3:3" x14ac:dyDescent="0.25">
      <c r="C2055" s="5"/>
    </row>
    <row r="2056" spans="3:3" x14ac:dyDescent="0.25">
      <c r="C2056" s="5"/>
    </row>
    <row r="2057" spans="3:3" x14ac:dyDescent="0.25">
      <c r="C2057" s="5"/>
    </row>
    <row r="2058" spans="3:3" x14ac:dyDescent="0.25">
      <c r="C2058" s="5"/>
    </row>
    <row r="2059" spans="3:3" x14ac:dyDescent="0.25">
      <c r="C2059" s="5"/>
    </row>
    <row r="2060" spans="3:3" x14ac:dyDescent="0.25">
      <c r="C2060" s="5"/>
    </row>
    <row r="2061" spans="3:3" x14ac:dyDescent="0.25">
      <c r="C2061" s="5"/>
    </row>
    <row r="2062" spans="3:3" x14ac:dyDescent="0.25">
      <c r="C2062" s="5"/>
    </row>
    <row r="2063" spans="3:3" x14ac:dyDescent="0.25">
      <c r="C2063" s="5"/>
    </row>
    <row r="2064" spans="3:3" x14ac:dyDescent="0.25">
      <c r="C2064" s="5"/>
    </row>
    <row r="2065" spans="3:3" x14ac:dyDescent="0.25">
      <c r="C2065" s="5"/>
    </row>
    <row r="2066" spans="3:3" x14ac:dyDescent="0.25">
      <c r="C2066" s="5"/>
    </row>
    <row r="2067" spans="3:3" x14ac:dyDescent="0.25">
      <c r="C2067" s="5"/>
    </row>
    <row r="2068" spans="3:3" x14ac:dyDescent="0.25">
      <c r="C2068" s="5"/>
    </row>
    <row r="2069" spans="3:3" x14ac:dyDescent="0.25">
      <c r="C2069" s="5"/>
    </row>
    <row r="2070" spans="3:3" x14ac:dyDescent="0.25">
      <c r="C2070" s="5"/>
    </row>
    <row r="2071" spans="3:3" x14ac:dyDescent="0.25">
      <c r="C2071" s="5"/>
    </row>
    <row r="2072" spans="3:3" x14ac:dyDescent="0.25">
      <c r="C2072" s="5"/>
    </row>
    <row r="2073" spans="3:3" x14ac:dyDescent="0.25">
      <c r="C2073" s="5"/>
    </row>
    <row r="2074" spans="3:3" x14ac:dyDescent="0.25">
      <c r="C2074" s="5"/>
    </row>
    <row r="2075" spans="3:3" x14ac:dyDescent="0.25">
      <c r="C2075" s="5"/>
    </row>
    <row r="2076" spans="3:3" x14ac:dyDescent="0.25">
      <c r="C2076" s="5"/>
    </row>
    <row r="2077" spans="3:3" x14ac:dyDescent="0.25">
      <c r="C2077" s="5"/>
    </row>
    <row r="2078" spans="3:3" x14ac:dyDescent="0.25">
      <c r="C2078" s="5"/>
    </row>
    <row r="2079" spans="3:3" x14ac:dyDescent="0.25">
      <c r="C2079" s="5"/>
    </row>
    <row r="2080" spans="3:3" x14ac:dyDescent="0.25">
      <c r="C2080" s="5"/>
    </row>
    <row r="2081" spans="3:3" x14ac:dyDescent="0.25">
      <c r="C2081" s="5"/>
    </row>
    <row r="2082" spans="3:3" x14ac:dyDescent="0.25">
      <c r="C2082" s="5"/>
    </row>
    <row r="2083" spans="3:3" x14ac:dyDescent="0.25">
      <c r="C2083" s="5"/>
    </row>
    <row r="2084" spans="3:3" x14ac:dyDescent="0.25">
      <c r="C2084" s="5"/>
    </row>
    <row r="2085" spans="3:3" x14ac:dyDescent="0.25">
      <c r="C2085" s="5"/>
    </row>
    <row r="2086" spans="3:3" x14ac:dyDescent="0.25">
      <c r="C2086" s="5"/>
    </row>
    <row r="2087" spans="3:3" x14ac:dyDescent="0.25">
      <c r="C2087" s="5"/>
    </row>
    <row r="2088" spans="3:3" x14ac:dyDescent="0.25">
      <c r="C2088" s="5"/>
    </row>
    <row r="2089" spans="3:3" x14ac:dyDescent="0.25">
      <c r="C2089" s="5"/>
    </row>
    <row r="2090" spans="3:3" x14ac:dyDescent="0.25">
      <c r="C2090" s="5"/>
    </row>
    <row r="2091" spans="3:3" x14ac:dyDescent="0.25">
      <c r="C2091" s="5"/>
    </row>
    <row r="2092" spans="3:3" x14ac:dyDescent="0.25">
      <c r="C2092" s="5"/>
    </row>
    <row r="2093" spans="3:3" x14ac:dyDescent="0.25">
      <c r="C2093" s="5"/>
    </row>
    <row r="2094" spans="3:3" x14ac:dyDescent="0.25">
      <c r="C2094" s="5"/>
    </row>
    <row r="2095" spans="3:3" x14ac:dyDescent="0.25">
      <c r="C2095" s="5"/>
    </row>
    <row r="2096" spans="3:3" x14ac:dyDescent="0.25">
      <c r="C2096" s="5"/>
    </row>
    <row r="2097" spans="3:3" x14ac:dyDescent="0.25">
      <c r="C2097" s="5"/>
    </row>
    <row r="2098" spans="3:3" x14ac:dyDescent="0.25">
      <c r="C2098" s="5"/>
    </row>
    <row r="2099" spans="3:3" x14ac:dyDescent="0.25">
      <c r="C2099" s="5"/>
    </row>
    <row r="2100" spans="3:3" x14ac:dyDescent="0.25">
      <c r="C2100" s="5"/>
    </row>
    <row r="2101" spans="3:3" x14ac:dyDescent="0.25">
      <c r="C2101" s="5"/>
    </row>
    <row r="2102" spans="3:3" x14ac:dyDescent="0.25">
      <c r="C2102" s="5"/>
    </row>
    <row r="2103" spans="3:3" x14ac:dyDescent="0.25">
      <c r="C2103" s="5"/>
    </row>
    <row r="2104" spans="3:3" x14ac:dyDescent="0.25">
      <c r="C2104" s="5"/>
    </row>
    <row r="2105" spans="3:3" x14ac:dyDescent="0.25">
      <c r="C2105" s="5"/>
    </row>
    <row r="2106" spans="3:3" x14ac:dyDescent="0.25">
      <c r="C2106" s="5"/>
    </row>
    <row r="2107" spans="3:3" x14ac:dyDescent="0.25">
      <c r="C2107" s="5"/>
    </row>
    <row r="2108" spans="3:3" x14ac:dyDescent="0.25">
      <c r="C2108" s="5"/>
    </row>
    <row r="2109" spans="3:3" x14ac:dyDescent="0.25">
      <c r="C2109" s="5"/>
    </row>
    <row r="2110" spans="3:3" x14ac:dyDescent="0.25">
      <c r="C2110" s="5"/>
    </row>
    <row r="2111" spans="3:3" x14ac:dyDescent="0.25">
      <c r="C2111" s="5"/>
    </row>
    <row r="2112" spans="3:3" x14ac:dyDescent="0.25">
      <c r="C2112" s="5"/>
    </row>
    <row r="2113" spans="3:3" x14ac:dyDescent="0.25">
      <c r="C2113" s="5"/>
    </row>
    <row r="2114" spans="3:3" x14ac:dyDescent="0.25">
      <c r="C2114" s="5"/>
    </row>
    <row r="2115" spans="3:3" x14ac:dyDescent="0.25">
      <c r="C2115" s="5"/>
    </row>
    <row r="2116" spans="3:3" x14ac:dyDescent="0.25">
      <c r="C2116" s="5"/>
    </row>
    <row r="2117" spans="3:3" x14ac:dyDescent="0.25">
      <c r="C2117" s="5"/>
    </row>
    <row r="2118" spans="3:3" x14ac:dyDescent="0.25">
      <c r="C2118" s="5"/>
    </row>
    <row r="2119" spans="3:3" x14ac:dyDescent="0.25">
      <c r="C2119" s="5"/>
    </row>
    <row r="2120" spans="3:3" x14ac:dyDescent="0.25">
      <c r="C2120" s="5"/>
    </row>
    <row r="2121" spans="3:3" x14ac:dyDescent="0.25">
      <c r="C2121" s="5"/>
    </row>
    <row r="2122" spans="3:3" x14ac:dyDescent="0.25">
      <c r="C2122" s="5"/>
    </row>
    <row r="2123" spans="3:3" x14ac:dyDescent="0.25">
      <c r="C2123" s="5"/>
    </row>
    <row r="2124" spans="3:3" x14ac:dyDescent="0.25">
      <c r="C2124" s="5"/>
    </row>
    <row r="2125" spans="3:3" x14ac:dyDescent="0.25">
      <c r="C2125" s="5"/>
    </row>
    <row r="2126" spans="3:3" x14ac:dyDescent="0.25">
      <c r="C2126" s="5"/>
    </row>
    <row r="2127" spans="3:3" x14ac:dyDescent="0.25">
      <c r="C2127" s="5"/>
    </row>
    <row r="2128" spans="3:3" x14ac:dyDescent="0.25">
      <c r="C2128" s="5"/>
    </row>
    <row r="2129" spans="3:3" x14ac:dyDescent="0.25">
      <c r="C2129" s="5"/>
    </row>
    <row r="2130" spans="3:3" x14ac:dyDescent="0.25">
      <c r="C2130" s="5"/>
    </row>
    <row r="2131" spans="3:3" x14ac:dyDescent="0.25">
      <c r="C2131" s="5"/>
    </row>
    <row r="2132" spans="3:3" x14ac:dyDescent="0.25">
      <c r="C2132" s="5"/>
    </row>
    <row r="2133" spans="3:3" x14ac:dyDescent="0.25">
      <c r="C2133" s="5"/>
    </row>
    <row r="2134" spans="3:3" x14ac:dyDescent="0.25">
      <c r="C2134" s="5"/>
    </row>
    <row r="2135" spans="3:3" x14ac:dyDescent="0.25">
      <c r="C2135" s="5"/>
    </row>
    <row r="2136" spans="3:3" x14ac:dyDescent="0.25">
      <c r="C2136" s="5"/>
    </row>
    <row r="2137" spans="3:3" x14ac:dyDescent="0.25">
      <c r="C2137" s="5"/>
    </row>
    <row r="2138" spans="3:3" x14ac:dyDescent="0.25">
      <c r="C2138" s="5"/>
    </row>
    <row r="2139" spans="3:3" x14ac:dyDescent="0.25">
      <c r="C2139" s="5"/>
    </row>
    <row r="2140" spans="3:3" x14ac:dyDescent="0.25">
      <c r="C2140" s="5"/>
    </row>
    <row r="2141" spans="3:3" x14ac:dyDescent="0.25">
      <c r="C2141" s="5"/>
    </row>
    <row r="2142" spans="3:3" x14ac:dyDescent="0.25">
      <c r="C2142" s="5"/>
    </row>
    <row r="2143" spans="3:3" x14ac:dyDescent="0.25">
      <c r="C2143" s="5"/>
    </row>
    <row r="2144" spans="3:3" x14ac:dyDescent="0.25">
      <c r="C2144" s="5"/>
    </row>
    <row r="2145" spans="3:3" x14ac:dyDescent="0.25">
      <c r="C2145" s="5"/>
    </row>
    <row r="2146" spans="3:3" x14ac:dyDescent="0.25">
      <c r="C2146" s="5"/>
    </row>
    <row r="2147" spans="3:3" x14ac:dyDescent="0.25">
      <c r="C2147" s="5"/>
    </row>
    <row r="2148" spans="3:3" x14ac:dyDescent="0.25">
      <c r="C2148" s="5"/>
    </row>
    <row r="2149" spans="3:3" x14ac:dyDescent="0.25">
      <c r="C2149" s="5"/>
    </row>
    <row r="2150" spans="3:3" x14ac:dyDescent="0.25">
      <c r="C2150" s="5"/>
    </row>
    <row r="2151" spans="3:3" x14ac:dyDescent="0.25">
      <c r="C2151" s="5"/>
    </row>
    <row r="2152" spans="3:3" x14ac:dyDescent="0.25">
      <c r="C2152" s="5"/>
    </row>
    <row r="2153" spans="3:3" x14ac:dyDescent="0.25">
      <c r="C2153" s="5"/>
    </row>
    <row r="2154" spans="3:3" x14ac:dyDescent="0.25">
      <c r="C2154" s="5"/>
    </row>
    <row r="2155" spans="3:3" x14ac:dyDescent="0.25">
      <c r="C2155" s="5"/>
    </row>
    <row r="2156" spans="3:3" x14ac:dyDescent="0.25">
      <c r="C2156" s="5"/>
    </row>
    <row r="2157" spans="3:3" x14ac:dyDescent="0.25">
      <c r="C2157" s="5"/>
    </row>
    <row r="2158" spans="3:3" x14ac:dyDescent="0.25">
      <c r="C2158" s="5"/>
    </row>
    <row r="2159" spans="3:3" x14ac:dyDescent="0.25">
      <c r="C2159" s="5"/>
    </row>
    <row r="2160" spans="3:3" x14ac:dyDescent="0.25">
      <c r="C2160" s="5"/>
    </row>
    <row r="2161" spans="3:3" x14ac:dyDescent="0.25">
      <c r="C2161" s="5"/>
    </row>
    <row r="2162" spans="3:3" x14ac:dyDescent="0.25">
      <c r="C2162" s="5"/>
    </row>
    <row r="2163" spans="3:3" x14ac:dyDescent="0.25">
      <c r="C2163" s="5"/>
    </row>
    <row r="2164" spans="3:3" x14ac:dyDescent="0.25">
      <c r="C2164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68" spans="3:3" x14ac:dyDescent="0.25">
      <c r="C2168" s="5"/>
    </row>
    <row r="2169" spans="3:3" x14ac:dyDescent="0.25">
      <c r="C2169" s="5"/>
    </row>
    <row r="2170" spans="3:3" x14ac:dyDescent="0.25">
      <c r="C2170" s="5"/>
    </row>
    <row r="2171" spans="3:3" x14ac:dyDescent="0.25">
      <c r="C2171" s="5"/>
    </row>
  </sheetData>
  <phoneticPr fontId="1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19" zoomScale="50" zoomScaleNormal="50" workbookViewId="0">
      <selection activeCell="B11" sqref="B11"/>
    </sheetView>
  </sheetViews>
  <sheetFormatPr defaultRowHeight="12.5" x14ac:dyDescent="0.25"/>
  <cols>
    <col min="2" max="2" width="46.90625" customWidth="1"/>
    <col min="3" max="12" width="25.6328125" customWidth="1"/>
  </cols>
  <sheetData>
    <row r="1" spans="1:12" ht="23" x14ac:dyDescent="0.5">
      <c r="A1" s="566" t="s">
        <v>5120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</row>
    <row r="2" spans="1:12" ht="13" x14ac:dyDescent="0.3">
      <c r="A2" s="274"/>
      <c r="B2" s="275"/>
      <c r="C2" s="307"/>
      <c r="D2" s="274"/>
      <c r="E2" s="274"/>
      <c r="F2" s="274"/>
      <c r="G2" s="274"/>
      <c r="H2" s="274"/>
      <c r="I2" s="274"/>
      <c r="J2" s="274"/>
      <c r="K2" s="274"/>
      <c r="L2" s="274"/>
    </row>
    <row r="3" spans="1:12" ht="20" customHeight="1" x14ac:dyDescent="0.4">
      <c r="A3" s="306" t="s">
        <v>741</v>
      </c>
      <c r="B3" s="307" t="s">
        <v>398</v>
      </c>
      <c r="C3" s="308" t="s">
        <v>520</v>
      </c>
      <c r="D3" s="308" t="s">
        <v>519</v>
      </c>
      <c r="E3" s="308" t="s">
        <v>397</v>
      </c>
      <c r="F3" s="308" t="s">
        <v>524</v>
      </c>
      <c r="G3" s="308" t="s">
        <v>523</v>
      </c>
      <c r="H3" s="308" t="s">
        <v>522</v>
      </c>
      <c r="I3" s="308" t="s">
        <v>521</v>
      </c>
      <c r="J3" s="308" t="s">
        <v>399</v>
      </c>
      <c r="K3" s="308" t="s">
        <v>1189</v>
      </c>
      <c r="L3" s="308" t="s">
        <v>1190</v>
      </c>
    </row>
    <row r="4" spans="1:12" ht="20" customHeight="1" x14ac:dyDescent="0.4">
      <c r="A4" s="306">
        <v>1</v>
      </c>
      <c r="B4" s="286" t="s">
        <v>968</v>
      </c>
      <c r="C4" s="396" t="s">
        <v>5369</v>
      </c>
      <c r="D4" s="396" t="s">
        <v>5387</v>
      </c>
      <c r="E4" s="396" t="s">
        <v>5404</v>
      </c>
      <c r="F4" s="396" t="s">
        <v>5422</v>
      </c>
      <c r="G4" s="396" t="s">
        <v>5438</v>
      </c>
      <c r="H4" s="396" t="s">
        <v>5452</v>
      </c>
      <c r="I4" s="396" t="s">
        <v>5470</v>
      </c>
      <c r="J4" s="396" t="s">
        <v>5496</v>
      </c>
      <c r="K4" s="404" t="s">
        <v>1091</v>
      </c>
      <c r="L4" s="404" t="s">
        <v>5525</v>
      </c>
    </row>
    <row r="5" spans="1:12" ht="20" customHeight="1" thickBot="1" x14ac:dyDescent="0.45">
      <c r="A5" s="310"/>
      <c r="B5" s="376" t="s">
        <v>400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</row>
    <row r="6" spans="1:12" ht="20" customHeight="1" x14ac:dyDescent="0.4">
      <c r="A6" s="283">
        <v>2</v>
      </c>
      <c r="B6" s="286" t="s">
        <v>5107</v>
      </c>
      <c r="C6" s="396" t="s">
        <v>5370</v>
      </c>
      <c r="D6" s="396" t="s">
        <v>5388</v>
      </c>
      <c r="E6" s="396" t="s">
        <v>5405</v>
      </c>
      <c r="F6" s="396" t="s">
        <v>5423</v>
      </c>
      <c r="G6" s="396" t="s">
        <v>3348</v>
      </c>
      <c r="H6" s="396" t="s">
        <v>5453</v>
      </c>
      <c r="I6" s="396" t="s">
        <v>5471</v>
      </c>
      <c r="J6" s="396" t="s">
        <v>5497</v>
      </c>
      <c r="K6" s="396" t="s">
        <v>3342</v>
      </c>
      <c r="L6" s="396" t="s">
        <v>5526</v>
      </c>
    </row>
    <row r="7" spans="1:12" ht="20" customHeight="1" thickBot="1" x14ac:dyDescent="0.45">
      <c r="A7" s="310"/>
      <c r="B7" s="376" t="s">
        <v>400</v>
      </c>
      <c r="C7" s="344"/>
      <c r="D7" s="344" t="s">
        <v>286</v>
      </c>
      <c r="E7" s="344"/>
      <c r="F7" s="344"/>
      <c r="G7" s="344"/>
      <c r="H7" s="344" t="s">
        <v>2511</v>
      </c>
      <c r="I7" s="344"/>
      <c r="J7" s="344"/>
      <c r="K7" s="344"/>
      <c r="L7" s="344"/>
    </row>
    <row r="8" spans="1:12" ht="20" customHeight="1" x14ac:dyDescent="0.4">
      <c r="A8" s="283">
        <v>3</v>
      </c>
      <c r="B8" s="288" t="s">
        <v>504</v>
      </c>
      <c r="C8" s="396" t="s">
        <v>5371</v>
      </c>
      <c r="D8" s="396" t="s">
        <v>5389</v>
      </c>
      <c r="E8" s="396" t="s">
        <v>3744</v>
      </c>
      <c r="F8" s="396" t="s">
        <v>5424</v>
      </c>
      <c r="G8" s="507"/>
      <c r="H8" s="396" t="s">
        <v>5454</v>
      </c>
      <c r="I8" s="396" t="s">
        <v>5472</v>
      </c>
      <c r="J8" s="395" t="s">
        <v>5498</v>
      </c>
      <c r="K8" s="396" t="s">
        <v>5512</v>
      </c>
      <c r="L8" s="396" t="s">
        <v>5527</v>
      </c>
    </row>
    <row r="9" spans="1:12" ht="20" customHeight="1" thickBot="1" x14ac:dyDescent="0.45">
      <c r="A9" s="310"/>
      <c r="B9" s="375" t="s">
        <v>400</v>
      </c>
      <c r="C9" s="344"/>
      <c r="D9" s="344"/>
      <c r="E9" s="344"/>
      <c r="F9" s="344"/>
      <c r="G9" s="508"/>
      <c r="H9" s="344"/>
      <c r="I9" s="344" t="s">
        <v>2511</v>
      </c>
      <c r="J9" s="344"/>
      <c r="K9" s="344"/>
      <c r="L9" s="344"/>
    </row>
    <row r="10" spans="1:12" ht="20" customHeight="1" x14ac:dyDescent="0.4">
      <c r="A10" s="283">
        <v>4</v>
      </c>
      <c r="B10" s="279" t="s">
        <v>1199</v>
      </c>
      <c r="C10" s="396" t="s">
        <v>5372</v>
      </c>
      <c r="D10" s="396" t="s">
        <v>4607</v>
      </c>
      <c r="E10" s="396" t="s">
        <v>5406</v>
      </c>
      <c r="F10" s="396" t="s">
        <v>1488</v>
      </c>
      <c r="G10" s="396" t="s">
        <v>5439</v>
      </c>
      <c r="H10" s="396" t="s">
        <v>5455</v>
      </c>
      <c r="I10" s="396" t="s">
        <v>5473</v>
      </c>
      <c r="J10" s="396" t="s">
        <v>2073</v>
      </c>
      <c r="K10" s="396" t="s">
        <v>5513</v>
      </c>
      <c r="L10" s="396" t="s">
        <v>1078</v>
      </c>
    </row>
    <row r="11" spans="1:12" ht="20" customHeight="1" thickBot="1" x14ac:dyDescent="0.45">
      <c r="A11" s="310"/>
      <c r="B11" s="376" t="s">
        <v>400</v>
      </c>
      <c r="C11" s="344" t="s">
        <v>389</v>
      </c>
      <c r="D11" s="344"/>
      <c r="E11" s="344"/>
      <c r="F11" s="344"/>
      <c r="G11" s="344"/>
      <c r="H11" s="344"/>
      <c r="I11" s="344"/>
      <c r="J11" s="344" t="s">
        <v>2840</v>
      </c>
      <c r="K11" s="344"/>
      <c r="L11" s="344"/>
    </row>
    <row r="12" spans="1:12" ht="20" customHeight="1" x14ac:dyDescent="0.4">
      <c r="A12" s="283">
        <v>5</v>
      </c>
      <c r="B12" s="286" t="s">
        <v>5119</v>
      </c>
      <c r="C12" s="396" t="s">
        <v>5373</v>
      </c>
      <c r="D12" s="396" t="s">
        <v>5390</v>
      </c>
      <c r="E12" s="396" t="s">
        <v>5407</v>
      </c>
      <c r="F12" s="396" t="s">
        <v>5425</v>
      </c>
      <c r="G12" s="396" t="s">
        <v>5440</v>
      </c>
      <c r="H12" s="396" t="s">
        <v>5456</v>
      </c>
      <c r="I12" s="396" t="s">
        <v>5474</v>
      </c>
      <c r="J12" s="395" t="s">
        <v>5499</v>
      </c>
      <c r="K12" s="396" t="s">
        <v>5514</v>
      </c>
      <c r="L12" s="396" t="s">
        <v>5528</v>
      </c>
    </row>
    <row r="13" spans="1:12" ht="20" customHeight="1" thickBot="1" x14ac:dyDescent="0.45">
      <c r="A13" s="310"/>
      <c r="B13" s="376" t="s">
        <v>400</v>
      </c>
      <c r="C13" s="344"/>
      <c r="D13" s="344" t="s">
        <v>5365</v>
      </c>
      <c r="E13" s="344" t="s">
        <v>5365</v>
      </c>
      <c r="F13" s="344"/>
      <c r="G13" s="344"/>
      <c r="H13" s="344"/>
      <c r="I13" s="344"/>
      <c r="J13" s="344" t="s">
        <v>3297</v>
      </c>
      <c r="K13" s="344"/>
      <c r="L13" s="344" t="s">
        <v>4562</v>
      </c>
    </row>
    <row r="14" spans="1:12" ht="20" customHeight="1" x14ac:dyDescent="0.4">
      <c r="A14" s="283">
        <v>6</v>
      </c>
      <c r="B14" s="286" t="s">
        <v>513</v>
      </c>
      <c r="C14" s="396" t="s">
        <v>5374</v>
      </c>
      <c r="D14" s="396" t="s">
        <v>5391</v>
      </c>
      <c r="E14" s="396" t="s">
        <v>5408</v>
      </c>
      <c r="F14" s="396" t="s">
        <v>5426</v>
      </c>
      <c r="G14" s="396" t="s">
        <v>5441</v>
      </c>
      <c r="H14" s="396" t="s">
        <v>5457</v>
      </c>
      <c r="I14" s="396" t="s">
        <v>5475</v>
      </c>
      <c r="J14" s="396" t="s">
        <v>5500</v>
      </c>
      <c r="K14" s="396" t="s">
        <v>4647</v>
      </c>
      <c r="L14" s="396" t="s">
        <v>5529</v>
      </c>
    </row>
    <row r="15" spans="1:12" ht="20" customHeight="1" thickBot="1" x14ac:dyDescent="0.45">
      <c r="A15" s="310"/>
      <c r="B15" s="376" t="s">
        <v>400</v>
      </c>
      <c r="C15" s="344"/>
      <c r="D15" s="344"/>
      <c r="E15" s="344"/>
      <c r="F15" s="344"/>
      <c r="G15" s="344"/>
      <c r="H15" s="344"/>
      <c r="I15" s="344"/>
      <c r="J15" s="344"/>
      <c r="K15" s="344"/>
      <c r="L15" s="344"/>
    </row>
    <row r="16" spans="1:12" ht="20" customHeight="1" x14ac:dyDescent="0.4">
      <c r="A16" s="283">
        <v>7</v>
      </c>
      <c r="B16" s="279" t="s">
        <v>512</v>
      </c>
      <c r="C16" s="396" t="s">
        <v>5375</v>
      </c>
      <c r="D16" s="396" t="s">
        <v>5392</v>
      </c>
      <c r="E16" s="396" t="s">
        <v>5409</v>
      </c>
      <c r="F16" s="396" t="s">
        <v>5427</v>
      </c>
      <c r="G16" s="396" t="s">
        <v>5442</v>
      </c>
      <c r="H16" s="396" t="s">
        <v>5458</v>
      </c>
      <c r="I16" s="396" t="s">
        <v>5476</v>
      </c>
      <c r="J16" s="396" t="s">
        <v>5501</v>
      </c>
      <c r="K16" s="396" t="s">
        <v>5515</v>
      </c>
      <c r="L16" s="396" t="s">
        <v>1078</v>
      </c>
    </row>
    <row r="17" spans="1:12" ht="20" customHeight="1" thickBot="1" x14ac:dyDescent="0.45">
      <c r="A17" s="310"/>
      <c r="B17" s="375" t="s">
        <v>400</v>
      </c>
      <c r="C17" s="344"/>
      <c r="D17" s="344"/>
      <c r="E17" s="344"/>
      <c r="F17" s="344"/>
      <c r="G17" s="344"/>
      <c r="H17" s="344"/>
      <c r="I17" s="344"/>
      <c r="J17" s="344" t="s">
        <v>3648</v>
      </c>
      <c r="K17" s="344" t="s">
        <v>2511</v>
      </c>
      <c r="L17" s="344"/>
    </row>
    <row r="18" spans="1:12" ht="20" customHeight="1" x14ac:dyDescent="0.4">
      <c r="A18" s="283">
        <v>8</v>
      </c>
      <c r="B18" s="286" t="s">
        <v>5215</v>
      </c>
      <c r="C18" s="396" t="s">
        <v>5376</v>
      </c>
      <c r="D18" s="396" t="s">
        <v>3388</v>
      </c>
      <c r="E18" s="396" t="s">
        <v>5410</v>
      </c>
      <c r="F18" s="396" t="s">
        <v>5428</v>
      </c>
      <c r="G18" s="396" t="s">
        <v>5443</v>
      </c>
      <c r="H18" s="396" t="s">
        <v>5459</v>
      </c>
      <c r="I18" s="396" t="s">
        <v>5477</v>
      </c>
      <c r="J18" s="396" t="s">
        <v>5502</v>
      </c>
      <c r="K18" s="396" t="s">
        <v>5516</v>
      </c>
      <c r="L18" s="396" t="s">
        <v>1802</v>
      </c>
    </row>
    <row r="19" spans="1:12" ht="20" customHeight="1" thickBot="1" x14ac:dyDescent="0.45">
      <c r="A19" s="310"/>
      <c r="B19" s="376" t="s">
        <v>400</v>
      </c>
      <c r="C19" s="344"/>
      <c r="D19" s="344"/>
      <c r="E19" s="344"/>
      <c r="F19" s="344"/>
      <c r="G19" s="344"/>
      <c r="H19" s="344"/>
      <c r="I19" s="344"/>
      <c r="J19" s="344"/>
      <c r="K19" s="344"/>
      <c r="L19" s="344"/>
    </row>
    <row r="20" spans="1:12" ht="20" customHeight="1" x14ac:dyDescent="0.4">
      <c r="A20" s="283">
        <v>9</v>
      </c>
      <c r="B20" s="279" t="s">
        <v>511</v>
      </c>
      <c r="C20" s="398" t="s">
        <v>5377</v>
      </c>
      <c r="D20" s="398" t="s">
        <v>5393</v>
      </c>
      <c r="E20" s="398" t="s">
        <v>5411</v>
      </c>
      <c r="F20" s="398" t="s">
        <v>5429</v>
      </c>
      <c r="G20" s="398" t="s">
        <v>5444</v>
      </c>
      <c r="H20" s="398" t="s">
        <v>5460</v>
      </c>
      <c r="I20" s="398" t="s">
        <v>5478</v>
      </c>
      <c r="J20" s="398" t="s">
        <v>5503</v>
      </c>
      <c r="K20" s="398" t="s">
        <v>5517</v>
      </c>
      <c r="L20" s="398" t="s">
        <v>281</v>
      </c>
    </row>
    <row r="21" spans="1:12" ht="20" customHeight="1" thickBot="1" x14ac:dyDescent="0.45">
      <c r="A21" s="310"/>
      <c r="B21" s="375" t="s">
        <v>400</v>
      </c>
      <c r="C21" s="381"/>
      <c r="D21" s="344"/>
      <c r="E21" s="344"/>
      <c r="F21" s="344"/>
      <c r="G21" s="344" t="s">
        <v>3295</v>
      </c>
      <c r="H21" s="344"/>
      <c r="I21" s="344"/>
      <c r="J21" s="344"/>
      <c r="K21" s="344"/>
      <c r="L21" s="344"/>
    </row>
    <row r="22" spans="1:12" ht="20" customHeight="1" x14ac:dyDescent="0.4">
      <c r="A22" s="283">
        <v>10</v>
      </c>
      <c r="B22" s="286" t="s">
        <v>514</v>
      </c>
      <c r="C22" s="396" t="s">
        <v>5378</v>
      </c>
      <c r="D22" s="396" t="s">
        <v>5394</v>
      </c>
      <c r="E22" s="396" t="s">
        <v>5412</v>
      </c>
      <c r="F22" s="396" t="s">
        <v>5430</v>
      </c>
      <c r="G22" s="396" t="s">
        <v>5445</v>
      </c>
      <c r="H22" s="395" t="s">
        <v>5461</v>
      </c>
      <c r="I22" s="396" t="s">
        <v>5479</v>
      </c>
      <c r="J22" s="396" t="s">
        <v>5504</v>
      </c>
      <c r="K22" s="396" t="s">
        <v>5518</v>
      </c>
      <c r="L22" s="396" t="s">
        <v>5530</v>
      </c>
    </row>
    <row r="23" spans="1:12" ht="20" customHeight="1" thickBot="1" x14ac:dyDescent="0.45">
      <c r="A23" s="310"/>
      <c r="B23" s="376" t="s">
        <v>400</v>
      </c>
      <c r="C23" s="344"/>
      <c r="D23" s="344"/>
      <c r="E23" s="344"/>
      <c r="F23" s="344"/>
      <c r="G23" s="344" t="s">
        <v>2840</v>
      </c>
      <c r="H23" s="344" t="s">
        <v>2511</v>
      </c>
      <c r="I23" s="344"/>
      <c r="J23" s="344"/>
      <c r="K23" s="344"/>
      <c r="L23" s="344"/>
    </row>
    <row r="24" spans="1:12" ht="20" customHeight="1" x14ac:dyDescent="0.4">
      <c r="A24" s="283">
        <v>11</v>
      </c>
      <c r="B24" s="286" t="s">
        <v>5092</v>
      </c>
      <c r="C24" s="396" t="s">
        <v>5379</v>
      </c>
      <c r="D24" s="396" t="s">
        <v>5395</v>
      </c>
      <c r="E24" s="396" t="s">
        <v>5413</v>
      </c>
      <c r="F24" s="396" t="s">
        <v>3429</v>
      </c>
      <c r="G24" s="396" t="s">
        <v>5446</v>
      </c>
      <c r="H24" s="396" t="s">
        <v>5462</v>
      </c>
      <c r="I24" s="396" t="s">
        <v>5480</v>
      </c>
      <c r="J24" s="396" t="s">
        <v>5505</v>
      </c>
      <c r="K24" s="396" t="s">
        <v>5519</v>
      </c>
      <c r="L24" s="396" t="s">
        <v>5531</v>
      </c>
    </row>
    <row r="25" spans="1:12" ht="20" customHeight="1" thickBot="1" x14ac:dyDescent="0.45">
      <c r="A25" s="310"/>
      <c r="B25" s="376" t="s">
        <v>400</v>
      </c>
      <c r="C25" s="344"/>
      <c r="D25" s="344"/>
      <c r="E25" s="344"/>
      <c r="F25" s="344"/>
      <c r="G25" s="344"/>
      <c r="H25" s="344"/>
      <c r="I25" s="344"/>
      <c r="J25" s="344"/>
      <c r="K25" s="344"/>
      <c r="L25" s="344"/>
    </row>
    <row r="26" spans="1:12" ht="20" customHeight="1" x14ac:dyDescent="0.4">
      <c r="A26" s="283">
        <v>12</v>
      </c>
      <c r="B26" s="286" t="s">
        <v>3245</v>
      </c>
      <c r="C26" s="396" t="s">
        <v>5380</v>
      </c>
      <c r="D26" s="396" t="s">
        <v>5396</v>
      </c>
      <c r="E26" s="396" t="s">
        <v>5414</v>
      </c>
      <c r="F26" s="396" t="s">
        <v>5431</v>
      </c>
      <c r="G26" s="396" t="s">
        <v>1077</v>
      </c>
      <c r="H26" s="396" t="s">
        <v>5463</v>
      </c>
      <c r="I26" s="395" t="s">
        <v>5481</v>
      </c>
      <c r="J26" s="395" t="s">
        <v>5506</v>
      </c>
      <c r="K26" s="396" t="s">
        <v>258</v>
      </c>
      <c r="L26" s="396" t="s">
        <v>2091</v>
      </c>
    </row>
    <row r="27" spans="1:12" ht="20" customHeight="1" thickBot="1" x14ac:dyDescent="0.45">
      <c r="A27" s="310"/>
      <c r="B27" s="376" t="s">
        <v>400</v>
      </c>
      <c r="C27" s="344"/>
      <c r="D27" s="344"/>
      <c r="E27" s="344"/>
      <c r="F27" s="344"/>
      <c r="G27" s="344"/>
      <c r="H27" s="344"/>
      <c r="I27" s="344" t="s">
        <v>237</v>
      </c>
      <c r="J27" s="344" t="s">
        <v>3511</v>
      </c>
      <c r="K27" s="344"/>
      <c r="L27" s="344"/>
    </row>
    <row r="28" spans="1:12" ht="20" customHeight="1" x14ac:dyDescent="0.4">
      <c r="A28" s="283">
        <v>13</v>
      </c>
      <c r="B28" s="286" t="s">
        <v>2942</v>
      </c>
      <c r="C28" s="396" t="s">
        <v>5381</v>
      </c>
      <c r="D28" s="396" t="s">
        <v>5397</v>
      </c>
      <c r="E28" s="396" t="s">
        <v>5415</v>
      </c>
      <c r="F28" s="396" t="s">
        <v>5432</v>
      </c>
      <c r="G28" s="396" t="s">
        <v>5447</v>
      </c>
      <c r="H28" s="396" t="s">
        <v>5464</v>
      </c>
      <c r="I28" s="396" t="s">
        <v>5482</v>
      </c>
      <c r="J28" s="396" t="s">
        <v>5507</v>
      </c>
      <c r="K28" s="396" t="s">
        <v>5520</v>
      </c>
      <c r="L28" s="396" t="s">
        <v>5532</v>
      </c>
    </row>
    <row r="29" spans="1:12" ht="20" customHeight="1" thickBot="1" x14ac:dyDescent="0.45">
      <c r="A29" s="310"/>
      <c r="B29" s="376" t="s">
        <v>400</v>
      </c>
      <c r="C29" s="344"/>
      <c r="D29" s="344"/>
      <c r="E29" s="344"/>
      <c r="F29" s="344"/>
      <c r="G29" s="377"/>
      <c r="H29" s="344"/>
      <c r="I29" s="344"/>
      <c r="J29" s="344"/>
      <c r="K29" s="344"/>
      <c r="L29" s="344"/>
    </row>
    <row r="30" spans="1:12" ht="20" customHeight="1" x14ac:dyDescent="0.4">
      <c r="A30" s="283">
        <v>14</v>
      </c>
      <c r="B30" s="279" t="s">
        <v>5262</v>
      </c>
      <c r="C30" s="396" t="s">
        <v>5382</v>
      </c>
      <c r="D30" s="396" t="s">
        <v>5398</v>
      </c>
      <c r="E30" s="396" t="s">
        <v>5416</v>
      </c>
      <c r="F30" s="396" t="s">
        <v>5433</v>
      </c>
      <c r="G30" s="396" t="s">
        <v>5448</v>
      </c>
      <c r="H30" s="396" t="s">
        <v>4719</v>
      </c>
      <c r="I30" s="396" t="s">
        <v>5483</v>
      </c>
      <c r="J30" s="396" t="s">
        <v>5510</v>
      </c>
      <c r="K30" s="396" t="s">
        <v>5521</v>
      </c>
      <c r="L30" s="404" t="s">
        <v>5533</v>
      </c>
    </row>
    <row r="31" spans="1:12" ht="20" customHeight="1" thickBot="1" x14ac:dyDescent="0.45">
      <c r="A31" s="310"/>
      <c r="B31" s="375" t="s">
        <v>400</v>
      </c>
      <c r="C31" s="344" t="s">
        <v>286</v>
      </c>
      <c r="D31" s="344" t="s">
        <v>2511</v>
      </c>
      <c r="E31" s="344"/>
      <c r="F31" s="344" t="s">
        <v>3295</v>
      </c>
      <c r="G31" s="344"/>
      <c r="H31" s="344" t="s">
        <v>2511</v>
      </c>
      <c r="I31" s="344"/>
      <c r="J31" s="344"/>
      <c r="K31" s="344"/>
      <c r="L31" s="344"/>
    </row>
    <row r="32" spans="1:12" ht="20" customHeight="1" x14ac:dyDescent="0.4">
      <c r="A32" s="283">
        <v>15</v>
      </c>
      <c r="B32" s="286" t="s">
        <v>243</v>
      </c>
      <c r="C32" s="396" t="s">
        <v>5383</v>
      </c>
      <c r="D32" s="396" t="s">
        <v>5399</v>
      </c>
      <c r="E32" s="396" t="s">
        <v>5417</v>
      </c>
      <c r="F32" s="396" t="s">
        <v>5434</v>
      </c>
      <c r="G32" s="396" t="s">
        <v>5449</v>
      </c>
      <c r="H32" s="396" t="s">
        <v>5465</v>
      </c>
      <c r="I32" s="396" t="s">
        <v>5484</v>
      </c>
      <c r="J32" s="396" t="s">
        <v>5508</v>
      </c>
      <c r="K32" s="396" t="s">
        <v>5522</v>
      </c>
      <c r="L32" s="396" t="s">
        <v>5534</v>
      </c>
    </row>
    <row r="33" spans="1:12" ht="20" customHeight="1" thickBot="1" x14ac:dyDescent="0.45">
      <c r="A33" s="310"/>
      <c r="B33" s="376" t="s">
        <v>400</v>
      </c>
      <c r="C33" s="344"/>
      <c r="D33" s="344"/>
      <c r="E33" s="344"/>
      <c r="F33" s="344"/>
      <c r="G33" s="344"/>
      <c r="H33" s="344"/>
      <c r="I33" s="344"/>
      <c r="J33" s="344"/>
      <c r="K33" s="344"/>
      <c r="L33" s="344"/>
    </row>
    <row r="34" spans="1:12" ht="20" customHeight="1" x14ac:dyDescent="0.4">
      <c r="A34" s="283">
        <v>16</v>
      </c>
      <c r="B34" s="279" t="s">
        <v>517</v>
      </c>
      <c r="C34" s="396" t="s">
        <v>5384</v>
      </c>
      <c r="D34" s="396" t="s">
        <v>5400</v>
      </c>
      <c r="E34" s="396" t="s">
        <v>5418</v>
      </c>
      <c r="F34" s="396" t="s">
        <v>5435</v>
      </c>
      <c r="G34" s="396" t="s">
        <v>5450</v>
      </c>
      <c r="H34" s="396" t="s">
        <v>5466</v>
      </c>
      <c r="I34" s="396" t="s">
        <v>5485</v>
      </c>
      <c r="J34" s="396" t="s">
        <v>5509</v>
      </c>
      <c r="K34" s="396" t="s">
        <v>5523</v>
      </c>
      <c r="L34" s="396" t="s">
        <v>5535</v>
      </c>
    </row>
    <row r="35" spans="1:12" ht="20" customHeight="1" thickBot="1" x14ac:dyDescent="0.45">
      <c r="A35" s="310"/>
      <c r="B35" s="376" t="s">
        <v>400</v>
      </c>
      <c r="C35" s="344"/>
      <c r="D35" s="344"/>
      <c r="E35" s="344"/>
      <c r="F35" s="344"/>
      <c r="G35" s="344"/>
      <c r="H35" s="344" t="s">
        <v>3295</v>
      </c>
      <c r="I35" s="344" t="s">
        <v>3297</v>
      </c>
      <c r="J35" s="344"/>
      <c r="K35" s="344"/>
      <c r="L35" s="344" t="s">
        <v>2511</v>
      </c>
    </row>
    <row r="36" spans="1:12" ht="20" customHeight="1" x14ac:dyDescent="0.4">
      <c r="A36" s="283">
        <v>17</v>
      </c>
      <c r="B36" s="288" t="s">
        <v>3629</v>
      </c>
      <c r="C36" s="396" t="s">
        <v>5385</v>
      </c>
      <c r="D36" s="396" t="s">
        <v>5420</v>
      </c>
      <c r="E36" s="396" t="s">
        <v>5419</v>
      </c>
      <c r="F36" s="396" t="s">
        <v>5436</v>
      </c>
      <c r="G36" s="396" t="s">
        <v>5451</v>
      </c>
      <c r="H36" s="396" t="s">
        <v>5467</v>
      </c>
      <c r="I36" s="396" t="s">
        <v>1078</v>
      </c>
      <c r="J36" s="485"/>
      <c r="K36" s="485"/>
      <c r="L36" s="485"/>
    </row>
    <row r="37" spans="1:12" ht="20" customHeight="1" thickBot="1" x14ac:dyDescent="0.45">
      <c r="A37" s="310"/>
      <c r="B37" s="376" t="s">
        <v>400</v>
      </c>
      <c r="C37" s="344"/>
      <c r="D37" s="344"/>
      <c r="E37" s="344"/>
      <c r="F37" s="344"/>
      <c r="G37" s="344"/>
      <c r="H37" s="344"/>
      <c r="I37" s="344"/>
      <c r="J37" s="394"/>
      <c r="K37" s="394"/>
      <c r="L37" s="394"/>
    </row>
    <row r="38" spans="1:12" ht="20" customHeight="1" x14ac:dyDescent="0.4">
      <c r="A38" s="283">
        <v>18</v>
      </c>
      <c r="B38" s="286" t="s">
        <v>3249</v>
      </c>
      <c r="C38" s="396" t="s">
        <v>5386</v>
      </c>
      <c r="D38" s="396" t="s">
        <v>5401</v>
      </c>
      <c r="E38" s="396" t="s">
        <v>5421</v>
      </c>
      <c r="F38" s="485"/>
      <c r="G38" s="485"/>
      <c r="H38" s="485"/>
      <c r="I38" s="485"/>
      <c r="J38" s="396" t="s">
        <v>5511</v>
      </c>
      <c r="K38" s="404" t="s">
        <v>5524</v>
      </c>
      <c r="L38" s="404" t="s">
        <v>5536</v>
      </c>
    </row>
    <row r="39" spans="1:12" ht="20" customHeight="1" thickBot="1" x14ac:dyDescent="0.45">
      <c r="A39" s="310"/>
      <c r="B39" s="376" t="s">
        <v>400</v>
      </c>
      <c r="C39" s="377" t="s">
        <v>3296</v>
      </c>
      <c r="D39" s="377" t="s">
        <v>3296</v>
      </c>
      <c r="E39" s="377" t="s">
        <v>237</v>
      </c>
      <c r="F39" s="394"/>
      <c r="G39" s="394"/>
      <c r="H39" s="394"/>
      <c r="I39" s="394"/>
      <c r="J39" s="377" t="s">
        <v>3511</v>
      </c>
      <c r="K39" s="377" t="s">
        <v>3511</v>
      </c>
      <c r="L39" s="377" t="s">
        <v>3511</v>
      </c>
    </row>
    <row r="40" spans="1:12" ht="18" x14ac:dyDescent="0.4">
      <c r="A40" s="283"/>
      <c r="B40" s="288" t="s">
        <v>5272</v>
      </c>
      <c r="C40" s="485"/>
      <c r="D40" s="396" t="s">
        <v>5402</v>
      </c>
      <c r="E40" s="485"/>
      <c r="F40" s="396" t="s">
        <v>5437</v>
      </c>
      <c r="G40" s="485"/>
      <c r="H40" s="396" t="s">
        <v>5468</v>
      </c>
      <c r="I40" s="485"/>
      <c r="J40" s="485"/>
      <c r="K40" s="485"/>
      <c r="L40" s="485"/>
    </row>
    <row r="41" spans="1:12" ht="18.5" thickBot="1" x14ac:dyDescent="0.45">
      <c r="A41" s="310"/>
      <c r="B41" s="376" t="s">
        <v>400</v>
      </c>
      <c r="C41" s="394"/>
      <c r="D41" s="344" t="s">
        <v>5274</v>
      </c>
      <c r="E41" s="394"/>
      <c r="F41" s="344" t="s">
        <v>5273</v>
      </c>
      <c r="G41" s="394"/>
      <c r="H41" s="396" t="s">
        <v>5274</v>
      </c>
      <c r="I41" s="394"/>
      <c r="J41" s="394"/>
      <c r="K41" s="394"/>
      <c r="L41" s="394"/>
    </row>
    <row r="42" spans="1:12" ht="18" x14ac:dyDescent="0.4">
      <c r="A42" s="283"/>
      <c r="B42" s="288" t="s">
        <v>5272</v>
      </c>
      <c r="C42" s="485"/>
      <c r="D42" s="396" t="s">
        <v>5403</v>
      </c>
      <c r="E42" s="485"/>
      <c r="F42" s="485"/>
      <c r="G42" s="485"/>
      <c r="H42" s="396" t="s">
        <v>5469</v>
      </c>
      <c r="I42" s="485"/>
      <c r="J42" s="485"/>
      <c r="K42" s="485"/>
      <c r="L42" s="485"/>
    </row>
    <row r="43" spans="1:12" ht="18.5" thickBot="1" x14ac:dyDescent="0.45">
      <c r="A43" s="310"/>
      <c r="B43" s="376" t="s">
        <v>400</v>
      </c>
      <c r="C43" s="394"/>
      <c r="D43" s="344" t="s">
        <v>5273</v>
      </c>
      <c r="E43" s="394"/>
      <c r="F43" s="394"/>
      <c r="G43" s="394"/>
      <c r="H43" s="344" t="s">
        <v>5273</v>
      </c>
      <c r="I43" s="394"/>
      <c r="J43" s="394"/>
      <c r="K43" s="394"/>
      <c r="L43" s="394"/>
    </row>
    <row r="45" spans="1:12" ht="15.5" x14ac:dyDescent="0.35">
      <c r="G45" s="487" t="s">
        <v>5486</v>
      </c>
      <c r="H45" s="513" t="s">
        <v>5494</v>
      </c>
      <c r="I45" s="489" t="s">
        <v>5490</v>
      </c>
      <c r="J45" s="489" t="s">
        <v>5495</v>
      </c>
      <c r="K45" s="489" t="s">
        <v>5493</v>
      </c>
    </row>
    <row r="46" spans="1:12" ht="15.5" x14ac:dyDescent="0.35">
      <c r="G46" s="510"/>
      <c r="H46" s="502"/>
      <c r="I46" s="502"/>
      <c r="J46" s="502"/>
      <c r="K46" s="502"/>
    </row>
    <row r="47" spans="1:12" ht="15.5" x14ac:dyDescent="0.35">
      <c r="G47" s="511" t="s">
        <v>5487</v>
      </c>
      <c r="H47" s="512" t="s">
        <v>4650</v>
      </c>
      <c r="I47" s="512" t="s">
        <v>5491</v>
      </c>
      <c r="J47" s="512" t="s">
        <v>5492</v>
      </c>
      <c r="K47" s="512" t="s">
        <v>4735</v>
      </c>
    </row>
    <row r="48" spans="1:12" ht="15.5" x14ac:dyDescent="0.35">
      <c r="G48" s="511" t="s">
        <v>1845</v>
      </c>
      <c r="H48" s="514" t="s">
        <v>4621</v>
      </c>
      <c r="I48" s="512" t="s">
        <v>265</v>
      </c>
      <c r="J48" s="512"/>
      <c r="K48" s="512"/>
    </row>
    <row r="49" spans="7:11" ht="15.5" x14ac:dyDescent="0.35">
      <c r="G49" s="511" t="s">
        <v>5488</v>
      </c>
      <c r="H49" s="512" t="s">
        <v>5553</v>
      </c>
      <c r="I49" s="512"/>
      <c r="J49" s="512"/>
      <c r="K49" s="512"/>
    </row>
    <row r="50" spans="7:11" ht="15.5" x14ac:dyDescent="0.35">
      <c r="G50" s="511" t="s">
        <v>5489</v>
      </c>
      <c r="H50" s="512"/>
      <c r="I50" s="512"/>
      <c r="J50" s="512"/>
      <c r="K50" s="512"/>
    </row>
    <row r="51" spans="7:11" ht="14" x14ac:dyDescent="0.3">
      <c r="G51" s="1"/>
      <c r="H51" s="512"/>
      <c r="I51" s="512"/>
      <c r="J51" s="512"/>
      <c r="K51" s="512"/>
    </row>
    <row r="52" spans="7:11" ht="14" x14ac:dyDescent="0.3">
      <c r="G52" s="1"/>
      <c r="H52" s="512"/>
      <c r="I52" s="512"/>
      <c r="J52" s="512"/>
      <c r="K52" s="512"/>
    </row>
    <row r="53" spans="7:11" ht="14" x14ac:dyDescent="0.3">
      <c r="G53" s="1"/>
      <c r="H53" s="512"/>
      <c r="I53" s="512"/>
      <c r="J53" s="512"/>
      <c r="K53" s="512"/>
    </row>
    <row r="54" spans="7:11" ht="14" x14ac:dyDescent="0.3">
      <c r="G54" s="1"/>
      <c r="H54" s="512"/>
      <c r="I54" s="512"/>
      <c r="J54" s="512"/>
      <c r="K54" s="512"/>
    </row>
    <row r="55" spans="7:11" x14ac:dyDescent="0.25">
      <c r="G55" s="1"/>
      <c r="H55" s="1"/>
      <c r="I55" s="1"/>
      <c r="J55" s="1"/>
      <c r="K55" s="1"/>
    </row>
    <row r="56" spans="7:11" x14ac:dyDescent="0.25">
      <c r="G56" s="1"/>
      <c r="H56" s="1"/>
      <c r="I56" s="1"/>
      <c r="J56" s="1"/>
      <c r="K56" s="1"/>
    </row>
    <row r="57" spans="7:11" x14ac:dyDescent="0.25">
      <c r="G57" s="1"/>
      <c r="H57" s="1"/>
      <c r="I57" s="1"/>
      <c r="J57" s="1"/>
      <c r="K57" s="1"/>
    </row>
    <row r="58" spans="7:11" x14ac:dyDescent="0.25">
      <c r="G58" s="1"/>
      <c r="H58" s="1"/>
      <c r="I58" s="1"/>
      <c r="J58" s="1"/>
      <c r="K58" s="1"/>
    </row>
    <row r="59" spans="7:11" x14ac:dyDescent="0.25">
      <c r="G59" s="1"/>
      <c r="H59" s="1"/>
      <c r="I59" s="1"/>
      <c r="J59" s="1"/>
      <c r="K59" s="1"/>
    </row>
    <row r="60" spans="7:11" x14ac:dyDescent="0.25">
      <c r="G60" s="1"/>
      <c r="H60" s="1"/>
      <c r="I60" s="1"/>
      <c r="J60" s="1"/>
      <c r="K60" s="1"/>
    </row>
    <row r="61" spans="7:11" x14ac:dyDescent="0.25">
      <c r="G61" s="1"/>
      <c r="H61" s="1"/>
      <c r="I61" s="1"/>
      <c r="J61" s="1"/>
      <c r="K61" s="1"/>
    </row>
    <row r="62" spans="7:11" x14ac:dyDescent="0.25">
      <c r="G62" s="1"/>
      <c r="H62" s="1"/>
      <c r="I62" s="1"/>
      <c r="J62" s="1"/>
      <c r="K62" s="1"/>
    </row>
    <row r="63" spans="7:11" x14ac:dyDescent="0.25">
      <c r="G63" s="1"/>
      <c r="H63" s="1"/>
      <c r="I63" s="1"/>
      <c r="J63" s="1"/>
      <c r="K63" s="1"/>
    </row>
    <row r="64" spans="7:11" x14ac:dyDescent="0.25">
      <c r="G64" s="1"/>
      <c r="H64" s="1"/>
      <c r="I64" s="1"/>
      <c r="J64" s="1"/>
      <c r="K64" s="1"/>
    </row>
  </sheetData>
  <mergeCells count="1">
    <mergeCell ref="A1:L1"/>
  </mergeCells>
  <pageMargins left="0.7" right="0.7" top="0.75" bottom="0.75" header="0.3" footer="0.3"/>
  <pageSetup scale="4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54" zoomScaleNormal="54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2.5" x14ac:dyDescent="0.25"/>
  <cols>
    <col min="2" max="2" width="35.90625" customWidth="1"/>
    <col min="3" max="12" width="25.6328125" customWidth="1"/>
  </cols>
  <sheetData>
    <row r="1" spans="1:12" ht="23" x14ac:dyDescent="0.5">
      <c r="A1" s="567" t="s">
        <v>5555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</row>
    <row r="2" spans="1:12" ht="13" x14ac:dyDescent="0.3">
      <c r="A2" s="274"/>
      <c r="B2" s="275"/>
      <c r="C2" s="307"/>
      <c r="D2" s="274"/>
      <c r="E2" s="274"/>
      <c r="F2" s="274"/>
      <c r="G2" s="274"/>
      <c r="H2" s="274"/>
      <c r="I2" s="274"/>
      <c r="J2" s="274"/>
      <c r="K2" s="274"/>
      <c r="L2" s="274"/>
    </row>
    <row r="3" spans="1:12" ht="18" x14ac:dyDescent="0.4">
      <c r="A3" s="306" t="s">
        <v>741</v>
      </c>
      <c r="B3" s="307" t="s">
        <v>398</v>
      </c>
      <c r="C3" s="308" t="s">
        <v>520</v>
      </c>
      <c r="D3" s="308" t="s">
        <v>519</v>
      </c>
      <c r="E3" s="308" t="s">
        <v>397</v>
      </c>
      <c r="F3" s="308" t="s">
        <v>524</v>
      </c>
      <c r="G3" s="308" t="s">
        <v>523</v>
      </c>
      <c r="H3" s="308" t="s">
        <v>522</v>
      </c>
      <c r="I3" s="308" t="s">
        <v>521</v>
      </c>
      <c r="J3" s="308" t="s">
        <v>399</v>
      </c>
      <c r="K3" s="308" t="s">
        <v>1189</v>
      </c>
      <c r="L3" s="308" t="s">
        <v>1190</v>
      </c>
    </row>
    <row r="4" spans="1:12" ht="18" x14ac:dyDescent="0.4">
      <c r="A4" s="306">
        <v>1</v>
      </c>
      <c r="B4" s="286" t="s">
        <v>968</v>
      </c>
      <c r="C4" s="396"/>
      <c r="D4" s="396"/>
      <c r="E4" s="396"/>
      <c r="F4" s="396"/>
      <c r="G4" s="396"/>
      <c r="H4" s="396"/>
      <c r="I4" s="396"/>
      <c r="J4" s="396"/>
      <c r="K4" s="404"/>
      <c r="L4" s="404"/>
    </row>
    <row r="5" spans="1:12" ht="18.5" thickBot="1" x14ac:dyDescent="0.45">
      <c r="A5" s="310"/>
      <c r="B5" s="375" t="s">
        <v>400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</row>
    <row r="6" spans="1:12" ht="18" x14ac:dyDescent="0.4">
      <c r="A6" s="283">
        <v>2</v>
      </c>
      <c r="B6" s="286" t="s">
        <v>5107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</row>
    <row r="7" spans="1:12" ht="18.5" thickBot="1" x14ac:dyDescent="0.45">
      <c r="A7" s="310"/>
      <c r="B7" s="375" t="s">
        <v>400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</row>
    <row r="8" spans="1:12" ht="18" x14ac:dyDescent="0.4">
      <c r="A8" s="283">
        <v>3</v>
      </c>
      <c r="B8" s="288" t="s">
        <v>504</v>
      </c>
      <c r="C8" s="396"/>
      <c r="D8" s="396"/>
      <c r="E8" s="396"/>
      <c r="F8" s="396"/>
      <c r="G8" s="396"/>
      <c r="H8" s="396"/>
      <c r="I8" s="396"/>
      <c r="J8" s="395"/>
      <c r="K8" s="396"/>
      <c r="L8" s="396"/>
    </row>
    <row r="9" spans="1:12" ht="18.5" thickBot="1" x14ac:dyDescent="0.45">
      <c r="A9" s="310"/>
      <c r="B9" s="375" t="s">
        <v>400</v>
      </c>
      <c r="C9" s="344"/>
      <c r="D9" s="344"/>
      <c r="E9" s="344"/>
      <c r="F9" s="344"/>
      <c r="G9" s="344"/>
      <c r="H9" s="344"/>
      <c r="I9" s="344"/>
      <c r="J9" s="344"/>
      <c r="K9" s="344"/>
      <c r="L9" s="344"/>
    </row>
    <row r="10" spans="1:12" ht="18" x14ac:dyDescent="0.4">
      <c r="A10" s="283">
        <v>4</v>
      </c>
      <c r="B10" s="279" t="s">
        <v>1199</v>
      </c>
      <c r="C10" s="396"/>
      <c r="D10" s="396"/>
      <c r="E10" s="396"/>
      <c r="F10" s="396"/>
      <c r="G10" s="396"/>
      <c r="H10" s="396"/>
      <c r="I10" s="396"/>
      <c r="J10" s="396"/>
      <c r="K10" s="396"/>
      <c r="L10" s="396"/>
    </row>
    <row r="11" spans="1:12" ht="18.5" thickBot="1" x14ac:dyDescent="0.45">
      <c r="A11" s="310"/>
      <c r="B11" s="375" t="s">
        <v>400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</row>
    <row r="12" spans="1:12" ht="18" x14ac:dyDescent="0.4">
      <c r="A12" s="283">
        <v>5</v>
      </c>
      <c r="B12" s="286" t="s">
        <v>5119</v>
      </c>
      <c r="C12" s="396"/>
      <c r="D12" s="396"/>
      <c r="E12" s="396"/>
      <c r="F12" s="396"/>
      <c r="G12" s="396"/>
      <c r="H12" s="396"/>
      <c r="I12" s="396"/>
      <c r="J12" s="395"/>
      <c r="K12" s="396"/>
      <c r="L12" s="396"/>
    </row>
    <row r="13" spans="1:12" ht="18.5" thickBot="1" x14ac:dyDescent="0.45">
      <c r="A13" s="310"/>
      <c r="B13" s="375" t="s">
        <v>400</v>
      </c>
      <c r="C13" s="344"/>
      <c r="D13" s="344"/>
      <c r="E13" s="344"/>
      <c r="F13" s="344"/>
      <c r="G13" s="344"/>
      <c r="H13" s="344"/>
      <c r="I13" s="344"/>
      <c r="J13" s="344"/>
      <c r="K13" s="344"/>
      <c r="L13" s="344"/>
    </row>
    <row r="14" spans="1:12" ht="18" x14ac:dyDescent="0.4">
      <c r="A14" s="283">
        <v>6</v>
      </c>
      <c r="B14" s="286" t="s">
        <v>513</v>
      </c>
      <c r="C14" s="396"/>
      <c r="D14" s="396"/>
      <c r="E14" s="396"/>
      <c r="F14" s="396"/>
      <c r="G14" s="396"/>
      <c r="H14" s="396"/>
      <c r="I14" s="396"/>
      <c r="J14" s="396"/>
      <c r="K14" s="396"/>
      <c r="L14" s="396"/>
    </row>
    <row r="15" spans="1:12" ht="18.5" thickBot="1" x14ac:dyDescent="0.45">
      <c r="A15" s="310"/>
      <c r="B15" s="375" t="s">
        <v>400</v>
      </c>
      <c r="C15" s="344"/>
      <c r="D15" s="344"/>
      <c r="E15" s="344"/>
      <c r="F15" s="344"/>
      <c r="G15" s="344"/>
      <c r="H15" s="344"/>
      <c r="I15" s="344"/>
      <c r="J15" s="344"/>
      <c r="K15" s="344"/>
      <c r="L15" s="344"/>
    </row>
    <row r="16" spans="1:12" ht="18" x14ac:dyDescent="0.4">
      <c r="A16" s="283">
        <v>7</v>
      </c>
      <c r="B16" s="279" t="s">
        <v>512</v>
      </c>
      <c r="C16" s="396"/>
      <c r="D16" s="396"/>
      <c r="E16" s="396"/>
      <c r="F16" s="396"/>
      <c r="G16" s="396"/>
      <c r="H16" s="396"/>
      <c r="I16" s="396"/>
      <c r="J16" s="396"/>
      <c r="K16" s="396"/>
      <c r="L16" s="396"/>
    </row>
    <row r="17" spans="1:12" ht="18.5" thickBot="1" x14ac:dyDescent="0.45">
      <c r="A17" s="310"/>
      <c r="B17" s="375" t="s">
        <v>400</v>
      </c>
      <c r="C17" s="344"/>
      <c r="D17" s="344"/>
      <c r="E17" s="344"/>
      <c r="F17" s="344"/>
      <c r="G17" s="344"/>
      <c r="H17" s="344"/>
      <c r="I17" s="344"/>
      <c r="J17" s="344"/>
      <c r="K17" s="344"/>
      <c r="L17" s="344"/>
    </row>
    <row r="18" spans="1:12" ht="18" x14ac:dyDescent="0.4">
      <c r="A18" s="283">
        <v>8</v>
      </c>
      <c r="B18" s="286" t="s">
        <v>5215</v>
      </c>
      <c r="C18" s="396"/>
      <c r="D18" s="396"/>
      <c r="E18" s="396"/>
      <c r="F18" s="396"/>
      <c r="G18" s="396"/>
      <c r="H18" s="396"/>
      <c r="I18" s="396"/>
      <c r="J18" s="396"/>
      <c r="K18" s="396"/>
      <c r="L18" s="396"/>
    </row>
    <row r="19" spans="1:12" ht="18.5" thickBot="1" x14ac:dyDescent="0.45">
      <c r="A19" s="310"/>
      <c r="B19" s="376" t="s">
        <v>400</v>
      </c>
      <c r="C19" s="344"/>
      <c r="D19" s="344"/>
      <c r="E19" s="344"/>
      <c r="F19" s="344"/>
      <c r="G19" s="344"/>
      <c r="H19" s="344"/>
      <c r="I19" s="344"/>
      <c r="J19" s="344"/>
      <c r="K19" s="344"/>
      <c r="L19" s="344"/>
    </row>
    <row r="20" spans="1:12" ht="18" x14ac:dyDescent="0.4">
      <c r="A20" s="283">
        <v>9</v>
      </c>
      <c r="B20" s="279" t="s">
        <v>511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</row>
    <row r="21" spans="1:12" ht="18.5" thickBot="1" x14ac:dyDescent="0.45">
      <c r="A21" s="310"/>
      <c r="B21" s="375" t="s">
        <v>400</v>
      </c>
      <c r="C21" s="381"/>
      <c r="D21" s="344"/>
      <c r="E21" s="344"/>
      <c r="F21" s="344"/>
      <c r="G21" s="344"/>
      <c r="H21" s="344"/>
      <c r="I21" s="344"/>
      <c r="J21" s="344"/>
      <c r="K21" s="344"/>
      <c r="L21" s="344"/>
    </row>
    <row r="22" spans="1:12" ht="18" x14ac:dyDescent="0.4">
      <c r="A22" s="283">
        <v>10</v>
      </c>
      <c r="B22" s="286" t="s">
        <v>514</v>
      </c>
      <c r="C22" s="396"/>
      <c r="D22" s="396"/>
      <c r="E22" s="396"/>
      <c r="F22" s="396"/>
      <c r="G22" s="396"/>
      <c r="H22" s="395"/>
      <c r="I22" s="396"/>
      <c r="J22" s="396"/>
      <c r="K22" s="396"/>
      <c r="L22" s="396"/>
    </row>
    <row r="23" spans="1:12" ht="18.5" thickBot="1" x14ac:dyDescent="0.45">
      <c r="A23" s="310"/>
      <c r="B23" s="376" t="s">
        <v>400</v>
      </c>
      <c r="C23" s="344"/>
      <c r="D23" s="344"/>
      <c r="E23" s="344"/>
      <c r="F23" s="344"/>
      <c r="G23" s="344"/>
      <c r="H23" s="344"/>
      <c r="I23" s="344"/>
      <c r="J23" s="344"/>
      <c r="K23" s="344"/>
      <c r="L23" s="344"/>
    </row>
    <row r="24" spans="1:12" ht="18" x14ac:dyDescent="0.4">
      <c r="A24" s="283">
        <v>11</v>
      </c>
      <c r="B24" s="286" t="s">
        <v>5092</v>
      </c>
      <c r="C24" s="396"/>
      <c r="D24" s="396"/>
      <c r="E24" s="396"/>
      <c r="F24" s="396"/>
      <c r="G24" s="396"/>
      <c r="H24" s="396"/>
      <c r="I24" s="396"/>
      <c r="J24" s="396"/>
      <c r="K24" s="396"/>
      <c r="L24" s="396"/>
    </row>
    <row r="25" spans="1:12" ht="18.5" thickBot="1" x14ac:dyDescent="0.45">
      <c r="A25" s="310"/>
      <c r="B25" s="376" t="s">
        <v>400</v>
      </c>
      <c r="C25" s="344"/>
      <c r="D25" s="344"/>
      <c r="E25" s="344"/>
      <c r="F25" s="344"/>
      <c r="G25" s="344"/>
      <c r="H25" s="344"/>
      <c r="I25" s="344"/>
      <c r="J25" s="344"/>
      <c r="K25" s="344"/>
      <c r="L25" s="344"/>
    </row>
    <row r="26" spans="1:12" ht="18" x14ac:dyDescent="0.4">
      <c r="A26" s="283">
        <v>12</v>
      </c>
      <c r="B26" s="286" t="s">
        <v>3245</v>
      </c>
      <c r="C26" s="396"/>
      <c r="D26" s="396"/>
      <c r="E26" s="396"/>
      <c r="F26" s="396"/>
      <c r="G26" s="396"/>
      <c r="H26" s="396"/>
      <c r="I26" s="395"/>
      <c r="J26" s="395"/>
      <c r="K26" s="396"/>
      <c r="L26" s="396"/>
    </row>
    <row r="27" spans="1:12" ht="18.5" thickBot="1" x14ac:dyDescent="0.45">
      <c r="A27" s="310"/>
      <c r="B27" s="376" t="s">
        <v>400</v>
      </c>
      <c r="C27" s="344"/>
      <c r="D27" s="344"/>
      <c r="E27" s="344"/>
      <c r="F27" s="344"/>
      <c r="G27" s="344"/>
      <c r="H27" s="344"/>
      <c r="I27" s="344"/>
      <c r="J27" s="344"/>
      <c r="K27" s="344"/>
      <c r="L27" s="344"/>
    </row>
    <row r="28" spans="1:12" ht="18" x14ac:dyDescent="0.4">
      <c r="A28" s="283">
        <v>13</v>
      </c>
      <c r="B28" s="286" t="s">
        <v>2942</v>
      </c>
      <c r="C28" s="396"/>
      <c r="D28" s="396"/>
      <c r="E28" s="396"/>
      <c r="F28" s="396"/>
      <c r="G28" s="396"/>
      <c r="H28" s="396"/>
      <c r="I28" s="396"/>
      <c r="J28" s="396"/>
      <c r="K28" s="396"/>
      <c r="L28" s="396"/>
    </row>
    <row r="29" spans="1:12" ht="18.5" thickBot="1" x14ac:dyDescent="0.45">
      <c r="A29" s="310"/>
      <c r="B29" s="376" t="s">
        <v>400</v>
      </c>
      <c r="C29" s="344"/>
      <c r="D29" s="344"/>
      <c r="E29" s="344"/>
      <c r="F29" s="344"/>
      <c r="G29" s="377"/>
      <c r="H29" s="344"/>
      <c r="I29" s="344"/>
      <c r="J29" s="344"/>
      <c r="K29" s="344"/>
      <c r="L29" s="344"/>
    </row>
    <row r="30" spans="1:12" ht="18" x14ac:dyDescent="0.4">
      <c r="A30" s="283">
        <v>14</v>
      </c>
      <c r="B30" s="279" t="s">
        <v>5262</v>
      </c>
      <c r="C30" s="396"/>
      <c r="D30" s="396"/>
      <c r="E30" s="396"/>
      <c r="F30" s="396"/>
      <c r="G30" s="396"/>
      <c r="H30" s="396"/>
      <c r="I30" s="396"/>
      <c r="J30" s="396"/>
      <c r="K30" s="396"/>
      <c r="L30" s="404"/>
    </row>
    <row r="31" spans="1:12" ht="18.5" thickBot="1" x14ac:dyDescent="0.45">
      <c r="A31" s="310"/>
      <c r="B31" s="375" t="s">
        <v>400</v>
      </c>
      <c r="C31" s="344"/>
      <c r="D31" s="344"/>
      <c r="E31" s="344"/>
      <c r="F31" s="344"/>
      <c r="G31" s="344"/>
      <c r="H31" s="344"/>
      <c r="I31" s="344"/>
      <c r="J31" s="344"/>
      <c r="K31" s="344"/>
      <c r="L31" s="344"/>
    </row>
    <row r="32" spans="1:12" ht="18" x14ac:dyDescent="0.4">
      <c r="A32" s="283">
        <v>15</v>
      </c>
      <c r="B32" s="286" t="s">
        <v>243</v>
      </c>
      <c r="C32" s="396"/>
      <c r="D32" s="396"/>
      <c r="E32" s="396"/>
      <c r="F32" s="396"/>
      <c r="G32" s="396"/>
      <c r="H32" s="396"/>
      <c r="I32" s="396"/>
      <c r="J32" s="396"/>
      <c r="K32" s="396"/>
      <c r="L32" s="396"/>
    </row>
    <row r="33" spans="1:12" ht="18.5" thickBot="1" x14ac:dyDescent="0.45">
      <c r="A33" s="310"/>
      <c r="B33" s="376" t="s">
        <v>400</v>
      </c>
      <c r="C33" s="344"/>
      <c r="D33" s="344"/>
      <c r="E33" s="344"/>
      <c r="F33" s="344"/>
      <c r="G33" s="344"/>
      <c r="H33" s="344"/>
      <c r="I33" s="344"/>
      <c r="J33" s="344"/>
      <c r="K33" s="344"/>
      <c r="L33" s="344"/>
    </row>
    <row r="34" spans="1:12" ht="18" x14ac:dyDescent="0.4">
      <c r="A34" s="283">
        <v>16</v>
      </c>
      <c r="B34" s="279" t="s">
        <v>517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</row>
    <row r="35" spans="1:12" ht="18.5" thickBot="1" x14ac:dyDescent="0.45">
      <c r="A35" s="310"/>
      <c r="B35" s="376" t="s">
        <v>400</v>
      </c>
      <c r="C35" s="344"/>
      <c r="D35" s="344"/>
      <c r="E35" s="344"/>
      <c r="F35" s="344"/>
      <c r="G35" s="344"/>
      <c r="H35" s="344"/>
      <c r="I35" s="344"/>
      <c r="J35" s="344"/>
      <c r="K35" s="344"/>
      <c r="L35" s="344"/>
    </row>
    <row r="36" spans="1:12" ht="18" x14ac:dyDescent="0.4">
      <c r="A36" s="283">
        <v>17</v>
      </c>
      <c r="B36" s="288" t="s">
        <v>3629</v>
      </c>
      <c r="C36" s="396"/>
      <c r="D36" s="396"/>
      <c r="E36" s="396"/>
      <c r="F36" s="396"/>
      <c r="G36" s="396"/>
      <c r="H36" s="396"/>
      <c r="I36" s="396"/>
      <c r="J36" s="396"/>
      <c r="K36" s="396"/>
      <c r="L36" s="396"/>
    </row>
    <row r="37" spans="1:12" ht="18.5" thickBot="1" x14ac:dyDescent="0.45">
      <c r="A37" s="310"/>
      <c r="B37" s="376" t="s">
        <v>400</v>
      </c>
      <c r="C37" s="344"/>
      <c r="D37" s="344"/>
      <c r="E37" s="344"/>
      <c r="F37" s="344"/>
      <c r="G37" s="344"/>
      <c r="H37" s="344"/>
      <c r="I37" s="344"/>
      <c r="J37" s="344"/>
      <c r="K37" s="344"/>
      <c r="L37" s="344"/>
    </row>
    <row r="38" spans="1:12" ht="18" x14ac:dyDescent="0.4">
      <c r="A38" s="283">
        <v>18</v>
      </c>
      <c r="B38" s="286" t="s">
        <v>3249</v>
      </c>
      <c r="C38" s="396"/>
      <c r="D38" s="396"/>
      <c r="E38" s="396"/>
      <c r="F38" s="396"/>
      <c r="G38" s="396"/>
      <c r="H38" s="396"/>
      <c r="I38" s="396"/>
      <c r="J38" s="396"/>
      <c r="K38" s="404"/>
      <c r="L38" s="404"/>
    </row>
    <row r="39" spans="1:12" ht="18.5" thickBot="1" x14ac:dyDescent="0.45">
      <c r="A39" s="310"/>
      <c r="B39" s="376" t="s">
        <v>400</v>
      </c>
      <c r="C39" s="377"/>
      <c r="D39" s="377"/>
      <c r="E39" s="377"/>
      <c r="F39" s="377"/>
      <c r="G39" s="377"/>
      <c r="H39" s="377"/>
      <c r="I39" s="377" t="s">
        <v>2840</v>
      </c>
      <c r="J39" s="377"/>
      <c r="K39" s="377" t="s">
        <v>2840</v>
      </c>
      <c r="L39" s="377"/>
    </row>
  </sheetData>
  <mergeCells count="1">
    <mergeCell ref="A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0"/>
  <sheetViews>
    <sheetView workbookViewId="0">
      <selection activeCell="H3" sqref="H3"/>
    </sheetView>
  </sheetViews>
  <sheetFormatPr defaultRowHeight="12.5" x14ac:dyDescent="0.25"/>
  <cols>
    <col min="1" max="1" width="2.81640625" customWidth="1"/>
    <col min="3" max="3" width="18.81640625" customWidth="1"/>
    <col min="4" max="4" width="12.6328125" customWidth="1"/>
    <col min="5" max="5" width="16.81640625" customWidth="1"/>
    <col min="6" max="6" width="12.6328125" customWidth="1"/>
    <col min="7" max="7" width="17.26953125" customWidth="1"/>
    <col min="8" max="8" width="14.6328125" customWidth="1"/>
    <col min="9" max="16" width="12.6328125" customWidth="1"/>
  </cols>
  <sheetData>
    <row r="1" spans="2:11" ht="23.5" x14ac:dyDescent="0.55000000000000004">
      <c r="C1" s="486" t="s">
        <v>5276</v>
      </c>
    </row>
    <row r="5" spans="2:11" ht="15.5" x14ac:dyDescent="0.35">
      <c r="B5" s="487" t="s">
        <v>741</v>
      </c>
      <c r="C5" s="488" t="s">
        <v>398</v>
      </c>
      <c r="D5" s="487" t="s">
        <v>520</v>
      </c>
      <c r="E5" s="487" t="s">
        <v>519</v>
      </c>
      <c r="F5" s="487" t="s">
        <v>397</v>
      </c>
      <c r="G5" s="487" t="s">
        <v>524</v>
      </c>
      <c r="H5" s="487" t="s">
        <v>523</v>
      </c>
      <c r="I5" s="487" t="s">
        <v>522</v>
      </c>
      <c r="J5" s="487" t="s">
        <v>521</v>
      </c>
      <c r="K5" s="487" t="s">
        <v>399</v>
      </c>
    </row>
    <row r="6" spans="2:11" ht="14" x14ac:dyDescent="0.3">
      <c r="B6" s="489">
        <v>1</v>
      </c>
      <c r="C6" s="490" t="s">
        <v>5273</v>
      </c>
      <c r="D6" s="491" t="s">
        <v>5283</v>
      </c>
      <c r="E6" s="492" t="s">
        <v>4654</v>
      </c>
      <c r="F6" s="492" t="s">
        <v>1503</v>
      </c>
      <c r="G6" s="492" t="s">
        <v>3394</v>
      </c>
      <c r="H6" s="492" t="s">
        <v>452</v>
      </c>
      <c r="I6" s="492" t="s">
        <v>1575</v>
      </c>
      <c r="J6" s="492" t="s">
        <v>3445</v>
      </c>
      <c r="K6" s="492" t="s">
        <v>3795</v>
      </c>
    </row>
    <row r="7" spans="2:11" ht="14.5" thickBot="1" x14ac:dyDescent="0.35">
      <c r="B7" s="493"/>
      <c r="C7" s="494"/>
      <c r="D7" s="495"/>
      <c r="E7" s="495"/>
      <c r="F7" s="495"/>
      <c r="G7" s="495"/>
      <c r="H7" s="495"/>
      <c r="I7" s="496"/>
      <c r="J7" s="495"/>
      <c r="K7" s="495"/>
    </row>
    <row r="8" spans="2:11" ht="14" x14ac:dyDescent="0.3">
      <c r="B8" s="497">
        <v>2</v>
      </c>
      <c r="C8" s="498" t="s">
        <v>5274</v>
      </c>
      <c r="D8" s="492" t="s">
        <v>1134</v>
      </c>
      <c r="E8" s="492" t="s">
        <v>5284</v>
      </c>
      <c r="F8" s="492" t="s">
        <v>3322</v>
      </c>
      <c r="G8" s="492" t="s">
        <v>5285</v>
      </c>
      <c r="H8" s="492" t="s">
        <v>5286</v>
      </c>
      <c r="I8" s="492" t="s">
        <v>3809</v>
      </c>
      <c r="J8" s="492" t="s">
        <v>1857</v>
      </c>
      <c r="K8" s="492" t="s">
        <v>4683</v>
      </c>
    </row>
    <row r="9" spans="2:11" ht="14.5" thickBot="1" x14ac:dyDescent="0.35">
      <c r="B9" s="493"/>
      <c r="C9" s="494"/>
      <c r="D9" s="495"/>
      <c r="E9" s="495"/>
      <c r="F9" s="495"/>
      <c r="G9" s="495"/>
      <c r="H9" s="495"/>
      <c r="I9" s="495"/>
      <c r="J9" s="495"/>
      <c r="K9" s="495"/>
    </row>
    <row r="10" spans="2:11" ht="14" x14ac:dyDescent="0.3">
      <c r="B10" s="497">
        <v>3</v>
      </c>
      <c r="C10" s="490" t="s">
        <v>5277</v>
      </c>
      <c r="D10" s="492" t="s">
        <v>1796</v>
      </c>
      <c r="E10" s="492" t="s">
        <v>1516</v>
      </c>
      <c r="F10" s="492" t="s">
        <v>5287</v>
      </c>
      <c r="G10" s="492" t="s">
        <v>5288</v>
      </c>
      <c r="H10" s="492" t="s">
        <v>4684</v>
      </c>
      <c r="I10" s="492" t="s">
        <v>1536</v>
      </c>
      <c r="J10" s="492" t="s">
        <v>1463</v>
      </c>
      <c r="K10" s="492" t="s">
        <v>3748</v>
      </c>
    </row>
    <row r="11" spans="2:11" ht="14.5" thickBot="1" x14ac:dyDescent="0.35">
      <c r="B11" s="493"/>
      <c r="C11" s="494"/>
      <c r="D11" s="495"/>
      <c r="E11" s="495"/>
      <c r="F11" s="495"/>
      <c r="G11" s="495"/>
      <c r="H11" s="495"/>
      <c r="I11" s="495"/>
      <c r="J11" s="495"/>
      <c r="K11" s="495"/>
    </row>
    <row r="12" spans="2:11" ht="14" x14ac:dyDescent="0.3">
      <c r="B12" s="497">
        <v>4</v>
      </c>
      <c r="C12" s="498" t="s">
        <v>5277</v>
      </c>
      <c r="D12" s="492" t="s">
        <v>5289</v>
      </c>
      <c r="E12" s="492" t="s">
        <v>1852</v>
      </c>
      <c r="F12" s="492" t="s">
        <v>4605</v>
      </c>
      <c r="G12" s="492" t="s">
        <v>5290</v>
      </c>
      <c r="H12" s="492" t="s">
        <v>3739</v>
      </c>
      <c r="I12" s="492" t="s">
        <v>5291</v>
      </c>
      <c r="J12" s="492" t="s">
        <v>5292</v>
      </c>
      <c r="K12" s="492" t="s">
        <v>5293</v>
      </c>
    </row>
    <row r="13" spans="2:11" ht="14.5" thickBot="1" x14ac:dyDescent="0.35">
      <c r="B13" s="493"/>
      <c r="C13" s="494"/>
      <c r="D13" s="495"/>
      <c r="E13" s="495"/>
      <c r="F13" s="495"/>
      <c r="G13" s="495"/>
      <c r="H13" s="495"/>
      <c r="I13" s="495"/>
      <c r="J13" s="495"/>
      <c r="K13" s="495"/>
    </row>
    <row r="14" spans="2:11" ht="14" x14ac:dyDescent="0.3">
      <c r="B14" s="497">
        <v>5</v>
      </c>
      <c r="C14" s="490" t="s">
        <v>5274</v>
      </c>
      <c r="D14" s="492" t="s">
        <v>5294</v>
      </c>
      <c r="E14" s="492" t="s">
        <v>5295</v>
      </c>
      <c r="F14" s="492" t="s">
        <v>5296</v>
      </c>
      <c r="G14" s="492" t="s">
        <v>3336</v>
      </c>
      <c r="H14" s="492" t="s">
        <v>3847</v>
      </c>
      <c r="I14" s="492" t="s">
        <v>5297</v>
      </c>
      <c r="J14" s="492" t="s">
        <v>1609</v>
      </c>
      <c r="K14" s="492" t="s">
        <v>3699</v>
      </c>
    </row>
    <row r="15" spans="2:11" ht="14.5" thickBot="1" x14ac:dyDescent="0.35">
      <c r="B15" s="493"/>
      <c r="C15" s="494"/>
      <c r="D15" s="495"/>
      <c r="E15" s="495"/>
      <c r="F15" s="495"/>
      <c r="G15" s="495"/>
      <c r="H15" s="495"/>
      <c r="I15" s="495"/>
      <c r="J15" s="495"/>
      <c r="K15" s="495"/>
    </row>
    <row r="16" spans="2:11" ht="14" x14ac:dyDescent="0.3">
      <c r="B16" s="497">
        <v>6</v>
      </c>
      <c r="C16" s="498" t="s">
        <v>5273</v>
      </c>
      <c r="D16" s="492" t="s">
        <v>1475</v>
      </c>
      <c r="E16" s="492" t="s">
        <v>1874</v>
      </c>
      <c r="F16" s="492" t="s">
        <v>1034</v>
      </c>
      <c r="G16" s="492" t="s">
        <v>3323</v>
      </c>
      <c r="H16" s="492" t="s">
        <v>5298</v>
      </c>
      <c r="I16" s="492" t="s">
        <v>1002</v>
      </c>
      <c r="J16" s="492" t="s">
        <v>5299</v>
      </c>
      <c r="K16" s="492" t="s">
        <v>5300</v>
      </c>
    </row>
    <row r="17" spans="2:18" ht="14.5" thickBot="1" x14ac:dyDescent="0.35">
      <c r="B17" s="493"/>
      <c r="C17" s="494"/>
      <c r="D17" s="495"/>
      <c r="E17" s="495"/>
      <c r="F17" s="495"/>
      <c r="G17" s="495"/>
      <c r="H17" s="495"/>
      <c r="I17" s="495"/>
      <c r="J17" s="495"/>
      <c r="K17" s="495"/>
    </row>
    <row r="18" spans="2:18" ht="14" x14ac:dyDescent="0.3">
      <c r="B18" s="499"/>
      <c r="C18" s="500"/>
      <c r="D18" s="501"/>
      <c r="E18" s="501"/>
      <c r="F18" s="501"/>
      <c r="G18" s="501"/>
      <c r="H18" s="501"/>
      <c r="I18" s="501"/>
      <c r="J18" s="501"/>
      <c r="K18" s="501"/>
      <c r="L18" s="76"/>
    </row>
    <row r="19" spans="2:18" ht="14" x14ac:dyDescent="0.3">
      <c r="C19" s="502"/>
      <c r="D19" s="76"/>
      <c r="E19" s="76"/>
      <c r="F19" s="76"/>
      <c r="G19" s="76"/>
      <c r="H19" s="76"/>
      <c r="I19" s="76"/>
      <c r="J19" s="76"/>
      <c r="K19" s="76"/>
      <c r="L19" s="76"/>
    </row>
    <row r="20" spans="2:18" ht="15.5" x14ac:dyDescent="0.35">
      <c r="B20" s="487" t="s">
        <v>741</v>
      </c>
      <c r="C20" s="488" t="s">
        <v>398</v>
      </c>
      <c r="D20" s="487" t="s">
        <v>1189</v>
      </c>
      <c r="E20" s="487" t="s">
        <v>1190</v>
      </c>
      <c r="F20" s="487" t="s">
        <v>5278</v>
      </c>
      <c r="G20" s="487" t="s">
        <v>5279</v>
      </c>
      <c r="H20" s="487" t="s">
        <v>5280</v>
      </c>
      <c r="I20" s="487" t="s">
        <v>5281</v>
      </c>
      <c r="J20" s="487" t="s">
        <v>5282</v>
      </c>
      <c r="K20" s="487" t="s">
        <v>5301</v>
      </c>
      <c r="L20" s="505"/>
      <c r="M20" s="505"/>
      <c r="N20" s="505"/>
      <c r="O20" s="505"/>
      <c r="P20" s="505"/>
      <c r="Q20" s="97"/>
      <c r="R20" s="97"/>
    </row>
    <row r="21" spans="2:18" ht="14" x14ac:dyDescent="0.3">
      <c r="B21" s="489">
        <v>1</v>
      </c>
      <c r="C21" s="490" t="s">
        <v>5273</v>
      </c>
      <c r="D21" s="503" t="s">
        <v>5302</v>
      </c>
      <c r="E21" s="503" t="s">
        <v>5303</v>
      </c>
      <c r="F21" s="503" t="s">
        <v>1495</v>
      </c>
      <c r="G21" s="503" t="s">
        <v>5304</v>
      </c>
      <c r="H21" s="503" t="s">
        <v>4653</v>
      </c>
      <c r="I21" s="503" t="s">
        <v>5305</v>
      </c>
      <c r="J21" s="503" t="s">
        <v>4687</v>
      </c>
      <c r="K21" s="503"/>
      <c r="L21" s="506"/>
      <c r="M21" s="506"/>
      <c r="N21" s="506"/>
      <c r="O21" s="506"/>
      <c r="P21" s="506"/>
      <c r="Q21" s="97"/>
      <c r="R21" s="97"/>
    </row>
    <row r="22" spans="2:18" ht="14.5" thickBot="1" x14ac:dyDescent="0.35">
      <c r="B22" s="493"/>
      <c r="C22" s="494"/>
      <c r="D22" s="504"/>
      <c r="E22" s="504"/>
      <c r="F22" s="504"/>
      <c r="G22" s="504"/>
      <c r="H22" s="504"/>
      <c r="I22" s="504"/>
      <c r="J22" s="504"/>
      <c r="K22" s="504"/>
      <c r="L22" s="506"/>
      <c r="M22" s="506"/>
      <c r="N22" s="506"/>
      <c r="O22" s="506"/>
      <c r="P22" s="506"/>
      <c r="Q22" s="97"/>
      <c r="R22" s="97"/>
    </row>
    <row r="23" spans="2:18" ht="14" x14ac:dyDescent="0.3">
      <c r="B23" s="497">
        <v>2</v>
      </c>
      <c r="C23" s="498" t="s">
        <v>5274</v>
      </c>
      <c r="D23" s="503" t="s">
        <v>5306</v>
      </c>
      <c r="E23" s="503" t="s">
        <v>3373</v>
      </c>
      <c r="F23" s="503" t="s">
        <v>1602</v>
      </c>
      <c r="G23" s="503" t="s">
        <v>2067</v>
      </c>
      <c r="H23" s="503" t="s">
        <v>5307</v>
      </c>
      <c r="I23" s="503" t="s">
        <v>5308</v>
      </c>
      <c r="J23" s="503" t="s">
        <v>4688</v>
      </c>
      <c r="K23" s="503" t="s">
        <v>5309</v>
      </c>
      <c r="L23" s="506"/>
      <c r="M23" s="506"/>
      <c r="N23" s="506"/>
      <c r="O23" s="506"/>
      <c r="P23" s="506"/>
      <c r="Q23" s="97"/>
      <c r="R23" s="97"/>
    </row>
    <row r="24" spans="2:18" ht="14.5" thickBot="1" x14ac:dyDescent="0.35">
      <c r="B24" s="493"/>
      <c r="C24" s="494"/>
      <c r="D24" s="504"/>
      <c r="E24" s="504"/>
      <c r="F24" s="504"/>
      <c r="G24" s="504"/>
      <c r="H24" s="504"/>
      <c r="I24" s="504"/>
      <c r="J24" s="504"/>
      <c r="K24" s="504"/>
      <c r="L24" s="506"/>
      <c r="M24" s="506"/>
      <c r="N24" s="506"/>
      <c r="O24" s="506"/>
      <c r="P24" s="506"/>
      <c r="Q24" s="97"/>
      <c r="R24" s="97"/>
    </row>
    <row r="25" spans="2:18" ht="14" x14ac:dyDescent="0.3">
      <c r="B25" s="497">
        <v>3</v>
      </c>
      <c r="C25" s="490" t="s">
        <v>5277</v>
      </c>
      <c r="D25" s="503" t="s">
        <v>5310</v>
      </c>
      <c r="E25" s="503" t="s">
        <v>1829</v>
      </c>
      <c r="F25" s="503" t="s">
        <v>313</v>
      </c>
      <c r="G25" s="503" t="s">
        <v>1493</v>
      </c>
      <c r="H25" s="503" t="s">
        <v>2134</v>
      </c>
      <c r="I25" s="503" t="s">
        <v>5311</v>
      </c>
      <c r="J25" s="503" t="s">
        <v>5312</v>
      </c>
      <c r="K25" s="503" t="s">
        <v>5313</v>
      </c>
      <c r="L25" s="506"/>
      <c r="M25" s="506"/>
      <c r="N25" s="506"/>
      <c r="O25" s="506"/>
      <c r="P25" s="506"/>
      <c r="Q25" s="97"/>
      <c r="R25" s="97"/>
    </row>
    <row r="26" spans="2:18" ht="14.5" thickBot="1" x14ac:dyDescent="0.35">
      <c r="B26" s="493"/>
      <c r="C26" s="494"/>
      <c r="D26" s="504"/>
      <c r="E26" s="504"/>
      <c r="F26" s="504"/>
      <c r="G26" s="504"/>
      <c r="H26" s="504"/>
      <c r="I26" s="504"/>
      <c r="J26" s="504"/>
      <c r="K26" s="504"/>
      <c r="L26" s="506"/>
      <c r="M26" s="506"/>
      <c r="N26" s="506"/>
      <c r="O26" s="506"/>
      <c r="P26" s="506"/>
      <c r="Q26" s="97"/>
      <c r="R26" s="97"/>
    </row>
    <row r="27" spans="2:18" ht="14" x14ac:dyDescent="0.3">
      <c r="B27" s="497">
        <v>4</v>
      </c>
      <c r="C27" s="498" t="s">
        <v>5277</v>
      </c>
      <c r="D27" s="503" t="s">
        <v>5314</v>
      </c>
      <c r="E27" s="503" t="s">
        <v>4742</v>
      </c>
      <c r="F27" s="503" t="s">
        <v>5315</v>
      </c>
      <c r="G27" s="503" t="s">
        <v>5316</v>
      </c>
      <c r="H27" s="503" t="s">
        <v>5317</v>
      </c>
      <c r="I27" s="503" t="s">
        <v>5318</v>
      </c>
      <c r="J27" s="503" t="s">
        <v>4611</v>
      </c>
      <c r="K27" s="503"/>
      <c r="L27" s="506"/>
      <c r="M27" s="506"/>
      <c r="N27" s="506"/>
      <c r="O27" s="506"/>
      <c r="P27" s="506"/>
      <c r="Q27" s="97"/>
      <c r="R27" s="97"/>
    </row>
    <row r="28" spans="2:18" ht="14.5" thickBot="1" x14ac:dyDescent="0.35">
      <c r="B28" s="493"/>
      <c r="C28" s="494"/>
      <c r="D28" s="504"/>
      <c r="E28" s="504"/>
      <c r="F28" s="504"/>
      <c r="G28" s="504"/>
      <c r="H28" s="504"/>
      <c r="I28" s="504"/>
      <c r="J28" s="504"/>
      <c r="K28" s="504"/>
      <c r="L28" s="506"/>
      <c r="M28" s="506"/>
      <c r="N28" s="506"/>
      <c r="O28" s="506"/>
      <c r="P28" s="506"/>
      <c r="Q28" s="97"/>
      <c r="R28" s="97"/>
    </row>
    <row r="29" spans="2:18" ht="14" x14ac:dyDescent="0.3">
      <c r="B29" s="497">
        <v>5</v>
      </c>
      <c r="C29" s="490" t="s">
        <v>5274</v>
      </c>
      <c r="D29" s="503" t="s">
        <v>5319</v>
      </c>
      <c r="E29" s="503" t="s">
        <v>3321</v>
      </c>
      <c r="F29" s="503" t="s">
        <v>3333</v>
      </c>
      <c r="G29" s="503" t="s">
        <v>5320</v>
      </c>
      <c r="H29" s="503" t="s">
        <v>2064</v>
      </c>
      <c r="I29" s="503" t="s">
        <v>3365</v>
      </c>
      <c r="J29" s="503" t="s">
        <v>5321</v>
      </c>
      <c r="K29" s="503"/>
      <c r="L29" s="506"/>
      <c r="M29" s="506"/>
      <c r="N29" s="506"/>
      <c r="O29" s="506"/>
      <c r="P29" s="506"/>
      <c r="Q29" s="97"/>
      <c r="R29" s="97"/>
    </row>
    <row r="30" spans="2:18" ht="14.5" thickBot="1" x14ac:dyDescent="0.35">
      <c r="B30" s="493"/>
      <c r="C30" s="494"/>
      <c r="D30" s="504"/>
      <c r="E30" s="504"/>
      <c r="F30" s="504"/>
      <c r="G30" s="504"/>
      <c r="H30" s="504"/>
      <c r="I30" s="504"/>
      <c r="J30" s="504"/>
      <c r="K30" s="504"/>
      <c r="L30" s="506"/>
      <c r="M30" s="506"/>
      <c r="N30" s="506"/>
      <c r="O30" s="506"/>
      <c r="P30" s="506"/>
      <c r="Q30" s="97"/>
      <c r="R30" s="97"/>
    </row>
    <row r="31" spans="2:18" ht="14" x14ac:dyDescent="0.3">
      <c r="B31" s="497">
        <v>6</v>
      </c>
      <c r="C31" s="498" t="s">
        <v>5273</v>
      </c>
      <c r="D31" s="503" t="s">
        <v>1462</v>
      </c>
      <c r="E31" s="503" t="s">
        <v>4617</v>
      </c>
      <c r="F31" s="503" t="s">
        <v>5322</v>
      </c>
      <c r="G31" s="503" t="s">
        <v>1142</v>
      </c>
      <c r="H31" s="503" t="s">
        <v>5323</v>
      </c>
      <c r="I31" s="503" t="s">
        <v>3418</v>
      </c>
      <c r="J31" s="503" t="s">
        <v>5324</v>
      </c>
      <c r="K31" s="503"/>
      <c r="L31" s="506"/>
      <c r="M31" s="506"/>
      <c r="N31" s="506"/>
      <c r="O31" s="506"/>
      <c r="P31" s="506"/>
      <c r="Q31" s="97"/>
      <c r="R31" s="97"/>
    </row>
    <row r="32" spans="2:18" ht="14.5" thickBot="1" x14ac:dyDescent="0.35">
      <c r="B32" s="493"/>
      <c r="C32" s="494"/>
      <c r="D32" s="504"/>
      <c r="E32" s="504"/>
      <c r="F32" s="504"/>
      <c r="G32" s="504"/>
      <c r="H32" s="504"/>
      <c r="I32" s="504"/>
      <c r="J32" s="504"/>
      <c r="K32" s="504"/>
      <c r="L32" s="506"/>
      <c r="M32" s="506"/>
      <c r="N32" s="506"/>
      <c r="O32" s="506"/>
      <c r="P32" s="506"/>
      <c r="Q32" s="97"/>
      <c r="R32" s="97"/>
    </row>
    <row r="33" spans="12:18" x14ac:dyDescent="0.25">
      <c r="L33" s="97"/>
      <c r="M33" s="97"/>
      <c r="N33" s="97"/>
      <c r="O33" s="97"/>
      <c r="P33" s="97"/>
      <c r="Q33" s="97"/>
      <c r="R33" s="97"/>
    </row>
    <row r="34" spans="12:18" x14ac:dyDescent="0.25">
      <c r="L34" s="97"/>
      <c r="M34" s="97"/>
      <c r="N34" s="97"/>
      <c r="O34" s="97"/>
      <c r="P34" s="97"/>
      <c r="Q34" s="97"/>
      <c r="R34" s="97"/>
    </row>
    <row r="35" spans="12:18" x14ac:dyDescent="0.25">
      <c r="L35" s="97"/>
      <c r="M35" s="97"/>
      <c r="N35" s="97"/>
      <c r="O35" s="97"/>
      <c r="P35" s="97"/>
      <c r="Q35" s="97"/>
      <c r="R35" s="97"/>
    </row>
    <row r="36" spans="12:18" x14ac:dyDescent="0.25">
      <c r="L36" s="97"/>
      <c r="M36" s="97"/>
      <c r="N36" s="97"/>
      <c r="O36" s="97"/>
      <c r="P36" s="97"/>
      <c r="Q36" s="97"/>
      <c r="R36" s="97"/>
    </row>
    <row r="37" spans="12:18" x14ac:dyDescent="0.25">
      <c r="L37" s="97"/>
      <c r="M37" s="97"/>
      <c r="N37" s="97"/>
      <c r="O37" s="97"/>
      <c r="P37" s="97"/>
      <c r="Q37" s="97"/>
      <c r="R37" s="97"/>
    </row>
    <row r="38" spans="12:18" x14ac:dyDescent="0.25">
      <c r="L38" s="97"/>
      <c r="M38" s="97"/>
      <c r="N38" s="97"/>
      <c r="O38" s="97"/>
      <c r="P38" s="97"/>
      <c r="Q38" s="97"/>
      <c r="R38" s="97"/>
    </row>
    <row r="39" spans="12:18" x14ac:dyDescent="0.25">
      <c r="L39" s="97"/>
      <c r="M39" s="97"/>
      <c r="N39" s="97"/>
      <c r="O39" s="97"/>
      <c r="P39" s="97"/>
      <c r="Q39" s="97"/>
      <c r="R39" s="97"/>
    </row>
    <row r="40" spans="12:18" x14ac:dyDescent="0.25">
      <c r="L40" s="97"/>
      <c r="M40" s="97"/>
      <c r="N40" s="97"/>
      <c r="O40" s="97"/>
      <c r="P40" s="97"/>
      <c r="Q40" s="97"/>
      <c r="R40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515"/>
  <sheetViews>
    <sheetView workbookViewId="0"/>
  </sheetViews>
  <sheetFormatPr defaultRowHeight="12.5" x14ac:dyDescent="0.25"/>
  <sheetData>
    <row r="1" spans="1:113" x14ac:dyDescent="0.25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  <c r="BP1" s="269"/>
      <c r="BQ1" s="269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69"/>
      <c r="CL1" s="269"/>
      <c r="CM1" s="269"/>
      <c r="CN1" s="269"/>
      <c r="CO1" s="269"/>
      <c r="CP1" s="269"/>
      <c r="CQ1" s="269"/>
      <c r="CR1" s="269"/>
      <c r="CS1" s="269"/>
      <c r="CT1" s="269"/>
      <c r="CU1" s="269"/>
      <c r="CV1" s="269"/>
      <c r="CW1" s="269"/>
      <c r="CX1" s="269"/>
      <c r="CY1" s="269"/>
      <c r="CZ1" s="269"/>
      <c r="DA1" s="269"/>
      <c r="DB1" s="269"/>
      <c r="DC1" s="269"/>
      <c r="DD1" s="269"/>
      <c r="DE1" s="269"/>
      <c r="DF1" s="269"/>
      <c r="DG1" s="269"/>
      <c r="DH1" s="269"/>
      <c r="DI1" s="269"/>
    </row>
    <row r="2" spans="1:113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  <c r="BP2" s="269"/>
      <c r="BQ2" s="269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69"/>
      <c r="CV2" s="269"/>
      <c r="CW2" s="269"/>
      <c r="CX2" s="269"/>
      <c r="CY2" s="269"/>
      <c r="CZ2" s="269"/>
      <c r="DA2" s="269"/>
      <c r="DB2" s="269"/>
      <c r="DC2" s="269"/>
      <c r="DD2" s="269"/>
      <c r="DE2" s="269"/>
      <c r="DF2" s="269"/>
      <c r="DG2" s="269"/>
      <c r="DH2" s="269"/>
      <c r="DI2" s="269"/>
    </row>
    <row r="3" spans="1:113" x14ac:dyDescent="0.25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</row>
    <row r="4" spans="1:113" x14ac:dyDescent="0.25">
      <c r="A4" s="269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269"/>
      <c r="DE4" s="269"/>
      <c r="DF4" s="269"/>
      <c r="DG4" s="269"/>
      <c r="DH4" s="269"/>
      <c r="DI4" s="269"/>
    </row>
    <row r="5" spans="1:113" x14ac:dyDescent="0.25">
      <c r="A5" s="269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  <c r="DF5" s="269"/>
      <c r="DG5" s="269"/>
      <c r="DH5" s="269"/>
      <c r="DI5" s="269"/>
    </row>
    <row r="6" spans="1:113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  <c r="DF6" s="269"/>
      <c r="DG6" s="269"/>
      <c r="DH6" s="269"/>
      <c r="DI6" s="269"/>
    </row>
    <row r="7" spans="1:113" x14ac:dyDescent="0.25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  <c r="DC7" s="269"/>
      <c r="DD7" s="269"/>
      <c r="DE7" s="269"/>
      <c r="DF7" s="269"/>
      <c r="DG7" s="269"/>
      <c r="DH7" s="269"/>
      <c r="DI7" s="269"/>
    </row>
    <row r="8" spans="1:113" x14ac:dyDescent="0.25">
      <c r="A8" s="26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69"/>
      <c r="AX8" s="269"/>
      <c r="AY8" s="269"/>
      <c r="AZ8" s="269"/>
      <c r="BA8" s="269"/>
      <c r="BB8" s="269"/>
      <c r="BC8" s="269"/>
      <c r="BD8" s="269"/>
      <c r="BE8" s="269"/>
      <c r="BF8" s="269"/>
      <c r="BG8" s="269"/>
      <c r="BH8" s="269"/>
      <c r="BI8" s="269"/>
      <c r="BJ8" s="269"/>
      <c r="BK8" s="269"/>
      <c r="BL8" s="269"/>
      <c r="BM8" s="269"/>
      <c r="BN8" s="269"/>
      <c r="BO8" s="269"/>
      <c r="BP8" s="269"/>
      <c r="BQ8" s="269"/>
      <c r="BR8" s="269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  <c r="CH8" s="269"/>
      <c r="CI8" s="269"/>
      <c r="CJ8" s="269"/>
      <c r="CK8" s="269"/>
      <c r="CL8" s="269"/>
      <c r="CM8" s="269"/>
      <c r="CN8" s="269"/>
      <c r="CO8" s="269"/>
      <c r="CP8" s="269"/>
      <c r="CQ8" s="269"/>
      <c r="CR8" s="269"/>
      <c r="CS8" s="269"/>
      <c r="CT8" s="269"/>
      <c r="CU8" s="269"/>
      <c r="CV8" s="269"/>
      <c r="CW8" s="269"/>
      <c r="CX8" s="269"/>
      <c r="CY8" s="269"/>
      <c r="CZ8" s="269"/>
      <c r="DA8" s="269"/>
      <c r="DB8" s="269"/>
      <c r="DC8" s="269"/>
      <c r="DD8" s="269"/>
      <c r="DE8" s="269"/>
      <c r="DF8" s="269"/>
      <c r="DG8" s="269"/>
      <c r="DH8" s="269"/>
      <c r="DI8" s="269"/>
    </row>
    <row r="9" spans="1:113" x14ac:dyDescent="0.25">
      <c r="A9" s="269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/>
      <c r="BF9" s="269"/>
      <c r="BG9" s="269"/>
      <c r="BH9" s="269"/>
      <c r="BI9" s="269"/>
      <c r="BJ9" s="269"/>
      <c r="BK9" s="269"/>
      <c r="BL9" s="269"/>
      <c r="BM9" s="269"/>
      <c r="BN9" s="269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  <c r="CH9" s="269"/>
      <c r="CI9" s="269"/>
      <c r="CJ9" s="269"/>
      <c r="CK9" s="269"/>
      <c r="CL9" s="269"/>
      <c r="CM9" s="269"/>
      <c r="CN9" s="269"/>
      <c r="CO9" s="269"/>
      <c r="CP9" s="269"/>
      <c r="CQ9" s="269"/>
      <c r="CR9" s="269"/>
      <c r="CS9" s="269"/>
      <c r="CT9" s="269"/>
      <c r="CU9" s="269"/>
      <c r="CV9" s="269"/>
      <c r="CW9" s="269"/>
      <c r="CX9" s="269"/>
      <c r="CY9" s="269"/>
      <c r="CZ9" s="269"/>
      <c r="DA9" s="269"/>
      <c r="DB9" s="269"/>
      <c r="DC9" s="269"/>
      <c r="DD9" s="269"/>
      <c r="DE9" s="269"/>
      <c r="DF9" s="269"/>
      <c r="DG9" s="269"/>
      <c r="DH9" s="269"/>
      <c r="DI9" s="269"/>
    </row>
    <row r="10" spans="1:113" x14ac:dyDescent="0.25">
      <c r="A10" s="269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  <c r="AP10" s="269"/>
      <c r="AQ10" s="269"/>
      <c r="AR10" s="269"/>
      <c r="AS10" s="269"/>
      <c r="AT10" s="269"/>
      <c r="AU10" s="269"/>
      <c r="AV10" s="269"/>
      <c r="AW10" s="269"/>
      <c r="AX10" s="269"/>
      <c r="AY10" s="269"/>
      <c r="AZ10" s="269"/>
      <c r="BA10" s="269"/>
      <c r="BB10" s="269"/>
      <c r="BC10" s="269"/>
      <c r="BD10" s="269"/>
      <c r="BE10" s="269"/>
      <c r="BF10" s="269"/>
      <c r="BG10" s="269"/>
      <c r="BH10" s="269"/>
      <c r="BI10" s="269"/>
      <c r="BJ10" s="269"/>
      <c r="BK10" s="269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  <c r="CH10" s="269"/>
      <c r="CI10" s="269"/>
      <c r="CJ10" s="269"/>
      <c r="CK10" s="269"/>
      <c r="CL10" s="269"/>
      <c r="CM10" s="269"/>
      <c r="CN10" s="269"/>
      <c r="CO10" s="269"/>
      <c r="CP10" s="269"/>
      <c r="CQ10" s="269"/>
      <c r="CR10" s="269"/>
      <c r="CS10" s="269"/>
      <c r="CT10" s="269"/>
      <c r="CU10" s="269"/>
      <c r="CV10" s="269"/>
      <c r="CW10" s="269"/>
      <c r="CX10" s="269"/>
      <c r="CY10" s="269"/>
      <c r="CZ10" s="269"/>
      <c r="DA10" s="269"/>
      <c r="DB10" s="269"/>
      <c r="DC10" s="269"/>
      <c r="DD10" s="269"/>
      <c r="DE10" s="269"/>
      <c r="DF10" s="269"/>
      <c r="DG10" s="269"/>
      <c r="DH10" s="269"/>
      <c r="DI10" s="269"/>
    </row>
    <row r="11" spans="1:113" x14ac:dyDescent="0.25">
      <c r="A11" s="269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  <c r="AX11" s="269"/>
      <c r="AY11" s="269"/>
      <c r="AZ11" s="269"/>
      <c r="BA11" s="269"/>
      <c r="BB11" s="269"/>
      <c r="BC11" s="269"/>
      <c r="BD11" s="269"/>
      <c r="BE11" s="269"/>
      <c r="BF11" s="269"/>
      <c r="BG11" s="269"/>
      <c r="BH11" s="269"/>
      <c r="BI11" s="269"/>
      <c r="BJ11" s="269"/>
      <c r="BK11" s="269"/>
      <c r="BL11" s="269"/>
      <c r="BM11" s="269"/>
      <c r="BN11" s="269"/>
      <c r="BO11" s="269"/>
      <c r="BP11" s="269"/>
      <c r="BQ11" s="269"/>
      <c r="BR11" s="269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  <c r="CH11" s="269"/>
      <c r="CI11" s="269"/>
      <c r="CJ11" s="269"/>
      <c r="CK11" s="269"/>
      <c r="CL11" s="269"/>
      <c r="CM11" s="269"/>
      <c r="CN11" s="269"/>
      <c r="CO11" s="269"/>
      <c r="CP11" s="269"/>
      <c r="CQ11" s="269"/>
      <c r="CR11" s="269"/>
      <c r="CS11" s="269"/>
      <c r="CT11" s="269"/>
      <c r="CU11" s="269"/>
      <c r="CV11" s="269"/>
      <c r="CW11" s="269"/>
      <c r="CX11" s="269"/>
      <c r="CY11" s="269"/>
      <c r="CZ11" s="269"/>
      <c r="DA11" s="269"/>
      <c r="DB11" s="269"/>
      <c r="DC11" s="269"/>
      <c r="DD11" s="269"/>
      <c r="DE11" s="269"/>
      <c r="DF11" s="269"/>
      <c r="DG11" s="269"/>
      <c r="DH11" s="269"/>
      <c r="DI11" s="269"/>
    </row>
    <row r="12" spans="1:113" x14ac:dyDescent="0.25">
      <c r="A12" s="269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69"/>
      <c r="BG12" s="269"/>
      <c r="BH12" s="269"/>
      <c r="BI12" s="269"/>
      <c r="BJ12" s="269"/>
      <c r="BK12" s="269"/>
      <c r="BL12" s="269"/>
      <c r="BM12" s="269"/>
      <c r="BN12" s="269"/>
      <c r="BO12" s="269"/>
      <c r="BP12" s="269"/>
      <c r="BQ12" s="269"/>
      <c r="BR12" s="269"/>
      <c r="BS12" s="269"/>
      <c r="BT12" s="269"/>
      <c r="BU12" s="269"/>
      <c r="BV12" s="269"/>
      <c r="BW12" s="269"/>
      <c r="BX12" s="269"/>
      <c r="BY12" s="269"/>
      <c r="BZ12" s="269"/>
      <c r="CA12" s="269"/>
      <c r="CB12" s="269"/>
      <c r="CC12" s="269"/>
      <c r="CD12" s="269"/>
      <c r="CE12" s="269"/>
      <c r="CF12" s="269"/>
      <c r="CG12" s="269"/>
      <c r="CH12" s="269"/>
      <c r="CI12" s="269"/>
      <c r="CJ12" s="269"/>
      <c r="CK12" s="269"/>
      <c r="CL12" s="269"/>
      <c r="CM12" s="269"/>
      <c r="CN12" s="269"/>
      <c r="CO12" s="269"/>
      <c r="CP12" s="269"/>
      <c r="CQ12" s="269"/>
      <c r="CR12" s="269"/>
      <c r="CS12" s="269"/>
      <c r="CT12" s="269"/>
      <c r="CU12" s="269"/>
      <c r="CV12" s="269"/>
      <c r="CW12" s="269"/>
      <c r="CX12" s="269"/>
      <c r="CY12" s="269"/>
      <c r="CZ12" s="269"/>
      <c r="DA12" s="269"/>
      <c r="DB12" s="269"/>
      <c r="DC12" s="269"/>
      <c r="DD12" s="269"/>
      <c r="DE12" s="269"/>
      <c r="DF12" s="269"/>
      <c r="DG12" s="269"/>
      <c r="DH12" s="269"/>
      <c r="DI12" s="269"/>
    </row>
    <row r="13" spans="1:113" x14ac:dyDescent="0.25">
      <c r="A13" s="269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  <c r="AV13" s="269"/>
      <c r="AW13" s="269"/>
      <c r="AX13" s="269"/>
      <c r="AY13" s="269"/>
      <c r="AZ13" s="269"/>
      <c r="BA13" s="269"/>
      <c r="BB13" s="269"/>
      <c r="BC13" s="269"/>
      <c r="BD13" s="269"/>
      <c r="BE13" s="269"/>
      <c r="BF13" s="269"/>
      <c r="BG13" s="269"/>
      <c r="BH13" s="269"/>
      <c r="BI13" s="269"/>
      <c r="BJ13" s="269"/>
      <c r="BK13" s="269"/>
      <c r="BL13" s="269"/>
      <c r="BM13" s="269"/>
      <c r="BN13" s="269"/>
      <c r="BO13" s="269"/>
      <c r="BP13" s="269"/>
      <c r="BQ13" s="269"/>
      <c r="BR13" s="269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  <c r="CH13" s="269"/>
      <c r="CI13" s="269"/>
      <c r="CJ13" s="269"/>
      <c r="CK13" s="269"/>
      <c r="CL13" s="269"/>
      <c r="CM13" s="269"/>
      <c r="CN13" s="269"/>
      <c r="CO13" s="269"/>
      <c r="CP13" s="269"/>
      <c r="CQ13" s="269"/>
      <c r="CR13" s="269"/>
      <c r="CS13" s="269"/>
      <c r="CT13" s="269"/>
      <c r="CU13" s="269"/>
      <c r="CV13" s="269"/>
      <c r="CW13" s="269"/>
      <c r="CX13" s="269"/>
      <c r="CY13" s="269"/>
      <c r="CZ13" s="269"/>
      <c r="DA13" s="269"/>
      <c r="DB13" s="269"/>
      <c r="DC13" s="269"/>
      <c r="DD13" s="269"/>
      <c r="DE13" s="269"/>
      <c r="DF13" s="269"/>
      <c r="DG13" s="269"/>
      <c r="DH13" s="269"/>
      <c r="DI13" s="269"/>
    </row>
    <row r="14" spans="1:113" x14ac:dyDescent="0.25">
      <c r="A14" s="269"/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69"/>
      <c r="AX14" s="269"/>
      <c r="AY14" s="269"/>
      <c r="AZ14" s="269"/>
      <c r="BA14" s="269"/>
      <c r="BB14" s="269"/>
      <c r="BC14" s="269"/>
      <c r="BD14" s="269"/>
      <c r="BE14" s="269"/>
      <c r="BF14" s="269"/>
      <c r="BG14" s="269"/>
      <c r="BH14" s="269"/>
      <c r="BI14" s="269"/>
      <c r="BJ14" s="269"/>
      <c r="BK14" s="269"/>
      <c r="BL14" s="269"/>
      <c r="BM14" s="269"/>
      <c r="BN14" s="269"/>
      <c r="BO14" s="269"/>
      <c r="BP14" s="269"/>
      <c r="BQ14" s="269"/>
      <c r="BR14" s="269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  <c r="CH14" s="269"/>
      <c r="CI14" s="269"/>
      <c r="CJ14" s="269"/>
      <c r="CK14" s="269"/>
      <c r="CL14" s="269"/>
      <c r="CM14" s="269"/>
      <c r="CN14" s="269"/>
      <c r="CO14" s="269"/>
      <c r="CP14" s="269"/>
      <c r="CQ14" s="269"/>
      <c r="CR14" s="269"/>
      <c r="CS14" s="269"/>
      <c r="CT14" s="269"/>
      <c r="CU14" s="269"/>
      <c r="CV14" s="269"/>
      <c r="CW14" s="269"/>
      <c r="CX14" s="269"/>
      <c r="CY14" s="269"/>
      <c r="CZ14" s="269"/>
      <c r="DA14" s="269"/>
      <c r="DB14" s="269"/>
      <c r="DC14" s="269"/>
      <c r="DD14" s="269"/>
      <c r="DE14" s="269"/>
      <c r="DF14" s="269"/>
      <c r="DG14" s="269"/>
      <c r="DH14" s="269"/>
      <c r="DI14" s="269"/>
    </row>
    <row r="15" spans="1:113" x14ac:dyDescent="0.25">
      <c r="A15" s="269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69"/>
      <c r="AX15" s="269"/>
      <c r="AY15" s="269"/>
      <c r="AZ15" s="269"/>
      <c r="BA15" s="269"/>
      <c r="BB15" s="269"/>
      <c r="BC15" s="269"/>
      <c r="BD15" s="269"/>
      <c r="BE15" s="269"/>
      <c r="BF15" s="269"/>
      <c r="BG15" s="269"/>
      <c r="BH15" s="269"/>
      <c r="BI15" s="269"/>
      <c r="BJ15" s="269"/>
      <c r="BK15" s="269"/>
      <c r="BL15" s="269"/>
      <c r="BM15" s="269"/>
      <c r="BN15" s="269"/>
      <c r="BO15" s="269"/>
      <c r="BP15" s="269"/>
      <c r="BQ15" s="269"/>
      <c r="BR15" s="269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  <c r="CH15" s="269"/>
      <c r="CI15" s="269"/>
      <c r="CJ15" s="269"/>
      <c r="CK15" s="269"/>
      <c r="CL15" s="269"/>
      <c r="CM15" s="269"/>
      <c r="CN15" s="269"/>
      <c r="CO15" s="269"/>
      <c r="CP15" s="269"/>
      <c r="CQ15" s="269"/>
      <c r="CR15" s="269"/>
      <c r="CS15" s="269"/>
      <c r="CT15" s="269"/>
      <c r="CU15" s="269"/>
      <c r="CV15" s="269"/>
      <c r="CW15" s="269"/>
      <c r="CX15" s="269"/>
      <c r="CY15" s="269"/>
      <c r="CZ15" s="269"/>
      <c r="DA15" s="269"/>
      <c r="DB15" s="269"/>
      <c r="DC15" s="269"/>
      <c r="DD15" s="269"/>
      <c r="DE15" s="269"/>
      <c r="DF15" s="269"/>
      <c r="DG15" s="269"/>
      <c r="DH15" s="269"/>
      <c r="DI15" s="269"/>
    </row>
    <row r="16" spans="1:113" x14ac:dyDescent="0.25">
      <c r="A16" s="269"/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69"/>
      <c r="AW16" s="269"/>
      <c r="AX16" s="269"/>
      <c r="AY16" s="269"/>
      <c r="AZ16" s="269"/>
      <c r="BA16" s="269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269"/>
      <c r="BQ16" s="269"/>
      <c r="BR16" s="269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  <c r="CH16" s="269"/>
      <c r="CI16" s="269"/>
      <c r="CJ16" s="269"/>
      <c r="CK16" s="269"/>
      <c r="CL16" s="269"/>
      <c r="CM16" s="269"/>
      <c r="CN16" s="269"/>
      <c r="CO16" s="269"/>
      <c r="CP16" s="269"/>
      <c r="CQ16" s="269"/>
      <c r="CR16" s="269"/>
      <c r="CS16" s="269"/>
      <c r="CT16" s="269"/>
      <c r="CU16" s="269"/>
      <c r="CV16" s="269"/>
      <c r="CW16" s="269"/>
      <c r="CX16" s="269"/>
      <c r="CY16" s="269"/>
      <c r="CZ16" s="269"/>
      <c r="DA16" s="269"/>
      <c r="DB16" s="269"/>
      <c r="DC16" s="269"/>
      <c r="DD16" s="269"/>
      <c r="DE16" s="269"/>
      <c r="DF16" s="269"/>
      <c r="DG16" s="269"/>
      <c r="DH16" s="269"/>
      <c r="DI16" s="269"/>
    </row>
    <row r="17" spans="1:113" x14ac:dyDescent="0.25">
      <c r="A17" s="269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  <c r="BQ17" s="269"/>
      <c r="BR17" s="269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  <c r="CH17" s="269"/>
      <c r="CI17" s="269"/>
      <c r="CJ17" s="269"/>
      <c r="CK17" s="269"/>
      <c r="CL17" s="269"/>
      <c r="CM17" s="269"/>
      <c r="CN17" s="269"/>
      <c r="CO17" s="269"/>
      <c r="CP17" s="269"/>
      <c r="CQ17" s="269"/>
      <c r="CR17" s="269"/>
      <c r="CS17" s="269"/>
      <c r="CT17" s="269"/>
      <c r="CU17" s="269"/>
      <c r="CV17" s="269"/>
      <c r="CW17" s="269"/>
      <c r="CX17" s="269"/>
      <c r="CY17" s="269"/>
      <c r="CZ17" s="269"/>
      <c r="DA17" s="269"/>
      <c r="DB17" s="269"/>
      <c r="DC17" s="269"/>
      <c r="DD17" s="269"/>
      <c r="DE17" s="269"/>
      <c r="DF17" s="269"/>
      <c r="DG17" s="269"/>
      <c r="DH17" s="269"/>
      <c r="DI17" s="269"/>
    </row>
    <row r="18" spans="1:113" x14ac:dyDescent="0.25">
      <c r="A18" s="269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269"/>
      <c r="BG18" s="269"/>
      <c r="BH18" s="269"/>
      <c r="BI18" s="269"/>
      <c r="BJ18" s="269"/>
      <c r="BK18" s="269"/>
      <c r="BL18" s="269"/>
      <c r="BM18" s="269"/>
      <c r="BN18" s="269"/>
      <c r="BO18" s="269"/>
      <c r="BP18" s="269"/>
      <c r="BQ18" s="269"/>
      <c r="BR18" s="269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  <c r="CH18" s="269"/>
      <c r="CI18" s="269"/>
      <c r="CJ18" s="269"/>
      <c r="CK18" s="269"/>
      <c r="CL18" s="269"/>
      <c r="CM18" s="269"/>
      <c r="CN18" s="269"/>
      <c r="CO18" s="269"/>
      <c r="CP18" s="269"/>
      <c r="CQ18" s="269"/>
      <c r="CR18" s="269"/>
      <c r="CS18" s="269"/>
      <c r="CT18" s="269"/>
      <c r="CU18" s="269"/>
      <c r="CV18" s="269"/>
      <c r="CW18" s="269"/>
      <c r="CX18" s="269"/>
      <c r="CY18" s="269"/>
      <c r="CZ18" s="269"/>
      <c r="DA18" s="269"/>
      <c r="DB18" s="269"/>
      <c r="DC18" s="269"/>
      <c r="DD18" s="269"/>
      <c r="DE18" s="269"/>
      <c r="DF18" s="269"/>
      <c r="DG18" s="269"/>
      <c r="DH18" s="269"/>
      <c r="DI18" s="269"/>
    </row>
    <row r="19" spans="1:113" x14ac:dyDescent="0.25">
      <c r="A19" s="269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69"/>
      <c r="AX19" s="269"/>
      <c r="AY19" s="269"/>
      <c r="AZ19" s="269"/>
      <c r="BA19" s="269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269"/>
      <c r="BQ19" s="269"/>
      <c r="BR19" s="269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  <c r="CH19" s="269"/>
      <c r="CI19" s="269"/>
      <c r="CJ19" s="269"/>
      <c r="CK19" s="269"/>
      <c r="CL19" s="269"/>
      <c r="CM19" s="269"/>
      <c r="CN19" s="269"/>
      <c r="CO19" s="269"/>
      <c r="CP19" s="269"/>
      <c r="CQ19" s="269"/>
      <c r="CR19" s="269"/>
      <c r="CS19" s="269"/>
      <c r="CT19" s="269"/>
      <c r="CU19" s="269"/>
      <c r="CV19" s="269"/>
      <c r="CW19" s="269"/>
      <c r="CX19" s="269"/>
      <c r="CY19" s="269"/>
      <c r="CZ19" s="269"/>
      <c r="DA19" s="269"/>
      <c r="DB19" s="269"/>
      <c r="DC19" s="269"/>
      <c r="DD19" s="269"/>
      <c r="DE19" s="269"/>
      <c r="DF19" s="269"/>
      <c r="DG19" s="269"/>
      <c r="DH19" s="269"/>
      <c r="DI19" s="269"/>
    </row>
    <row r="20" spans="1:113" x14ac:dyDescent="0.25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69"/>
      <c r="AX20" s="269"/>
      <c r="AY20" s="269"/>
      <c r="AZ20" s="269"/>
      <c r="BA20" s="269"/>
      <c r="BB20" s="269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269"/>
      <c r="BQ20" s="269"/>
      <c r="BR20" s="269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  <c r="CH20" s="269"/>
      <c r="CI20" s="269"/>
      <c r="CJ20" s="269"/>
      <c r="CK20" s="269"/>
      <c r="CL20" s="269"/>
      <c r="CM20" s="269"/>
      <c r="CN20" s="269"/>
      <c r="CO20" s="269"/>
      <c r="CP20" s="269"/>
      <c r="CQ20" s="269"/>
      <c r="CR20" s="269"/>
      <c r="CS20" s="269"/>
      <c r="CT20" s="269"/>
      <c r="CU20" s="269"/>
      <c r="CV20" s="269"/>
      <c r="CW20" s="269"/>
      <c r="CX20" s="269"/>
      <c r="CY20" s="269"/>
      <c r="CZ20" s="269"/>
      <c r="DA20" s="269"/>
      <c r="DB20" s="269"/>
      <c r="DC20" s="269"/>
      <c r="DD20" s="269"/>
      <c r="DE20" s="269"/>
      <c r="DF20" s="269"/>
      <c r="DG20" s="269"/>
      <c r="DH20" s="269"/>
      <c r="DI20" s="269"/>
    </row>
    <row r="21" spans="1:113" x14ac:dyDescent="0.25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69"/>
      <c r="AW21" s="269"/>
      <c r="AX21" s="269"/>
      <c r="AY21" s="269"/>
      <c r="AZ21" s="269"/>
      <c r="BA21" s="269"/>
      <c r="BB21" s="269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269"/>
      <c r="BQ21" s="269"/>
      <c r="BR21" s="269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  <c r="CH21" s="269"/>
      <c r="CI21" s="269"/>
      <c r="CJ21" s="269"/>
      <c r="CK21" s="269"/>
      <c r="CL21" s="269"/>
      <c r="CM21" s="269"/>
      <c r="CN21" s="269"/>
      <c r="CO21" s="269"/>
      <c r="CP21" s="269"/>
      <c r="CQ21" s="269"/>
      <c r="CR21" s="269"/>
      <c r="CS21" s="269"/>
      <c r="CT21" s="269"/>
      <c r="CU21" s="269"/>
      <c r="CV21" s="269"/>
      <c r="CW21" s="269"/>
      <c r="CX21" s="269"/>
      <c r="CY21" s="269"/>
      <c r="CZ21" s="269"/>
      <c r="DA21" s="269"/>
      <c r="DB21" s="269"/>
      <c r="DC21" s="269"/>
      <c r="DD21" s="269"/>
      <c r="DE21" s="269"/>
      <c r="DF21" s="269"/>
      <c r="DG21" s="269"/>
      <c r="DH21" s="269"/>
      <c r="DI21" s="269"/>
    </row>
    <row r="22" spans="1:113" x14ac:dyDescent="0.25">
      <c r="A22" s="269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269"/>
      <c r="BQ22" s="269"/>
      <c r="BR22" s="269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  <c r="CH22" s="269"/>
      <c r="CI22" s="269"/>
      <c r="CJ22" s="269"/>
      <c r="CK22" s="269"/>
      <c r="CL22" s="269"/>
      <c r="CM22" s="269"/>
      <c r="CN22" s="269"/>
      <c r="CO22" s="269"/>
      <c r="CP22" s="269"/>
      <c r="CQ22" s="269"/>
      <c r="CR22" s="269"/>
      <c r="CS22" s="269"/>
      <c r="CT22" s="269"/>
      <c r="CU22" s="269"/>
      <c r="CV22" s="269"/>
      <c r="CW22" s="269"/>
      <c r="CX22" s="269"/>
      <c r="CY22" s="269"/>
      <c r="CZ22" s="269"/>
      <c r="DA22" s="269"/>
      <c r="DB22" s="269"/>
      <c r="DC22" s="269"/>
      <c r="DD22" s="269"/>
      <c r="DE22" s="269"/>
      <c r="DF22" s="269"/>
      <c r="DG22" s="269"/>
      <c r="DH22" s="269"/>
      <c r="DI22" s="269"/>
    </row>
    <row r="23" spans="1:113" x14ac:dyDescent="0.25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  <c r="CH23" s="269"/>
      <c r="CI23" s="269"/>
      <c r="CJ23" s="269"/>
      <c r="CK23" s="269"/>
      <c r="CL23" s="269"/>
      <c r="CM23" s="269"/>
      <c r="CN23" s="269"/>
      <c r="CO23" s="269"/>
      <c r="CP23" s="269"/>
      <c r="CQ23" s="269"/>
      <c r="CR23" s="269"/>
      <c r="CS23" s="269"/>
      <c r="CT23" s="269"/>
      <c r="CU23" s="269"/>
      <c r="CV23" s="269"/>
      <c r="CW23" s="269"/>
      <c r="CX23" s="269"/>
      <c r="CY23" s="269"/>
      <c r="CZ23" s="269"/>
      <c r="DA23" s="269"/>
      <c r="DB23" s="269"/>
      <c r="DC23" s="269"/>
      <c r="DD23" s="269"/>
      <c r="DE23" s="269"/>
      <c r="DF23" s="269"/>
      <c r="DG23" s="269"/>
      <c r="DH23" s="269"/>
      <c r="DI23" s="269"/>
    </row>
    <row r="24" spans="1:113" x14ac:dyDescent="0.25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  <c r="AS24" s="269"/>
      <c r="AT24" s="269"/>
      <c r="AU24" s="269"/>
      <c r="AV24" s="269"/>
      <c r="AW24" s="269"/>
      <c r="AX24" s="269"/>
      <c r="AY24" s="269"/>
      <c r="AZ24" s="269"/>
      <c r="BA24" s="269"/>
      <c r="BB24" s="269"/>
      <c r="BC24" s="269"/>
      <c r="BD24" s="269"/>
      <c r="BE24" s="269"/>
      <c r="BF24" s="269"/>
      <c r="BG24" s="269"/>
      <c r="BH24" s="269"/>
      <c r="BI24" s="269"/>
      <c r="BJ24" s="269"/>
      <c r="BK24" s="269"/>
      <c r="BL24" s="269"/>
      <c r="BM24" s="269"/>
      <c r="BN24" s="269"/>
      <c r="BO24" s="269"/>
      <c r="BP24" s="269"/>
      <c r="BQ24" s="269"/>
      <c r="BR24" s="269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  <c r="CH24" s="269"/>
      <c r="CI24" s="269"/>
      <c r="CJ24" s="269"/>
      <c r="CK24" s="269"/>
      <c r="CL24" s="269"/>
      <c r="CM24" s="269"/>
      <c r="CN24" s="269"/>
      <c r="CO24" s="269"/>
      <c r="CP24" s="269"/>
      <c r="CQ24" s="269"/>
      <c r="CR24" s="269"/>
      <c r="CS24" s="269"/>
      <c r="CT24" s="269"/>
      <c r="CU24" s="269"/>
      <c r="CV24" s="269"/>
      <c r="CW24" s="269"/>
      <c r="CX24" s="269"/>
      <c r="CY24" s="269"/>
      <c r="CZ24" s="269"/>
      <c r="DA24" s="269"/>
      <c r="DB24" s="269"/>
      <c r="DC24" s="269"/>
      <c r="DD24" s="269"/>
      <c r="DE24" s="269"/>
      <c r="DF24" s="269"/>
      <c r="DG24" s="269"/>
      <c r="DH24" s="269"/>
      <c r="DI24" s="269"/>
    </row>
    <row r="25" spans="1:113" x14ac:dyDescent="0.25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69"/>
      <c r="AQ25" s="269"/>
      <c r="AR25" s="269"/>
      <c r="AS25" s="269"/>
      <c r="AT25" s="269"/>
      <c r="AU25" s="269"/>
      <c r="AV25" s="269"/>
      <c r="AW25" s="269"/>
      <c r="AX25" s="269"/>
      <c r="AY25" s="269"/>
      <c r="AZ25" s="269"/>
      <c r="BA25" s="269"/>
      <c r="BB25" s="269"/>
      <c r="BC25" s="269"/>
      <c r="BD25" s="269"/>
      <c r="BE25" s="269"/>
      <c r="BF25" s="269"/>
      <c r="BG25" s="269"/>
      <c r="BH25" s="269"/>
      <c r="BI25" s="269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  <c r="CH25" s="269"/>
      <c r="CI25" s="269"/>
      <c r="CJ25" s="269"/>
      <c r="CK25" s="269"/>
      <c r="CL25" s="269"/>
      <c r="CM25" s="269"/>
      <c r="CN25" s="269"/>
      <c r="CO25" s="269"/>
      <c r="CP25" s="269"/>
      <c r="CQ25" s="269"/>
      <c r="CR25" s="269"/>
      <c r="CS25" s="269"/>
      <c r="CT25" s="269"/>
      <c r="CU25" s="269"/>
      <c r="CV25" s="269"/>
      <c r="CW25" s="269"/>
      <c r="CX25" s="269"/>
      <c r="CY25" s="269"/>
      <c r="CZ25" s="269"/>
      <c r="DA25" s="269"/>
      <c r="DB25" s="269"/>
      <c r="DC25" s="269"/>
      <c r="DD25" s="269"/>
      <c r="DE25" s="269"/>
      <c r="DF25" s="269"/>
      <c r="DG25" s="269"/>
      <c r="DH25" s="269"/>
      <c r="DI25" s="269"/>
    </row>
    <row r="26" spans="1:113" x14ac:dyDescent="0.25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  <c r="CH26" s="269"/>
      <c r="CI26" s="269"/>
      <c r="CJ26" s="269"/>
      <c r="CK26" s="269"/>
      <c r="CL26" s="269"/>
      <c r="CM26" s="269"/>
      <c r="CN26" s="269"/>
      <c r="CO26" s="269"/>
      <c r="CP26" s="269"/>
      <c r="CQ26" s="269"/>
      <c r="CR26" s="269"/>
      <c r="CS26" s="269"/>
      <c r="CT26" s="269"/>
      <c r="CU26" s="269"/>
      <c r="CV26" s="269"/>
      <c r="CW26" s="269"/>
      <c r="CX26" s="269"/>
      <c r="CY26" s="269"/>
      <c r="CZ26" s="269"/>
      <c r="DA26" s="269"/>
      <c r="DB26" s="269"/>
      <c r="DC26" s="269"/>
      <c r="DD26" s="269"/>
      <c r="DE26" s="269"/>
      <c r="DF26" s="269"/>
      <c r="DG26" s="269"/>
      <c r="DH26" s="269"/>
      <c r="DI26" s="269"/>
    </row>
    <row r="27" spans="1:113" x14ac:dyDescent="0.25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69"/>
      <c r="AT27" s="269"/>
      <c r="AU27" s="269"/>
      <c r="AV27" s="269"/>
      <c r="AW27" s="269"/>
      <c r="AX27" s="269"/>
      <c r="AY27" s="269"/>
      <c r="AZ27" s="269"/>
      <c r="BA27" s="269"/>
      <c r="BB27" s="269"/>
      <c r="BC27" s="269"/>
      <c r="BD27" s="269"/>
      <c r="BE27" s="269"/>
      <c r="BF27" s="269"/>
      <c r="BG27" s="269"/>
      <c r="BH27" s="269"/>
      <c r="BI27" s="269"/>
      <c r="BJ27" s="269"/>
      <c r="BK27" s="269"/>
      <c r="BL27" s="269"/>
      <c r="BM27" s="269"/>
      <c r="BN27" s="269"/>
      <c r="BO27" s="269"/>
      <c r="BP27" s="269"/>
      <c r="BQ27" s="269"/>
      <c r="BR27" s="269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  <c r="CH27" s="269"/>
      <c r="CI27" s="269"/>
      <c r="CJ27" s="269"/>
      <c r="CK27" s="269"/>
      <c r="CL27" s="269"/>
      <c r="CM27" s="269"/>
      <c r="CN27" s="269"/>
      <c r="CO27" s="269"/>
      <c r="CP27" s="269"/>
      <c r="CQ27" s="269"/>
      <c r="CR27" s="269"/>
      <c r="CS27" s="269"/>
      <c r="CT27" s="269"/>
      <c r="CU27" s="269"/>
      <c r="CV27" s="269"/>
      <c r="CW27" s="269"/>
      <c r="CX27" s="269"/>
      <c r="CY27" s="269"/>
      <c r="CZ27" s="269"/>
      <c r="DA27" s="269"/>
      <c r="DB27" s="269"/>
      <c r="DC27" s="269"/>
      <c r="DD27" s="269"/>
      <c r="DE27" s="269"/>
      <c r="DF27" s="269"/>
      <c r="DG27" s="269"/>
      <c r="DH27" s="269"/>
      <c r="DI27" s="269"/>
    </row>
    <row r="28" spans="1:113" x14ac:dyDescent="0.25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  <c r="AS28" s="269"/>
      <c r="AT28" s="269"/>
      <c r="AU28" s="269"/>
      <c r="AV28" s="269"/>
      <c r="AW28" s="269"/>
      <c r="AX28" s="269"/>
      <c r="AY28" s="269"/>
      <c r="AZ28" s="269"/>
      <c r="BA28" s="269"/>
      <c r="BB28" s="269"/>
      <c r="BC28" s="269"/>
      <c r="BD28" s="269"/>
      <c r="BE28" s="269"/>
      <c r="BF28" s="269"/>
      <c r="BG28" s="269"/>
      <c r="BH28" s="269"/>
      <c r="BI28" s="269"/>
      <c r="BJ28" s="269"/>
      <c r="BK28" s="269"/>
      <c r="BL28" s="269"/>
      <c r="BM28" s="269"/>
      <c r="BN28" s="269"/>
      <c r="BO28" s="269"/>
      <c r="BP28" s="269"/>
      <c r="BQ28" s="269"/>
      <c r="BR28" s="269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  <c r="CH28" s="269"/>
      <c r="CI28" s="269"/>
      <c r="CJ28" s="269"/>
      <c r="CK28" s="269"/>
      <c r="CL28" s="269"/>
      <c r="CM28" s="269"/>
      <c r="CN28" s="269"/>
      <c r="CO28" s="269"/>
      <c r="CP28" s="269"/>
      <c r="CQ28" s="269"/>
      <c r="CR28" s="269"/>
      <c r="CS28" s="269"/>
      <c r="CT28" s="269"/>
      <c r="CU28" s="269"/>
      <c r="CV28" s="269"/>
      <c r="CW28" s="269"/>
      <c r="CX28" s="269"/>
      <c r="CY28" s="269"/>
      <c r="CZ28" s="269"/>
      <c r="DA28" s="269"/>
      <c r="DB28" s="269"/>
      <c r="DC28" s="269"/>
      <c r="DD28" s="269"/>
      <c r="DE28" s="269"/>
      <c r="DF28" s="269"/>
      <c r="DG28" s="269"/>
      <c r="DH28" s="269"/>
      <c r="DI28" s="269"/>
    </row>
    <row r="29" spans="1:113" x14ac:dyDescent="0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  <c r="CH29" s="269"/>
      <c r="CI29" s="269"/>
      <c r="CJ29" s="269"/>
      <c r="CK29" s="269"/>
      <c r="CL29" s="269"/>
      <c r="CM29" s="269"/>
      <c r="CN29" s="269"/>
      <c r="CO29" s="269"/>
      <c r="CP29" s="269"/>
      <c r="CQ29" s="269"/>
      <c r="CR29" s="269"/>
      <c r="CS29" s="269"/>
      <c r="CT29" s="269"/>
      <c r="CU29" s="269"/>
      <c r="CV29" s="269"/>
      <c r="CW29" s="269"/>
      <c r="CX29" s="269"/>
      <c r="CY29" s="269"/>
      <c r="CZ29" s="269"/>
      <c r="DA29" s="269"/>
      <c r="DB29" s="269"/>
      <c r="DC29" s="269"/>
      <c r="DD29" s="269"/>
      <c r="DE29" s="269"/>
      <c r="DF29" s="269"/>
      <c r="DG29" s="269"/>
      <c r="DH29" s="269"/>
      <c r="DI29" s="269"/>
    </row>
    <row r="30" spans="1:113" x14ac:dyDescent="0.25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  <c r="AR30" s="269"/>
      <c r="AS30" s="269"/>
      <c r="AT30" s="269"/>
      <c r="AU30" s="269"/>
      <c r="AV30" s="269"/>
      <c r="AW30" s="269"/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9"/>
      <c r="BJ30" s="269"/>
      <c r="BK30" s="269"/>
      <c r="BL30" s="269"/>
      <c r="BM30" s="269"/>
      <c r="BN30" s="269"/>
      <c r="BO30" s="269"/>
      <c r="BP30" s="269"/>
      <c r="BQ30" s="269"/>
      <c r="BR30" s="269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  <c r="CH30" s="269"/>
      <c r="CI30" s="269"/>
      <c r="CJ30" s="269"/>
      <c r="CK30" s="269"/>
      <c r="CL30" s="269"/>
      <c r="CM30" s="269"/>
      <c r="CN30" s="269"/>
      <c r="CO30" s="269"/>
      <c r="CP30" s="269"/>
      <c r="CQ30" s="269"/>
      <c r="CR30" s="269"/>
      <c r="CS30" s="269"/>
      <c r="CT30" s="269"/>
      <c r="CU30" s="269"/>
      <c r="CV30" s="269"/>
      <c r="CW30" s="269"/>
      <c r="CX30" s="269"/>
      <c r="CY30" s="269"/>
      <c r="CZ30" s="269"/>
      <c r="DA30" s="269"/>
      <c r="DB30" s="269"/>
      <c r="DC30" s="269"/>
      <c r="DD30" s="269"/>
      <c r="DE30" s="269"/>
      <c r="DF30" s="269"/>
      <c r="DG30" s="269"/>
      <c r="DH30" s="269"/>
      <c r="DI30" s="269"/>
    </row>
    <row r="31" spans="1:113" x14ac:dyDescent="0.25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  <c r="AP31" s="269"/>
      <c r="AQ31" s="269"/>
      <c r="AR31" s="269"/>
      <c r="AS31" s="269"/>
      <c r="AT31" s="269"/>
      <c r="AU31" s="269"/>
      <c r="AV31" s="269"/>
      <c r="AW31" s="269"/>
      <c r="AX31" s="269"/>
      <c r="AY31" s="269"/>
      <c r="AZ31" s="269"/>
      <c r="BA31" s="269"/>
      <c r="BB31" s="269"/>
      <c r="BC31" s="269"/>
      <c r="BD31" s="269"/>
      <c r="BE31" s="269"/>
      <c r="BF31" s="269"/>
      <c r="BG31" s="269"/>
      <c r="BH31" s="269"/>
      <c r="BI31" s="269"/>
      <c r="BJ31" s="269"/>
      <c r="BK31" s="269"/>
      <c r="BL31" s="269"/>
      <c r="BM31" s="269"/>
      <c r="BN31" s="269"/>
      <c r="BO31" s="269"/>
      <c r="BP31" s="269"/>
      <c r="BQ31" s="269"/>
      <c r="BR31" s="269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  <c r="CH31" s="269"/>
      <c r="CI31" s="269"/>
      <c r="CJ31" s="269"/>
      <c r="CK31" s="269"/>
      <c r="CL31" s="269"/>
      <c r="CM31" s="269"/>
      <c r="CN31" s="269"/>
      <c r="CO31" s="269"/>
      <c r="CP31" s="269"/>
      <c r="CQ31" s="269"/>
      <c r="CR31" s="269"/>
      <c r="CS31" s="269"/>
      <c r="CT31" s="269"/>
      <c r="CU31" s="269"/>
      <c r="CV31" s="269"/>
      <c r="CW31" s="269"/>
      <c r="CX31" s="269"/>
      <c r="CY31" s="269"/>
      <c r="CZ31" s="269"/>
      <c r="DA31" s="269"/>
      <c r="DB31" s="269"/>
      <c r="DC31" s="269"/>
      <c r="DD31" s="269"/>
      <c r="DE31" s="269"/>
      <c r="DF31" s="269"/>
      <c r="DG31" s="269"/>
      <c r="DH31" s="269"/>
      <c r="DI31" s="269"/>
    </row>
    <row r="32" spans="1:113" ht="20" x14ac:dyDescent="0.4">
      <c r="A32" s="269"/>
      <c r="B32" s="336" t="s">
        <v>3864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  <c r="AV32" s="269"/>
      <c r="AW32" s="269"/>
      <c r="AX32" s="269"/>
      <c r="AY32" s="269"/>
      <c r="AZ32" s="269"/>
      <c r="BA32" s="269"/>
      <c r="BB32" s="269"/>
      <c r="BC32" s="269"/>
      <c r="BD32" s="269"/>
      <c r="BE32" s="269"/>
      <c r="BF32" s="269"/>
      <c r="BG32" s="269"/>
      <c r="BH32" s="269"/>
      <c r="BI32" s="269"/>
      <c r="BJ32" s="269"/>
      <c r="BK32" s="269"/>
      <c r="BL32" s="269"/>
      <c r="BM32" s="269"/>
      <c r="BN32" s="269"/>
      <c r="BO32" s="269"/>
      <c r="BP32" s="269"/>
      <c r="BQ32" s="269"/>
      <c r="BR32" s="269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  <c r="CH32" s="269"/>
      <c r="CI32" s="269"/>
      <c r="CJ32" s="269"/>
      <c r="CK32" s="269"/>
      <c r="CL32" s="269"/>
      <c r="CM32" s="269"/>
      <c r="CN32" s="269"/>
      <c r="CO32" s="269"/>
      <c r="CP32" s="269"/>
      <c r="CQ32" s="269"/>
      <c r="CR32" s="269"/>
      <c r="CS32" s="269"/>
      <c r="CT32" s="269"/>
      <c r="CU32" s="269"/>
      <c r="CV32" s="269"/>
      <c r="CW32" s="269"/>
      <c r="CX32" s="269"/>
      <c r="CY32" s="269"/>
      <c r="CZ32" s="269"/>
      <c r="DA32" s="269"/>
      <c r="DB32" s="269"/>
      <c r="DC32" s="269"/>
      <c r="DD32" s="269"/>
      <c r="DE32" s="269"/>
      <c r="DF32" s="269"/>
      <c r="DG32" s="269"/>
      <c r="DH32" s="269"/>
      <c r="DI32" s="269"/>
    </row>
    <row r="33" spans="1:113" x14ac:dyDescent="0.25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  <c r="AP33" s="269"/>
      <c r="AQ33" s="269"/>
      <c r="AR33" s="269"/>
      <c r="AS33" s="269"/>
      <c r="AT33" s="269"/>
      <c r="AU33" s="269"/>
      <c r="AV33" s="269"/>
      <c r="AW33" s="269"/>
      <c r="AX33" s="269"/>
      <c r="AY33" s="269"/>
      <c r="AZ33" s="269"/>
      <c r="BA33" s="269"/>
      <c r="BB33" s="269"/>
      <c r="BC33" s="269"/>
      <c r="BD33" s="269"/>
      <c r="BE33" s="269"/>
      <c r="BF33" s="269"/>
      <c r="BG33" s="269"/>
      <c r="BH33" s="269"/>
      <c r="BI33" s="269"/>
      <c r="BJ33" s="269"/>
      <c r="BK33" s="269"/>
      <c r="BL33" s="269"/>
      <c r="BM33" s="269"/>
      <c r="BN33" s="269"/>
      <c r="BO33" s="269"/>
      <c r="BP33" s="269"/>
      <c r="BQ33" s="269"/>
      <c r="BR33" s="269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  <c r="CH33" s="269"/>
      <c r="CI33" s="269"/>
      <c r="CJ33" s="269"/>
      <c r="CK33" s="269"/>
      <c r="CL33" s="269"/>
      <c r="CM33" s="269"/>
      <c r="CN33" s="269"/>
      <c r="CO33" s="269"/>
      <c r="CP33" s="269"/>
      <c r="CQ33" s="269"/>
      <c r="CR33" s="269"/>
      <c r="CS33" s="269"/>
      <c r="CT33" s="269"/>
      <c r="CU33" s="269"/>
      <c r="CV33" s="269"/>
      <c r="CW33" s="269"/>
      <c r="CX33" s="269"/>
      <c r="CY33" s="269"/>
      <c r="CZ33" s="269"/>
      <c r="DA33" s="269"/>
      <c r="DB33" s="269"/>
      <c r="DC33" s="269"/>
      <c r="DD33" s="269"/>
      <c r="DE33" s="269"/>
      <c r="DF33" s="269"/>
      <c r="DG33" s="269"/>
      <c r="DH33" s="269"/>
      <c r="DI33" s="269"/>
    </row>
    <row r="34" spans="1:113" x14ac:dyDescent="0.25">
      <c r="A34" s="269"/>
      <c r="B34" s="333" t="s">
        <v>3865</v>
      </c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69"/>
      <c r="AT34" s="269"/>
      <c r="AU34" s="269"/>
      <c r="AV34" s="269"/>
      <c r="AW34" s="269"/>
      <c r="AX34" s="269"/>
      <c r="AY34" s="269"/>
      <c r="AZ34" s="269"/>
      <c r="BA34" s="269"/>
      <c r="BB34" s="269"/>
      <c r="BC34" s="269"/>
      <c r="BD34" s="269"/>
      <c r="BE34" s="269"/>
      <c r="BF34" s="269"/>
      <c r="BG34" s="269"/>
      <c r="BH34" s="269"/>
      <c r="BI34" s="269"/>
      <c r="BJ34" s="269"/>
      <c r="BK34" s="269"/>
      <c r="BL34" s="269"/>
      <c r="BM34" s="269"/>
      <c r="BN34" s="269"/>
      <c r="BO34" s="269"/>
      <c r="BP34" s="269"/>
      <c r="BQ34" s="269"/>
      <c r="BR34" s="269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  <c r="CH34" s="269"/>
      <c r="CI34" s="269"/>
      <c r="CJ34" s="269"/>
      <c r="CK34" s="269"/>
      <c r="CL34" s="269"/>
      <c r="CM34" s="269"/>
      <c r="CN34" s="269"/>
      <c r="CO34" s="269"/>
      <c r="CP34" s="269"/>
      <c r="CQ34" s="269"/>
      <c r="CR34" s="269"/>
      <c r="CS34" s="269"/>
      <c r="CT34" s="269"/>
      <c r="CU34" s="269"/>
      <c r="CV34" s="269"/>
      <c r="CW34" s="269"/>
      <c r="CX34" s="269"/>
      <c r="CY34" s="269"/>
      <c r="CZ34" s="269"/>
      <c r="DA34" s="269"/>
      <c r="DB34" s="269"/>
      <c r="DC34" s="269"/>
      <c r="DD34" s="269"/>
      <c r="DE34" s="269"/>
      <c r="DF34" s="269"/>
      <c r="DG34" s="269"/>
      <c r="DH34" s="269"/>
      <c r="DI34" s="269"/>
    </row>
    <row r="35" spans="1:113" x14ac:dyDescent="0.25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  <c r="CH35" s="269"/>
      <c r="CI35" s="269"/>
      <c r="CJ35" s="269"/>
      <c r="CK35" s="269"/>
      <c r="CL35" s="269"/>
      <c r="CM35" s="269"/>
      <c r="CN35" s="269"/>
      <c r="CO35" s="269"/>
      <c r="CP35" s="269"/>
      <c r="CQ35" s="269"/>
      <c r="CR35" s="269"/>
      <c r="CS35" s="269"/>
      <c r="CT35" s="269"/>
      <c r="CU35" s="269"/>
      <c r="CV35" s="269"/>
      <c r="CW35" s="269"/>
      <c r="CX35" s="269"/>
      <c r="CY35" s="269"/>
      <c r="CZ35" s="269"/>
      <c r="DA35" s="269"/>
      <c r="DB35" s="269"/>
      <c r="DC35" s="269"/>
      <c r="DD35" s="269"/>
      <c r="DE35" s="269"/>
      <c r="DF35" s="269"/>
      <c r="DG35" s="269"/>
      <c r="DH35" s="269"/>
      <c r="DI35" s="269"/>
    </row>
    <row r="36" spans="1:113" ht="20" x14ac:dyDescent="0.4">
      <c r="A36" s="335">
        <v>1</v>
      </c>
      <c r="B36" s="334" t="s">
        <v>3866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69"/>
      <c r="AT36" s="269"/>
      <c r="AU36" s="269"/>
      <c r="AV36" s="269"/>
      <c r="AW36" s="269"/>
      <c r="AX36" s="269"/>
      <c r="AY36" s="269"/>
      <c r="AZ36" s="269"/>
      <c r="BA36" s="269"/>
      <c r="BB36" s="269"/>
      <c r="BC36" s="269"/>
      <c r="BD36" s="269"/>
      <c r="BE36" s="269"/>
      <c r="BF36" s="269"/>
      <c r="BG36" s="269"/>
      <c r="BH36" s="269"/>
      <c r="BI36" s="269"/>
      <c r="BJ36" s="269"/>
      <c r="BK36" s="269"/>
      <c r="BL36" s="269"/>
      <c r="BM36" s="269"/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  <c r="CH36" s="269"/>
      <c r="CI36" s="269"/>
      <c r="CJ36" s="269"/>
      <c r="CK36" s="269"/>
      <c r="CL36" s="269"/>
      <c r="CM36" s="269"/>
      <c r="CN36" s="269"/>
      <c r="CO36" s="269"/>
      <c r="CP36" s="269"/>
      <c r="CQ36" s="269"/>
      <c r="CR36" s="269"/>
      <c r="CS36" s="269"/>
      <c r="CT36" s="269"/>
      <c r="CU36" s="269"/>
      <c r="CV36" s="269"/>
      <c r="CW36" s="269"/>
      <c r="CX36" s="269"/>
      <c r="CY36" s="269"/>
      <c r="CZ36" s="269"/>
      <c r="DA36" s="269"/>
      <c r="DB36" s="269"/>
      <c r="DC36" s="269"/>
      <c r="DD36" s="269"/>
      <c r="DE36" s="269"/>
      <c r="DF36" s="269"/>
      <c r="DG36" s="269"/>
      <c r="DH36" s="269"/>
      <c r="DI36" s="269"/>
    </row>
    <row r="37" spans="1:113" ht="20" x14ac:dyDescent="0.4">
      <c r="A37" s="335">
        <v>2</v>
      </c>
      <c r="B37" s="334" t="s">
        <v>3871</v>
      </c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69"/>
      <c r="AT37" s="269"/>
      <c r="AU37" s="269"/>
      <c r="AV37" s="269"/>
      <c r="AW37" s="269"/>
      <c r="AX37" s="269"/>
      <c r="AY37" s="269"/>
      <c r="AZ37" s="269"/>
      <c r="BA37" s="269"/>
      <c r="BB37" s="269"/>
      <c r="BC37" s="269"/>
      <c r="BD37" s="269"/>
      <c r="BE37" s="269"/>
      <c r="BF37" s="269"/>
      <c r="BG37" s="269"/>
      <c r="BH37" s="269"/>
      <c r="BI37" s="269"/>
      <c r="BJ37" s="269"/>
      <c r="BK37" s="269"/>
      <c r="BL37" s="269"/>
      <c r="BM37" s="269"/>
      <c r="BN37" s="269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  <c r="CH37" s="269"/>
      <c r="CI37" s="269"/>
      <c r="CJ37" s="269"/>
      <c r="CK37" s="269"/>
      <c r="CL37" s="269"/>
      <c r="CM37" s="269"/>
      <c r="CN37" s="269"/>
      <c r="CO37" s="269"/>
      <c r="CP37" s="269"/>
      <c r="CQ37" s="269"/>
      <c r="CR37" s="269"/>
      <c r="CS37" s="269"/>
      <c r="CT37" s="269"/>
      <c r="CU37" s="269"/>
      <c r="CV37" s="269"/>
      <c r="CW37" s="269"/>
      <c r="CX37" s="269"/>
      <c r="CY37" s="269"/>
      <c r="CZ37" s="269"/>
      <c r="DA37" s="269"/>
      <c r="DB37" s="269"/>
      <c r="DC37" s="269"/>
      <c r="DD37" s="269"/>
      <c r="DE37" s="269"/>
      <c r="DF37" s="269"/>
      <c r="DG37" s="269"/>
      <c r="DH37" s="269"/>
      <c r="DI37" s="269"/>
    </row>
    <row r="38" spans="1:113" ht="20" x14ac:dyDescent="0.4">
      <c r="A38" s="335">
        <v>3</v>
      </c>
      <c r="B38" s="334" t="s">
        <v>3867</v>
      </c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  <c r="AV38" s="269"/>
      <c r="AW38" s="269"/>
      <c r="AX38" s="269"/>
      <c r="AY38" s="269"/>
      <c r="AZ38" s="269"/>
      <c r="BA38" s="269"/>
      <c r="BB38" s="269"/>
      <c r="BC38" s="269"/>
      <c r="BD38" s="269"/>
      <c r="BE38" s="269"/>
      <c r="BF38" s="269"/>
      <c r="BG38" s="269"/>
      <c r="BH38" s="269"/>
      <c r="BI38" s="269"/>
      <c r="BJ38" s="269"/>
      <c r="BK38" s="269"/>
      <c r="BL38" s="269"/>
      <c r="BM38" s="269"/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  <c r="CH38" s="269"/>
      <c r="CI38" s="269"/>
      <c r="CJ38" s="269"/>
      <c r="CK38" s="269"/>
      <c r="CL38" s="269"/>
      <c r="CM38" s="269"/>
      <c r="CN38" s="269"/>
      <c r="CO38" s="269"/>
      <c r="CP38" s="269"/>
      <c r="CQ38" s="269"/>
      <c r="CR38" s="269"/>
      <c r="CS38" s="269"/>
      <c r="CT38" s="269"/>
      <c r="CU38" s="269"/>
      <c r="CV38" s="269"/>
      <c r="CW38" s="269"/>
      <c r="CX38" s="269"/>
      <c r="CY38" s="269"/>
      <c r="CZ38" s="269"/>
      <c r="DA38" s="269"/>
      <c r="DB38" s="269"/>
      <c r="DC38" s="269"/>
      <c r="DD38" s="269"/>
      <c r="DE38" s="269"/>
      <c r="DF38" s="269"/>
      <c r="DG38" s="269"/>
      <c r="DH38" s="269"/>
      <c r="DI38" s="269"/>
    </row>
    <row r="39" spans="1:113" ht="20" x14ac:dyDescent="0.4">
      <c r="A39" s="335">
        <v>4</v>
      </c>
      <c r="B39" s="334" t="s">
        <v>3868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  <c r="AS39" s="269"/>
      <c r="AT39" s="269"/>
      <c r="AU39" s="269"/>
      <c r="AV39" s="269"/>
      <c r="AW39" s="269"/>
      <c r="AX39" s="269"/>
      <c r="AY39" s="269"/>
      <c r="AZ39" s="269"/>
      <c r="BA39" s="269"/>
      <c r="BB39" s="269"/>
      <c r="BC39" s="269"/>
      <c r="BD39" s="269"/>
      <c r="BE39" s="269"/>
      <c r="BF39" s="269"/>
      <c r="BG39" s="269"/>
      <c r="BH39" s="269"/>
      <c r="BI39" s="269"/>
      <c r="BJ39" s="269"/>
      <c r="BK39" s="269"/>
      <c r="BL39" s="269"/>
      <c r="BM39" s="269"/>
      <c r="BN39" s="269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  <c r="CH39" s="269"/>
      <c r="CI39" s="269"/>
      <c r="CJ39" s="269"/>
      <c r="CK39" s="269"/>
      <c r="CL39" s="269"/>
      <c r="CM39" s="269"/>
      <c r="CN39" s="269"/>
      <c r="CO39" s="269"/>
      <c r="CP39" s="269"/>
      <c r="CQ39" s="269"/>
      <c r="CR39" s="269"/>
      <c r="CS39" s="269"/>
      <c r="CT39" s="269"/>
      <c r="CU39" s="269"/>
      <c r="CV39" s="269"/>
      <c r="CW39" s="269"/>
      <c r="CX39" s="269"/>
      <c r="CY39" s="269"/>
      <c r="CZ39" s="269"/>
      <c r="DA39" s="269"/>
      <c r="DB39" s="269"/>
      <c r="DC39" s="269"/>
      <c r="DD39" s="269"/>
      <c r="DE39" s="269"/>
      <c r="DF39" s="269"/>
      <c r="DG39" s="269"/>
      <c r="DH39" s="269"/>
      <c r="DI39" s="269"/>
    </row>
    <row r="40" spans="1:113" ht="20" x14ac:dyDescent="0.4">
      <c r="A40" s="335">
        <v>5</v>
      </c>
      <c r="B40" s="334" t="s">
        <v>3869</v>
      </c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69"/>
      <c r="BG40" s="269"/>
      <c r="BH40" s="269"/>
      <c r="BI40" s="269"/>
      <c r="BJ40" s="269"/>
      <c r="BK40" s="269"/>
      <c r="BL40" s="269"/>
      <c r="BM40" s="269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  <c r="CH40" s="269"/>
      <c r="CI40" s="269"/>
      <c r="CJ40" s="269"/>
      <c r="CK40" s="269"/>
      <c r="CL40" s="269"/>
      <c r="CM40" s="269"/>
      <c r="CN40" s="269"/>
      <c r="CO40" s="269"/>
      <c r="CP40" s="269"/>
      <c r="CQ40" s="269"/>
      <c r="CR40" s="269"/>
      <c r="CS40" s="269"/>
      <c r="CT40" s="269"/>
      <c r="CU40" s="269"/>
      <c r="CV40" s="269"/>
      <c r="CW40" s="269"/>
      <c r="CX40" s="269"/>
      <c r="CY40" s="269"/>
      <c r="CZ40" s="269"/>
      <c r="DA40" s="269"/>
      <c r="DB40" s="269"/>
      <c r="DC40" s="269"/>
      <c r="DD40" s="269"/>
      <c r="DE40" s="269"/>
      <c r="DF40" s="269"/>
      <c r="DG40" s="269"/>
      <c r="DH40" s="269"/>
      <c r="DI40" s="269"/>
    </row>
    <row r="41" spans="1:113" ht="20" x14ac:dyDescent="0.4">
      <c r="A41" s="335">
        <v>6</v>
      </c>
      <c r="B41" s="334" t="s">
        <v>3870</v>
      </c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69"/>
      <c r="AX41" s="269"/>
      <c r="AY41" s="269"/>
      <c r="AZ41" s="269"/>
      <c r="BA41" s="269"/>
      <c r="BB41" s="269"/>
      <c r="BC41" s="269"/>
      <c r="BD41" s="269"/>
      <c r="BE41" s="269"/>
      <c r="BF41" s="269"/>
      <c r="BG41" s="269"/>
      <c r="BH41" s="269"/>
      <c r="BI41" s="269"/>
      <c r="BJ41" s="269"/>
      <c r="BK41" s="269"/>
      <c r="BL41" s="269"/>
      <c r="BM41" s="269"/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  <c r="CH41" s="269"/>
      <c r="CI41" s="269"/>
      <c r="CJ41" s="269"/>
      <c r="CK41" s="269"/>
      <c r="CL41" s="269"/>
      <c r="CM41" s="269"/>
      <c r="CN41" s="269"/>
      <c r="CO41" s="269"/>
      <c r="CP41" s="269"/>
      <c r="CQ41" s="269"/>
      <c r="CR41" s="269"/>
      <c r="CS41" s="269"/>
      <c r="CT41" s="269"/>
      <c r="CU41" s="269"/>
      <c r="CV41" s="269"/>
      <c r="CW41" s="269"/>
      <c r="CX41" s="269"/>
      <c r="CY41" s="269"/>
      <c r="CZ41" s="269"/>
      <c r="DA41" s="269"/>
      <c r="DB41" s="269"/>
      <c r="DC41" s="269"/>
      <c r="DD41" s="269"/>
      <c r="DE41" s="269"/>
      <c r="DF41" s="269"/>
      <c r="DG41" s="269"/>
      <c r="DH41" s="269"/>
      <c r="DI41" s="269"/>
    </row>
    <row r="42" spans="1:113" ht="20" x14ac:dyDescent="0.4">
      <c r="A42" s="335">
        <v>7</v>
      </c>
      <c r="B42" s="334" t="s">
        <v>3874</v>
      </c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  <c r="AV42" s="269"/>
      <c r="AW42" s="269"/>
      <c r="AX42" s="269"/>
      <c r="AY42" s="269"/>
      <c r="AZ42" s="269"/>
      <c r="BA42" s="269"/>
      <c r="BB42" s="269"/>
      <c r="BC42" s="269"/>
      <c r="BD42" s="269"/>
      <c r="BE42" s="269"/>
      <c r="BF42" s="269"/>
      <c r="BG42" s="269"/>
      <c r="BH42" s="269"/>
      <c r="BI42" s="269"/>
      <c r="BJ42" s="269"/>
      <c r="BK42" s="269"/>
      <c r="BL42" s="269"/>
      <c r="BM42" s="269"/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  <c r="CH42" s="269"/>
      <c r="CI42" s="269"/>
      <c r="CJ42" s="269"/>
      <c r="CK42" s="269"/>
      <c r="CL42" s="269"/>
      <c r="CM42" s="269"/>
      <c r="CN42" s="269"/>
      <c r="CO42" s="269"/>
      <c r="CP42" s="269"/>
      <c r="CQ42" s="269"/>
      <c r="CR42" s="269"/>
      <c r="CS42" s="269"/>
      <c r="CT42" s="269"/>
      <c r="CU42" s="269"/>
      <c r="CV42" s="269"/>
      <c r="CW42" s="269"/>
      <c r="CX42" s="269"/>
      <c r="CY42" s="269"/>
      <c r="CZ42" s="269"/>
      <c r="DA42" s="269"/>
      <c r="DB42" s="269"/>
      <c r="DC42" s="269"/>
      <c r="DD42" s="269"/>
      <c r="DE42" s="269"/>
      <c r="DF42" s="269"/>
      <c r="DG42" s="269"/>
      <c r="DH42" s="269"/>
      <c r="DI42" s="269"/>
    </row>
    <row r="43" spans="1:113" ht="20" x14ac:dyDescent="0.4">
      <c r="A43" s="335">
        <v>8</v>
      </c>
      <c r="B43" s="334" t="s">
        <v>3872</v>
      </c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69"/>
      <c r="AX43" s="269"/>
      <c r="AY43" s="269"/>
      <c r="AZ43" s="269"/>
      <c r="BA43" s="269"/>
      <c r="BB43" s="269"/>
      <c r="BC43" s="269"/>
      <c r="BD43" s="269"/>
      <c r="BE43" s="269"/>
      <c r="BF43" s="269"/>
      <c r="BG43" s="269"/>
      <c r="BH43" s="269"/>
      <c r="BI43" s="269"/>
      <c r="BJ43" s="269"/>
      <c r="BK43" s="269"/>
      <c r="BL43" s="269"/>
      <c r="BM43" s="269"/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  <c r="CH43" s="269"/>
      <c r="CI43" s="269"/>
      <c r="CJ43" s="269"/>
      <c r="CK43" s="269"/>
      <c r="CL43" s="269"/>
      <c r="CM43" s="269"/>
      <c r="CN43" s="269"/>
      <c r="CO43" s="269"/>
      <c r="CP43" s="269"/>
      <c r="CQ43" s="269"/>
      <c r="CR43" s="269"/>
      <c r="CS43" s="269"/>
      <c r="CT43" s="269"/>
      <c r="CU43" s="269"/>
      <c r="CV43" s="269"/>
      <c r="CW43" s="269"/>
      <c r="CX43" s="269"/>
      <c r="CY43" s="269"/>
      <c r="CZ43" s="269"/>
      <c r="DA43" s="269"/>
      <c r="DB43" s="269"/>
      <c r="DC43" s="269"/>
      <c r="DD43" s="269"/>
      <c r="DE43" s="269"/>
      <c r="DF43" s="269"/>
      <c r="DG43" s="269"/>
      <c r="DH43" s="269"/>
      <c r="DI43" s="269"/>
    </row>
    <row r="44" spans="1:113" ht="20" x14ac:dyDescent="0.4">
      <c r="A44" s="335">
        <v>9</v>
      </c>
      <c r="B44" s="334" t="s">
        <v>3873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69"/>
      <c r="AW44" s="269"/>
      <c r="AX44" s="269"/>
      <c r="AY44" s="269"/>
      <c r="AZ44" s="269"/>
      <c r="BA44" s="269"/>
      <c r="BB44" s="269"/>
      <c r="BC44" s="269"/>
      <c r="BD44" s="269"/>
      <c r="BE44" s="269"/>
      <c r="BF44" s="269"/>
      <c r="BG44" s="269"/>
      <c r="BH44" s="269"/>
      <c r="BI44" s="269"/>
      <c r="BJ44" s="269"/>
      <c r="BK44" s="269"/>
      <c r="BL44" s="269"/>
      <c r="BM44" s="269"/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  <c r="CH44" s="269"/>
      <c r="CI44" s="269"/>
      <c r="CJ44" s="269"/>
      <c r="CK44" s="269"/>
      <c r="CL44" s="269"/>
      <c r="CM44" s="269"/>
      <c r="CN44" s="269"/>
      <c r="CO44" s="269"/>
      <c r="CP44" s="269"/>
      <c r="CQ44" s="269"/>
      <c r="CR44" s="269"/>
      <c r="CS44" s="269"/>
      <c r="CT44" s="269"/>
      <c r="CU44" s="269"/>
      <c r="CV44" s="269"/>
      <c r="CW44" s="269"/>
      <c r="CX44" s="269"/>
      <c r="CY44" s="269"/>
      <c r="CZ44" s="269"/>
      <c r="DA44" s="269"/>
      <c r="DB44" s="269"/>
      <c r="DC44" s="269"/>
      <c r="DD44" s="269"/>
      <c r="DE44" s="269"/>
      <c r="DF44" s="269"/>
      <c r="DG44" s="269"/>
      <c r="DH44" s="269"/>
      <c r="DI44" s="269"/>
    </row>
    <row r="45" spans="1:113" x14ac:dyDescent="0.25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  <c r="AR45" s="269"/>
      <c r="AS45" s="269"/>
      <c r="AT45" s="269"/>
      <c r="AU45" s="269"/>
      <c r="AV45" s="269"/>
      <c r="AW45" s="269"/>
      <c r="AX45" s="269"/>
      <c r="AY45" s="269"/>
      <c r="AZ45" s="269"/>
      <c r="BA45" s="269"/>
      <c r="BB45" s="269"/>
      <c r="BC45" s="269"/>
      <c r="BD45" s="269"/>
      <c r="BE45" s="269"/>
      <c r="BF45" s="269"/>
      <c r="BG45" s="269"/>
      <c r="BH45" s="269"/>
      <c r="BI45" s="269"/>
      <c r="BJ45" s="269"/>
      <c r="BK45" s="269"/>
      <c r="BL45" s="269"/>
      <c r="BM45" s="269"/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  <c r="CH45" s="269"/>
      <c r="CI45" s="269"/>
      <c r="CJ45" s="269"/>
      <c r="CK45" s="269"/>
      <c r="CL45" s="269"/>
      <c r="CM45" s="269"/>
      <c r="CN45" s="269"/>
      <c r="CO45" s="269"/>
      <c r="CP45" s="269"/>
      <c r="CQ45" s="269"/>
      <c r="CR45" s="269"/>
      <c r="CS45" s="269"/>
      <c r="CT45" s="269"/>
      <c r="CU45" s="269"/>
      <c r="CV45" s="269"/>
      <c r="CW45" s="269"/>
      <c r="CX45" s="269"/>
      <c r="CY45" s="269"/>
      <c r="CZ45" s="269"/>
      <c r="DA45" s="269"/>
      <c r="DB45" s="269"/>
      <c r="DC45" s="269"/>
      <c r="DD45" s="269"/>
      <c r="DE45" s="269"/>
      <c r="DF45" s="269"/>
      <c r="DG45" s="269"/>
      <c r="DH45" s="269"/>
      <c r="DI45" s="269"/>
    </row>
    <row r="46" spans="1:113" x14ac:dyDescent="0.25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69"/>
      <c r="AW46" s="269"/>
      <c r="AX46" s="269"/>
      <c r="AY46" s="269"/>
      <c r="AZ46" s="269"/>
      <c r="BA46" s="269"/>
      <c r="BB46" s="269"/>
      <c r="BC46" s="269"/>
      <c r="BD46" s="269"/>
      <c r="BE46" s="269"/>
      <c r="BF46" s="269"/>
      <c r="BG46" s="269"/>
      <c r="BH46" s="269"/>
      <c r="BI46" s="269"/>
      <c r="BJ46" s="269"/>
      <c r="BK46" s="269"/>
      <c r="BL46" s="269"/>
      <c r="BM46" s="269"/>
      <c r="BN46" s="269"/>
      <c r="BO46" s="269"/>
      <c r="BP46" s="269"/>
      <c r="BQ46" s="269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  <c r="CH46" s="269"/>
      <c r="CI46" s="269"/>
      <c r="CJ46" s="269"/>
      <c r="CK46" s="269"/>
      <c r="CL46" s="269"/>
      <c r="CM46" s="269"/>
      <c r="CN46" s="269"/>
      <c r="CO46" s="269"/>
      <c r="CP46" s="269"/>
      <c r="CQ46" s="269"/>
      <c r="CR46" s="269"/>
      <c r="CS46" s="269"/>
      <c r="CT46" s="269"/>
      <c r="CU46" s="269"/>
      <c r="CV46" s="269"/>
      <c r="CW46" s="269"/>
      <c r="CX46" s="269"/>
      <c r="CY46" s="269"/>
      <c r="CZ46" s="269"/>
      <c r="DA46" s="269"/>
      <c r="DB46" s="269"/>
      <c r="DC46" s="269"/>
      <c r="DD46" s="269"/>
      <c r="DE46" s="269"/>
      <c r="DF46" s="269"/>
      <c r="DG46" s="269"/>
      <c r="DH46" s="269"/>
      <c r="DI46" s="269"/>
    </row>
    <row r="47" spans="1:113" x14ac:dyDescent="0.25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  <c r="AP47" s="269"/>
      <c r="AQ47" s="269"/>
      <c r="AR47" s="269"/>
      <c r="AS47" s="269"/>
      <c r="AT47" s="269"/>
      <c r="AU47" s="269"/>
      <c r="AV47" s="269"/>
      <c r="AW47" s="269"/>
      <c r="AX47" s="269"/>
      <c r="AY47" s="269"/>
      <c r="AZ47" s="269"/>
      <c r="BA47" s="269"/>
      <c r="BB47" s="269"/>
      <c r="BC47" s="269"/>
      <c r="BD47" s="269"/>
      <c r="BE47" s="269"/>
      <c r="BF47" s="269"/>
      <c r="BG47" s="269"/>
      <c r="BH47" s="269"/>
      <c r="BI47" s="269"/>
      <c r="BJ47" s="269"/>
      <c r="BK47" s="269"/>
      <c r="BL47" s="269"/>
      <c r="BM47" s="269"/>
      <c r="BN47" s="269"/>
      <c r="BO47" s="269"/>
      <c r="BP47" s="269"/>
      <c r="BQ47" s="269"/>
      <c r="BR47" s="269"/>
      <c r="BS47" s="269"/>
      <c r="BT47" s="269"/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  <c r="CH47" s="269"/>
      <c r="CI47" s="269"/>
      <c r="CJ47" s="269"/>
      <c r="CK47" s="269"/>
      <c r="CL47" s="269"/>
      <c r="CM47" s="269"/>
      <c r="CN47" s="269"/>
      <c r="CO47" s="269"/>
      <c r="CP47" s="269"/>
      <c r="CQ47" s="269"/>
      <c r="CR47" s="269"/>
      <c r="CS47" s="269"/>
      <c r="CT47" s="269"/>
      <c r="CU47" s="269"/>
      <c r="CV47" s="269"/>
      <c r="CW47" s="269"/>
      <c r="CX47" s="269"/>
      <c r="CY47" s="269"/>
      <c r="CZ47" s="269"/>
      <c r="DA47" s="269"/>
      <c r="DB47" s="269"/>
      <c r="DC47" s="269"/>
      <c r="DD47" s="269"/>
      <c r="DE47" s="269"/>
      <c r="DF47" s="269"/>
      <c r="DG47" s="269"/>
      <c r="DH47" s="269"/>
      <c r="DI47" s="269"/>
    </row>
    <row r="48" spans="1:113" x14ac:dyDescent="0.25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69"/>
      <c r="AT48" s="269"/>
      <c r="AU48" s="269"/>
      <c r="AV48" s="269"/>
      <c r="AW48" s="269"/>
      <c r="AX48" s="269"/>
      <c r="AY48" s="269"/>
      <c r="AZ48" s="269"/>
      <c r="BA48" s="269"/>
      <c r="BB48" s="269"/>
      <c r="BC48" s="269"/>
      <c r="BD48" s="269"/>
      <c r="BE48" s="269"/>
      <c r="BF48" s="269"/>
      <c r="BG48" s="269"/>
      <c r="BH48" s="269"/>
      <c r="BI48" s="269"/>
      <c r="BJ48" s="269"/>
      <c r="BK48" s="269"/>
      <c r="BL48" s="269"/>
      <c r="BM48" s="269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  <c r="CN48" s="269"/>
      <c r="CO48" s="269"/>
      <c r="CP48" s="269"/>
      <c r="CQ48" s="269"/>
      <c r="CR48" s="269"/>
      <c r="CS48" s="269"/>
      <c r="CT48" s="269"/>
      <c r="CU48" s="269"/>
      <c r="CV48" s="269"/>
      <c r="CW48" s="269"/>
      <c r="CX48" s="269"/>
      <c r="CY48" s="269"/>
      <c r="CZ48" s="269"/>
      <c r="DA48" s="269"/>
      <c r="DB48" s="269"/>
      <c r="DC48" s="269"/>
      <c r="DD48" s="269"/>
      <c r="DE48" s="269"/>
      <c r="DF48" s="269"/>
      <c r="DG48" s="269"/>
      <c r="DH48" s="269"/>
      <c r="DI48" s="269"/>
    </row>
    <row r="49" spans="1:113" x14ac:dyDescent="0.25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69"/>
      <c r="AW49" s="269"/>
      <c r="AX49" s="269"/>
      <c r="AY49" s="269"/>
      <c r="AZ49" s="269"/>
      <c r="BA49" s="269"/>
      <c r="BB49" s="269"/>
      <c r="BC49" s="269"/>
      <c r="BD49" s="269"/>
      <c r="BE49" s="269"/>
      <c r="BF49" s="269"/>
      <c r="BG49" s="269"/>
      <c r="BH49" s="269"/>
      <c r="BI49" s="269"/>
      <c r="BJ49" s="269"/>
      <c r="BK49" s="269"/>
      <c r="BL49" s="269"/>
      <c r="BM49" s="269"/>
      <c r="BN49" s="269"/>
      <c r="BO49" s="269"/>
      <c r="BP49" s="269"/>
      <c r="BQ49" s="269"/>
      <c r="BR49" s="269"/>
      <c r="BS49" s="269"/>
      <c r="BT49" s="269"/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  <c r="CN49" s="269"/>
      <c r="CO49" s="269"/>
      <c r="CP49" s="269"/>
      <c r="CQ49" s="269"/>
      <c r="CR49" s="269"/>
      <c r="CS49" s="269"/>
      <c r="CT49" s="269"/>
      <c r="CU49" s="269"/>
      <c r="CV49" s="269"/>
      <c r="CW49" s="269"/>
      <c r="CX49" s="269"/>
      <c r="CY49" s="269"/>
      <c r="CZ49" s="269"/>
      <c r="DA49" s="269"/>
      <c r="DB49" s="269"/>
      <c r="DC49" s="269"/>
      <c r="DD49" s="269"/>
      <c r="DE49" s="269"/>
      <c r="DF49" s="269"/>
      <c r="DG49" s="269"/>
      <c r="DH49" s="269"/>
      <c r="DI49" s="269"/>
    </row>
    <row r="50" spans="1:113" x14ac:dyDescent="0.25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  <c r="AV50" s="269"/>
      <c r="AW50" s="269"/>
      <c r="AX50" s="269"/>
      <c r="AY50" s="269"/>
      <c r="AZ50" s="269"/>
      <c r="BA50" s="269"/>
      <c r="BB50" s="269"/>
      <c r="BC50" s="269"/>
      <c r="BD50" s="269"/>
      <c r="BE50" s="269"/>
      <c r="BF50" s="269"/>
      <c r="BG50" s="269"/>
      <c r="BH50" s="269"/>
      <c r="BI50" s="269"/>
      <c r="BJ50" s="269"/>
      <c r="BK50" s="269"/>
      <c r="BL50" s="269"/>
      <c r="BM50" s="269"/>
      <c r="BN50" s="269"/>
      <c r="BO50" s="269"/>
      <c r="BP50" s="269"/>
      <c r="BQ50" s="269"/>
      <c r="BR50" s="269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  <c r="CN50" s="269"/>
      <c r="CO50" s="269"/>
      <c r="CP50" s="269"/>
      <c r="CQ50" s="269"/>
      <c r="CR50" s="269"/>
      <c r="CS50" s="269"/>
      <c r="CT50" s="269"/>
      <c r="CU50" s="269"/>
      <c r="CV50" s="269"/>
      <c r="CW50" s="269"/>
      <c r="CX50" s="269"/>
      <c r="CY50" s="269"/>
      <c r="CZ50" s="269"/>
      <c r="DA50" s="269"/>
      <c r="DB50" s="269"/>
      <c r="DC50" s="269"/>
      <c r="DD50" s="269"/>
      <c r="DE50" s="269"/>
      <c r="DF50" s="269"/>
      <c r="DG50" s="269"/>
      <c r="DH50" s="269"/>
      <c r="DI50" s="269"/>
    </row>
    <row r="51" spans="1:113" x14ac:dyDescent="0.25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  <c r="AR51" s="269"/>
      <c r="AS51" s="269"/>
      <c r="AT51" s="269"/>
      <c r="AU51" s="269"/>
      <c r="AV51" s="269"/>
      <c r="AW51" s="269"/>
      <c r="AX51" s="269"/>
      <c r="AY51" s="269"/>
      <c r="AZ51" s="269"/>
      <c r="BA51" s="269"/>
      <c r="BB51" s="269"/>
      <c r="BC51" s="269"/>
      <c r="BD51" s="269"/>
      <c r="BE51" s="269"/>
      <c r="BF51" s="269"/>
      <c r="BG51" s="269"/>
      <c r="BH51" s="269"/>
      <c r="BI51" s="269"/>
      <c r="BJ51" s="269"/>
      <c r="BK51" s="269"/>
      <c r="BL51" s="269"/>
      <c r="BM51" s="269"/>
      <c r="BN51" s="269"/>
      <c r="BO51" s="269"/>
      <c r="BP51" s="269"/>
      <c r="BQ51" s="269"/>
      <c r="BR51" s="269"/>
      <c r="BS51" s="269"/>
      <c r="BT51" s="269"/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  <c r="CH51" s="269"/>
      <c r="CI51" s="269"/>
      <c r="CJ51" s="269"/>
      <c r="CK51" s="269"/>
      <c r="CL51" s="269"/>
      <c r="CM51" s="269"/>
      <c r="CN51" s="269"/>
      <c r="CO51" s="269"/>
      <c r="CP51" s="269"/>
      <c r="CQ51" s="269"/>
      <c r="CR51" s="269"/>
      <c r="CS51" s="269"/>
      <c r="CT51" s="269"/>
      <c r="CU51" s="269"/>
      <c r="CV51" s="269"/>
      <c r="CW51" s="269"/>
      <c r="CX51" s="269"/>
      <c r="CY51" s="269"/>
      <c r="CZ51" s="269"/>
      <c r="DA51" s="269"/>
      <c r="DB51" s="269"/>
      <c r="DC51" s="269"/>
      <c r="DD51" s="269"/>
      <c r="DE51" s="269"/>
      <c r="DF51" s="269"/>
      <c r="DG51" s="269"/>
      <c r="DH51" s="269"/>
      <c r="DI51" s="269"/>
    </row>
    <row r="52" spans="1:113" x14ac:dyDescent="0.25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  <c r="AX52" s="269"/>
      <c r="AY52" s="269"/>
      <c r="AZ52" s="269"/>
      <c r="BA52" s="269"/>
      <c r="BB52" s="269"/>
      <c r="BC52" s="269"/>
      <c r="BD52" s="269"/>
      <c r="BE52" s="269"/>
      <c r="BF52" s="269"/>
      <c r="BG52" s="269"/>
      <c r="BH52" s="269"/>
      <c r="BI52" s="269"/>
      <c r="BJ52" s="269"/>
      <c r="BK52" s="269"/>
      <c r="BL52" s="269"/>
      <c r="BM52" s="269"/>
      <c r="BN52" s="269"/>
      <c r="BO52" s="269"/>
      <c r="BP52" s="269"/>
      <c r="BQ52" s="269"/>
      <c r="BR52" s="269"/>
      <c r="BS52" s="269"/>
      <c r="BT52" s="269"/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  <c r="CH52" s="269"/>
      <c r="CI52" s="269"/>
      <c r="CJ52" s="269"/>
      <c r="CK52" s="269"/>
      <c r="CL52" s="269"/>
      <c r="CM52" s="269"/>
      <c r="CN52" s="269"/>
      <c r="CO52" s="269"/>
      <c r="CP52" s="269"/>
      <c r="CQ52" s="269"/>
      <c r="CR52" s="269"/>
      <c r="CS52" s="269"/>
      <c r="CT52" s="269"/>
      <c r="CU52" s="269"/>
      <c r="CV52" s="269"/>
      <c r="CW52" s="269"/>
      <c r="CX52" s="269"/>
      <c r="CY52" s="269"/>
      <c r="CZ52" s="269"/>
      <c r="DA52" s="269"/>
      <c r="DB52" s="269"/>
      <c r="DC52" s="269"/>
      <c r="DD52" s="269"/>
      <c r="DE52" s="269"/>
      <c r="DF52" s="269"/>
      <c r="DG52" s="269"/>
      <c r="DH52" s="269"/>
      <c r="DI52" s="269"/>
    </row>
    <row r="53" spans="1:113" x14ac:dyDescent="0.25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  <c r="AV53" s="269"/>
      <c r="AW53" s="269"/>
      <c r="AX53" s="269"/>
      <c r="AY53" s="269"/>
      <c r="AZ53" s="269"/>
      <c r="BA53" s="269"/>
      <c r="BB53" s="269"/>
      <c r="BC53" s="269"/>
      <c r="BD53" s="269"/>
      <c r="BE53" s="269"/>
      <c r="BF53" s="269"/>
      <c r="BG53" s="269"/>
      <c r="BH53" s="269"/>
      <c r="BI53" s="269"/>
      <c r="BJ53" s="269"/>
      <c r="BK53" s="269"/>
      <c r="BL53" s="269"/>
      <c r="BM53" s="269"/>
      <c r="BN53" s="269"/>
      <c r="BO53" s="269"/>
      <c r="BP53" s="269"/>
      <c r="BQ53" s="269"/>
      <c r="BR53" s="269"/>
      <c r="BS53" s="269"/>
      <c r="BT53" s="269"/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  <c r="CH53" s="269"/>
      <c r="CI53" s="269"/>
      <c r="CJ53" s="269"/>
      <c r="CK53" s="269"/>
      <c r="CL53" s="269"/>
      <c r="CM53" s="269"/>
      <c r="CN53" s="269"/>
      <c r="CO53" s="269"/>
      <c r="CP53" s="269"/>
      <c r="CQ53" s="269"/>
      <c r="CR53" s="269"/>
      <c r="CS53" s="269"/>
      <c r="CT53" s="269"/>
      <c r="CU53" s="269"/>
      <c r="CV53" s="269"/>
      <c r="CW53" s="269"/>
      <c r="CX53" s="269"/>
      <c r="CY53" s="269"/>
      <c r="CZ53" s="269"/>
      <c r="DA53" s="269"/>
      <c r="DB53" s="269"/>
      <c r="DC53" s="269"/>
      <c r="DD53" s="269"/>
      <c r="DE53" s="269"/>
      <c r="DF53" s="269"/>
      <c r="DG53" s="269"/>
      <c r="DH53" s="269"/>
      <c r="DI53" s="269"/>
    </row>
    <row r="54" spans="1:113" x14ac:dyDescent="0.25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69"/>
      <c r="AT54" s="269"/>
      <c r="AU54" s="269"/>
      <c r="AV54" s="269"/>
      <c r="AW54" s="269"/>
      <c r="AX54" s="269"/>
      <c r="AY54" s="269"/>
      <c r="AZ54" s="269"/>
      <c r="BA54" s="269"/>
      <c r="BB54" s="269"/>
      <c r="BC54" s="269"/>
      <c r="BD54" s="269"/>
      <c r="BE54" s="269"/>
      <c r="BF54" s="269"/>
      <c r="BG54" s="269"/>
      <c r="BH54" s="269"/>
      <c r="BI54" s="269"/>
      <c r="BJ54" s="269"/>
      <c r="BK54" s="269"/>
      <c r="BL54" s="269"/>
      <c r="BM54" s="269"/>
      <c r="BN54" s="269"/>
      <c r="BO54" s="269"/>
      <c r="BP54" s="269"/>
      <c r="BQ54" s="269"/>
      <c r="BR54" s="269"/>
      <c r="BS54" s="269"/>
      <c r="BT54" s="269"/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  <c r="CH54" s="269"/>
      <c r="CI54" s="269"/>
      <c r="CJ54" s="269"/>
      <c r="CK54" s="269"/>
      <c r="CL54" s="269"/>
      <c r="CM54" s="269"/>
      <c r="CN54" s="269"/>
      <c r="CO54" s="269"/>
      <c r="CP54" s="269"/>
      <c r="CQ54" s="269"/>
      <c r="CR54" s="269"/>
      <c r="CS54" s="269"/>
      <c r="CT54" s="269"/>
      <c r="CU54" s="269"/>
      <c r="CV54" s="269"/>
      <c r="CW54" s="269"/>
      <c r="CX54" s="269"/>
      <c r="CY54" s="269"/>
      <c r="CZ54" s="269"/>
      <c r="DA54" s="269"/>
      <c r="DB54" s="269"/>
      <c r="DC54" s="269"/>
      <c r="DD54" s="269"/>
      <c r="DE54" s="269"/>
      <c r="DF54" s="269"/>
      <c r="DG54" s="269"/>
      <c r="DH54" s="269"/>
      <c r="DI54" s="269"/>
    </row>
    <row r="55" spans="1:113" x14ac:dyDescent="0.25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69"/>
      <c r="AT55" s="269"/>
      <c r="AU55" s="269"/>
      <c r="AV55" s="269"/>
      <c r="AW55" s="269"/>
      <c r="AX55" s="269"/>
      <c r="AY55" s="269"/>
      <c r="AZ55" s="269"/>
      <c r="BA55" s="269"/>
      <c r="BB55" s="269"/>
      <c r="BC55" s="269"/>
      <c r="BD55" s="269"/>
      <c r="BE55" s="269"/>
      <c r="BF55" s="269"/>
      <c r="BG55" s="269"/>
      <c r="BH55" s="269"/>
      <c r="BI55" s="269"/>
      <c r="BJ55" s="269"/>
      <c r="BK55" s="269"/>
      <c r="BL55" s="269"/>
      <c r="BM55" s="269"/>
      <c r="BN55" s="269"/>
      <c r="BO55" s="269"/>
      <c r="BP55" s="269"/>
      <c r="BQ55" s="269"/>
      <c r="BR55" s="269"/>
      <c r="BS55" s="269"/>
      <c r="BT55" s="269"/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  <c r="CH55" s="269"/>
      <c r="CI55" s="269"/>
      <c r="CJ55" s="269"/>
      <c r="CK55" s="269"/>
      <c r="CL55" s="269"/>
      <c r="CM55" s="269"/>
      <c r="CN55" s="269"/>
      <c r="CO55" s="269"/>
      <c r="CP55" s="269"/>
      <c r="CQ55" s="269"/>
      <c r="CR55" s="269"/>
      <c r="CS55" s="269"/>
      <c r="CT55" s="269"/>
      <c r="CU55" s="269"/>
      <c r="CV55" s="269"/>
      <c r="CW55" s="269"/>
      <c r="CX55" s="269"/>
      <c r="CY55" s="269"/>
      <c r="CZ55" s="269"/>
      <c r="DA55" s="269"/>
      <c r="DB55" s="269"/>
      <c r="DC55" s="269"/>
      <c r="DD55" s="269"/>
      <c r="DE55" s="269"/>
      <c r="DF55" s="269"/>
      <c r="DG55" s="269"/>
      <c r="DH55" s="269"/>
      <c r="DI55" s="269"/>
    </row>
    <row r="56" spans="1:113" x14ac:dyDescent="0.25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9"/>
      <c r="AT56" s="269"/>
      <c r="AU56" s="269"/>
      <c r="AV56" s="269"/>
      <c r="AW56" s="269"/>
      <c r="AX56" s="269"/>
      <c r="AY56" s="269"/>
      <c r="AZ56" s="269"/>
      <c r="BA56" s="269"/>
      <c r="BB56" s="269"/>
      <c r="BC56" s="269"/>
      <c r="BD56" s="269"/>
      <c r="BE56" s="269"/>
      <c r="BF56" s="269"/>
      <c r="BG56" s="269"/>
      <c r="BH56" s="269"/>
      <c r="BI56" s="269"/>
      <c r="BJ56" s="269"/>
      <c r="BK56" s="269"/>
      <c r="BL56" s="269"/>
      <c r="BM56" s="269"/>
      <c r="BN56" s="269"/>
      <c r="BO56" s="269"/>
      <c r="BP56" s="269"/>
      <c r="BQ56" s="269"/>
      <c r="BR56" s="269"/>
      <c r="BS56" s="269"/>
      <c r="BT56" s="269"/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  <c r="CH56" s="269"/>
      <c r="CI56" s="269"/>
      <c r="CJ56" s="269"/>
      <c r="CK56" s="269"/>
      <c r="CL56" s="269"/>
      <c r="CM56" s="269"/>
      <c r="CN56" s="269"/>
      <c r="CO56" s="269"/>
      <c r="CP56" s="269"/>
      <c r="CQ56" s="269"/>
      <c r="CR56" s="269"/>
      <c r="CS56" s="269"/>
      <c r="CT56" s="269"/>
      <c r="CU56" s="269"/>
      <c r="CV56" s="269"/>
      <c r="CW56" s="269"/>
      <c r="CX56" s="269"/>
      <c r="CY56" s="269"/>
      <c r="CZ56" s="269"/>
      <c r="DA56" s="269"/>
      <c r="DB56" s="269"/>
      <c r="DC56" s="269"/>
      <c r="DD56" s="269"/>
      <c r="DE56" s="269"/>
      <c r="DF56" s="269"/>
      <c r="DG56" s="269"/>
      <c r="DH56" s="269"/>
      <c r="DI56" s="269"/>
    </row>
    <row r="57" spans="1:113" x14ac:dyDescent="0.25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69"/>
      <c r="AT57" s="269"/>
      <c r="AU57" s="269"/>
      <c r="AV57" s="269"/>
      <c r="AW57" s="269"/>
      <c r="AX57" s="269"/>
      <c r="AY57" s="269"/>
      <c r="AZ57" s="269"/>
      <c r="BA57" s="269"/>
      <c r="BB57" s="269"/>
      <c r="BC57" s="269"/>
      <c r="BD57" s="269"/>
      <c r="BE57" s="269"/>
      <c r="BF57" s="269"/>
      <c r="BG57" s="269"/>
      <c r="BH57" s="269"/>
      <c r="BI57" s="269"/>
      <c r="BJ57" s="269"/>
      <c r="BK57" s="269"/>
      <c r="BL57" s="269"/>
      <c r="BM57" s="269"/>
      <c r="BN57" s="269"/>
      <c r="BO57" s="269"/>
      <c r="BP57" s="269"/>
      <c r="BQ57" s="269"/>
      <c r="BR57" s="269"/>
      <c r="BS57" s="269"/>
      <c r="BT57" s="269"/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  <c r="CH57" s="269"/>
      <c r="CI57" s="269"/>
      <c r="CJ57" s="269"/>
      <c r="CK57" s="269"/>
      <c r="CL57" s="269"/>
      <c r="CM57" s="269"/>
      <c r="CN57" s="269"/>
      <c r="CO57" s="269"/>
      <c r="CP57" s="269"/>
      <c r="CQ57" s="269"/>
      <c r="CR57" s="269"/>
      <c r="CS57" s="269"/>
      <c r="CT57" s="269"/>
      <c r="CU57" s="269"/>
      <c r="CV57" s="269"/>
      <c r="CW57" s="269"/>
      <c r="CX57" s="269"/>
      <c r="CY57" s="269"/>
      <c r="CZ57" s="269"/>
      <c r="DA57" s="269"/>
      <c r="DB57" s="269"/>
      <c r="DC57" s="269"/>
      <c r="DD57" s="269"/>
      <c r="DE57" s="269"/>
      <c r="DF57" s="269"/>
      <c r="DG57" s="269"/>
      <c r="DH57" s="269"/>
      <c r="DI57" s="269"/>
    </row>
    <row r="58" spans="1:113" x14ac:dyDescent="0.25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  <c r="AS58" s="269"/>
      <c r="AT58" s="269"/>
      <c r="AU58" s="269"/>
      <c r="AV58" s="269"/>
      <c r="AW58" s="269"/>
      <c r="AX58" s="269"/>
      <c r="AY58" s="269"/>
      <c r="AZ58" s="269"/>
      <c r="BA58" s="269"/>
      <c r="BB58" s="269"/>
      <c r="BC58" s="269"/>
      <c r="BD58" s="269"/>
      <c r="BE58" s="269"/>
      <c r="BF58" s="269"/>
      <c r="BG58" s="269"/>
      <c r="BH58" s="269"/>
      <c r="BI58" s="269"/>
      <c r="BJ58" s="269"/>
      <c r="BK58" s="269"/>
      <c r="BL58" s="269"/>
      <c r="BM58" s="269"/>
      <c r="BN58" s="269"/>
      <c r="BO58" s="269"/>
      <c r="BP58" s="269"/>
      <c r="BQ58" s="269"/>
      <c r="BR58" s="269"/>
      <c r="BS58" s="269"/>
      <c r="BT58" s="269"/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  <c r="CH58" s="269"/>
      <c r="CI58" s="269"/>
      <c r="CJ58" s="269"/>
      <c r="CK58" s="269"/>
      <c r="CL58" s="269"/>
      <c r="CM58" s="269"/>
      <c r="CN58" s="269"/>
      <c r="CO58" s="269"/>
      <c r="CP58" s="269"/>
      <c r="CQ58" s="269"/>
      <c r="CR58" s="269"/>
      <c r="CS58" s="269"/>
      <c r="CT58" s="269"/>
      <c r="CU58" s="269"/>
      <c r="CV58" s="269"/>
      <c r="CW58" s="269"/>
      <c r="CX58" s="269"/>
      <c r="CY58" s="269"/>
      <c r="CZ58" s="269"/>
      <c r="DA58" s="269"/>
      <c r="DB58" s="269"/>
      <c r="DC58" s="269"/>
      <c r="DD58" s="269"/>
      <c r="DE58" s="269"/>
      <c r="DF58" s="269"/>
      <c r="DG58" s="269"/>
      <c r="DH58" s="269"/>
      <c r="DI58" s="269"/>
    </row>
    <row r="59" spans="1:113" x14ac:dyDescent="0.25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  <c r="AS59" s="269"/>
      <c r="AT59" s="269"/>
      <c r="AU59" s="269"/>
      <c r="AV59" s="269"/>
      <c r="AW59" s="269"/>
      <c r="AX59" s="269"/>
      <c r="AY59" s="269"/>
      <c r="AZ59" s="269"/>
      <c r="BA59" s="269"/>
      <c r="BB59" s="269"/>
      <c r="BC59" s="269"/>
      <c r="BD59" s="269"/>
      <c r="BE59" s="269"/>
      <c r="BF59" s="269"/>
      <c r="BG59" s="269"/>
      <c r="BH59" s="269"/>
      <c r="BI59" s="269"/>
      <c r="BJ59" s="269"/>
      <c r="BK59" s="269"/>
      <c r="BL59" s="269"/>
      <c r="BM59" s="269"/>
      <c r="BN59" s="269"/>
      <c r="BO59" s="269"/>
      <c r="BP59" s="269"/>
      <c r="BQ59" s="269"/>
      <c r="BR59" s="269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  <c r="CH59" s="269"/>
      <c r="CI59" s="269"/>
      <c r="CJ59" s="269"/>
      <c r="CK59" s="269"/>
      <c r="CL59" s="269"/>
      <c r="CM59" s="269"/>
      <c r="CN59" s="269"/>
      <c r="CO59" s="269"/>
      <c r="CP59" s="269"/>
      <c r="CQ59" s="269"/>
      <c r="CR59" s="269"/>
      <c r="CS59" s="269"/>
      <c r="CT59" s="269"/>
      <c r="CU59" s="269"/>
      <c r="CV59" s="269"/>
      <c r="CW59" s="269"/>
      <c r="CX59" s="269"/>
      <c r="CY59" s="269"/>
      <c r="CZ59" s="269"/>
      <c r="DA59" s="269"/>
      <c r="DB59" s="269"/>
      <c r="DC59" s="269"/>
      <c r="DD59" s="269"/>
      <c r="DE59" s="269"/>
      <c r="DF59" s="269"/>
      <c r="DG59" s="269"/>
      <c r="DH59" s="269"/>
      <c r="DI59" s="269"/>
    </row>
    <row r="60" spans="1:113" x14ac:dyDescent="0.25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  <c r="AS60" s="269"/>
      <c r="AT60" s="269"/>
      <c r="AU60" s="269"/>
      <c r="AV60" s="269"/>
      <c r="AW60" s="269"/>
      <c r="AX60" s="269"/>
      <c r="AY60" s="269"/>
      <c r="AZ60" s="269"/>
      <c r="BA60" s="269"/>
      <c r="BB60" s="269"/>
      <c r="BC60" s="269"/>
      <c r="BD60" s="269"/>
      <c r="BE60" s="269"/>
      <c r="BF60" s="269"/>
      <c r="BG60" s="269"/>
      <c r="BH60" s="269"/>
      <c r="BI60" s="269"/>
      <c r="BJ60" s="269"/>
      <c r="BK60" s="269"/>
      <c r="BL60" s="269"/>
      <c r="BM60" s="269"/>
      <c r="BN60" s="269"/>
      <c r="BO60" s="269"/>
      <c r="BP60" s="269"/>
      <c r="BQ60" s="269"/>
      <c r="BR60" s="269"/>
      <c r="BS60" s="269"/>
      <c r="BT60" s="269"/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  <c r="CH60" s="269"/>
      <c r="CI60" s="269"/>
      <c r="CJ60" s="269"/>
      <c r="CK60" s="269"/>
      <c r="CL60" s="269"/>
      <c r="CM60" s="269"/>
      <c r="CN60" s="269"/>
      <c r="CO60" s="269"/>
      <c r="CP60" s="269"/>
      <c r="CQ60" s="269"/>
      <c r="CR60" s="269"/>
      <c r="CS60" s="269"/>
      <c r="CT60" s="269"/>
      <c r="CU60" s="269"/>
      <c r="CV60" s="269"/>
      <c r="CW60" s="269"/>
      <c r="CX60" s="269"/>
      <c r="CY60" s="269"/>
      <c r="CZ60" s="269"/>
      <c r="DA60" s="269"/>
      <c r="DB60" s="269"/>
      <c r="DC60" s="269"/>
      <c r="DD60" s="269"/>
      <c r="DE60" s="269"/>
      <c r="DF60" s="269"/>
      <c r="DG60" s="269"/>
      <c r="DH60" s="269"/>
      <c r="DI60" s="269"/>
    </row>
    <row r="61" spans="1:113" x14ac:dyDescent="0.25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  <c r="AR61" s="269"/>
      <c r="AS61" s="269"/>
      <c r="AT61" s="269"/>
      <c r="AU61" s="269"/>
      <c r="AV61" s="269"/>
      <c r="AW61" s="269"/>
      <c r="AX61" s="269"/>
      <c r="AY61" s="269"/>
      <c r="AZ61" s="269"/>
      <c r="BA61" s="269"/>
      <c r="BB61" s="269"/>
      <c r="BC61" s="269"/>
      <c r="BD61" s="269"/>
      <c r="BE61" s="269"/>
      <c r="BF61" s="269"/>
      <c r="BG61" s="269"/>
      <c r="BH61" s="269"/>
      <c r="BI61" s="269"/>
      <c r="BJ61" s="269"/>
      <c r="BK61" s="269"/>
      <c r="BL61" s="269"/>
      <c r="BM61" s="269"/>
      <c r="BN61" s="269"/>
      <c r="BO61" s="269"/>
      <c r="BP61" s="269"/>
      <c r="BQ61" s="269"/>
      <c r="BR61" s="269"/>
      <c r="BS61" s="269"/>
      <c r="BT61" s="269"/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  <c r="CN61" s="269"/>
      <c r="CO61" s="269"/>
      <c r="CP61" s="269"/>
      <c r="CQ61" s="269"/>
      <c r="CR61" s="269"/>
      <c r="CS61" s="269"/>
      <c r="CT61" s="269"/>
      <c r="CU61" s="269"/>
      <c r="CV61" s="269"/>
      <c r="CW61" s="269"/>
      <c r="CX61" s="269"/>
      <c r="CY61" s="269"/>
      <c r="CZ61" s="269"/>
      <c r="DA61" s="269"/>
      <c r="DB61" s="269"/>
      <c r="DC61" s="269"/>
      <c r="DD61" s="269"/>
      <c r="DE61" s="269"/>
      <c r="DF61" s="269"/>
      <c r="DG61" s="269"/>
      <c r="DH61" s="269"/>
      <c r="DI61" s="269"/>
    </row>
    <row r="62" spans="1:113" x14ac:dyDescent="0.25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  <c r="AR62" s="269"/>
      <c r="AS62" s="269"/>
      <c r="AT62" s="269"/>
      <c r="AU62" s="269"/>
      <c r="AV62" s="269"/>
      <c r="AW62" s="269"/>
      <c r="AX62" s="269"/>
      <c r="AY62" s="269"/>
      <c r="AZ62" s="269"/>
      <c r="BA62" s="269"/>
      <c r="BB62" s="269"/>
      <c r="BC62" s="269"/>
      <c r="BD62" s="269"/>
      <c r="BE62" s="269"/>
      <c r="BF62" s="269"/>
      <c r="BG62" s="269"/>
      <c r="BH62" s="269"/>
      <c r="BI62" s="269"/>
      <c r="BJ62" s="269"/>
      <c r="BK62" s="269"/>
      <c r="BL62" s="269"/>
      <c r="BM62" s="269"/>
      <c r="BN62" s="269"/>
      <c r="BO62" s="269"/>
      <c r="BP62" s="269"/>
      <c r="BQ62" s="269"/>
      <c r="BR62" s="269"/>
      <c r="BS62" s="269"/>
      <c r="BT62" s="269"/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  <c r="CN62" s="269"/>
      <c r="CO62" s="269"/>
      <c r="CP62" s="269"/>
      <c r="CQ62" s="269"/>
      <c r="CR62" s="269"/>
      <c r="CS62" s="269"/>
      <c r="CT62" s="269"/>
      <c r="CU62" s="269"/>
      <c r="CV62" s="269"/>
      <c r="CW62" s="269"/>
      <c r="CX62" s="269"/>
      <c r="CY62" s="269"/>
      <c r="CZ62" s="269"/>
      <c r="DA62" s="269"/>
      <c r="DB62" s="269"/>
      <c r="DC62" s="269"/>
      <c r="DD62" s="269"/>
      <c r="DE62" s="269"/>
      <c r="DF62" s="269"/>
      <c r="DG62" s="269"/>
      <c r="DH62" s="269"/>
      <c r="DI62" s="269"/>
    </row>
    <row r="63" spans="1:113" x14ac:dyDescent="0.25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  <c r="AR63" s="269"/>
      <c r="AS63" s="269"/>
      <c r="AT63" s="269"/>
      <c r="AU63" s="269"/>
      <c r="AV63" s="269"/>
      <c r="AW63" s="269"/>
      <c r="AX63" s="269"/>
      <c r="AY63" s="269"/>
      <c r="AZ63" s="269"/>
      <c r="BA63" s="269"/>
      <c r="BB63" s="269"/>
      <c r="BC63" s="269"/>
      <c r="BD63" s="269"/>
      <c r="BE63" s="269"/>
      <c r="BF63" s="269"/>
      <c r="BG63" s="269"/>
      <c r="BH63" s="269"/>
      <c r="BI63" s="269"/>
      <c r="BJ63" s="269"/>
      <c r="BK63" s="269"/>
      <c r="BL63" s="269"/>
      <c r="BM63" s="269"/>
      <c r="BN63" s="269"/>
      <c r="BO63" s="269"/>
      <c r="BP63" s="269"/>
      <c r="BQ63" s="269"/>
      <c r="BR63" s="269"/>
      <c r="BS63" s="269"/>
      <c r="BT63" s="269"/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  <c r="CN63" s="269"/>
      <c r="CO63" s="269"/>
      <c r="CP63" s="269"/>
      <c r="CQ63" s="269"/>
      <c r="CR63" s="269"/>
      <c r="CS63" s="269"/>
      <c r="CT63" s="269"/>
      <c r="CU63" s="269"/>
      <c r="CV63" s="269"/>
      <c r="CW63" s="269"/>
      <c r="CX63" s="269"/>
      <c r="CY63" s="269"/>
      <c r="CZ63" s="269"/>
      <c r="DA63" s="269"/>
      <c r="DB63" s="269"/>
      <c r="DC63" s="269"/>
      <c r="DD63" s="269"/>
      <c r="DE63" s="269"/>
      <c r="DF63" s="269"/>
      <c r="DG63" s="269"/>
      <c r="DH63" s="269"/>
      <c r="DI63" s="269"/>
    </row>
    <row r="64" spans="1:113" x14ac:dyDescent="0.25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  <c r="AV64" s="269"/>
      <c r="AW64" s="269"/>
      <c r="AX64" s="269"/>
      <c r="AY64" s="269"/>
      <c r="AZ64" s="269"/>
      <c r="BA64" s="269"/>
      <c r="BB64" s="269"/>
      <c r="BC64" s="269"/>
      <c r="BD64" s="269"/>
      <c r="BE64" s="269"/>
      <c r="BF64" s="269"/>
      <c r="BG64" s="269"/>
      <c r="BH64" s="269"/>
      <c r="BI64" s="269"/>
      <c r="BJ64" s="269"/>
      <c r="BK64" s="269"/>
      <c r="BL64" s="269"/>
      <c r="BM64" s="269"/>
      <c r="BN64" s="269"/>
      <c r="BO64" s="269"/>
      <c r="BP64" s="269"/>
      <c r="BQ64" s="269"/>
      <c r="BR64" s="269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  <c r="CN64" s="269"/>
      <c r="CO64" s="269"/>
      <c r="CP64" s="269"/>
      <c r="CQ64" s="269"/>
      <c r="CR64" s="269"/>
      <c r="CS64" s="269"/>
      <c r="CT64" s="269"/>
      <c r="CU64" s="269"/>
      <c r="CV64" s="269"/>
      <c r="CW64" s="269"/>
      <c r="CX64" s="269"/>
      <c r="CY64" s="269"/>
      <c r="CZ64" s="269"/>
      <c r="DA64" s="269"/>
      <c r="DB64" s="269"/>
      <c r="DC64" s="269"/>
      <c r="DD64" s="269"/>
      <c r="DE64" s="269"/>
      <c r="DF64" s="269"/>
      <c r="DG64" s="269"/>
      <c r="DH64" s="269"/>
      <c r="DI64" s="269"/>
    </row>
    <row r="65" spans="1:113" x14ac:dyDescent="0.25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  <c r="AX65" s="269"/>
      <c r="AY65" s="269"/>
      <c r="AZ65" s="269"/>
      <c r="BA65" s="269"/>
      <c r="BB65" s="269"/>
      <c r="BC65" s="269"/>
      <c r="BD65" s="269"/>
      <c r="BE65" s="269"/>
      <c r="BF65" s="269"/>
      <c r="BG65" s="269"/>
      <c r="BH65" s="269"/>
      <c r="BI65" s="269"/>
      <c r="BJ65" s="269"/>
      <c r="BK65" s="269"/>
      <c r="BL65" s="269"/>
      <c r="BM65" s="269"/>
      <c r="BN65" s="269"/>
      <c r="BO65" s="269"/>
      <c r="BP65" s="269"/>
      <c r="BQ65" s="269"/>
      <c r="BR65" s="269"/>
      <c r="BS65" s="269"/>
      <c r="BT65" s="269"/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  <c r="CN65" s="269"/>
      <c r="CO65" s="269"/>
      <c r="CP65" s="269"/>
      <c r="CQ65" s="269"/>
      <c r="CR65" s="269"/>
      <c r="CS65" s="269"/>
      <c r="CT65" s="269"/>
      <c r="CU65" s="269"/>
      <c r="CV65" s="269"/>
      <c r="CW65" s="269"/>
      <c r="CX65" s="269"/>
      <c r="CY65" s="269"/>
      <c r="CZ65" s="269"/>
      <c r="DA65" s="269"/>
      <c r="DB65" s="269"/>
      <c r="DC65" s="269"/>
      <c r="DD65" s="269"/>
      <c r="DE65" s="269"/>
      <c r="DF65" s="269"/>
      <c r="DG65" s="269"/>
      <c r="DH65" s="269"/>
      <c r="DI65" s="269"/>
    </row>
    <row r="66" spans="1:113" x14ac:dyDescent="0.25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  <c r="AS66" s="269"/>
      <c r="AT66" s="269"/>
      <c r="AU66" s="269"/>
      <c r="AV66" s="269"/>
      <c r="AW66" s="269"/>
      <c r="AX66" s="269"/>
      <c r="AY66" s="269"/>
      <c r="AZ66" s="269"/>
      <c r="BA66" s="269"/>
      <c r="BB66" s="269"/>
      <c r="BC66" s="269"/>
      <c r="BD66" s="269"/>
      <c r="BE66" s="269"/>
      <c r="BF66" s="269"/>
      <c r="BG66" s="269"/>
      <c r="BH66" s="269"/>
      <c r="BI66" s="269"/>
      <c r="BJ66" s="269"/>
      <c r="BK66" s="269"/>
      <c r="BL66" s="269"/>
      <c r="BM66" s="269"/>
      <c r="BN66" s="269"/>
      <c r="BO66" s="269"/>
      <c r="BP66" s="269"/>
      <c r="BQ66" s="269"/>
      <c r="BR66" s="269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  <c r="CN66" s="269"/>
      <c r="CO66" s="269"/>
      <c r="CP66" s="269"/>
      <c r="CQ66" s="269"/>
      <c r="CR66" s="269"/>
      <c r="CS66" s="269"/>
      <c r="CT66" s="269"/>
      <c r="CU66" s="269"/>
      <c r="CV66" s="269"/>
      <c r="CW66" s="269"/>
      <c r="CX66" s="269"/>
      <c r="CY66" s="269"/>
      <c r="CZ66" s="269"/>
      <c r="DA66" s="269"/>
      <c r="DB66" s="269"/>
      <c r="DC66" s="269"/>
      <c r="DD66" s="269"/>
      <c r="DE66" s="269"/>
      <c r="DF66" s="269"/>
      <c r="DG66" s="269"/>
      <c r="DH66" s="269"/>
      <c r="DI66" s="269"/>
    </row>
    <row r="67" spans="1:113" x14ac:dyDescent="0.25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  <c r="AV67" s="269"/>
      <c r="AW67" s="269"/>
      <c r="AX67" s="269"/>
      <c r="AY67" s="269"/>
      <c r="AZ67" s="269"/>
      <c r="BA67" s="269"/>
      <c r="BB67" s="269"/>
      <c r="BC67" s="269"/>
      <c r="BD67" s="269"/>
      <c r="BE67" s="269"/>
      <c r="BF67" s="269"/>
      <c r="BG67" s="269"/>
      <c r="BH67" s="269"/>
      <c r="BI67" s="269"/>
      <c r="BJ67" s="269"/>
      <c r="BK67" s="269"/>
      <c r="BL67" s="269"/>
      <c r="BM67" s="269"/>
      <c r="BN67" s="269"/>
      <c r="BO67" s="269"/>
      <c r="BP67" s="269"/>
      <c r="BQ67" s="269"/>
      <c r="BR67" s="269"/>
      <c r="BS67" s="269"/>
      <c r="BT67" s="269"/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  <c r="CH67" s="269"/>
      <c r="CI67" s="269"/>
      <c r="CJ67" s="269"/>
      <c r="CK67" s="269"/>
      <c r="CL67" s="269"/>
      <c r="CM67" s="269"/>
      <c r="CN67" s="269"/>
      <c r="CO67" s="269"/>
      <c r="CP67" s="269"/>
      <c r="CQ67" s="269"/>
      <c r="CR67" s="269"/>
      <c r="CS67" s="269"/>
      <c r="CT67" s="269"/>
      <c r="CU67" s="269"/>
      <c r="CV67" s="269"/>
      <c r="CW67" s="269"/>
      <c r="CX67" s="269"/>
      <c r="CY67" s="269"/>
      <c r="CZ67" s="269"/>
      <c r="DA67" s="269"/>
      <c r="DB67" s="269"/>
      <c r="DC67" s="269"/>
      <c r="DD67" s="269"/>
      <c r="DE67" s="269"/>
      <c r="DF67" s="269"/>
      <c r="DG67" s="269"/>
      <c r="DH67" s="269"/>
      <c r="DI67" s="269"/>
    </row>
    <row r="68" spans="1:113" x14ac:dyDescent="0.25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  <c r="AV68" s="269"/>
      <c r="AW68" s="269"/>
      <c r="AX68" s="269"/>
      <c r="AY68" s="269"/>
      <c r="AZ68" s="269"/>
      <c r="BA68" s="269"/>
      <c r="BB68" s="269"/>
      <c r="BC68" s="269"/>
      <c r="BD68" s="269"/>
      <c r="BE68" s="269"/>
      <c r="BF68" s="269"/>
      <c r="BG68" s="269"/>
      <c r="BH68" s="269"/>
      <c r="BI68" s="269"/>
      <c r="BJ68" s="269"/>
      <c r="BK68" s="269"/>
      <c r="BL68" s="269"/>
      <c r="BM68" s="269"/>
      <c r="BN68" s="269"/>
      <c r="BO68" s="269"/>
      <c r="BP68" s="269"/>
      <c r="BQ68" s="269"/>
      <c r="BR68" s="269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  <c r="CN68" s="269"/>
      <c r="CO68" s="269"/>
      <c r="CP68" s="269"/>
      <c r="CQ68" s="269"/>
      <c r="CR68" s="269"/>
      <c r="CS68" s="269"/>
      <c r="CT68" s="269"/>
      <c r="CU68" s="269"/>
      <c r="CV68" s="269"/>
      <c r="CW68" s="269"/>
      <c r="CX68" s="269"/>
      <c r="CY68" s="269"/>
      <c r="CZ68" s="269"/>
      <c r="DA68" s="269"/>
      <c r="DB68" s="269"/>
      <c r="DC68" s="269"/>
      <c r="DD68" s="269"/>
      <c r="DE68" s="269"/>
      <c r="DF68" s="269"/>
      <c r="DG68" s="269"/>
      <c r="DH68" s="269"/>
      <c r="DI68" s="269"/>
    </row>
    <row r="69" spans="1:113" x14ac:dyDescent="0.25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69"/>
      <c r="AW69" s="269"/>
      <c r="AX69" s="269"/>
      <c r="AY69" s="269"/>
      <c r="AZ69" s="269"/>
      <c r="BA69" s="269"/>
      <c r="BB69" s="269"/>
      <c r="BC69" s="269"/>
      <c r="BD69" s="269"/>
      <c r="BE69" s="269"/>
      <c r="BF69" s="269"/>
      <c r="BG69" s="269"/>
      <c r="BH69" s="269"/>
      <c r="BI69" s="269"/>
      <c r="BJ69" s="269"/>
      <c r="BK69" s="269"/>
      <c r="BL69" s="269"/>
      <c r="BM69" s="269"/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269"/>
      <c r="CQ69" s="269"/>
      <c r="CR69" s="269"/>
      <c r="CS69" s="269"/>
      <c r="CT69" s="269"/>
      <c r="CU69" s="269"/>
      <c r="CV69" s="269"/>
      <c r="CW69" s="269"/>
      <c r="CX69" s="269"/>
      <c r="CY69" s="269"/>
      <c r="CZ69" s="269"/>
      <c r="DA69" s="269"/>
      <c r="DB69" s="269"/>
      <c r="DC69" s="269"/>
      <c r="DD69" s="269"/>
      <c r="DE69" s="269"/>
      <c r="DF69" s="269"/>
      <c r="DG69" s="269"/>
      <c r="DH69" s="269"/>
      <c r="DI69" s="269"/>
    </row>
    <row r="70" spans="1:113" x14ac:dyDescent="0.25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  <c r="AQ70" s="269"/>
      <c r="AR70" s="269"/>
      <c r="AS70" s="269"/>
      <c r="AT70" s="269"/>
      <c r="AU70" s="269"/>
      <c r="AV70" s="269"/>
      <c r="AW70" s="269"/>
      <c r="AX70" s="269"/>
      <c r="AY70" s="269"/>
      <c r="AZ70" s="269"/>
      <c r="BA70" s="269"/>
      <c r="BB70" s="269"/>
      <c r="BC70" s="269"/>
      <c r="BD70" s="269"/>
      <c r="BE70" s="269"/>
      <c r="BF70" s="269"/>
      <c r="BG70" s="269"/>
      <c r="BH70" s="269"/>
      <c r="BI70" s="269"/>
      <c r="BJ70" s="269"/>
      <c r="BK70" s="269"/>
      <c r="BL70" s="269"/>
      <c r="BM70" s="269"/>
      <c r="BN70" s="269"/>
      <c r="BO70" s="269"/>
      <c r="BP70" s="269"/>
      <c r="BQ70" s="269"/>
      <c r="BR70" s="269"/>
      <c r="BS70" s="269"/>
      <c r="BT70" s="269"/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  <c r="CN70" s="269"/>
      <c r="CO70" s="269"/>
      <c r="CP70" s="269"/>
      <c r="CQ70" s="269"/>
      <c r="CR70" s="269"/>
      <c r="CS70" s="269"/>
      <c r="CT70" s="269"/>
      <c r="CU70" s="269"/>
      <c r="CV70" s="269"/>
      <c r="CW70" s="269"/>
      <c r="CX70" s="269"/>
      <c r="CY70" s="269"/>
      <c r="CZ70" s="269"/>
      <c r="DA70" s="269"/>
      <c r="DB70" s="269"/>
      <c r="DC70" s="269"/>
      <c r="DD70" s="269"/>
      <c r="DE70" s="269"/>
      <c r="DF70" s="269"/>
      <c r="DG70" s="269"/>
      <c r="DH70" s="269"/>
      <c r="DI70" s="269"/>
    </row>
    <row r="71" spans="1:113" x14ac:dyDescent="0.25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  <c r="AQ71" s="269"/>
      <c r="AR71" s="269"/>
      <c r="AS71" s="269"/>
      <c r="AT71" s="269"/>
      <c r="AU71" s="269"/>
      <c r="AV71" s="269"/>
      <c r="AW71" s="269"/>
      <c r="AX71" s="269"/>
      <c r="AY71" s="269"/>
      <c r="AZ71" s="269"/>
      <c r="BA71" s="269"/>
      <c r="BB71" s="269"/>
      <c r="BC71" s="269"/>
      <c r="BD71" s="269"/>
      <c r="BE71" s="269"/>
      <c r="BF71" s="269"/>
      <c r="BG71" s="269"/>
      <c r="BH71" s="269"/>
      <c r="BI71" s="269"/>
      <c r="BJ71" s="269"/>
      <c r="BK71" s="269"/>
      <c r="BL71" s="269"/>
      <c r="BM71" s="269"/>
      <c r="BN71" s="269"/>
      <c r="BO71" s="269"/>
      <c r="BP71" s="269"/>
      <c r="BQ71" s="269"/>
      <c r="BR71" s="269"/>
      <c r="BS71" s="269"/>
      <c r="BT71" s="269"/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  <c r="CN71" s="269"/>
      <c r="CO71" s="269"/>
      <c r="CP71" s="269"/>
      <c r="CQ71" s="269"/>
      <c r="CR71" s="269"/>
      <c r="CS71" s="269"/>
      <c r="CT71" s="269"/>
      <c r="CU71" s="269"/>
      <c r="CV71" s="269"/>
      <c r="CW71" s="269"/>
      <c r="CX71" s="269"/>
      <c r="CY71" s="269"/>
      <c r="CZ71" s="269"/>
      <c r="DA71" s="269"/>
      <c r="DB71" s="269"/>
      <c r="DC71" s="269"/>
      <c r="DD71" s="269"/>
      <c r="DE71" s="269"/>
      <c r="DF71" s="269"/>
      <c r="DG71" s="269"/>
      <c r="DH71" s="269"/>
      <c r="DI71" s="269"/>
    </row>
    <row r="72" spans="1:113" x14ac:dyDescent="0.25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269"/>
      <c r="AR72" s="269"/>
      <c r="AS72" s="269"/>
      <c r="AT72" s="269"/>
      <c r="AU72" s="269"/>
      <c r="AV72" s="269"/>
      <c r="AW72" s="269"/>
      <c r="AX72" s="269"/>
      <c r="AY72" s="269"/>
      <c r="AZ72" s="269"/>
      <c r="BA72" s="269"/>
      <c r="BB72" s="269"/>
      <c r="BC72" s="269"/>
      <c r="BD72" s="269"/>
      <c r="BE72" s="269"/>
      <c r="BF72" s="269"/>
      <c r="BG72" s="269"/>
      <c r="BH72" s="269"/>
      <c r="BI72" s="269"/>
      <c r="BJ72" s="269"/>
      <c r="BK72" s="269"/>
      <c r="BL72" s="269"/>
      <c r="BM72" s="269"/>
      <c r="BN72" s="269"/>
      <c r="BO72" s="269"/>
      <c r="BP72" s="269"/>
      <c r="BQ72" s="269"/>
      <c r="BR72" s="269"/>
      <c r="BS72" s="269"/>
      <c r="BT72" s="269"/>
      <c r="BU72" s="269"/>
      <c r="BV72" s="269"/>
      <c r="BW72" s="269"/>
      <c r="BX72" s="269"/>
      <c r="BY72" s="269"/>
      <c r="BZ72" s="269"/>
      <c r="CA72" s="269"/>
      <c r="CB72" s="269"/>
      <c r="CC72" s="269"/>
      <c r="CD72" s="269"/>
      <c r="CE72" s="269"/>
      <c r="CF72" s="269"/>
      <c r="CG72" s="269"/>
      <c r="CH72" s="269"/>
      <c r="CI72" s="269"/>
      <c r="CJ72" s="269"/>
      <c r="CK72" s="269"/>
      <c r="CL72" s="269"/>
      <c r="CM72" s="269"/>
      <c r="CN72" s="269"/>
      <c r="CO72" s="269"/>
      <c r="CP72" s="269"/>
      <c r="CQ72" s="269"/>
      <c r="CR72" s="269"/>
      <c r="CS72" s="269"/>
      <c r="CT72" s="269"/>
      <c r="CU72" s="269"/>
      <c r="CV72" s="269"/>
      <c r="CW72" s="269"/>
      <c r="CX72" s="269"/>
      <c r="CY72" s="269"/>
      <c r="CZ72" s="269"/>
      <c r="DA72" s="269"/>
      <c r="DB72" s="269"/>
      <c r="DC72" s="269"/>
      <c r="DD72" s="269"/>
      <c r="DE72" s="269"/>
      <c r="DF72" s="269"/>
      <c r="DG72" s="269"/>
      <c r="DH72" s="269"/>
      <c r="DI72" s="269"/>
    </row>
    <row r="73" spans="1:113" x14ac:dyDescent="0.25">
      <c r="A73" s="269"/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L73" s="269"/>
      <c r="AM73" s="269"/>
      <c r="AN73" s="269"/>
      <c r="AO73" s="269"/>
      <c r="AP73" s="269"/>
      <c r="AQ73" s="269"/>
      <c r="AR73" s="269"/>
      <c r="AS73" s="269"/>
      <c r="AT73" s="269"/>
      <c r="AU73" s="269"/>
      <c r="AV73" s="269"/>
      <c r="AW73" s="269"/>
      <c r="AX73" s="269"/>
      <c r="AY73" s="269"/>
      <c r="AZ73" s="269"/>
      <c r="BA73" s="269"/>
      <c r="BB73" s="269"/>
      <c r="BC73" s="269"/>
      <c r="BD73" s="269"/>
      <c r="BE73" s="269"/>
      <c r="BF73" s="269"/>
      <c r="BG73" s="269"/>
      <c r="BH73" s="269"/>
      <c r="BI73" s="269"/>
      <c r="BJ73" s="269"/>
      <c r="BK73" s="269"/>
      <c r="BL73" s="269"/>
      <c r="BM73" s="269"/>
      <c r="BN73" s="269"/>
      <c r="BO73" s="269"/>
      <c r="BP73" s="269"/>
      <c r="BQ73" s="269"/>
      <c r="BR73" s="269"/>
      <c r="BS73" s="269"/>
      <c r="BT73" s="269"/>
      <c r="BU73" s="269"/>
      <c r="BV73" s="269"/>
      <c r="BW73" s="269"/>
      <c r="BX73" s="269"/>
      <c r="BY73" s="269"/>
      <c r="BZ73" s="269"/>
      <c r="CA73" s="269"/>
      <c r="CB73" s="269"/>
      <c r="CC73" s="269"/>
      <c r="CD73" s="269"/>
      <c r="CE73" s="269"/>
      <c r="CF73" s="269"/>
      <c r="CG73" s="269"/>
      <c r="CH73" s="269"/>
      <c r="CI73" s="269"/>
      <c r="CJ73" s="269"/>
      <c r="CK73" s="269"/>
      <c r="CL73" s="269"/>
      <c r="CM73" s="269"/>
      <c r="CN73" s="269"/>
      <c r="CO73" s="269"/>
      <c r="CP73" s="269"/>
      <c r="CQ73" s="269"/>
      <c r="CR73" s="269"/>
      <c r="CS73" s="269"/>
      <c r="CT73" s="269"/>
      <c r="CU73" s="269"/>
      <c r="CV73" s="269"/>
      <c r="CW73" s="269"/>
      <c r="CX73" s="269"/>
      <c r="CY73" s="269"/>
      <c r="CZ73" s="269"/>
      <c r="DA73" s="269"/>
      <c r="DB73" s="269"/>
      <c r="DC73" s="269"/>
      <c r="DD73" s="269"/>
      <c r="DE73" s="269"/>
      <c r="DF73" s="269"/>
      <c r="DG73" s="269"/>
      <c r="DH73" s="269"/>
      <c r="DI73" s="269"/>
    </row>
    <row r="74" spans="1:113" x14ac:dyDescent="0.25">
      <c r="A74" s="269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269"/>
      <c r="AT74" s="269"/>
      <c r="AU74" s="269"/>
      <c r="AV74" s="269"/>
      <c r="AW74" s="269"/>
      <c r="AX74" s="269"/>
      <c r="AY74" s="269"/>
      <c r="AZ74" s="269"/>
      <c r="BA74" s="269"/>
      <c r="BB74" s="269"/>
      <c r="BC74" s="269"/>
      <c r="BD74" s="269"/>
      <c r="BE74" s="269"/>
      <c r="BF74" s="269"/>
      <c r="BG74" s="269"/>
      <c r="BH74" s="269"/>
      <c r="BI74" s="269"/>
      <c r="BJ74" s="269"/>
      <c r="BK74" s="269"/>
      <c r="BL74" s="269"/>
      <c r="BM74" s="269"/>
      <c r="BN74" s="269"/>
      <c r="BO74" s="269"/>
      <c r="BP74" s="269"/>
      <c r="BQ74" s="269"/>
      <c r="BR74" s="269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  <c r="CN74" s="269"/>
      <c r="CO74" s="269"/>
      <c r="CP74" s="269"/>
      <c r="CQ74" s="269"/>
      <c r="CR74" s="269"/>
      <c r="CS74" s="269"/>
      <c r="CT74" s="269"/>
      <c r="CU74" s="269"/>
      <c r="CV74" s="269"/>
      <c r="CW74" s="269"/>
      <c r="CX74" s="269"/>
      <c r="CY74" s="269"/>
      <c r="CZ74" s="269"/>
      <c r="DA74" s="269"/>
      <c r="DB74" s="269"/>
      <c r="DC74" s="269"/>
      <c r="DD74" s="269"/>
      <c r="DE74" s="269"/>
      <c r="DF74" s="269"/>
      <c r="DG74" s="269"/>
      <c r="DH74" s="269"/>
      <c r="DI74" s="269"/>
    </row>
    <row r="75" spans="1:113" x14ac:dyDescent="0.25">
      <c r="A75" s="269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  <c r="AQ75" s="269"/>
      <c r="AR75" s="269"/>
      <c r="AS75" s="269"/>
      <c r="AT75" s="269"/>
      <c r="AU75" s="269"/>
      <c r="AV75" s="269"/>
      <c r="AW75" s="269"/>
      <c r="AX75" s="269"/>
      <c r="AY75" s="269"/>
      <c r="AZ75" s="269"/>
      <c r="BA75" s="269"/>
      <c r="BB75" s="269"/>
      <c r="BC75" s="269"/>
      <c r="BD75" s="269"/>
      <c r="BE75" s="269"/>
      <c r="BF75" s="269"/>
      <c r="BG75" s="269"/>
      <c r="BH75" s="269"/>
      <c r="BI75" s="269"/>
      <c r="BJ75" s="269"/>
      <c r="BK75" s="269"/>
      <c r="BL75" s="269"/>
      <c r="BM75" s="269"/>
      <c r="BN75" s="269"/>
      <c r="BO75" s="269"/>
      <c r="BP75" s="269"/>
      <c r="BQ75" s="269"/>
      <c r="BR75" s="269"/>
      <c r="BS75" s="269"/>
      <c r="BT75" s="269"/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  <c r="CN75" s="269"/>
      <c r="CO75" s="269"/>
      <c r="CP75" s="269"/>
      <c r="CQ75" s="269"/>
      <c r="CR75" s="269"/>
      <c r="CS75" s="269"/>
      <c r="CT75" s="269"/>
      <c r="CU75" s="269"/>
      <c r="CV75" s="269"/>
      <c r="CW75" s="269"/>
      <c r="CX75" s="269"/>
      <c r="CY75" s="269"/>
      <c r="CZ75" s="269"/>
      <c r="DA75" s="269"/>
      <c r="DB75" s="269"/>
      <c r="DC75" s="269"/>
      <c r="DD75" s="269"/>
      <c r="DE75" s="269"/>
      <c r="DF75" s="269"/>
      <c r="DG75" s="269"/>
      <c r="DH75" s="269"/>
      <c r="DI75" s="269"/>
    </row>
    <row r="76" spans="1:113" x14ac:dyDescent="0.25">
      <c r="A76" s="269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69"/>
      <c r="AT76" s="269"/>
      <c r="AU76" s="269"/>
      <c r="AV76" s="269"/>
      <c r="AW76" s="269"/>
      <c r="AX76" s="269"/>
      <c r="AY76" s="269"/>
      <c r="AZ76" s="269"/>
      <c r="BA76" s="269"/>
      <c r="BB76" s="269"/>
      <c r="BC76" s="269"/>
      <c r="BD76" s="269"/>
      <c r="BE76" s="269"/>
      <c r="BF76" s="269"/>
      <c r="BG76" s="269"/>
      <c r="BH76" s="269"/>
      <c r="BI76" s="269"/>
      <c r="BJ76" s="269"/>
      <c r="BK76" s="269"/>
      <c r="BL76" s="269"/>
      <c r="BM76" s="269"/>
      <c r="BN76" s="269"/>
      <c r="BO76" s="269"/>
      <c r="BP76" s="269"/>
      <c r="BQ76" s="269"/>
      <c r="BR76" s="269"/>
      <c r="BS76" s="269"/>
      <c r="BT76" s="269"/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  <c r="CN76" s="269"/>
      <c r="CO76" s="269"/>
      <c r="CP76" s="269"/>
      <c r="CQ76" s="269"/>
      <c r="CR76" s="269"/>
      <c r="CS76" s="269"/>
      <c r="CT76" s="269"/>
      <c r="CU76" s="269"/>
      <c r="CV76" s="269"/>
      <c r="CW76" s="269"/>
      <c r="CX76" s="269"/>
      <c r="CY76" s="269"/>
      <c r="CZ76" s="269"/>
      <c r="DA76" s="269"/>
      <c r="DB76" s="269"/>
      <c r="DC76" s="269"/>
      <c r="DD76" s="269"/>
      <c r="DE76" s="269"/>
      <c r="DF76" s="269"/>
      <c r="DG76" s="269"/>
      <c r="DH76" s="269"/>
      <c r="DI76" s="269"/>
    </row>
    <row r="77" spans="1:113" x14ac:dyDescent="0.25">
      <c r="A77" s="269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  <c r="AT77" s="269"/>
      <c r="AU77" s="269"/>
      <c r="AV77" s="269"/>
      <c r="AW77" s="269"/>
      <c r="AX77" s="269"/>
      <c r="AY77" s="269"/>
      <c r="AZ77" s="269"/>
      <c r="BA77" s="269"/>
      <c r="BB77" s="269"/>
      <c r="BC77" s="269"/>
      <c r="BD77" s="269"/>
      <c r="BE77" s="269"/>
      <c r="BF77" s="269"/>
      <c r="BG77" s="269"/>
      <c r="BH77" s="269"/>
      <c r="BI77" s="269"/>
      <c r="BJ77" s="269"/>
      <c r="BK77" s="269"/>
      <c r="BL77" s="269"/>
      <c r="BM77" s="269"/>
      <c r="BN77" s="269"/>
      <c r="BO77" s="269"/>
      <c r="BP77" s="269"/>
      <c r="BQ77" s="269"/>
      <c r="BR77" s="269"/>
      <c r="BS77" s="269"/>
      <c r="BT77" s="269"/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  <c r="CN77" s="269"/>
      <c r="CO77" s="269"/>
      <c r="CP77" s="269"/>
      <c r="CQ77" s="269"/>
      <c r="CR77" s="269"/>
      <c r="CS77" s="269"/>
      <c r="CT77" s="269"/>
      <c r="CU77" s="269"/>
      <c r="CV77" s="269"/>
      <c r="CW77" s="269"/>
      <c r="CX77" s="269"/>
      <c r="CY77" s="269"/>
      <c r="CZ77" s="269"/>
      <c r="DA77" s="269"/>
      <c r="DB77" s="269"/>
      <c r="DC77" s="269"/>
      <c r="DD77" s="269"/>
      <c r="DE77" s="269"/>
      <c r="DF77" s="269"/>
      <c r="DG77" s="269"/>
      <c r="DH77" s="269"/>
      <c r="DI77" s="269"/>
    </row>
    <row r="78" spans="1:113" x14ac:dyDescent="0.25">
      <c r="A78" s="269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  <c r="AT78" s="269"/>
      <c r="AU78" s="269"/>
      <c r="AV78" s="269"/>
      <c r="AW78" s="269"/>
      <c r="AX78" s="269"/>
      <c r="AY78" s="269"/>
      <c r="AZ78" s="269"/>
      <c r="BA78" s="269"/>
      <c r="BB78" s="269"/>
      <c r="BC78" s="269"/>
      <c r="BD78" s="269"/>
      <c r="BE78" s="269"/>
      <c r="BF78" s="269"/>
      <c r="BG78" s="269"/>
      <c r="BH78" s="269"/>
      <c r="BI78" s="269"/>
      <c r="BJ78" s="269"/>
      <c r="BK78" s="269"/>
      <c r="BL78" s="269"/>
      <c r="BM78" s="269"/>
      <c r="BN78" s="269"/>
      <c r="BO78" s="269"/>
      <c r="BP78" s="269"/>
      <c r="BQ78" s="269"/>
      <c r="BR78" s="269"/>
      <c r="BS78" s="269"/>
      <c r="BT78" s="269"/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  <c r="CN78" s="269"/>
      <c r="CO78" s="269"/>
      <c r="CP78" s="269"/>
      <c r="CQ78" s="269"/>
      <c r="CR78" s="269"/>
      <c r="CS78" s="269"/>
      <c r="CT78" s="269"/>
      <c r="CU78" s="269"/>
      <c r="CV78" s="269"/>
      <c r="CW78" s="269"/>
      <c r="CX78" s="269"/>
      <c r="CY78" s="269"/>
      <c r="CZ78" s="269"/>
      <c r="DA78" s="269"/>
      <c r="DB78" s="269"/>
      <c r="DC78" s="269"/>
      <c r="DD78" s="269"/>
      <c r="DE78" s="269"/>
      <c r="DF78" s="269"/>
      <c r="DG78" s="269"/>
      <c r="DH78" s="269"/>
      <c r="DI78" s="269"/>
    </row>
    <row r="79" spans="1:113" x14ac:dyDescent="0.25">
      <c r="A79" s="269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69"/>
      <c r="AT79" s="269"/>
      <c r="AU79" s="269"/>
      <c r="AV79" s="269"/>
      <c r="AW79" s="269"/>
      <c r="AX79" s="269"/>
      <c r="AY79" s="269"/>
      <c r="AZ79" s="269"/>
      <c r="BA79" s="269"/>
      <c r="BB79" s="269"/>
      <c r="BC79" s="269"/>
      <c r="BD79" s="269"/>
      <c r="BE79" s="269"/>
      <c r="BF79" s="269"/>
      <c r="BG79" s="269"/>
      <c r="BH79" s="269"/>
      <c r="BI79" s="269"/>
      <c r="BJ79" s="269"/>
      <c r="BK79" s="269"/>
      <c r="BL79" s="269"/>
      <c r="BM79" s="269"/>
      <c r="BN79" s="269"/>
      <c r="BO79" s="269"/>
      <c r="BP79" s="269"/>
      <c r="BQ79" s="269"/>
      <c r="BR79" s="269"/>
      <c r="BS79" s="269"/>
      <c r="BT79" s="269"/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  <c r="CN79" s="269"/>
      <c r="CO79" s="269"/>
      <c r="CP79" s="269"/>
      <c r="CQ79" s="269"/>
      <c r="CR79" s="269"/>
      <c r="CS79" s="269"/>
      <c r="CT79" s="269"/>
      <c r="CU79" s="269"/>
      <c r="CV79" s="269"/>
      <c r="CW79" s="269"/>
      <c r="CX79" s="269"/>
      <c r="CY79" s="269"/>
      <c r="CZ79" s="269"/>
      <c r="DA79" s="269"/>
      <c r="DB79" s="269"/>
      <c r="DC79" s="269"/>
      <c r="DD79" s="269"/>
      <c r="DE79" s="269"/>
      <c r="DF79" s="269"/>
      <c r="DG79" s="269"/>
      <c r="DH79" s="269"/>
      <c r="DI79" s="269"/>
    </row>
    <row r="80" spans="1:113" x14ac:dyDescent="0.25">
      <c r="A80" s="269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69"/>
      <c r="AT80" s="269"/>
      <c r="AU80" s="269"/>
      <c r="AV80" s="269"/>
      <c r="AW80" s="269"/>
      <c r="AX80" s="269"/>
      <c r="AY80" s="269"/>
      <c r="AZ80" s="269"/>
      <c r="BA80" s="269"/>
      <c r="BB80" s="269"/>
      <c r="BC80" s="269"/>
      <c r="BD80" s="269"/>
      <c r="BE80" s="269"/>
      <c r="BF80" s="269"/>
      <c r="BG80" s="269"/>
      <c r="BH80" s="269"/>
      <c r="BI80" s="269"/>
      <c r="BJ80" s="269"/>
      <c r="BK80" s="269"/>
      <c r="BL80" s="269"/>
      <c r="BM80" s="269"/>
      <c r="BN80" s="269"/>
      <c r="BO80" s="269"/>
      <c r="BP80" s="269"/>
      <c r="BQ80" s="269"/>
      <c r="BR80" s="269"/>
      <c r="BS80" s="269"/>
      <c r="BT80" s="269"/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  <c r="CN80" s="269"/>
      <c r="CO80" s="269"/>
      <c r="CP80" s="269"/>
      <c r="CQ80" s="269"/>
      <c r="CR80" s="269"/>
      <c r="CS80" s="269"/>
      <c r="CT80" s="269"/>
      <c r="CU80" s="269"/>
      <c r="CV80" s="269"/>
      <c r="CW80" s="269"/>
      <c r="CX80" s="269"/>
      <c r="CY80" s="269"/>
      <c r="CZ80" s="269"/>
      <c r="DA80" s="269"/>
      <c r="DB80" s="269"/>
      <c r="DC80" s="269"/>
      <c r="DD80" s="269"/>
      <c r="DE80" s="269"/>
      <c r="DF80" s="269"/>
      <c r="DG80" s="269"/>
      <c r="DH80" s="269"/>
      <c r="DI80" s="269"/>
    </row>
    <row r="81" spans="1:113" x14ac:dyDescent="0.25">
      <c r="A81" s="269"/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69"/>
      <c r="AM81" s="269"/>
      <c r="AN81" s="269"/>
      <c r="AO81" s="269"/>
      <c r="AP81" s="269"/>
      <c r="AQ81" s="269"/>
      <c r="AR81" s="269"/>
      <c r="AS81" s="269"/>
      <c r="AT81" s="269"/>
      <c r="AU81" s="269"/>
      <c r="AV81" s="269"/>
      <c r="AW81" s="269"/>
      <c r="AX81" s="269"/>
      <c r="AY81" s="269"/>
      <c r="AZ81" s="269"/>
      <c r="BA81" s="269"/>
      <c r="BB81" s="269"/>
      <c r="BC81" s="269"/>
      <c r="BD81" s="269"/>
      <c r="BE81" s="269"/>
      <c r="BF81" s="269"/>
      <c r="BG81" s="269"/>
      <c r="BH81" s="269"/>
      <c r="BI81" s="269"/>
      <c r="BJ81" s="269"/>
      <c r="BK81" s="269"/>
      <c r="BL81" s="269"/>
      <c r="BM81" s="269"/>
      <c r="BN81" s="269"/>
      <c r="BO81" s="269"/>
      <c r="BP81" s="269"/>
      <c r="BQ81" s="269"/>
      <c r="BR81" s="269"/>
      <c r="BS81" s="269"/>
      <c r="BT81" s="269"/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  <c r="CH81" s="269"/>
      <c r="CI81" s="269"/>
      <c r="CJ81" s="269"/>
      <c r="CK81" s="269"/>
      <c r="CL81" s="269"/>
      <c r="CM81" s="269"/>
      <c r="CN81" s="269"/>
      <c r="CO81" s="269"/>
      <c r="CP81" s="269"/>
      <c r="CQ81" s="269"/>
      <c r="CR81" s="269"/>
      <c r="CS81" s="269"/>
      <c r="CT81" s="269"/>
      <c r="CU81" s="269"/>
      <c r="CV81" s="269"/>
      <c r="CW81" s="269"/>
      <c r="CX81" s="269"/>
      <c r="CY81" s="269"/>
      <c r="CZ81" s="269"/>
      <c r="DA81" s="269"/>
      <c r="DB81" s="269"/>
      <c r="DC81" s="269"/>
      <c r="DD81" s="269"/>
      <c r="DE81" s="269"/>
      <c r="DF81" s="269"/>
      <c r="DG81" s="269"/>
      <c r="DH81" s="269"/>
      <c r="DI81" s="269"/>
    </row>
    <row r="82" spans="1:113" x14ac:dyDescent="0.25">
      <c r="A82" s="269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  <c r="AB82" s="269"/>
      <c r="AC82" s="269"/>
      <c r="AD82" s="269"/>
      <c r="AE82" s="269"/>
      <c r="AF82" s="269"/>
      <c r="AG82" s="269"/>
      <c r="AH82" s="269"/>
      <c r="AI82" s="269"/>
      <c r="AJ82" s="269"/>
      <c r="AK82" s="269"/>
      <c r="AL82" s="269"/>
      <c r="AM82" s="269"/>
      <c r="AN82" s="269"/>
      <c r="AO82" s="269"/>
      <c r="AP82" s="269"/>
      <c r="AQ82" s="269"/>
      <c r="AR82" s="269"/>
      <c r="AS82" s="269"/>
      <c r="AT82" s="269"/>
      <c r="AU82" s="269"/>
      <c r="AV82" s="269"/>
      <c r="AW82" s="269"/>
      <c r="AX82" s="269"/>
      <c r="AY82" s="269"/>
      <c r="AZ82" s="269"/>
      <c r="BA82" s="269"/>
      <c r="BB82" s="269"/>
      <c r="BC82" s="269"/>
      <c r="BD82" s="269"/>
      <c r="BE82" s="269"/>
      <c r="BF82" s="269"/>
      <c r="BG82" s="269"/>
      <c r="BH82" s="269"/>
      <c r="BI82" s="269"/>
      <c r="BJ82" s="269"/>
      <c r="BK82" s="269"/>
      <c r="BL82" s="269"/>
      <c r="BM82" s="269"/>
      <c r="BN82" s="269"/>
      <c r="BO82" s="269"/>
      <c r="BP82" s="269"/>
      <c r="BQ82" s="269"/>
      <c r="BR82" s="269"/>
      <c r="BS82" s="269"/>
      <c r="BT82" s="269"/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  <c r="CH82" s="269"/>
      <c r="CI82" s="269"/>
      <c r="CJ82" s="269"/>
      <c r="CK82" s="269"/>
      <c r="CL82" s="269"/>
      <c r="CM82" s="269"/>
      <c r="CN82" s="269"/>
      <c r="CO82" s="269"/>
      <c r="CP82" s="269"/>
      <c r="CQ82" s="269"/>
      <c r="CR82" s="269"/>
      <c r="CS82" s="269"/>
      <c r="CT82" s="269"/>
      <c r="CU82" s="269"/>
      <c r="CV82" s="269"/>
      <c r="CW82" s="269"/>
      <c r="CX82" s="269"/>
      <c r="CY82" s="269"/>
      <c r="CZ82" s="269"/>
      <c r="DA82" s="269"/>
      <c r="DB82" s="269"/>
      <c r="DC82" s="269"/>
      <c r="DD82" s="269"/>
      <c r="DE82" s="269"/>
      <c r="DF82" s="269"/>
      <c r="DG82" s="269"/>
      <c r="DH82" s="269"/>
      <c r="DI82" s="269"/>
    </row>
    <row r="83" spans="1:113" x14ac:dyDescent="0.25">
      <c r="A83" s="269"/>
      <c r="B83" s="269"/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  <c r="AB83" s="269"/>
      <c r="AC83" s="269"/>
      <c r="AD83" s="269"/>
      <c r="AE83" s="269"/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  <c r="AP83" s="269"/>
      <c r="AQ83" s="269"/>
      <c r="AR83" s="269"/>
      <c r="AS83" s="269"/>
      <c r="AT83" s="269"/>
      <c r="AU83" s="269"/>
      <c r="AV83" s="269"/>
      <c r="AW83" s="269"/>
      <c r="AX83" s="269"/>
      <c r="AY83" s="269"/>
      <c r="AZ83" s="269"/>
      <c r="BA83" s="269"/>
      <c r="BB83" s="269"/>
      <c r="BC83" s="269"/>
      <c r="BD83" s="269"/>
      <c r="BE83" s="269"/>
      <c r="BF83" s="269"/>
      <c r="BG83" s="269"/>
      <c r="BH83" s="269"/>
      <c r="BI83" s="269"/>
      <c r="BJ83" s="269"/>
      <c r="BK83" s="269"/>
      <c r="BL83" s="269"/>
      <c r="BM83" s="269"/>
      <c r="BN83" s="269"/>
      <c r="BO83" s="269"/>
      <c r="BP83" s="269"/>
      <c r="BQ83" s="269"/>
      <c r="BR83" s="269"/>
      <c r="BS83" s="269"/>
      <c r="BT83" s="269"/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  <c r="CH83" s="269"/>
      <c r="CI83" s="269"/>
      <c r="CJ83" s="269"/>
      <c r="CK83" s="269"/>
      <c r="CL83" s="269"/>
      <c r="CM83" s="269"/>
      <c r="CN83" s="269"/>
      <c r="CO83" s="269"/>
      <c r="CP83" s="269"/>
      <c r="CQ83" s="269"/>
      <c r="CR83" s="269"/>
      <c r="CS83" s="269"/>
      <c r="CT83" s="269"/>
      <c r="CU83" s="269"/>
      <c r="CV83" s="269"/>
      <c r="CW83" s="269"/>
      <c r="CX83" s="269"/>
      <c r="CY83" s="269"/>
      <c r="CZ83" s="269"/>
      <c r="DA83" s="269"/>
      <c r="DB83" s="269"/>
      <c r="DC83" s="269"/>
      <c r="DD83" s="269"/>
      <c r="DE83" s="269"/>
      <c r="DF83" s="269"/>
      <c r="DG83" s="269"/>
      <c r="DH83" s="269"/>
      <c r="DI83" s="269"/>
    </row>
    <row r="84" spans="1:113" x14ac:dyDescent="0.25">
      <c r="A84" s="269"/>
      <c r="B84" s="269"/>
      <c r="C84" s="2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  <c r="AA84" s="269"/>
      <c r="AB84" s="269"/>
      <c r="AC84" s="269"/>
      <c r="AD84" s="269"/>
      <c r="AE84" s="269"/>
      <c r="AF84" s="269"/>
      <c r="AG84" s="269"/>
      <c r="AH84" s="269"/>
      <c r="AI84" s="269"/>
      <c r="AJ84" s="269"/>
      <c r="AK84" s="269"/>
      <c r="AL84" s="269"/>
      <c r="AM84" s="269"/>
      <c r="AN84" s="269"/>
      <c r="AO84" s="269"/>
      <c r="AP84" s="269"/>
      <c r="AQ84" s="269"/>
      <c r="AR84" s="269"/>
      <c r="AS84" s="269"/>
      <c r="AT84" s="269"/>
      <c r="AU84" s="269"/>
      <c r="AV84" s="269"/>
      <c r="AW84" s="269"/>
      <c r="AX84" s="269"/>
      <c r="AY84" s="269"/>
      <c r="AZ84" s="269"/>
      <c r="BA84" s="269"/>
      <c r="BB84" s="269"/>
      <c r="BC84" s="269"/>
      <c r="BD84" s="269"/>
      <c r="BE84" s="269"/>
      <c r="BF84" s="269"/>
      <c r="BG84" s="269"/>
      <c r="BH84" s="269"/>
      <c r="BI84" s="269"/>
      <c r="BJ84" s="269"/>
      <c r="BK84" s="269"/>
      <c r="BL84" s="269"/>
      <c r="BM84" s="269"/>
      <c r="BN84" s="269"/>
      <c r="BO84" s="269"/>
      <c r="BP84" s="269"/>
      <c r="BQ84" s="269"/>
      <c r="BR84" s="269"/>
      <c r="BS84" s="269"/>
      <c r="BT84" s="269"/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  <c r="CH84" s="269"/>
      <c r="CI84" s="269"/>
      <c r="CJ84" s="269"/>
      <c r="CK84" s="269"/>
      <c r="CL84" s="269"/>
      <c r="CM84" s="269"/>
      <c r="CN84" s="269"/>
      <c r="CO84" s="269"/>
      <c r="CP84" s="269"/>
      <c r="CQ84" s="269"/>
      <c r="CR84" s="269"/>
      <c r="CS84" s="269"/>
      <c r="CT84" s="269"/>
      <c r="CU84" s="269"/>
      <c r="CV84" s="269"/>
      <c r="CW84" s="269"/>
      <c r="CX84" s="269"/>
      <c r="CY84" s="269"/>
      <c r="CZ84" s="269"/>
      <c r="DA84" s="269"/>
      <c r="DB84" s="269"/>
      <c r="DC84" s="269"/>
      <c r="DD84" s="269"/>
      <c r="DE84" s="269"/>
      <c r="DF84" s="269"/>
      <c r="DG84" s="269"/>
      <c r="DH84" s="269"/>
      <c r="DI84" s="269"/>
    </row>
    <row r="85" spans="1:113" x14ac:dyDescent="0.25">
      <c r="A85" s="269"/>
      <c r="B85" s="269"/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  <c r="AB85" s="269"/>
      <c r="AC85" s="269"/>
      <c r="AD85" s="269"/>
      <c r="AE85" s="269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  <c r="AP85" s="269"/>
      <c r="AQ85" s="269"/>
      <c r="AR85" s="269"/>
      <c r="AS85" s="269"/>
      <c r="AT85" s="269"/>
      <c r="AU85" s="269"/>
      <c r="AV85" s="269"/>
      <c r="AW85" s="269"/>
      <c r="AX85" s="269"/>
      <c r="AY85" s="269"/>
      <c r="AZ85" s="269"/>
      <c r="BA85" s="269"/>
      <c r="BB85" s="269"/>
      <c r="BC85" s="269"/>
      <c r="BD85" s="269"/>
      <c r="BE85" s="269"/>
      <c r="BF85" s="269"/>
      <c r="BG85" s="269"/>
      <c r="BH85" s="269"/>
      <c r="BI85" s="269"/>
      <c r="BJ85" s="269"/>
      <c r="BK85" s="269"/>
      <c r="BL85" s="269"/>
      <c r="BM85" s="269"/>
      <c r="BN85" s="269"/>
      <c r="BO85" s="269"/>
      <c r="BP85" s="269"/>
      <c r="BQ85" s="269"/>
      <c r="BR85" s="269"/>
      <c r="BS85" s="269"/>
      <c r="BT85" s="269"/>
      <c r="BU85" s="269"/>
      <c r="BV85" s="269"/>
      <c r="BW85" s="269"/>
      <c r="BX85" s="269"/>
      <c r="BY85" s="269"/>
      <c r="BZ85" s="269"/>
      <c r="CA85" s="269"/>
      <c r="CB85" s="269"/>
      <c r="CC85" s="269"/>
      <c r="CD85" s="269"/>
      <c r="CE85" s="269"/>
      <c r="CF85" s="269"/>
      <c r="CG85" s="269"/>
      <c r="CH85" s="269"/>
      <c r="CI85" s="269"/>
      <c r="CJ85" s="269"/>
      <c r="CK85" s="269"/>
      <c r="CL85" s="269"/>
      <c r="CM85" s="269"/>
      <c r="CN85" s="269"/>
      <c r="CO85" s="269"/>
      <c r="CP85" s="269"/>
      <c r="CQ85" s="269"/>
      <c r="CR85" s="269"/>
      <c r="CS85" s="269"/>
      <c r="CT85" s="269"/>
      <c r="CU85" s="269"/>
      <c r="CV85" s="269"/>
      <c r="CW85" s="269"/>
      <c r="CX85" s="269"/>
      <c r="CY85" s="269"/>
      <c r="CZ85" s="269"/>
      <c r="DA85" s="269"/>
      <c r="DB85" s="269"/>
      <c r="DC85" s="269"/>
      <c r="DD85" s="269"/>
      <c r="DE85" s="269"/>
      <c r="DF85" s="269"/>
      <c r="DG85" s="269"/>
      <c r="DH85" s="269"/>
      <c r="DI85" s="269"/>
    </row>
    <row r="86" spans="1:113" x14ac:dyDescent="0.25">
      <c r="A86" s="269"/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  <c r="AB86" s="269"/>
      <c r="AC86" s="269"/>
      <c r="AD86" s="269"/>
      <c r="AE86" s="269"/>
      <c r="AF86" s="269"/>
      <c r="AG86" s="269"/>
      <c r="AH86" s="269"/>
      <c r="AI86" s="269"/>
      <c r="AJ86" s="269"/>
      <c r="AK86" s="269"/>
      <c r="AL86" s="269"/>
      <c r="AM86" s="269"/>
      <c r="AN86" s="269"/>
      <c r="AO86" s="269"/>
      <c r="AP86" s="269"/>
      <c r="AQ86" s="269"/>
      <c r="AR86" s="269"/>
      <c r="AS86" s="269"/>
      <c r="AT86" s="269"/>
      <c r="AU86" s="269"/>
      <c r="AV86" s="269"/>
      <c r="AW86" s="269"/>
      <c r="AX86" s="269"/>
      <c r="AY86" s="269"/>
      <c r="AZ86" s="269"/>
      <c r="BA86" s="269"/>
      <c r="BB86" s="269"/>
      <c r="BC86" s="269"/>
      <c r="BD86" s="269"/>
      <c r="BE86" s="269"/>
      <c r="BF86" s="269"/>
      <c r="BG86" s="269"/>
      <c r="BH86" s="269"/>
      <c r="BI86" s="269"/>
      <c r="BJ86" s="269"/>
      <c r="BK86" s="269"/>
      <c r="BL86" s="269"/>
      <c r="BM86" s="269"/>
      <c r="BN86" s="269"/>
      <c r="BO86" s="269"/>
      <c r="BP86" s="269"/>
      <c r="BQ86" s="269"/>
      <c r="BR86" s="269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  <c r="CN86" s="269"/>
      <c r="CO86" s="269"/>
      <c r="CP86" s="269"/>
      <c r="CQ86" s="269"/>
      <c r="CR86" s="269"/>
      <c r="CS86" s="269"/>
      <c r="CT86" s="269"/>
      <c r="CU86" s="269"/>
      <c r="CV86" s="269"/>
      <c r="CW86" s="269"/>
      <c r="CX86" s="269"/>
      <c r="CY86" s="269"/>
      <c r="CZ86" s="269"/>
      <c r="DA86" s="269"/>
      <c r="DB86" s="269"/>
      <c r="DC86" s="269"/>
      <c r="DD86" s="269"/>
      <c r="DE86" s="269"/>
      <c r="DF86" s="269"/>
      <c r="DG86" s="269"/>
      <c r="DH86" s="269"/>
      <c r="DI86" s="269"/>
    </row>
    <row r="87" spans="1:113" x14ac:dyDescent="0.25">
      <c r="A87" s="269"/>
      <c r="B87" s="269"/>
      <c r="C87" s="2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  <c r="AA87" s="269"/>
      <c r="AB87" s="269"/>
      <c r="AC87" s="269"/>
      <c r="AD87" s="269"/>
      <c r="AE87" s="269"/>
      <c r="AF87" s="269"/>
      <c r="AG87" s="269"/>
      <c r="AH87" s="269"/>
      <c r="AI87" s="269"/>
      <c r="AJ87" s="269"/>
      <c r="AK87" s="269"/>
      <c r="AL87" s="269"/>
      <c r="AM87" s="269"/>
      <c r="AN87" s="269"/>
      <c r="AO87" s="269"/>
      <c r="AP87" s="269"/>
      <c r="AQ87" s="269"/>
      <c r="AR87" s="269"/>
      <c r="AS87" s="269"/>
      <c r="AT87" s="269"/>
      <c r="AU87" s="269"/>
      <c r="AV87" s="269"/>
      <c r="AW87" s="269"/>
      <c r="AX87" s="269"/>
      <c r="AY87" s="269"/>
      <c r="AZ87" s="269"/>
      <c r="BA87" s="269"/>
      <c r="BB87" s="269"/>
      <c r="BC87" s="269"/>
      <c r="BD87" s="269"/>
      <c r="BE87" s="269"/>
      <c r="BF87" s="269"/>
      <c r="BG87" s="269"/>
      <c r="BH87" s="269"/>
      <c r="BI87" s="269"/>
      <c r="BJ87" s="269"/>
      <c r="BK87" s="269"/>
      <c r="BL87" s="269"/>
      <c r="BM87" s="269"/>
      <c r="BN87" s="269"/>
      <c r="BO87" s="269"/>
      <c r="BP87" s="269"/>
      <c r="BQ87" s="269"/>
      <c r="BR87" s="269"/>
      <c r="BS87" s="269"/>
      <c r="BT87" s="269"/>
      <c r="BU87" s="269"/>
      <c r="BV87" s="269"/>
      <c r="BW87" s="269"/>
      <c r="BX87" s="269"/>
      <c r="BY87" s="269"/>
      <c r="BZ87" s="269"/>
      <c r="CA87" s="269"/>
      <c r="CB87" s="269"/>
      <c r="CC87" s="269"/>
      <c r="CD87" s="269"/>
      <c r="CE87" s="269"/>
      <c r="CF87" s="269"/>
      <c r="CG87" s="269"/>
      <c r="CH87" s="269"/>
      <c r="CI87" s="269"/>
      <c r="CJ87" s="269"/>
      <c r="CK87" s="269"/>
      <c r="CL87" s="269"/>
      <c r="CM87" s="269"/>
      <c r="CN87" s="269"/>
      <c r="CO87" s="269"/>
      <c r="CP87" s="269"/>
      <c r="CQ87" s="269"/>
      <c r="CR87" s="269"/>
      <c r="CS87" s="269"/>
      <c r="CT87" s="269"/>
      <c r="CU87" s="269"/>
      <c r="CV87" s="269"/>
      <c r="CW87" s="269"/>
      <c r="CX87" s="269"/>
      <c r="CY87" s="269"/>
      <c r="CZ87" s="269"/>
      <c r="DA87" s="269"/>
      <c r="DB87" s="269"/>
      <c r="DC87" s="269"/>
      <c r="DD87" s="269"/>
      <c r="DE87" s="269"/>
      <c r="DF87" s="269"/>
      <c r="DG87" s="269"/>
      <c r="DH87" s="269"/>
      <c r="DI87" s="269"/>
    </row>
    <row r="88" spans="1:113" x14ac:dyDescent="0.25">
      <c r="A88" s="269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  <c r="CH88" s="269"/>
      <c r="CI88" s="269"/>
      <c r="CJ88" s="269"/>
      <c r="CK88" s="269"/>
      <c r="CL88" s="269"/>
      <c r="CM88" s="269"/>
      <c r="CN88" s="269"/>
      <c r="CO88" s="269"/>
      <c r="CP88" s="269"/>
      <c r="CQ88" s="269"/>
      <c r="CR88" s="269"/>
      <c r="CS88" s="269"/>
      <c r="CT88" s="269"/>
      <c r="CU88" s="269"/>
      <c r="CV88" s="269"/>
      <c r="CW88" s="269"/>
      <c r="CX88" s="269"/>
      <c r="CY88" s="269"/>
      <c r="CZ88" s="269"/>
      <c r="DA88" s="269"/>
      <c r="DB88" s="269"/>
      <c r="DC88" s="269"/>
      <c r="DD88" s="269"/>
      <c r="DE88" s="269"/>
      <c r="DF88" s="269"/>
      <c r="DG88" s="269"/>
      <c r="DH88" s="269"/>
      <c r="DI88" s="269"/>
    </row>
    <row r="89" spans="1:113" x14ac:dyDescent="0.25">
      <c r="A89" s="269"/>
      <c r="B89" s="269"/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69"/>
      <c r="AI89" s="269"/>
      <c r="AJ89" s="269"/>
      <c r="AK89" s="269"/>
      <c r="AL89" s="269"/>
      <c r="AM89" s="269"/>
      <c r="AN89" s="269"/>
      <c r="AO89" s="269"/>
      <c r="AP89" s="269"/>
      <c r="AQ89" s="269"/>
      <c r="AR89" s="269"/>
      <c r="AS89" s="269"/>
      <c r="AT89" s="269"/>
      <c r="AU89" s="269"/>
      <c r="AV89" s="269"/>
      <c r="AW89" s="269"/>
      <c r="AX89" s="269"/>
      <c r="AY89" s="269"/>
      <c r="AZ89" s="269"/>
      <c r="BA89" s="269"/>
      <c r="BB89" s="269"/>
      <c r="BC89" s="269"/>
      <c r="BD89" s="269"/>
      <c r="BE89" s="269"/>
      <c r="BF89" s="269"/>
      <c r="BG89" s="269"/>
      <c r="BH89" s="269"/>
      <c r="BI89" s="269"/>
      <c r="BJ89" s="269"/>
      <c r="BK89" s="269"/>
      <c r="BL89" s="269"/>
      <c r="BM89" s="269"/>
      <c r="BN89" s="269"/>
      <c r="BO89" s="269"/>
      <c r="BP89" s="269"/>
      <c r="BQ89" s="269"/>
      <c r="BR89" s="269"/>
      <c r="BS89" s="269"/>
      <c r="BT89" s="269"/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  <c r="CH89" s="269"/>
      <c r="CI89" s="269"/>
      <c r="CJ89" s="269"/>
      <c r="CK89" s="269"/>
      <c r="CL89" s="269"/>
      <c r="CM89" s="269"/>
      <c r="CN89" s="269"/>
      <c r="CO89" s="269"/>
      <c r="CP89" s="269"/>
      <c r="CQ89" s="269"/>
      <c r="CR89" s="269"/>
      <c r="CS89" s="269"/>
      <c r="CT89" s="269"/>
      <c r="CU89" s="269"/>
      <c r="CV89" s="269"/>
      <c r="CW89" s="269"/>
      <c r="CX89" s="269"/>
      <c r="CY89" s="269"/>
      <c r="CZ89" s="269"/>
      <c r="DA89" s="269"/>
      <c r="DB89" s="269"/>
      <c r="DC89" s="269"/>
      <c r="DD89" s="269"/>
      <c r="DE89" s="269"/>
      <c r="DF89" s="269"/>
      <c r="DG89" s="269"/>
      <c r="DH89" s="269"/>
      <c r="DI89" s="269"/>
    </row>
    <row r="90" spans="1:113" x14ac:dyDescent="0.25">
      <c r="A90" s="269"/>
      <c r="B90" s="269"/>
      <c r="C90" s="269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  <c r="AB90" s="269"/>
      <c r="AC90" s="269"/>
      <c r="AD90" s="269"/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  <c r="AP90" s="269"/>
      <c r="AQ90" s="269"/>
      <c r="AR90" s="269"/>
      <c r="AS90" s="269"/>
      <c r="AT90" s="269"/>
      <c r="AU90" s="269"/>
      <c r="AV90" s="269"/>
      <c r="AW90" s="269"/>
      <c r="AX90" s="269"/>
      <c r="AY90" s="269"/>
      <c r="AZ90" s="269"/>
      <c r="BA90" s="269"/>
      <c r="BB90" s="269"/>
      <c r="BC90" s="269"/>
      <c r="BD90" s="269"/>
      <c r="BE90" s="269"/>
      <c r="BF90" s="269"/>
      <c r="BG90" s="269"/>
      <c r="BH90" s="269"/>
      <c r="BI90" s="269"/>
      <c r="BJ90" s="269"/>
      <c r="BK90" s="269"/>
      <c r="BL90" s="269"/>
      <c r="BM90" s="269"/>
      <c r="BN90" s="269"/>
      <c r="BO90" s="269"/>
      <c r="BP90" s="269"/>
      <c r="BQ90" s="269"/>
      <c r="BR90" s="269"/>
      <c r="BS90" s="269"/>
      <c r="BT90" s="269"/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  <c r="CH90" s="269"/>
      <c r="CI90" s="269"/>
      <c r="CJ90" s="269"/>
      <c r="CK90" s="269"/>
      <c r="CL90" s="269"/>
      <c r="CM90" s="269"/>
      <c r="CN90" s="269"/>
      <c r="CO90" s="269"/>
      <c r="CP90" s="269"/>
      <c r="CQ90" s="269"/>
      <c r="CR90" s="269"/>
      <c r="CS90" s="269"/>
      <c r="CT90" s="269"/>
      <c r="CU90" s="269"/>
      <c r="CV90" s="269"/>
      <c r="CW90" s="269"/>
      <c r="CX90" s="269"/>
      <c r="CY90" s="269"/>
      <c r="CZ90" s="269"/>
      <c r="DA90" s="269"/>
      <c r="DB90" s="269"/>
      <c r="DC90" s="269"/>
      <c r="DD90" s="269"/>
      <c r="DE90" s="269"/>
      <c r="DF90" s="269"/>
      <c r="DG90" s="269"/>
      <c r="DH90" s="269"/>
      <c r="DI90" s="269"/>
    </row>
    <row r="91" spans="1:113" x14ac:dyDescent="0.25">
      <c r="A91" s="269"/>
      <c r="B91" s="269"/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  <c r="AB91" s="269"/>
      <c r="AC91" s="269"/>
      <c r="AD91" s="269"/>
      <c r="AE91" s="269"/>
      <c r="AF91" s="269"/>
      <c r="AG91" s="269"/>
      <c r="AH91" s="269"/>
      <c r="AI91" s="269"/>
      <c r="AJ91" s="269"/>
      <c r="AK91" s="269"/>
      <c r="AL91" s="269"/>
      <c r="AM91" s="269"/>
      <c r="AN91" s="269"/>
      <c r="AO91" s="269"/>
      <c r="AP91" s="269"/>
      <c r="AQ91" s="269"/>
      <c r="AR91" s="269"/>
      <c r="AS91" s="269"/>
      <c r="AT91" s="269"/>
      <c r="AU91" s="269"/>
      <c r="AV91" s="269"/>
      <c r="AW91" s="269"/>
      <c r="AX91" s="269"/>
      <c r="AY91" s="269"/>
      <c r="AZ91" s="269"/>
      <c r="BA91" s="269"/>
      <c r="BB91" s="269"/>
      <c r="BC91" s="269"/>
      <c r="BD91" s="269"/>
      <c r="BE91" s="269"/>
      <c r="BF91" s="269"/>
      <c r="BG91" s="269"/>
      <c r="BH91" s="269"/>
      <c r="BI91" s="269"/>
      <c r="BJ91" s="269"/>
      <c r="BK91" s="269"/>
      <c r="BL91" s="269"/>
      <c r="BM91" s="269"/>
      <c r="BN91" s="269"/>
      <c r="BO91" s="269"/>
      <c r="BP91" s="269"/>
      <c r="BQ91" s="269"/>
      <c r="BR91" s="269"/>
      <c r="BS91" s="269"/>
      <c r="BT91" s="269"/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  <c r="CH91" s="269"/>
      <c r="CI91" s="269"/>
      <c r="CJ91" s="269"/>
      <c r="CK91" s="269"/>
      <c r="CL91" s="269"/>
      <c r="CM91" s="269"/>
      <c r="CN91" s="269"/>
      <c r="CO91" s="269"/>
      <c r="CP91" s="269"/>
      <c r="CQ91" s="269"/>
      <c r="CR91" s="269"/>
      <c r="CS91" s="269"/>
      <c r="CT91" s="269"/>
      <c r="CU91" s="269"/>
      <c r="CV91" s="269"/>
      <c r="CW91" s="269"/>
      <c r="CX91" s="269"/>
      <c r="CY91" s="269"/>
      <c r="CZ91" s="269"/>
      <c r="DA91" s="269"/>
      <c r="DB91" s="269"/>
      <c r="DC91" s="269"/>
      <c r="DD91" s="269"/>
      <c r="DE91" s="269"/>
      <c r="DF91" s="269"/>
      <c r="DG91" s="269"/>
      <c r="DH91" s="269"/>
      <c r="DI91" s="269"/>
    </row>
    <row r="92" spans="1:113" x14ac:dyDescent="0.25">
      <c r="A92" s="269"/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  <c r="AB92" s="269"/>
      <c r="AC92" s="269"/>
      <c r="AD92" s="269"/>
      <c r="AE92" s="269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  <c r="AP92" s="269"/>
      <c r="AQ92" s="269"/>
      <c r="AR92" s="269"/>
      <c r="AS92" s="269"/>
      <c r="AT92" s="269"/>
      <c r="AU92" s="269"/>
      <c r="AV92" s="269"/>
      <c r="AW92" s="269"/>
      <c r="AX92" s="269"/>
      <c r="AY92" s="269"/>
      <c r="AZ92" s="269"/>
      <c r="BA92" s="269"/>
      <c r="BB92" s="269"/>
      <c r="BC92" s="269"/>
      <c r="BD92" s="269"/>
      <c r="BE92" s="269"/>
      <c r="BF92" s="269"/>
      <c r="BG92" s="269"/>
      <c r="BH92" s="269"/>
      <c r="BI92" s="269"/>
      <c r="BJ92" s="269"/>
      <c r="BK92" s="269"/>
      <c r="BL92" s="269"/>
      <c r="BM92" s="269"/>
      <c r="BN92" s="269"/>
      <c r="BO92" s="269"/>
      <c r="BP92" s="269"/>
      <c r="BQ92" s="269"/>
      <c r="BR92" s="269"/>
      <c r="BS92" s="269"/>
      <c r="BT92" s="269"/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  <c r="CH92" s="269"/>
      <c r="CI92" s="269"/>
      <c r="CJ92" s="269"/>
      <c r="CK92" s="269"/>
      <c r="CL92" s="269"/>
      <c r="CM92" s="269"/>
      <c r="CN92" s="269"/>
      <c r="CO92" s="269"/>
      <c r="CP92" s="269"/>
      <c r="CQ92" s="269"/>
      <c r="CR92" s="269"/>
      <c r="CS92" s="269"/>
      <c r="CT92" s="269"/>
      <c r="CU92" s="269"/>
      <c r="CV92" s="269"/>
      <c r="CW92" s="269"/>
      <c r="CX92" s="269"/>
      <c r="CY92" s="269"/>
      <c r="CZ92" s="269"/>
      <c r="DA92" s="269"/>
      <c r="DB92" s="269"/>
      <c r="DC92" s="269"/>
      <c r="DD92" s="269"/>
      <c r="DE92" s="269"/>
      <c r="DF92" s="269"/>
      <c r="DG92" s="269"/>
      <c r="DH92" s="269"/>
      <c r="DI92" s="269"/>
    </row>
    <row r="93" spans="1:113" x14ac:dyDescent="0.25">
      <c r="A93" s="269"/>
      <c r="B93" s="269"/>
      <c r="C93" s="2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  <c r="AB93" s="269"/>
      <c r="AC93" s="269"/>
      <c r="AD93" s="269"/>
      <c r="AE93" s="269"/>
      <c r="AF93" s="269"/>
      <c r="AG93" s="269"/>
      <c r="AH93" s="269"/>
      <c r="AI93" s="269"/>
      <c r="AJ93" s="269"/>
      <c r="AK93" s="269"/>
      <c r="AL93" s="269"/>
      <c r="AM93" s="269"/>
      <c r="AN93" s="269"/>
      <c r="AO93" s="269"/>
      <c r="AP93" s="269"/>
      <c r="AQ93" s="269"/>
      <c r="AR93" s="269"/>
      <c r="AS93" s="269"/>
      <c r="AT93" s="269"/>
      <c r="AU93" s="269"/>
      <c r="AV93" s="269"/>
      <c r="AW93" s="269"/>
      <c r="AX93" s="269"/>
      <c r="AY93" s="269"/>
      <c r="AZ93" s="269"/>
      <c r="BA93" s="269"/>
      <c r="BB93" s="269"/>
      <c r="BC93" s="269"/>
      <c r="BD93" s="269"/>
      <c r="BE93" s="269"/>
      <c r="BF93" s="269"/>
      <c r="BG93" s="269"/>
      <c r="BH93" s="269"/>
      <c r="BI93" s="269"/>
      <c r="BJ93" s="269"/>
      <c r="BK93" s="269"/>
      <c r="BL93" s="269"/>
      <c r="BM93" s="269"/>
      <c r="BN93" s="269"/>
      <c r="BO93" s="269"/>
      <c r="BP93" s="269"/>
      <c r="BQ93" s="269"/>
      <c r="BR93" s="269"/>
      <c r="BS93" s="269"/>
      <c r="BT93" s="269"/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  <c r="CH93" s="269"/>
      <c r="CI93" s="269"/>
      <c r="CJ93" s="269"/>
      <c r="CK93" s="269"/>
      <c r="CL93" s="269"/>
      <c r="CM93" s="269"/>
      <c r="CN93" s="269"/>
      <c r="CO93" s="269"/>
      <c r="CP93" s="269"/>
      <c r="CQ93" s="269"/>
      <c r="CR93" s="269"/>
      <c r="CS93" s="269"/>
      <c r="CT93" s="269"/>
      <c r="CU93" s="269"/>
      <c r="CV93" s="269"/>
      <c r="CW93" s="269"/>
      <c r="CX93" s="269"/>
      <c r="CY93" s="269"/>
      <c r="CZ93" s="269"/>
      <c r="DA93" s="269"/>
      <c r="DB93" s="269"/>
      <c r="DC93" s="269"/>
      <c r="DD93" s="269"/>
      <c r="DE93" s="269"/>
      <c r="DF93" s="269"/>
      <c r="DG93" s="269"/>
      <c r="DH93" s="269"/>
      <c r="DI93" s="269"/>
    </row>
    <row r="94" spans="1:113" x14ac:dyDescent="0.25">
      <c r="A94" s="269"/>
      <c r="B94" s="269"/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69"/>
      <c r="AI94" s="269"/>
      <c r="AJ94" s="269"/>
      <c r="AK94" s="269"/>
      <c r="AL94" s="269"/>
      <c r="AM94" s="269"/>
      <c r="AN94" s="269"/>
      <c r="AO94" s="269"/>
      <c r="AP94" s="269"/>
      <c r="AQ94" s="269"/>
      <c r="AR94" s="269"/>
      <c r="AS94" s="269"/>
      <c r="AT94" s="269"/>
      <c r="AU94" s="269"/>
      <c r="AV94" s="269"/>
      <c r="AW94" s="269"/>
      <c r="AX94" s="269"/>
      <c r="AY94" s="269"/>
      <c r="AZ94" s="269"/>
      <c r="BA94" s="269"/>
      <c r="BB94" s="269"/>
      <c r="BC94" s="269"/>
      <c r="BD94" s="269"/>
      <c r="BE94" s="269"/>
      <c r="BF94" s="269"/>
      <c r="BG94" s="269"/>
      <c r="BH94" s="269"/>
      <c r="BI94" s="269"/>
      <c r="BJ94" s="269"/>
      <c r="BK94" s="269"/>
      <c r="BL94" s="269"/>
      <c r="BM94" s="269"/>
      <c r="BN94" s="269"/>
      <c r="BO94" s="269"/>
      <c r="BP94" s="269"/>
      <c r="BQ94" s="269"/>
      <c r="BR94" s="269"/>
      <c r="BS94" s="269"/>
      <c r="BT94" s="269"/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  <c r="CH94" s="269"/>
      <c r="CI94" s="269"/>
      <c r="CJ94" s="269"/>
      <c r="CK94" s="269"/>
      <c r="CL94" s="269"/>
      <c r="CM94" s="269"/>
      <c r="CN94" s="269"/>
      <c r="CO94" s="269"/>
      <c r="CP94" s="269"/>
      <c r="CQ94" s="269"/>
      <c r="CR94" s="269"/>
      <c r="CS94" s="269"/>
      <c r="CT94" s="269"/>
      <c r="CU94" s="269"/>
      <c r="CV94" s="269"/>
      <c r="CW94" s="269"/>
      <c r="CX94" s="269"/>
      <c r="CY94" s="269"/>
      <c r="CZ94" s="269"/>
      <c r="DA94" s="269"/>
      <c r="DB94" s="269"/>
      <c r="DC94" s="269"/>
      <c r="DD94" s="269"/>
      <c r="DE94" s="269"/>
      <c r="DF94" s="269"/>
      <c r="DG94" s="269"/>
      <c r="DH94" s="269"/>
      <c r="DI94" s="269"/>
    </row>
    <row r="95" spans="1:113" x14ac:dyDescent="0.25">
      <c r="A95" s="269"/>
      <c r="B95" s="269"/>
      <c r="C95" s="269"/>
      <c r="D95" s="269"/>
      <c r="E95" s="269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69"/>
      <c r="AM95" s="269"/>
      <c r="AN95" s="269"/>
      <c r="AO95" s="269"/>
      <c r="AP95" s="269"/>
      <c r="AQ95" s="269"/>
      <c r="AR95" s="269"/>
      <c r="AS95" s="269"/>
      <c r="AT95" s="269"/>
      <c r="AU95" s="269"/>
      <c r="AV95" s="269"/>
      <c r="AW95" s="269"/>
      <c r="AX95" s="269"/>
      <c r="AY95" s="269"/>
      <c r="AZ95" s="269"/>
      <c r="BA95" s="269"/>
      <c r="BB95" s="269"/>
      <c r="BC95" s="269"/>
      <c r="BD95" s="269"/>
      <c r="BE95" s="269"/>
      <c r="BF95" s="269"/>
      <c r="BG95" s="269"/>
      <c r="BH95" s="269"/>
      <c r="BI95" s="269"/>
      <c r="BJ95" s="269"/>
      <c r="BK95" s="269"/>
      <c r="BL95" s="269"/>
      <c r="BM95" s="269"/>
      <c r="BN95" s="269"/>
      <c r="BO95" s="269"/>
      <c r="BP95" s="269"/>
      <c r="BQ95" s="269"/>
      <c r="BR95" s="269"/>
      <c r="BS95" s="269"/>
      <c r="BT95" s="269"/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  <c r="CH95" s="269"/>
      <c r="CI95" s="269"/>
      <c r="CJ95" s="269"/>
      <c r="CK95" s="269"/>
      <c r="CL95" s="269"/>
      <c r="CM95" s="269"/>
      <c r="CN95" s="269"/>
      <c r="CO95" s="269"/>
      <c r="CP95" s="269"/>
      <c r="CQ95" s="269"/>
      <c r="CR95" s="269"/>
      <c r="CS95" s="269"/>
      <c r="CT95" s="269"/>
      <c r="CU95" s="269"/>
      <c r="CV95" s="269"/>
      <c r="CW95" s="269"/>
      <c r="CX95" s="269"/>
      <c r="CY95" s="269"/>
      <c r="CZ95" s="269"/>
      <c r="DA95" s="269"/>
      <c r="DB95" s="269"/>
      <c r="DC95" s="269"/>
      <c r="DD95" s="269"/>
      <c r="DE95" s="269"/>
      <c r="DF95" s="269"/>
      <c r="DG95" s="269"/>
      <c r="DH95" s="269"/>
      <c r="DI95" s="269"/>
    </row>
    <row r="96" spans="1:113" x14ac:dyDescent="0.25">
      <c r="A96" s="269"/>
      <c r="B96" s="269"/>
      <c r="C96" s="2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  <c r="AX96" s="269"/>
      <c r="AY96" s="269"/>
      <c r="AZ96" s="269"/>
      <c r="BA96" s="269"/>
      <c r="BB96" s="269"/>
      <c r="BC96" s="269"/>
      <c r="BD96" s="269"/>
      <c r="BE96" s="269"/>
      <c r="BF96" s="269"/>
      <c r="BG96" s="269"/>
      <c r="BH96" s="269"/>
      <c r="BI96" s="269"/>
      <c r="BJ96" s="269"/>
      <c r="BK96" s="269"/>
      <c r="BL96" s="269"/>
      <c r="BM96" s="269"/>
      <c r="BN96" s="269"/>
      <c r="BO96" s="269"/>
      <c r="BP96" s="269"/>
      <c r="BQ96" s="269"/>
      <c r="BR96" s="269"/>
      <c r="BS96" s="269"/>
      <c r="BT96" s="269"/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  <c r="CH96" s="269"/>
      <c r="CI96" s="269"/>
      <c r="CJ96" s="269"/>
      <c r="CK96" s="269"/>
      <c r="CL96" s="269"/>
      <c r="CM96" s="269"/>
      <c r="CN96" s="269"/>
      <c r="CO96" s="269"/>
      <c r="CP96" s="269"/>
      <c r="CQ96" s="269"/>
      <c r="CR96" s="269"/>
      <c r="CS96" s="269"/>
      <c r="CT96" s="269"/>
      <c r="CU96" s="269"/>
      <c r="CV96" s="269"/>
      <c r="CW96" s="269"/>
      <c r="CX96" s="269"/>
      <c r="CY96" s="269"/>
      <c r="CZ96" s="269"/>
      <c r="DA96" s="269"/>
      <c r="DB96" s="269"/>
      <c r="DC96" s="269"/>
      <c r="DD96" s="269"/>
      <c r="DE96" s="269"/>
      <c r="DF96" s="269"/>
      <c r="DG96" s="269"/>
      <c r="DH96" s="269"/>
      <c r="DI96" s="269"/>
    </row>
    <row r="97" spans="1:113" x14ac:dyDescent="0.25">
      <c r="A97" s="269"/>
      <c r="B97" s="269"/>
      <c r="C97" s="2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  <c r="AA97" s="269"/>
      <c r="AB97" s="269"/>
      <c r="AC97" s="269"/>
      <c r="AD97" s="269"/>
      <c r="AE97" s="269"/>
      <c r="AF97" s="269"/>
      <c r="AG97" s="269"/>
      <c r="AH97" s="269"/>
      <c r="AI97" s="269"/>
      <c r="AJ97" s="269"/>
      <c r="AK97" s="269"/>
      <c r="AL97" s="269"/>
      <c r="AM97" s="269"/>
      <c r="AN97" s="269"/>
      <c r="AO97" s="269"/>
      <c r="AP97" s="269"/>
      <c r="AQ97" s="269"/>
      <c r="AR97" s="269"/>
      <c r="AS97" s="269"/>
      <c r="AT97" s="269"/>
      <c r="AU97" s="269"/>
      <c r="AV97" s="269"/>
      <c r="AW97" s="269"/>
      <c r="AX97" s="269"/>
      <c r="AY97" s="269"/>
      <c r="AZ97" s="269"/>
      <c r="BA97" s="269"/>
      <c r="BB97" s="269"/>
      <c r="BC97" s="269"/>
      <c r="BD97" s="269"/>
      <c r="BE97" s="269"/>
      <c r="BF97" s="269"/>
      <c r="BG97" s="269"/>
      <c r="BH97" s="269"/>
      <c r="BI97" s="269"/>
      <c r="BJ97" s="269"/>
      <c r="BK97" s="269"/>
      <c r="BL97" s="269"/>
      <c r="BM97" s="269"/>
      <c r="BN97" s="269"/>
      <c r="BO97" s="269"/>
      <c r="BP97" s="269"/>
      <c r="BQ97" s="269"/>
      <c r="BR97" s="269"/>
      <c r="BS97" s="269"/>
      <c r="BT97" s="269"/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  <c r="CH97" s="269"/>
      <c r="CI97" s="269"/>
      <c r="CJ97" s="269"/>
      <c r="CK97" s="269"/>
      <c r="CL97" s="269"/>
      <c r="CM97" s="269"/>
      <c r="CN97" s="269"/>
      <c r="CO97" s="269"/>
      <c r="CP97" s="269"/>
      <c r="CQ97" s="269"/>
      <c r="CR97" s="269"/>
      <c r="CS97" s="269"/>
      <c r="CT97" s="269"/>
      <c r="CU97" s="269"/>
      <c r="CV97" s="269"/>
      <c r="CW97" s="269"/>
      <c r="CX97" s="269"/>
      <c r="CY97" s="269"/>
      <c r="CZ97" s="269"/>
      <c r="DA97" s="269"/>
      <c r="DB97" s="269"/>
      <c r="DC97" s="269"/>
      <c r="DD97" s="269"/>
      <c r="DE97" s="269"/>
      <c r="DF97" s="269"/>
      <c r="DG97" s="269"/>
      <c r="DH97" s="269"/>
      <c r="DI97" s="269"/>
    </row>
    <row r="98" spans="1:113" x14ac:dyDescent="0.25">
      <c r="A98" s="269"/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  <c r="AR98" s="269"/>
      <c r="AS98" s="269"/>
      <c r="AT98" s="269"/>
      <c r="AU98" s="269"/>
      <c r="AV98" s="269"/>
      <c r="AW98" s="269"/>
      <c r="AX98" s="269"/>
      <c r="AY98" s="269"/>
      <c r="AZ98" s="269"/>
      <c r="BA98" s="269"/>
      <c r="BB98" s="269"/>
      <c r="BC98" s="269"/>
      <c r="BD98" s="269"/>
      <c r="BE98" s="269"/>
      <c r="BF98" s="269"/>
      <c r="BG98" s="269"/>
      <c r="BH98" s="269"/>
      <c r="BI98" s="269"/>
      <c r="BJ98" s="269"/>
      <c r="BK98" s="269"/>
      <c r="BL98" s="269"/>
      <c r="BM98" s="269"/>
      <c r="BN98" s="269"/>
      <c r="BO98" s="269"/>
      <c r="BP98" s="269"/>
      <c r="BQ98" s="269"/>
      <c r="BR98" s="269"/>
      <c r="BS98" s="269"/>
      <c r="BT98" s="269"/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  <c r="CH98" s="269"/>
      <c r="CI98" s="269"/>
      <c r="CJ98" s="269"/>
      <c r="CK98" s="269"/>
      <c r="CL98" s="269"/>
      <c r="CM98" s="269"/>
      <c r="CN98" s="269"/>
      <c r="CO98" s="269"/>
      <c r="CP98" s="269"/>
      <c r="CQ98" s="269"/>
      <c r="CR98" s="269"/>
      <c r="CS98" s="269"/>
      <c r="CT98" s="269"/>
      <c r="CU98" s="269"/>
      <c r="CV98" s="269"/>
      <c r="CW98" s="269"/>
      <c r="CX98" s="269"/>
      <c r="CY98" s="269"/>
      <c r="CZ98" s="269"/>
      <c r="DA98" s="269"/>
      <c r="DB98" s="269"/>
      <c r="DC98" s="269"/>
      <c r="DD98" s="269"/>
      <c r="DE98" s="269"/>
      <c r="DF98" s="269"/>
      <c r="DG98" s="269"/>
      <c r="DH98" s="269"/>
      <c r="DI98" s="269"/>
    </row>
    <row r="99" spans="1:113" x14ac:dyDescent="0.25">
      <c r="A99" s="269"/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69"/>
      <c r="AI99" s="269"/>
      <c r="AJ99" s="269"/>
      <c r="AK99" s="269"/>
      <c r="AL99" s="269"/>
      <c r="AM99" s="269"/>
      <c r="AN99" s="269"/>
      <c r="AO99" s="269"/>
      <c r="AP99" s="269"/>
      <c r="AQ99" s="269"/>
      <c r="AR99" s="269"/>
      <c r="AS99" s="269"/>
      <c r="AT99" s="269"/>
      <c r="AU99" s="269"/>
      <c r="AV99" s="269"/>
      <c r="AW99" s="269"/>
      <c r="AX99" s="269"/>
      <c r="AY99" s="269"/>
      <c r="AZ99" s="269"/>
      <c r="BA99" s="269"/>
      <c r="BB99" s="269"/>
      <c r="BC99" s="269"/>
      <c r="BD99" s="269"/>
      <c r="BE99" s="269"/>
      <c r="BF99" s="269"/>
      <c r="BG99" s="269"/>
      <c r="BH99" s="269"/>
      <c r="BI99" s="269"/>
      <c r="BJ99" s="269"/>
      <c r="BK99" s="269"/>
      <c r="BL99" s="269"/>
      <c r="BM99" s="269"/>
      <c r="BN99" s="269"/>
      <c r="BO99" s="269"/>
      <c r="BP99" s="269"/>
      <c r="BQ99" s="269"/>
      <c r="BR99" s="269"/>
      <c r="BS99" s="269"/>
      <c r="BT99" s="269"/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  <c r="CH99" s="269"/>
      <c r="CI99" s="269"/>
      <c r="CJ99" s="269"/>
      <c r="CK99" s="269"/>
      <c r="CL99" s="269"/>
      <c r="CM99" s="269"/>
      <c r="CN99" s="269"/>
      <c r="CO99" s="269"/>
      <c r="CP99" s="269"/>
      <c r="CQ99" s="269"/>
      <c r="CR99" s="269"/>
      <c r="CS99" s="269"/>
      <c r="CT99" s="269"/>
      <c r="CU99" s="269"/>
      <c r="CV99" s="269"/>
      <c r="CW99" s="269"/>
      <c r="CX99" s="269"/>
      <c r="CY99" s="269"/>
      <c r="CZ99" s="269"/>
      <c r="DA99" s="269"/>
      <c r="DB99" s="269"/>
      <c r="DC99" s="269"/>
      <c r="DD99" s="269"/>
      <c r="DE99" s="269"/>
      <c r="DF99" s="269"/>
      <c r="DG99" s="269"/>
      <c r="DH99" s="269"/>
      <c r="DI99" s="269"/>
    </row>
    <row r="100" spans="1:113" x14ac:dyDescent="0.25">
      <c r="A100" s="269"/>
      <c r="B100" s="269"/>
      <c r="C100" s="2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69"/>
      <c r="AG100" s="269"/>
      <c r="AH100" s="269"/>
      <c r="AI100" s="269"/>
      <c r="AJ100" s="269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  <c r="AX100" s="269"/>
      <c r="AY100" s="269"/>
      <c r="AZ100" s="269"/>
      <c r="BA100" s="269"/>
      <c r="BB100" s="269"/>
      <c r="BC100" s="269"/>
      <c r="BD100" s="269"/>
      <c r="BE100" s="269"/>
      <c r="BF100" s="269"/>
      <c r="BG100" s="269"/>
      <c r="BH100" s="269"/>
      <c r="BI100" s="269"/>
      <c r="BJ100" s="269"/>
      <c r="BK100" s="269"/>
      <c r="BL100" s="269"/>
      <c r="BM100" s="269"/>
      <c r="BN100" s="269"/>
      <c r="BO100" s="269"/>
      <c r="BP100" s="269"/>
      <c r="BQ100" s="269"/>
      <c r="BR100" s="269"/>
      <c r="BS100" s="269"/>
      <c r="BT100" s="269"/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  <c r="CH100" s="269"/>
      <c r="CI100" s="269"/>
      <c r="CJ100" s="269"/>
      <c r="CK100" s="269"/>
      <c r="CL100" s="269"/>
      <c r="CM100" s="269"/>
      <c r="CN100" s="269"/>
      <c r="CO100" s="269"/>
      <c r="CP100" s="269"/>
      <c r="CQ100" s="269"/>
      <c r="CR100" s="269"/>
      <c r="CS100" s="269"/>
      <c r="CT100" s="269"/>
      <c r="CU100" s="269"/>
      <c r="CV100" s="269"/>
      <c r="CW100" s="269"/>
      <c r="CX100" s="269"/>
      <c r="CY100" s="269"/>
      <c r="CZ100" s="269"/>
      <c r="DA100" s="269"/>
      <c r="DB100" s="269"/>
      <c r="DC100" s="269"/>
      <c r="DD100" s="269"/>
      <c r="DE100" s="269"/>
      <c r="DF100" s="269"/>
      <c r="DG100" s="269"/>
      <c r="DH100" s="269"/>
      <c r="DI100" s="269"/>
    </row>
    <row r="101" spans="1:113" x14ac:dyDescent="0.25">
      <c r="A101" s="269"/>
      <c r="B101" s="269"/>
      <c r="C101" s="2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269"/>
      <c r="AN101" s="269"/>
      <c r="AO101" s="269"/>
      <c r="AP101" s="269"/>
      <c r="AQ101" s="269"/>
      <c r="AR101" s="269"/>
      <c r="AS101" s="269"/>
      <c r="AT101" s="269"/>
      <c r="AU101" s="269"/>
      <c r="AV101" s="269"/>
      <c r="AW101" s="269"/>
      <c r="AX101" s="269"/>
      <c r="AY101" s="269"/>
      <c r="AZ101" s="269"/>
      <c r="BA101" s="269"/>
      <c r="BB101" s="269"/>
      <c r="BC101" s="269"/>
      <c r="BD101" s="269"/>
      <c r="BE101" s="269"/>
      <c r="BF101" s="269"/>
      <c r="BG101" s="269"/>
      <c r="BH101" s="269"/>
      <c r="BI101" s="269"/>
      <c r="BJ101" s="269"/>
      <c r="BK101" s="269"/>
      <c r="BL101" s="269"/>
      <c r="BM101" s="269"/>
      <c r="BN101" s="269"/>
      <c r="BO101" s="269"/>
      <c r="BP101" s="269"/>
      <c r="BQ101" s="269"/>
      <c r="BR101" s="269"/>
      <c r="BS101" s="269"/>
      <c r="BT101" s="269"/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  <c r="CH101" s="269"/>
      <c r="CI101" s="269"/>
      <c r="CJ101" s="269"/>
      <c r="CK101" s="269"/>
      <c r="CL101" s="269"/>
      <c r="CM101" s="269"/>
      <c r="CN101" s="269"/>
      <c r="CO101" s="269"/>
      <c r="CP101" s="269"/>
      <c r="CQ101" s="269"/>
      <c r="CR101" s="269"/>
      <c r="CS101" s="269"/>
      <c r="CT101" s="269"/>
      <c r="CU101" s="269"/>
      <c r="CV101" s="269"/>
      <c r="CW101" s="269"/>
      <c r="CX101" s="269"/>
      <c r="CY101" s="269"/>
      <c r="CZ101" s="269"/>
      <c r="DA101" s="269"/>
      <c r="DB101" s="269"/>
      <c r="DC101" s="269"/>
      <c r="DD101" s="269"/>
      <c r="DE101" s="269"/>
      <c r="DF101" s="269"/>
      <c r="DG101" s="269"/>
      <c r="DH101" s="269"/>
      <c r="DI101" s="269"/>
    </row>
    <row r="102" spans="1:113" x14ac:dyDescent="0.25">
      <c r="A102" s="269"/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69"/>
      <c r="AG102" s="269"/>
      <c r="AH102" s="269"/>
      <c r="AI102" s="269"/>
      <c r="AJ102" s="269"/>
      <c r="AK102" s="269"/>
      <c r="AL102" s="269"/>
      <c r="AM102" s="269"/>
      <c r="AN102" s="269"/>
      <c r="AO102" s="269"/>
      <c r="AP102" s="269"/>
      <c r="AQ102" s="269"/>
      <c r="AR102" s="269"/>
      <c r="AS102" s="269"/>
      <c r="AT102" s="269"/>
      <c r="AU102" s="269"/>
      <c r="AV102" s="269"/>
      <c r="AW102" s="269"/>
      <c r="AX102" s="269"/>
      <c r="AY102" s="269"/>
      <c r="AZ102" s="269"/>
      <c r="BA102" s="269"/>
      <c r="BB102" s="269"/>
      <c r="BC102" s="269"/>
      <c r="BD102" s="269"/>
      <c r="BE102" s="269"/>
      <c r="BF102" s="269"/>
      <c r="BG102" s="269"/>
      <c r="BH102" s="269"/>
      <c r="BI102" s="269"/>
      <c r="BJ102" s="269"/>
      <c r="BK102" s="269"/>
      <c r="BL102" s="269"/>
      <c r="BM102" s="269"/>
      <c r="BN102" s="269"/>
      <c r="BO102" s="269"/>
      <c r="BP102" s="269"/>
      <c r="BQ102" s="269"/>
      <c r="BR102" s="269"/>
      <c r="BS102" s="269"/>
      <c r="BT102" s="269"/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  <c r="CH102" s="269"/>
      <c r="CI102" s="269"/>
      <c r="CJ102" s="269"/>
      <c r="CK102" s="269"/>
      <c r="CL102" s="269"/>
      <c r="CM102" s="269"/>
      <c r="CN102" s="269"/>
      <c r="CO102" s="269"/>
      <c r="CP102" s="269"/>
      <c r="CQ102" s="269"/>
      <c r="CR102" s="269"/>
      <c r="CS102" s="269"/>
      <c r="CT102" s="269"/>
      <c r="CU102" s="269"/>
      <c r="CV102" s="269"/>
      <c r="CW102" s="269"/>
      <c r="CX102" s="269"/>
      <c r="CY102" s="269"/>
      <c r="CZ102" s="269"/>
      <c r="DA102" s="269"/>
      <c r="DB102" s="269"/>
      <c r="DC102" s="269"/>
      <c r="DD102" s="269"/>
      <c r="DE102" s="269"/>
      <c r="DF102" s="269"/>
      <c r="DG102" s="269"/>
      <c r="DH102" s="269"/>
      <c r="DI102" s="269"/>
    </row>
    <row r="103" spans="1:113" x14ac:dyDescent="0.25">
      <c r="A103" s="269"/>
      <c r="B103" s="269"/>
      <c r="C103" s="269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  <c r="AA103" s="269"/>
      <c r="AB103" s="269"/>
      <c r="AC103" s="269"/>
      <c r="AD103" s="269"/>
      <c r="AE103" s="269"/>
      <c r="AF103" s="269"/>
      <c r="AG103" s="269"/>
      <c r="AH103" s="269"/>
      <c r="AI103" s="269"/>
      <c r="AJ103" s="269"/>
      <c r="AK103" s="269"/>
      <c r="AL103" s="269"/>
      <c r="AM103" s="269"/>
      <c r="AN103" s="269"/>
      <c r="AO103" s="269"/>
      <c r="AP103" s="269"/>
      <c r="AQ103" s="269"/>
      <c r="AR103" s="269"/>
      <c r="AS103" s="269"/>
      <c r="AT103" s="269"/>
      <c r="AU103" s="269"/>
      <c r="AV103" s="269"/>
      <c r="AW103" s="269"/>
      <c r="AX103" s="269"/>
      <c r="AY103" s="269"/>
      <c r="AZ103" s="269"/>
      <c r="BA103" s="269"/>
      <c r="BB103" s="269"/>
      <c r="BC103" s="269"/>
      <c r="BD103" s="269"/>
      <c r="BE103" s="269"/>
      <c r="BF103" s="269"/>
      <c r="BG103" s="269"/>
      <c r="BH103" s="269"/>
      <c r="BI103" s="269"/>
      <c r="BJ103" s="269"/>
      <c r="BK103" s="269"/>
      <c r="BL103" s="269"/>
      <c r="BM103" s="269"/>
      <c r="BN103" s="269"/>
      <c r="BO103" s="269"/>
      <c r="BP103" s="269"/>
      <c r="BQ103" s="269"/>
      <c r="BR103" s="269"/>
      <c r="BS103" s="269"/>
      <c r="BT103" s="269"/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  <c r="CH103" s="269"/>
      <c r="CI103" s="269"/>
      <c r="CJ103" s="269"/>
      <c r="CK103" s="269"/>
      <c r="CL103" s="269"/>
      <c r="CM103" s="269"/>
      <c r="CN103" s="269"/>
      <c r="CO103" s="269"/>
      <c r="CP103" s="269"/>
      <c r="CQ103" s="269"/>
      <c r="CR103" s="269"/>
      <c r="CS103" s="269"/>
      <c r="CT103" s="269"/>
      <c r="CU103" s="269"/>
      <c r="CV103" s="269"/>
      <c r="CW103" s="269"/>
      <c r="CX103" s="269"/>
      <c r="CY103" s="269"/>
      <c r="CZ103" s="269"/>
      <c r="DA103" s="269"/>
      <c r="DB103" s="269"/>
      <c r="DC103" s="269"/>
      <c r="DD103" s="269"/>
      <c r="DE103" s="269"/>
      <c r="DF103" s="269"/>
      <c r="DG103" s="269"/>
      <c r="DH103" s="269"/>
      <c r="DI103" s="269"/>
    </row>
    <row r="104" spans="1:113" x14ac:dyDescent="0.25">
      <c r="A104" s="269"/>
      <c r="B104" s="269"/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269"/>
      <c r="AK104" s="269"/>
      <c r="AL104" s="269"/>
      <c r="AM104" s="269"/>
      <c r="AN104" s="269"/>
      <c r="AO104" s="269"/>
      <c r="AP104" s="269"/>
      <c r="AQ104" s="269"/>
      <c r="AR104" s="269"/>
      <c r="AS104" s="269"/>
      <c r="AT104" s="269"/>
      <c r="AU104" s="269"/>
      <c r="AV104" s="269"/>
      <c r="AW104" s="269"/>
      <c r="AX104" s="269"/>
      <c r="AY104" s="269"/>
      <c r="AZ104" s="269"/>
      <c r="BA104" s="269"/>
      <c r="BB104" s="269"/>
      <c r="BC104" s="269"/>
      <c r="BD104" s="269"/>
      <c r="BE104" s="269"/>
      <c r="BF104" s="269"/>
      <c r="BG104" s="269"/>
      <c r="BH104" s="269"/>
      <c r="BI104" s="269"/>
      <c r="BJ104" s="269"/>
      <c r="BK104" s="269"/>
      <c r="BL104" s="269"/>
      <c r="BM104" s="269"/>
      <c r="BN104" s="269"/>
      <c r="BO104" s="269"/>
      <c r="BP104" s="269"/>
      <c r="BQ104" s="269"/>
      <c r="BR104" s="269"/>
      <c r="BS104" s="269"/>
      <c r="BT104" s="269"/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  <c r="CH104" s="269"/>
      <c r="CI104" s="269"/>
      <c r="CJ104" s="269"/>
      <c r="CK104" s="269"/>
      <c r="CL104" s="269"/>
      <c r="CM104" s="269"/>
      <c r="CN104" s="269"/>
      <c r="CO104" s="269"/>
      <c r="CP104" s="269"/>
      <c r="CQ104" s="269"/>
      <c r="CR104" s="269"/>
      <c r="CS104" s="269"/>
      <c r="CT104" s="269"/>
      <c r="CU104" s="269"/>
      <c r="CV104" s="269"/>
      <c r="CW104" s="269"/>
      <c r="CX104" s="269"/>
      <c r="CY104" s="269"/>
      <c r="CZ104" s="269"/>
      <c r="DA104" s="269"/>
      <c r="DB104" s="269"/>
      <c r="DC104" s="269"/>
      <c r="DD104" s="269"/>
      <c r="DE104" s="269"/>
      <c r="DF104" s="269"/>
      <c r="DG104" s="269"/>
      <c r="DH104" s="269"/>
      <c r="DI104" s="269"/>
    </row>
    <row r="105" spans="1:113" x14ac:dyDescent="0.25">
      <c r="A105" s="269"/>
      <c r="B105" s="269"/>
      <c r="C105" s="269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69"/>
      <c r="AM105" s="269"/>
      <c r="AN105" s="269"/>
      <c r="AO105" s="269"/>
      <c r="AP105" s="269"/>
      <c r="AQ105" s="269"/>
      <c r="AR105" s="269"/>
      <c r="AS105" s="269"/>
      <c r="AT105" s="269"/>
      <c r="AU105" s="269"/>
      <c r="AV105" s="269"/>
      <c r="AW105" s="269"/>
      <c r="AX105" s="269"/>
      <c r="AY105" s="269"/>
      <c r="AZ105" s="269"/>
      <c r="BA105" s="269"/>
      <c r="BB105" s="269"/>
      <c r="BC105" s="269"/>
      <c r="BD105" s="269"/>
      <c r="BE105" s="269"/>
      <c r="BF105" s="269"/>
      <c r="BG105" s="269"/>
      <c r="BH105" s="269"/>
      <c r="BI105" s="269"/>
      <c r="BJ105" s="269"/>
      <c r="BK105" s="269"/>
      <c r="BL105" s="269"/>
      <c r="BM105" s="269"/>
      <c r="BN105" s="269"/>
      <c r="BO105" s="269"/>
      <c r="BP105" s="269"/>
      <c r="BQ105" s="269"/>
      <c r="BR105" s="269"/>
      <c r="BS105" s="269"/>
      <c r="BT105" s="269"/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  <c r="CH105" s="269"/>
      <c r="CI105" s="269"/>
      <c r="CJ105" s="269"/>
      <c r="CK105" s="269"/>
      <c r="CL105" s="269"/>
      <c r="CM105" s="269"/>
      <c r="CN105" s="269"/>
      <c r="CO105" s="269"/>
      <c r="CP105" s="269"/>
      <c r="CQ105" s="269"/>
      <c r="CR105" s="269"/>
      <c r="CS105" s="269"/>
      <c r="CT105" s="269"/>
      <c r="CU105" s="269"/>
      <c r="CV105" s="269"/>
      <c r="CW105" s="269"/>
      <c r="CX105" s="269"/>
      <c r="CY105" s="269"/>
      <c r="CZ105" s="269"/>
      <c r="DA105" s="269"/>
      <c r="DB105" s="269"/>
      <c r="DC105" s="269"/>
      <c r="DD105" s="269"/>
      <c r="DE105" s="269"/>
      <c r="DF105" s="269"/>
      <c r="DG105" s="269"/>
      <c r="DH105" s="269"/>
      <c r="DI105" s="269"/>
    </row>
    <row r="106" spans="1:113" x14ac:dyDescent="0.25">
      <c r="A106" s="269"/>
      <c r="B106" s="269"/>
      <c r="C106" s="2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  <c r="AB106" s="269"/>
      <c r="AC106" s="269"/>
      <c r="AD106" s="269"/>
      <c r="AE106" s="269"/>
      <c r="AF106" s="269"/>
      <c r="AG106" s="269"/>
      <c r="AH106" s="269"/>
      <c r="AI106" s="269"/>
      <c r="AJ106" s="269"/>
      <c r="AK106" s="269"/>
      <c r="AL106" s="269"/>
      <c r="AM106" s="269"/>
      <c r="AN106" s="269"/>
      <c r="AO106" s="269"/>
      <c r="AP106" s="269"/>
      <c r="AQ106" s="269"/>
      <c r="AR106" s="269"/>
      <c r="AS106" s="269"/>
      <c r="AT106" s="269"/>
      <c r="AU106" s="269"/>
      <c r="AV106" s="269"/>
      <c r="AW106" s="269"/>
      <c r="AX106" s="269"/>
      <c r="AY106" s="269"/>
      <c r="AZ106" s="269"/>
      <c r="BA106" s="269"/>
      <c r="BB106" s="269"/>
      <c r="BC106" s="269"/>
      <c r="BD106" s="269"/>
      <c r="BE106" s="269"/>
      <c r="BF106" s="269"/>
      <c r="BG106" s="269"/>
      <c r="BH106" s="269"/>
      <c r="BI106" s="269"/>
      <c r="BJ106" s="269"/>
      <c r="BK106" s="269"/>
      <c r="BL106" s="269"/>
      <c r="BM106" s="269"/>
      <c r="BN106" s="269"/>
      <c r="BO106" s="269"/>
      <c r="BP106" s="269"/>
      <c r="BQ106" s="269"/>
      <c r="BR106" s="269"/>
      <c r="BS106" s="269"/>
      <c r="BT106" s="269"/>
      <c r="BU106" s="269"/>
      <c r="BV106" s="269"/>
      <c r="BW106" s="269"/>
      <c r="BX106" s="269"/>
      <c r="BY106" s="269"/>
      <c r="BZ106" s="269"/>
      <c r="CA106" s="269"/>
      <c r="CB106" s="269"/>
      <c r="CC106" s="269"/>
      <c r="CD106" s="269"/>
      <c r="CE106" s="269"/>
      <c r="CF106" s="269"/>
      <c r="CG106" s="269"/>
      <c r="CH106" s="269"/>
      <c r="CI106" s="269"/>
      <c r="CJ106" s="269"/>
      <c r="CK106" s="269"/>
      <c r="CL106" s="269"/>
      <c r="CM106" s="269"/>
      <c r="CN106" s="269"/>
      <c r="CO106" s="269"/>
      <c r="CP106" s="269"/>
      <c r="CQ106" s="269"/>
      <c r="CR106" s="269"/>
      <c r="CS106" s="269"/>
      <c r="CT106" s="269"/>
      <c r="CU106" s="269"/>
      <c r="CV106" s="269"/>
      <c r="CW106" s="269"/>
      <c r="CX106" s="269"/>
      <c r="CY106" s="269"/>
      <c r="CZ106" s="269"/>
      <c r="DA106" s="269"/>
      <c r="DB106" s="269"/>
      <c r="DC106" s="269"/>
      <c r="DD106" s="269"/>
      <c r="DE106" s="269"/>
      <c r="DF106" s="269"/>
      <c r="DG106" s="269"/>
      <c r="DH106" s="269"/>
      <c r="DI106" s="269"/>
    </row>
    <row r="107" spans="1:113" x14ac:dyDescent="0.25">
      <c r="A107" s="269"/>
      <c r="B107" s="269"/>
      <c r="C107" s="2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9"/>
      <c r="AD107" s="269"/>
      <c r="AE107" s="269"/>
      <c r="AF107" s="269"/>
      <c r="AG107" s="269"/>
      <c r="AH107" s="269"/>
      <c r="AI107" s="269"/>
      <c r="AJ107" s="269"/>
      <c r="AK107" s="269"/>
      <c r="AL107" s="269"/>
      <c r="AM107" s="269"/>
      <c r="AN107" s="269"/>
      <c r="AO107" s="269"/>
      <c r="AP107" s="269"/>
      <c r="AQ107" s="269"/>
      <c r="AR107" s="269"/>
      <c r="AS107" s="269"/>
      <c r="AT107" s="269"/>
      <c r="AU107" s="269"/>
      <c r="AV107" s="269"/>
      <c r="AW107" s="269"/>
      <c r="AX107" s="269"/>
      <c r="AY107" s="269"/>
      <c r="AZ107" s="269"/>
      <c r="BA107" s="269"/>
      <c r="BB107" s="269"/>
      <c r="BC107" s="269"/>
      <c r="BD107" s="269"/>
      <c r="BE107" s="269"/>
      <c r="BF107" s="269"/>
      <c r="BG107" s="269"/>
      <c r="BH107" s="269"/>
      <c r="BI107" s="269"/>
      <c r="BJ107" s="269"/>
      <c r="BK107" s="269"/>
      <c r="BL107" s="269"/>
      <c r="BM107" s="269"/>
      <c r="BN107" s="269"/>
      <c r="BO107" s="269"/>
      <c r="BP107" s="269"/>
      <c r="BQ107" s="269"/>
      <c r="BR107" s="269"/>
      <c r="BS107" s="269"/>
      <c r="BT107" s="269"/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  <c r="CH107" s="269"/>
      <c r="CI107" s="269"/>
      <c r="CJ107" s="269"/>
      <c r="CK107" s="269"/>
      <c r="CL107" s="269"/>
      <c r="CM107" s="269"/>
      <c r="CN107" s="269"/>
      <c r="CO107" s="269"/>
      <c r="CP107" s="269"/>
      <c r="CQ107" s="269"/>
      <c r="CR107" s="269"/>
      <c r="CS107" s="269"/>
      <c r="CT107" s="269"/>
      <c r="CU107" s="269"/>
      <c r="CV107" s="269"/>
      <c r="CW107" s="269"/>
      <c r="CX107" s="269"/>
      <c r="CY107" s="269"/>
      <c r="CZ107" s="269"/>
      <c r="DA107" s="269"/>
      <c r="DB107" s="269"/>
      <c r="DC107" s="269"/>
      <c r="DD107" s="269"/>
      <c r="DE107" s="269"/>
      <c r="DF107" s="269"/>
      <c r="DG107" s="269"/>
      <c r="DH107" s="269"/>
      <c r="DI107" s="269"/>
    </row>
    <row r="108" spans="1:113" x14ac:dyDescent="0.25">
      <c r="A108" s="269"/>
      <c r="B108" s="269"/>
      <c r="C108" s="2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  <c r="AB108" s="269"/>
      <c r="AC108" s="269"/>
      <c r="AD108" s="269"/>
      <c r="AE108" s="269"/>
      <c r="AF108" s="269"/>
      <c r="AG108" s="269"/>
      <c r="AH108" s="269"/>
      <c r="AI108" s="269"/>
      <c r="AJ108" s="269"/>
      <c r="AK108" s="269"/>
      <c r="AL108" s="269"/>
      <c r="AM108" s="269"/>
      <c r="AN108" s="269"/>
      <c r="AO108" s="269"/>
      <c r="AP108" s="269"/>
      <c r="AQ108" s="269"/>
      <c r="AR108" s="269"/>
      <c r="AS108" s="269"/>
      <c r="AT108" s="269"/>
      <c r="AU108" s="269"/>
      <c r="AV108" s="269"/>
      <c r="AW108" s="269"/>
      <c r="AX108" s="269"/>
      <c r="AY108" s="269"/>
      <c r="AZ108" s="269"/>
      <c r="BA108" s="269"/>
      <c r="BB108" s="269"/>
      <c r="BC108" s="269"/>
      <c r="BD108" s="269"/>
      <c r="BE108" s="269"/>
      <c r="BF108" s="269"/>
      <c r="BG108" s="269"/>
      <c r="BH108" s="269"/>
      <c r="BI108" s="269"/>
      <c r="BJ108" s="269"/>
      <c r="BK108" s="269"/>
      <c r="BL108" s="269"/>
      <c r="BM108" s="269"/>
      <c r="BN108" s="269"/>
      <c r="BO108" s="269"/>
      <c r="BP108" s="269"/>
      <c r="BQ108" s="269"/>
      <c r="BR108" s="269"/>
      <c r="BS108" s="269"/>
      <c r="BT108" s="269"/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  <c r="CH108" s="269"/>
      <c r="CI108" s="269"/>
      <c r="CJ108" s="269"/>
      <c r="CK108" s="269"/>
      <c r="CL108" s="269"/>
      <c r="CM108" s="269"/>
      <c r="CN108" s="269"/>
      <c r="CO108" s="269"/>
      <c r="CP108" s="269"/>
      <c r="CQ108" s="269"/>
      <c r="CR108" s="269"/>
      <c r="CS108" s="269"/>
      <c r="CT108" s="269"/>
      <c r="CU108" s="269"/>
      <c r="CV108" s="269"/>
      <c r="CW108" s="269"/>
      <c r="CX108" s="269"/>
      <c r="CY108" s="269"/>
      <c r="CZ108" s="269"/>
      <c r="DA108" s="269"/>
      <c r="DB108" s="269"/>
      <c r="DC108" s="269"/>
      <c r="DD108" s="269"/>
      <c r="DE108" s="269"/>
      <c r="DF108" s="269"/>
      <c r="DG108" s="269"/>
      <c r="DH108" s="269"/>
      <c r="DI108" s="269"/>
    </row>
    <row r="109" spans="1:113" x14ac:dyDescent="0.25">
      <c r="A109" s="269"/>
      <c r="B109" s="269"/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69"/>
      <c r="AI109" s="269"/>
      <c r="AJ109" s="269"/>
      <c r="AK109" s="269"/>
      <c r="AL109" s="269"/>
      <c r="AM109" s="269"/>
      <c r="AN109" s="269"/>
      <c r="AO109" s="269"/>
      <c r="AP109" s="269"/>
      <c r="AQ109" s="269"/>
      <c r="AR109" s="269"/>
      <c r="AS109" s="269"/>
      <c r="AT109" s="269"/>
      <c r="AU109" s="269"/>
      <c r="AV109" s="269"/>
      <c r="AW109" s="269"/>
      <c r="AX109" s="269"/>
      <c r="AY109" s="269"/>
      <c r="AZ109" s="269"/>
      <c r="BA109" s="269"/>
      <c r="BB109" s="269"/>
      <c r="BC109" s="269"/>
      <c r="BD109" s="269"/>
      <c r="BE109" s="269"/>
      <c r="BF109" s="269"/>
      <c r="BG109" s="269"/>
      <c r="BH109" s="269"/>
      <c r="BI109" s="269"/>
      <c r="BJ109" s="269"/>
      <c r="BK109" s="269"/>
      <c r="BL109" s="269"/>
      <c r="BM109" s="269"/>
      <c r="BN109" s="269"/>
      <c r="BO109" s="269"/>
      <c r="BP109" s="269"/>
      <c r="BQ109" s="269"/>
      <c r="BR109" s="269"/>
      <c r="BS109" s="269"/>
      <c r="BT109" s="269"/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  <c r="CH109" s="269"/>
      <c r="CI109" s="269"/>
      <c r="CJ109" s="269"/>
      <c r="CK109" s="269"/>
      <c r="CL109" s="269"/>
      <c r="CM109" s="269"/>
      <c r="CN109" s="269"/>
      <c r="CO109" s="269"/>
      <c r="CP109" s="269"/>
      <c r="CQ109" s="269"/>
      <c r="CR109" s="269"/>
      <c r="CS109" s="269"/>
      <c r="CT109" s="269"/>
      <c r="CU109" s="269"/>
      <c r="CV109" s="269"/>
      <c r="CW109" s="269"/>
      <c r="CX109" s="269"/>
      <c r="CY109" s="269"/>
      <c r="CZ109" s="269"/>
      <c r="DA109" s="269"/>
      <c r="DB109" s="269"/>
      <c r="DC109" s="269"/>
      <c r="DD109" s="269"/>
      <c r="DE109" s="269"/>
      <c r="DF109" s="269"/>
      <c r="DG109" s="269"/>
      <c r="DH109" s="269"/>
      <c r="DI109" s="269"/>
    </row>
    <row r="110" spans="1:113" x14ac:dyDescent="0.25">
      <c r="A110" s="269"/>
      <c r="B110" s="269"/>
      <c r="C110" s="2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  <c r="AB110" s="269"/>
      <c r="AC110" s="269"/>
      <c r="AD110" s="269"/>
      <c r="AE110" s="269"/>
      <c r="AF110" s="269"/>
      <c r="AG110" s="269"/>
      <c r="AH110" s="269"/>
      <c r="AI110" s="269"/>
      <c r="AJ110" s="269"/>
      <c r="AK110" s="269"/>
      <c r="AL110" s="269"/>
      <c r="AM110" s="269"/>
      <c r="AN110" s="269"/>
      <c r="AO110" s="269"/>
      <c r="AP110" s="269"/>
      <c r="AQ110" s="269"/>
      <c r="AR110" s="269"/>
      <c r="AS110" s="269"/>
      <c r="AT110" s="269"/>
      <c r="AU110" s="269"/>
      <c r="AV110" s="269"/>
      <c r="AW110" s="269"/>
      <c r="AX110" s="269"/>
      <c r="AY110" s="269"/>
      <c r="AZ110" s="269"/>
      <c r="BA110" s="269"/>
      <c r="BB110" s="269"/>
      <c r="BC110" s="269"/>
      <c r="BD110" s="269"/>
      <c r="BE110" s="269"/>
      <c r="BF110" s="269"/>
      <c r="BG110" s="269"/>
      <c r="BH110" s="269"/>
      <c r="BI110" s="269"/>
      <c r="BJ110" s="269"/>
      <c r="BK110" s="269"/>
      <c r="BL110" s="269"/>
      <c r="BM110" s="269"/>
      <c r="BN110" s="269"/>
      <c r="BO110" s="269"/>
      <c r="BP110" s="269"/>
      <c r="BQ110" s="269"/>
      <c r="BR110" s="269"/>
      <c r="BS110" s="269"/>
      <c r="BT110" s="269"/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  <c r="CH110" s="269"/>
      <c r="CI110" s="269"/>
      <c r="CJ110" s="269"/>
      <c r="CK110" s="269"/>
      <c r="CL110" s="269"/>
      <c r="CM110" s="269"/>
      <c r="CN110" s="269"/>
      <c r="CO110" s="269"/>
      <c r="CP110" s="269"/>
      <c r="CQ110" s="269"/>
      <c r="CR110" s="269"/>
      <c r="CS110" s="269"/>
      <c r="CT110" s="269"/>
      <c r="CU110" s="269"/>
      <c r="CV110" s="269"/>
      <c r="CW110" s="269"/>
      <c r="CX110" s="269"/>
      <c r="CY110" s="269"/>
      <c r="CZ110" s="269"/>
      <c r="DA110" s="269"/>
      <c r="DB110" s="269"/>
      <c r="DC110" s="269"/>
      <c r="DD110" s="269"/>
      <c r="DE110" s="269"/>
      <c r="DF110" s="269"/>
      <c r="DG110" s="269"/>
      <c r="DH110" s="269"/>
      <c r="DI110" s="269"/>
    </row>
    <row r="111" spans="1:113" x14ac:dyDescent="0.25">
      <c r="A111" s="269"/>
      <c r="B111" s="269"/>
      <c r="C111" s="2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  <c r="AP111" s="269"/>
      <c r="AQ111" s="269"/>
      <c r="AR111" s="269"/>
      <c r="AS111" s="269"/>
      <c r="AT111" s="269"/>
      <c r="AU111" s="269"/>
      <c r="AV111" s="269"/>
      <c r="AW111" s="269"/>
      <c r="AX111" s="269"/>
      <c r="AY111" s="269"/>
      <c r="AZ111" s="269"/>
      <c r="BA111" s="269"/>
      <c r="BB111" s="269"/>
      <c r="BC111" s="269"/>
      <c r="BD111" s="269"/>
      <c r="BE111" s="269"/>
      <c r="BF111" s="269"/>
      <c r="BG111" s="269"/>
      <c r="BH111" s="269"/>
      <c r="BI111" s="269"/>
      <c r="BJ111" s="269"/>
      <c r="BK111" s="269"/>
      <c r="BL111" s="269"/>
      <c r="BM111" s="269"/>
      <c r="BN111" s="269"/>
      <c r="BO111" s="269"/>
      <c r="BP111" s="269"/>
      <c r="BQ111" s="269"/>
      <c r="BR111" s="269"/>
      <c r="BS111" s="269"/>
      <c r="BT111" s="269"/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  <c r="CN111" s="269"/>
      <c r="CO111" s="269"/>
      <c r="CP111" s="269"/>
      <c r="CQ111" s="269"/>
      <c r="CR111" s="269"/>
      <c r="CS111" s="269"/>
      <c r="CT111" s="269"/>
      <c r="CU111" s="269"/>
      <c r="CV111" s="269"/>
      <c r="CW111" s="269"/>
      <c r="CX111" s="269"/>
      <c r="CY111" s="269"/>
      <c r="CZ111" s="269"/>
      <c r="DA111" s="269"/>
      <c r="DB111" s="269"/>
      <c r="DC111" s="269"/>
      <c r="DD111" s="269"/>
      <c r="DE111" s="269"/>
      <c r="DF111" s="269"/>
      <c r="DG111" s="269"/>
      <c r="DH111" s="269"/>
      <c r="DI111" s="269"/>
    </row>
    <row r="112" spans="1:113" x14ac:dyDescent="0.25">
      <c r="A112" s="269"/>
      <c r="B112" s="269"/>
      <c r="C112" s="2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  <c r="AA112" s="269"/>
      <c r="AB112" s="269"/>
      <c r="AC112" s="269"/>
      <c r="AD112" s="269"/>
      <c r="AE112" s="269"/>
      <c r="AF112" s="269"/>
      <c r="AG112" s="269"/>
      <c r="AH112" s="269"/>
      <c r="AI112" s="269"/>
      <c r="AJ112" s="269"/>
      <c r="AK112" s="269"/>
      <c r="AL112" s="269"/>
      <c r="AM112" s="269"/>
      <c r="AN112" s="269"/>
      <c r="AO112" s="269"/>
      <c r="AP112" s="269"/>
      <c r="AQ112" s="269"/>
      <c r="AR112" s="269"/>
      <c r="AS112" s="269"/>
      <c r="AT112" s="269"/>
      <c r="AU112" s="269"/>
      <c r="AV112" s="269"/>
      <c r="AW112" s="269"/>
      <c r="AX112" s="269"/>
      <c r="AY112" s="269"/>
      <c r="AZ112" s="269"/>
      <c r="BA112" s="269"/>
      <c r="BB112" s="269"/>
      <c r="BC112" s="269"/>
      <c r="BD112" s="269"/>
      <c r="BE112" s="269"/>
      <c r="BF112" s="269"/>
      <c r="BG112" s="269"/>
      <c r="BH112" s="269"/>
      <c r="BI112" s="269"/>
      <c r="BJ112" s="269"/>
      <c r="BK112" s="269"/>
      <c r="BL112" s="269"/>
      <c r="BM112" s="269"/>
      <c r="BN112" s="269"/>
      <c r="BO112" s="269"/>
      <c r="BP112" s="269"/>
      <c r="BQ112" s="269"/>
      <c r="BR112" s="269"/>
      <c r="BS112" s="269"/>
      <c r="BT112" s="269"/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  <c r="CH112" s="269"/>
      <c r="CI112" s="269"/>
      <c r="CJ112" s="269"/>
      <c r="CK112" s="269"/>
      <c r="CL112" s="269"/>
      <c r="CM112" s="269"/>
      <c r="CN112" s="269"/>
      <c r="CO112" s="269"/>
      <c r="CP112" s="269"/>
      <c r="CQ112" s="269"/>
      <c r="CR112" s="269"/>
      <c r="CS112" s="269"/>
      <c r="CT112" s="269"/>
      <c r="CU112" s="269"/>
      <c r="CV112" s="269"/>
      <c r="CW112" s="269"/>
      <c r="CX112" s="269"/>
      <c r="CY112" s="269"/>
      <c r="CZ112" s="269"/>
      <c r="DA112" s="269"/>
      <c r="DB112" s="269"/>
      <c r="DC112" s="269"/>
      <c r="DD112" s="269"/>
      <c r="DE112" s="269"/>
      <c r="DF112" s="269"/>
      <c r="DG112" s="269"/>
      <c r="DH112" s="269"/>
      <c r="DI112" s="269"/>
    </row>
    <row r="113" spans="1:113" x14ac:dyDescent="0.25">
      <c r="A113" s="269"/>
      <c r="B113" s="269"/>
      <c r="C113" s="2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  <c r="AA113" s="269"/>
      <c r="AB113" s="269"/>
      <c r="AC113" s="269"/>
      <c r="AD113" s="269"/>
      <c r="AE113" s="269"/>
      <c r="AF113" s="269"/>
      <c r="AG113" s="269"/>
      <c r="AH113" s="269"/>
      <c r="AI113" s="269"/>
      <c r="AJ113" s="269"/>
      <c r="AK113" s="269"/>
      <c r="AL113" s="269"/>
      <c r="AM113" s="269"/>
      <c r="AN113" s="269"/>
      <c r="AO113" s="269"/>
      <c r="AP113" s="269"/>
      <c r="AQ113" s="269"/>
      <c r="AR113" s="269"/>
      <c r="AS113" s="269"/>
      <c r="AT113" s="269"/>
      <c r="AU113" s="269"/>
      <c r="AV113" s="269"/>
      <c r="AW113" s="269"/>
      <c r="AX113" s="269"/>
      <c r="AY113" s="269"/>
      <c r="AZ113" s="269"/>
      <c r="BA113" s="269"/>
      <c r="BB113" s="269"/>
      <c r="BC113" s="269"/>
      <c r="BD113" s="269"/>
      <c r="BE113" s="269"/>
      <c r="BF113" s="269"/>
      <c r="BG113" s="269"/>
      <c r="BH113" s="269"/>
      <c r="BI113" s="269"/>
      <c r="BJ113" s="269"/>
      <c r="BK113" s="269"/>
      <c r="BL113" s="269"/>
      <c r="BM113" s="269"/>
      <c r="BN113" s="269"/>
      <c r="BO113" s="269"/>
      <c r="BP113" s="269"/>
      <c r="BQ113" s="269"/>
      <c r="BR113" s="269"/>
      <c r="BS113" s="269"/>
      <c r="BT113" s="269"/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  <c r="CH113" s="269"/>
      <c r="CI113" s="269"/>
      <c r="CJ113" s="269"/>
      <c r="CK113" s="269"/>
      <c r="CL113" s="269"/>
      <c r="CM113" s="269"/>
      <c r="CN113" s="269"/>
      <c r="CO113" s="269"/>
      <c r="CP113" s="269"/>
      <c r="CQ113" s="269"/>
      <c r="CR113" s="269"/>
      <c r="CS113" s="269"/>
      <c r="CT113" s="269"/>
      <c r="CU113" s="269"/>
      <c r="CV113" s="269"/>
      <c r="CW113" s="269"/>
      <c r="CX113" s="269"/>
      <c r="CY113" s="269"/>
      <c r="CZ113" s="269"/>
      <c r="DA113" s="269"/>
      <c r="DB113" s="269"/>
      <c r="DC113" s="269"/>
      <c r="DD113" s="269"/>
      <c r="DE113" s="269"/>
      <c r="DF113" s="269"/>
      <c r="DG113" s="269"/>
      <c r="DH113" s="269"/>
      <c r="DI113" s="269"/>
    </row>
    <row r="114" spans="1:113" x14ac:dyDescent="0.25">
      <c r="A114" s="269"/>
      <c r="B114" s="269"/>
      <c r="C114" s="269"/>
      <c r="D114" s="269"/>
      <c r="E114" s="269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69"/>
      <c r="AT114" s="269"/>
      <c r="AU114" s="269"/>
      <c r="AV114" s="269"/>
      <c r="AW114" s="269"/>
      <c r="AX114" s="269"/>
      <c r="AY114" s="269"/>
      <c r="AZ114" s="269"/>
      <c r="BA114" s="269"/>
      <c r="BB114" s="269"/>
      <c r="BC114" s="269"/>
      <c r="BD114" s="269"/>
      <c r="BE114" s="269"/>
      <c r="BF114" s="269"/>
      <c r="BG114" s="269"/>
      <c r="BH114" s="269"/>
      <c r="BI114" s="269"/>
      <c r="BJ114" s="269"/>
      <c r="BK114" s="269"/>
      <c r="BL114" s="269"/>
      <c r="BM114" s="269"/>
      <c r="BN114" s="269"/>
      <c r="BO114" s="269"/>
      <c r="BP114" s="269"/>
      <c r="BQ114" s="269"/>
      <c r="BR114" s="269"/>
      <c r="BS114" s="269"/>
      <c r="BT114" s="269"/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  <c r="CH114" s="269"/>
      <c r="CI114" s="269"/>
      <c r="CJ114" s="269"/>
      <c r="CK114" s="269"/>
      <c r="CL114" s="269"/>
      <c r="CM114" s="269"/>
      <c r="CN114" s="269"/>
      <c r="CO114" s="269"/>
      <c r="CP114" s="269"/>
      <c r="CQ114" s="269"/>
      <c r="CR114" s="269"/>
      <c r="CS114" s="269"/>
      <c r="CT114" s="269"/>
      <c r="CU114" s="269"/>
      <c r="CV114" s="269"/>
      <c r="CW114" s="269"/>
      <c r="CX114" s="269"/>
      <c r="CY114" s="269"/>
      <c r="CZ114" s="269"/>
      <c r="DA114" s="269"/>
      <c r="DB114" s="269"/>
      <c r="DC114" s="269"/>
      <c r="DD114" s="269"/>
      <c r="DE114" s="269"/>
      <c r="DF114" s="269"/>
      <c r="DG114" s="269"/>
      <c r="DH114" s="269"/>
      <c r="DI114" s="269"/>
    </row>
    <row r="115" spans="1:113" x14ac:dyDescent="0.25">
      <c r="A115" s="269"/>
      <c r="B115" s="269"/>
      <c r="C115" s="2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  <c r="AA115" s="269"/>
      <c r="AB115" s="269"/>
      <c r="AC115" s="269"/>
      <c r="AD115" s="269"/>
      <c r="AE115" s="269"/>
      <c r="AF115" s="269"/>
      <c r="AG115" s="269"/>
      <c r="AH115" s="269"/>
      <c r="AI115" s="269"/>
      <c r="AJ115" s="269"/>
      <c r="AK115" s="269"/>
      <c r="AL115" s="269"/>
      <c r="AM115" s="269"/>
      <c r="AN115" s="269"/>
      <c r="AO115" s="269"/>
      <c r="AP115" s="269"/>
      <c r="AQ115" s="269"/>
      <c r="AR115" s="269"/>
      <c r="AS115" s="269"/>
      <c r="AT115" s="269"/>
      <c r="AU115" s="269"/>
      <c r="AV115" s="269"/>
      <c r="AW115" s="269"/>
      <c r="AX115" s="269"/>
      <c r="AY115" s="269"/>
      <c r="AZ115" s="269"/>
      <c r="BA115" s="269"/>
      <c r="BB115" s="269"/>
      <c r="BC115" s="269"/>
      <c r="BD115" s="269"/>
      <c r="BE115" s="269"/>
      <c r="BF115" s="269"/>
      <c r="BG115" s="269"/>
      <c r="BH115" s="269"/>
      <c r="BI115" s="269"/>
      <c r="BJ115" s="269"/>
      <c r="BK115" s="269"/>
      <c r="BL115" s="269"/>
      <c r="BM115" s="269"/>
      <c r="BN115" s="269"/>
      <c r="BO115" s="269"/>
      <c r="BP115" s="269"/>
      <c r="BQ115" s="269"/>
      <c r="BR115" s="269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  <c r="CN115" s="269"/>
      <c r="CO115" s="269"/>
      <c r="CP115" s="269"/>
      <c r="CQ115" s="269"/>
      <c r="CR115" s="269"/>
      <c r="CS115" s="269"/>
      <c r="CT115" s="269"/>
      <c r="CU115" s="269"/>
      <c r="CV115" s="269"/>
      <c r="CW115" s="269"/>
      <c r="CX115" s="269"/>
      <c r="CY115" s="269"/>
      <c r="CZ115" s="269"/>
      <c r="DA115" s="269"/>
      <c r="DB115" s="269"/>
      <c r="DC115" s="269"/>
      <c r="DD115" s="269"/>
      <c r="DE115" s="269"/>
      <c r="DF115" s="269"/>
      <c r="DG115" s="269"/>
      <c r="DH115" s="269"/>
      <c r="DI115" s="269"/>
    </row>
    <row r="116" spans="1:113" x14ac:dyDescent="0.25">
      <c r="A116" s="269"/>
      <c r="B116" s="269"/>
      <c r="C116" s="269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  <c r="AA116" s="269"/>
      <c r="AB116" s="269"/>
      <c r="AC116" s="269"/>
      <c r="AD116" s="269"/>
      <c r="AE116" s="269"/>
      <c r="AF116" s="269"/>
      <c r="AG116" s="269"/>
      <c r="AH116" s="269"/>
      <c r="AI116" s="269"/>
      <c r="AJ116" s="269"/>
      <c r="AK116" s="269"/>
      <c r="AL116" s="269"/>
      <c r="AM116" s="269"/>
      <c r="AN116" s="269"/>
      <c r="AO116" s="269"/>
      <c r="AP116" s="269"/>
      <c r="AQ116" s="269"/>
      <c r="AR116" s="269"/>
      <c r="AS116" s="269"/>
      <c r="AT116" s="269"/>
      <c r="AU116" s="269"/>
      <c r="AV116" s="269"/>
      <c r="AW116" s="269"/>
      <c r="AX116" s="269"/>
      <c r="AY116" s="269"/>
      <c r="AZ116" s="269"/>
      <c r="BA116" s="269"/>
      <c r="BB116" s="269"/>
      <c r="BC116" s="269"/>
      <c r="BD116" s="269"/>
      <c r="BE116" s="269"/>
      <c r="BF116" s="269"/>
      <c r="BG116" s="269"/>
      <c r="BH116" s="269"/>
      <c r="BI116" s="269"/>
      <c r="BJ116" s="269"/>
      <c r="BK116" s="269"/>
      <c r="BL116" s="269"/>
      <c r="BM116" s="269"/>
      <c r="BN116" s="269"/>
      <c r="BO116" s="269"/>
      <c r="BP116" s="269"/>
      <c r="BQ116" s="269"/>
      <c r="BR116" s="269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  <c r="CN116" s="269"/>
      <c r="CO116" s="269"/>
      <c r="CP116" s="269"/>
      <c r="CQ116" s="269"/>
      <c r="CR116" s="269"/>
      <c r="CS116" s="269"/>
      <c r="CT116" s="269"/>
      <c r="CU116" s="269"/>
      <c r="CV116" s="269"/>
      <c r="CW116" s="269"/>
      <c r="CX116" s="269"/>
      <c r="CY116" s="269"/>
      <c r="CZ116" s="269"/>
      <c r="DA116" s="269"/>
      <c r="DB116" s="269"/>
      <c r="DC116" s="269"/>
      <c r="DD116" s="269"/>
      <c r="DE116" s="269"/>
      <c r="DF116" s="269"/>
      <c r="DG116" s="269"/>
      <c r="DH116" s="269"/>
      <c r="DI116" s="269"/>
    </row>
    <row r="117" spans="1:113" x14ac:dyDescent="0.25">
      <c r="A117" s="269"/>
      <c r="B117" s="269"/>
      <c r="C117" s="269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  <c r="AA117" s="269"/>
      <c r="AB117" s="269"/>
      <c r="AC117" s="269"/>
      <c r="AD117" s="269"/>
      <c r="AE117" s="269"/>
      <c r="AF117" s="269"/>
      <c r="AG117" s="269"/>
      <c r="AH117" s="269"/>
      <c r="AI117" s="269"/>
      <c r="AJ117" s="269"/>
      <c r="AK117" s="269"/>
      <c r="AL117" s="269"/>
      <c r="AM117" s="269"/>
      <c r="AN117" s="269"/>
      <c r="AO117" s="269"/>
      <c r="AP117" s="269"/>
      <c r="AQ117" s="269"/>
      <c r="AR117" s="269"/>
      <c r="AS117" s="269"/>
      <c r="AT117" s="269"/>
      <c r="AU117" s="269"/>
      <c r="AV117" s="269"/>
      <c r="AW117" s="269"/>
      <c r="AX117" s="269"/>
      <c r="AY117" s="269"/>
      <c r="AZ117" s="269"/>
      <c r="BA117" s="269"/>
      <c r="BB117" s="269"/>
      <c r="BC117" s="269"/>
      <c r="BD117" s="269"/>
      <c r="BE117" s="269"/>
      <c r="BF117" s="269"/>
      <c r="BG117" s="269"/>
      <c r="BH117" s="269"/>
      <c r="BI117" s="269"/>
      <c r="BJ117" s="269"/>
      <c r="BK117" s="269"/>
      <c r="BL117" s="269"/>
      <c r="BM117" s="269"/>
      <c r="BN117" s="269"/>
      <c r="BO117" s="269"/>
      <c r="BP117" s="269"/>
      <c r="BQ117" s="269"/>
      <c r="BR117" s="269"/>
      <c r="BS117" s="269"/>
      <c r="BT117" s="269"/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  <c r="CH117" s="269"/>
      <c r="CI117" s="269"/>
      <c r="CJ117" s="269"/>
      <c r="CK117" s="269"/>
      <c r="CL117" s="269"/>
      <c r="CM117" s="269"/>
      <c r="CN117" s="269"/>
      <c r="CO117" s="269"/>
      <c r="CP117" s="269"/>
      <c r="CQ117" s="269"/>
      <c r="CR117" s="269"/>
      <c r="CS117" s="269"/>
      <c r="CT117" s="269"/>
      <c r="CU117" s="269"/>
      <c r="CV117" s="269"/>
      <c r="CW117" s="269"/>
      <c r="CX117" s="269"/>
      <c r="CY117" s="269"/>
      <c r="CZ117" s="269"/>
      <c r="DA117" s="269"/>
      <c r="DB117" s="269"/>
      <c r="DC117" s="269"/>
      <c r="DD117" s="269"/>
      <c r="DE117" s="269"/>
      <c r="DF117" s="269"/>
      <c r="DG117" s="269"/>
      <c r="DH117" s="269"/>
      <c r="DI117" s="269"/>
    </row>
    <row r="118" spans="1:113" x14ac:dyDescent="0.25">
      <c r="A118" s="269"/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  <c r="AP118" s="269"/>
      <c r="AQ118" s="269"/>
      <c r="AR118" s="269"/>
      <c r="AS118" s="269"/>
      <c r="AT118" s="269"/>
      <c r="AU118" s="269"/>
      <c r="AV118" s="269"/>
      <c r="AW118" s="269"/>
      <c r="AX118" s="269"/>
      <c r="AY118" s="269"/>
      <c r="AZ118" s="269"/>
      <c r="BA118" s="269"/>
      <c r="BB118" s="269"/>
      <c r="BC118" s="269"/>
      <c r="BD118" s="269"/>
      <c r="BE118" s="269"/>
      <c r="BF118" s="269"/>
      <c r="BG118" s="269"/>
      <c r="BH118" s="269"/>
      <c r="BI118" s="269"/>
      <c r="BJ118" s="269"/>
      <c r="BK118" s="269"/>
      <c r="BL118" s="269"/>
      <c r="BM118" s="269"/>
      <c r="BN118" s="269"/>
      <c r="BO118" s="269"/>
      <c r="BP118" s="269"/>
      <c r="BQ118" s="269"/>
      <c r="BR118" s="269"/>
      <c r="BS118" s="269"/>
      <c r="BT118" s="269"/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  <c r="CH118" s="269"/>
      <c r="CI118" s="269"/>
      <c r="CJ118" s="269"/>
      <c r="CK118" s="269"/>
      <c r="CL118" s="269"/>
      <c r="CM118" s="269"/>
      <c r="CN118" s="269"/>
      <c r="CO118" s="269"/>
      <c r="CP118" s="269"/>
      <c r="CQ118" s="269"/>
      <c r="CR118" s="269"/>
      <c r="CS118" s="269"/>
      <c r="CT118" s="269"/>
      <c r="CU118" s="269"/>
      <c r="CV118" s="269"/>
      <c r="CW118" s="269"/>
      <c r="CX118" s="269"/>
      <c r="CY118" s="269"/>
      <c r="CZ118" s="269"/>
      <c r="DA118" s="269"/>
      <c r="DB118" s="269"/>
      <c r="DC118" s="269"/>
      <c r="DD118" s="269"/>
      <c r="DE118" s="269"/>
      <c r="DF118" s="269"/>
      <c r="DG118" s="269"/>
      <c r="DH118" s="269"/>
      <c r="DI118" s="269"/>
    </row>
    <row r="119" spans="1:113" x14ac:dyDescent="0.25">
      <c r="A119" s="269"/>
      <c r="B119" s="269"/>
      <c r="C119" s="269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  <c r="AP119" s="269"/>
      <c r="AQ119" s="269"/>
      <c r="AR119" s="269"/>
      <c r="AS119" s="269"/>
      <c r="AT119" s="269"/>
      <c r="AU119" s="269"/>
      <c r="AV119" s="269"/>
      <c r="AW119" s="269"/>
      <c r="AX119" s="269"/>
      <c r="AY119" s="269"/>
      <c r="AZ119" s="269"/>
      <c r="BA119" s="269"/>
      <c r="BB119" s="269"/>
      <c r="BC119" s="269"/>
      <c r="BD119" s="269"/>
      <c r="BE119" s="269"/>
      <c r="BF119" s="269"/>
      <c r="BG119" s="269"/>
      <c r="BH119" s="269"/>
      <c r="BI119" s="269"/>
      <c r="BJ119" s="269"/>
      <c r="BK119" s="269"/>
      <c r="BL119" s="269"/>
      <c r="BM119" s="269"/>
      <c r="BN119" s="269"/>
      <c r="BO119" s="269"/>
      <c r="BP119" s="269"/>
      <c r="BQ119" s="269"/>
      <c r="BR119" s="269"/>
      <c r="BS119" s="269"/>
      <c r="BT119" s="269"/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  <c r="CH119" s="269"/>
      <c r="CI119" s="269"/>
      <c r="CJ119" s="269"/>
      <c r="CK119" s="269"/>
      <c r="CL119" s="269"/>
      <c r="CM119" s="269"/>
      <c r="CN119" s="269"/>
      <c r="CO119" s="269"/>
      <c r="CP119" s="269"/>
      <c r="CQ119" s="269"/>
      <c r="CR119" s="269"/>
      <c r="CS119" s="269"/>
      <c r="CT119" s="269"/>
      <c r="CU119" s="269"/>
      <c r="CV119" s="269"/>
      <c r="CW119" s="269"/>
      <c r="CX119" s="269"/>
      <c r="CY119" s="269"/>
      <c r="CZ119" s="269"/>
      <c r="DA119" s="269"/>
      <c r="DB119" s="269"/>
      <c r="DC119" s="269"/>
      <c r="DD119" s="269"/>
      <c r="DE119" s="269"/>
      <c r="DF119" s="269"/>
      <c r="DG119" s="269"/>
      <c r="DH119" s="269"/>
      <c r="DI119" s="269"/>
    </row>
    <row r="120" spans="1:113" x14ac:dyDescent="0.25">
      <c r="A120" s="269"/>
      <c r="B120" s="269"/>
      <c r="C120" s="269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69"/>
      <c r="AT120" s="269"/>
      <c r="AU120" s="269"/>
      <c r="AV120" s="269"/>
      <c r="AW120" s="269"/>
      <c r="AX120" s="269"/>
      <c r="AY120" s="269"/>
      <c r="AZ120" s="269"/>
      <c r="BA120" s="269"/>
      <c r="BB120" s="269"/>
      <c r="BC120" s="269"/>
      <c r="BD120" s="269"/>
      <c r="BE120" s="269"/>
      <c r="BF120" s="269"/>
      <c r="BG120" s="269"/>
      <c r="BH120" s="269"/>
      <c r="BI120" s="269"/>
      <c r="BJ120" s="269"/>
      <c r="BK120" s="269"/>
      <c r="BL120" s="269"/>
      <c r="BM120" s="269"/>
      <c r="BN120" s="269"/>
      <c r="BO120" s="269"/>
      <c r="BP120" s="269"/>
      <c r="BQ120" s="269"/>
      <c r="BR120" s="269"/>
      <c r="BS120" s="269"/>
      <c r="BT120" s="269"/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  <c r="CH120" s="269"/>
      <c r="CI120" s="269"/>
      <c r="CJ120" s="269"/>
      <c r="CK120" s="269"/>
      <c r="CL120" s="269"/>
      <c r="CM120" s="269"/>
      <c r="CN120" s="269"/>
      <c r="CO120" s="269"/>
      <c r="CP120" s="269"/>
      <c r="CQ120" s="269"/>
      <c r="CR120" s="269"/>
      <c r="CS120" s="269"/>
      <c r="CT120" s="269"/>
      <c r="CU120" s="269"/>
      <c r="CV120" s="269"/>
      <c r="CW120" s="269"/>
      <c r="CX120" s="269"/>
      <c r="CY120" s="269"/>
      <c r="CZ120" s="269"/>
      <c r="DA120" s="269"/>
      <c r="DB120" s="269"/>
      <c r="DC120" s="269"/>
      <c r="DD120" s="269"/>
      <c r="DE120" s="269"/>
      <c r="DF120" s="269"/>
      <c r="DG120" s="269"/>
      <c r="DH120" s="269"/>
      <c r="DI120" s="269"/>
    </row>
    <row r="121" spans="1:113" x14ac:dyDescent="0.25">
      <c r="A121" s="269"/>
      <c r="B121" s="269"/>
      <c r="C121" s="2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  <c r="AP121" s="269"/>
      <c r="AQ121" s="269"/>
      <c r="AR121" s="269"/>
      <c r="AS121" s="269"/>
      <c r="AT121" s="269"/>
      <c r="AU121" s="269"/>
      <c r="AV121" s="269"/>
      <c r="AW121" s="269"/>
      <c r="AX121" s="269"/>
      <c r="AY121" s="269"/>
      <c r="AZ121" s="269"/>
      <c r="BA121" s="269"/>
      <c r="BB121" s="269"/>
      <c r="BC121" s="269"/>
      <c r="BD121" s="269"/>
      <c r="BE121" s="269"/>
      <c r="BF121" s="269"/>
      <c r="BG121" s="269"/>
      <c r="BH121" s="269"/>
      <c r="BI121" s="269"/>
      <c r="BJ121" s="269"/>
      <c r="BK121" s="269"/>
      <c r="BL121" s="269"/>
      <c r="BM121" s="269"/>
      <c r="BN121" s="269"/>
      <c r="BO121" s="269"/>
      <c r="BP121" s="269"/>
      <c r="BQ121" s="269"/>
      <c r="BR121" s="269"/>
      <c r="BS121" s="269"/>
      <c r="BT121" s="269"/>
      <c r="BU121" s="269"/>
      <c r="BV121" s="269"/>
      <c r="BW121" s="269"/>
      <c r="BX121" s="269"/>
      <c r="BY121" s="269"/>
      <c r="BZ121" s="269"/>
      <c r="CA121" s="269"/>
      <c r="CB121" s="269"/>
      <c r="CC121" s="269"/>
      <c r="CD121" s="269"/>
      <c r="CE121" s="269"/>
      <c r="CF121" s="269"/>
      <c r="CG121" s="269"/>
      <c r="CH121" s="269"/>
      <c r="CI121" s="269"/>
      <c r="CJ121" s="269"/>
      <c r="CK121" s="269"/>
      <c r="CL121" s="269"/>
      <c r="CM121" s="269"/>
      <c r="CN121" s="269"/>
      <c r="CO121" s="269"/>
      <c r="CP121" s="269"/>
      <c r="CQ121" s="269"/>
      <c r="CR121" s="269"/>
      <c r="CS121" s="269"/>
      <c r="CT121" s="269"/>
      <c r="CU121" s="269"/>
      <c r="CV121" s="269"/>
      <c r="CW121" s="269"/>
      <c r="CX121" s="269"/>
      <c r="CY121" s="269"/>
      <c r="CZ121" s="269"/>
      <c r="DA121" s="269"/>
      <c r="DB121" s="269"/>
      <c r="DC121" s="269"/>
      <c r="DD121" s="269"/>
      <c r="DE121" s="269"/>
      <c r="DF121" s="269"/>
      <c r="DG121" s="269"/>
      <c r="DH121" s="269"/>
      <c r="DI121" s="269"/>
    </row>
    <row r="122" spans="1:113" x14ac:dyDescent="0.25">
      <c r="A122" s="269"/>
      <c r="B122" s="269"/>
      <c r="C122" s="269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  <c r="AP122" s="269"/>
      <c r="AQ122" s="269"/>
      <c r="AR122" s="269"/>
      <c r="AS122" s="269"/>
      <c r="AT122" s="269"/>
      <c r="AU122" s="269"/>
      <c r="AV122" s="269"/>
      <c r="AW122" s="269"/>
      <c r="AX122" s="269"/>
      <c r="AY122" s="269"/>
      <c r="AZ122" s="269"/>
      <c r="BA122" s="269"/>
      <c r="BB122" s="269"/>
      <c r="BC122" s="269"/>
      <c r="BD122" s="269"/>
      <c r="BE122" s="269"/>
      <c r="BF122" s="269"/>
      <c r="BG122" s="269"/>
      <c r="BH122" s="269"/>
      <c r="BI122" s="269"/>
      <c r="BJ122" s="269"/>
      <c r="BK122" s="269"/>
      <c r="BL122" s="269"/>
      <c r="BM122" s="269"/>
      <c r="BN122" s="269"/>
      <c r="BO122" s="269"/>
      <c r="BP122" s="269"/>
      <c r="BQ122" s="269"/>
      <c r="BR122" s="269"/>
      <c r="BS122" s="269"/>
      <c r="BT122" s="269"/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  <c r="CH122" s="269"/>
      <c r="CI122" s="269"/>
      <c r="CJ122" s="269"/>
      <c r="CK122" s="269"/>
      <c r="CL122" s="269"/>
      <c r="CM122" s="269"/>
      <c r="CN122" s="269"/>
      <c r="CO122" s="269"/>
      <c r="CP122" s="269"/>
      <c r="CQ122" s="269"/>
      <c r="CR122" s="269"/>
      <c r="CS122" s="269"/>
      <c r="CT122" s="269"/>
      <c r="CU122" s="269"/>
      <c r="CV122" s="269"/>
      <c r="CW122" s="269"/>
      <c r="CX122" s="269"/>
      <c r="CY122" s="269"/>
      <c r="CZ122" s="269"/>
      <c r="DA122" s="269"/>
      <c r="DB122" s="269"/>
      <c r="DC122" s="269"/>
      <c r="DD122" s="269"/>
      <c r="DE122" s="269"/>
      <c r="DF122" s="269"/>
      <c r="DG122" s="269"/>
      <c r="DH122" s="269"/>
      <c r="DI122" s="269"/>
    </row>
    <row r="123" spans="1:113" x14ac:dyDescent="0.25">
      <c r="A123" s="269"/>
      <c r="B123" s="269"/>
      <c r="C123" s="269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  <c r="AX123" s="269"/>
      <c r="AY123" s="269"/>
      <c r="AZ123" s="269"/>
      <c r="BA123" s="269"/>
      <c r="BB123" s="269"/>
      <c r="BC123" s="269"/>
      <c r="BD123" s="269"/>
      <c r="BE123" s="269"/>
      <c r="BF123" s="269"/>
      <c r="BG123" s="269"/>
      <c r="BH123" s="269"/>
      <c r="BI123" s="269"/>
      <c r="BJ123" s="269"/>
      <c r="BK123" s="269"/>
      <c r="BL123" s="269"/>
      <c r="BM123" s="269"/>
      <c r="BN123" s="269"/>
      <c r="BO123" s="269"/>
      <c r="BP123" s="269"/>
      <c r="BQ123" s="269"/>
      <c r="BR123" s="269"/>
      <c r="BS123" s="269"/>
      <c r="BT123" s="269"/>
      <c r="BU123" s="269"/>
      <c r="BV123" s="269"/>
      <c r="BW123" s="269"/>
      <c r="BX123" s="269"/>
      <c r="BY123" s="269"/>
      <c r="BZ123" s="269"/>
      <c r="CA123" s="269"/>
      <c r="CB123" s="269"/>
      <c r="CC123" s="269"/>
      <c r="CD123" s="269"/>
      <c r="CE123" s="269"/>
      <c r="CF123" s="269"/>
      <c r="CG123" s="269"/>
      <c r="CH123" s="269"/>
      <c r="CI123" s="269"/>
      <c r="CJ123" s="269"/>
      <c r="CK123" s="269"/>
      <c r="CL123" s="269"/>
      <c r="CM123" s="269"/>
      <c r="CN123" s="269"/>
      <c r="CO123" s="269"/>
      <c r="CP123" s="269"/>
      <c r="CQ123" s="269"/>
      <c r="CR123" s="269"/>
      <c r="CS123" s="269"/>
      <c r="CT123" s="269"/>
      <c r="CU123" s="269"/>
      <c r="CV123" s="269"/>
      <c r="CW123" s="269"/>
      <c r="CX123" s="269"/>
      <c r="CY123" s="269"/>
      <c r="CZ123" s="269"/>
      <c r="DA123" s="269"/>
      <c r="DB123" s="269"/>
      <c r="DC123" s="269"/>
      <c r="DD123" s="269"/>
      <c r="DE123" s="269"/>
      <c r="DF123" s="269"/>
      <c r="DG123" s="269"/>
      <c r="DH123" s="269"/>
      <c r="DI123" s="269"/>
    </row>
    <row r="124" spans="1:113" x14ac:dyDescent="0.25">
      <c r="A124" s="269"/>
      <c r="B124" s="269"/>
      <c r="C124" s="2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  <c r="AA124" s="269"/>
      <c r="AB124" s="269"/>
      <c r="AC124" s="269"/>
      <c r="AD124" s="269"/>
      <c r="AE124" s="269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  <c r="AP124" s="269"/>
      <c r="AQ124" s="269"/>
      <c r="AR124" s="269"/>
      <c r="AS124" s="269"/>
      <c r="AT124" s="269"/>
      <c r="AU124" s="269"/>
      <c r="AV124" s="269"/>
      <c r="AW124" s="269"/>
      <c r="AX124" s="269"/>
      <c r="AY124" s="269"/>
      <c r="AZ124" s="269"/>
      <c r="BA124" s="269"/>
      <c r="BB124" s="269"/>
      <c r="BC124" s="269"/>
      <c r="BD124" s="269"/>
      <c r="BE124" s="269"/>
      <c r="BF124" s="269"/>
      <c r="BG124" s="269"/>
      <c r="BH124" s="269"/>
      <c r="BI124" s="269"/>
      <c r="BJ124" s="269"/>
      <c r="BK124" s="269"/>
      <c r="BL124" s="269"/>
      <c r="BM124" s="269"/>
      <c r="BN124" s="269"/>
      <c r="BO124" s="269"/>
      <c r="BP124" s="269"/>
      <c r="BQ124" s="269"/>
      <c r="BR124" s="269"/>
      <c r="BS124" s="269"/>
      <c r="BT124" s="269"/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  <c r="CH124" s="269"/>
      <c r="CI124" s="269"/>
      <c r="CJ124" s="269"/>
      <c r="CK124" s="269"/>
      <c r="CL124" s="269"/>
      <c r="CM124" s="269"/>
      <c r="CN124" s="269"/>
      <c r="CO124" s="269"/>
      <c r="CP124" s="269"/>
      <c r="CQ124" s="269"/>
      <c r="CR124" s="269"/>
      <c r="CS124" s="269"/>
      <c r="CT124" s="269"/>
      <c r="CU124" s="269"/>
      <c r="CV124" s="269"/>
      <c r="CW124" s="269"/>
      <c r="CX124" s="269"/>
      <c r="CY124" s="269"/>
      <c r="CZ124" s="269"/>
      <c r="DA124" s="269"/>
      <c r="DB124" s="269"/>
      <c r="DC124" s="269"/>
      <c r="DD124" s="269"/>
      <c r="DE124" s="269"/>
      <c r="DF124" s="269"/>
      <c r="DG124" s="269"/>
      <c r="DH124" s="269"/>
      <c r="DI124" s="269"/>
    </row>
    <row r="125" spans="1:113" x14ac:dyDescent="0.25">
      <c r="A125" s="269"/>
      <c r="B125" s="269"/>
      <c r="C125" s="2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  <c r="AI125" s="269"/>
      <c r="AJ125" s="269"/>
      <c r="AK125" s="269"/>
      <c r="AL125" s="269"/>
      <c r="AM125" s="269"/>
      <c r="AN125" s="269"/>
      <c r="AO125" s="269"/>
      <c r="AP125" s="269"/>
      <c r="AQ125" s="269"/>
      <c r="AR125" s="269"/>
      <c r="AS125" s="269"/>
      <c r="AT125" s="269"/>
      <c r="AU125" s="269"/>
      <c r="AV125" s="269"/>
      <c r="AW125" s="269"/>
      <c r="AX125" s="269"/>
      <c r="AY125" s="269"/>
      <c r="AZ125" s="269"/>
      <c r="BA125" s="269"/>
      <c r="BB125" s="269"/>
      <c r="BC125" s="269"/>
      <c r="BD125" s="269"/>
      <c r="BE125" s="269"/>
      <c r="BF125" s="269"/>
      <c r="BG125" s="269"/>
      <c r="BH125" s="269"/>
      <c r="BI125" s="269"/>
      <c r="BJ125" s="269"/>
      <c r="BK125" s="269"/>
      <c r="BL125" s="269"/>
      <c r="BM125" s="269"/>
      <c r="BN125" s="269"/>
      <c r="BO125" s="269"/>
      <c r="BP125" s="269"/>
      <c r="BQ125" s="269"/>
      <c r="BR125" s="269"/>
      <c r="BS125" s="269"/>
      <c r="BT125" s="269"/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  <c r="CH125" s="269"/>
      <c r="CI125" s="269"/>
      <c r="CJ125" s="269"/>
      <c r="CK125" s="269"/>
      <c r="CL125" s="269"/>
      <c r="CM125" s="269"/>
      <c r="CN125" s="269"/>
      <c r="CO125" s="269"/>
      <c r="CP125" s="269"/>
      <c r="CQ125" s="269"/>
      <c r="CR125" s="269"/>
      <c r="CS125" s="269"/>
      <c r="CT125" s="269"/>
      <c r="CU125" s="269"/>
      <c r="CV125" s="269"/>
      <c r="CW125" s="269"/>
      <c r="CX125" s="269"/>
      <c r="CY125" s="269"/>
      <c r="CZ125" s="269"/>
      <c r="DA125" s="269"/>
      <c r="DB125" s="269"/>
      <c r="DC125" s="269"/>
      <c r="DD125" s="269"/>
      <c r="DE125" s="269"/>
      <c r="DF125" s="269"/>
      <c r="DG125" s="269"/>
      <c r="DH125" s="269"/>
      <c r="DI125" s="269"/>
    </row>
    <row r="126" spans="1:113" x14ac:dyDescent="0.25">
      <c r="A126" s="269"/>
      <c r="B126" s="269"/>
      <c r="C126" s="269"/>
      <c r="D126" s="269"/>
      <c r="E126" s="269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  <c r="AA126" s="269"/>
      <c r="AB126" s="269"/>
      <c r="AC126" s="269"/>
      <c r="AD126" s="269"/>
      <c r="AE126" s="269"/>
      <c r="AF126" s="269"/>
      <c r="AG126" s="269"/>
      <c r="AH126" s="269"/>
      <c r="AI126" s="269"/>
      <c r="AJ126" s="269"/>
      <c r="AK126" s="269"/>
      <c r="AL126" s="269"/>
      <c r="AM126" s="269"/>
      <c r="AN126" s="269"/>
      <c r="AO126" s="269"/>
      <c r="AP126" s="269"/>
      <c r="AQ126" s="269"/>
      <c r="AR126" s="269"/>
      <c r="AS126" s="269"/>
      <c r="AT126" s="269"/>
      <c r="AU126" s="269"/>
      <c r="AV126" s="269"/>
      <c r="AW126" s="269"/>
      <c r="AX126" s="269"/>
      <c r="AY126" s="269"/>
      <c r="AZ126" s="269"/>
      <c r="BA126" s="269"/>
      <c r="BB126" s="269"/>
      <c r="BC126" s="269"/>
      <c r="BD126" s="269"/>
      <c r="BE126" s="269"/>
      <c r="BF126" s="269"/>
      <c r="BG126" s="269"/>
      <c r="BH126" s="269"/>
      <c r="BI126" s="269"/>
      <c r="BJ126" s="269"/>
      <c r="BK126" s="269"/>
      <c r="BL126" s="269"/>
      <c r="BM126" s="269"/>
      <c r="BN126" s="269"/>
      <c r="BO126" s="269"/>
      <c r="BP126" s="269"/>
      <c r="BQ126" s="269"/>
      <c r="BR126" s="269"/>
      <c r="BS126" s="269"/>
      <c r="BT126" s="269"/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  <c r="CH126" s="269"/>
      <c r="CI126" s="269"/>
      <c r="CJ126" s="269"/>
      <c r="CK126" s="269"/>
      <c r="CL126" s="269"/>
      <c r="CM126" s="269"/>
      <c r="CN126" s="269"/>
      <c r="CO126" s="269"/>
      <c r="CP126" s="269"/>
      <c r="CQ126" s="269"/>
      <c r="CR126" s="269"/>
      <c r="CS126" s="269"/>
      <c r="CT126" s="269"/>
      <c r="CU126" s="269"/>
      <c r="CV126" s="269"/>
      <c r="CW126" s="269"/>
      <c r="CX126" s="269"/>
      <c r="CY126" s="269"/>
      <c r="CZ126" s="269"/>
      <c r="DA126" s="269"/>
      <c r="DB126" s="269"/>
      <c r="DC126" s="269"/>
      <c r="DD126" s="269"/>
      <c r="DE126" s="269"/>
      <c r="DF126" s="269"/>
      <c r="DG126" s="269"/>
      <c r="DH126" s="269"/>
      <c r="DI126" s="269"/>
    </row>
    <row r="127" spans="1:113" x14ac:dyDescent="0.25">
      <c r="A127" s="269"/>
      <c r="B127" s="269"/>
      <c r="C127" s="269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  <c r="AA127" s="269"/>
      <c r="AB127" s="269"/>
      <c r="AC127" s="269"/>
      <c r="AD127" s="269"/>
      <c r="AE127" s="269"/>
      <c r="AF127" s="269"/>
      <c r="AG127" s="269"/>
      <c r="AH127" s="269"/>
      <c r="AI127" s="269"/>
      <c r="AJ127" s="269"/>
      <c r="AK127" s="269"/>
      <c r="AL127" s="269"/>
      <c r="AM127" s="269"/>
      <c r="AN127" s="269"/>
      <c r="AO127" s="269"/>
      <c r="AP127" s="269"/>
      <c r="AQ127" s="269"/>
      <c r="AR127" s="269"/>
      <c r="AS127" s="269"/>
      <c r="AT127" s="269"/>
      <c r="AU127" s="269"/>
      <c r="AV127" s="269"/>
      <c r="AW127" s="269"/>
      <c r="AX127" s="269"/>
      <c r="AY127" s="269"/>
      <c r="AZ127" s="269"/>
      <c r="BA127" s="269"/>
      <c r="BB127" s="269"/>
      <c r="BC127" s="269"/>
      <c r="BD127" s="269"/>
      <c r="BE127" s="269"/>
      <c r="BF127" s="269"/>
      <c r="BG127" s="269"/>
      <c r="BH127" s="269"/>
      <c r="BI127" s="269"/>
      <c r="BJ127" s="269"/>
      <c r="BK127" s="269"/>
      <c r="BL127" s="269"/>
      <c r="BM127" s="269"/>
      <c r="BN127" s="269"/>
      <c r="BO127" s="269"/>
      <c r="BP127" s="269"/>
      <c r="BQ127" s="269"/>
      <c r="BR127" s="269"/>
      <c r="BS127" s="269"/>
      <c r="BT127" s="269"/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  <c r="CH127" s="269"/>
      <c r="CI127" s="269"/>
      <c r="CJ127" s="269"/>
      <c r="CK127" s="269"/>
      <c r="CL127" s="269"/>
      <c r="CM127" s="269"/>
      <c r="CN127" s="269"/>
      <c r="CO127" s="269"/>
      <c r="CP127" s="269"/>
      <c r="CQ127" s="269"/>
      <c r="CR127" s="269"/>
      <c r="CS127" s="269"/>
      <c r="CT127" s="269"/>
      <c r="CU127" s="269"/>
      <c r="CV127" s="269"/>
      <c r="CW127" s="269"/>
      <c r="CX127" s="269"/>
      <c r="CY127" s="269"/>
      <c r="CZ127" s="269"/>
      <c r="DA127" s="269"/>
      <c r="DB127" s="269"/>
      <c r="DC127" s="269"/>
      <c r="DD127" s="269"/>
      <c r="DE127" s="269"/>
      <c r="DF127" s="269"/>
      <c r="DG127" s="269"/>
      <c r="DH127" s="269"/>
      <c r="DI127" s="269"/>
    </row>
    <row r="128" spans="1:113" x14ac:dyDescent="0.25">
      <c r="A128" s="269"/>
      <c r="B128" s="269"/>
      <c r="C128" s="269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  <c r="AA128" s="269"/>
      <c r="AB128" s="269"/>
      <c r="AC128" s="269"/>
      <c r="AD128" s="269"/>
      <c r="AE128" s="269"/>
      <c r="AF128" s="269"/>
      <c r="AG128" s="269"/>
      <c r="AH128" s="269"/>
      <c r="AI128" s="269"/>
      <c r="AJ128" s="269"/>
      <c r="AK128" s="269"/>
      <c r="AL128" s="269"/>
      <c r="AM128" s="269"/>
      <c r="AN128" s="269"/>
      <c r="AO128" s="269"/>
      <c r="AP128" s="269"/>
      <c r="AQ128" s="269"/>
      <c r="AR128" s="269"/>
      <c r="AS128" s="269"/>
      <c r="AT128" s="269"/>
      <c r="AU128" s="269"/>
      <c r="AV128" s="269"/>
      <c r="AW128" s="269"/>
      <c r="AX128" s="269"/>
      <c r="AY128" s="269"/>
      <c r="AZ128" s="269"/>
      <c r="BA128" s="269"/>
      <c r="BB128" s="269"/>
      <c r="BC128" s="269"/>
      <c r="BD128" s="269"/>
      <c r="BE128" s="269"/>
      <c r="BF128" s="269"/>
      <c r="BG128" s="269"/>
      <c r="BH128" s="269"/>
      <c r="BI128" s="269"/>
      <c r="BJ128" s="269"/>
      <c r="BK128" s="269"/>
      <c r="BL128" s="269"/>
      <c r="BM128" s="269"/>
      <c r="BN128" s="269"/>
      <c r="BO128" s="269"/>
      <c r="BP128" s="269"/>
      <c r="BQ128" s="269"/>
      <c r="BR128" s="269"/>
      <c r="BS128" s="269"/>
      <c r="BT128" s="269"/>
      <c r="BU128" s="269"/>
      <c r="BV128" s="269"/>
      <c r="BW128" s="269"/>
      <c r="BX128" s="269"/>
      <c r="BY128" s="269"/>
      <c r="BZ128" s="269"/>
      <c r="CA128" s="269"/>
      <c r="CB128" s="269"/>
      <c r="CC128" s="269"/>
      <c r="CD128" s="269"/>
      <c r="CE128" s="269"/>
      <c r="CF128" s="269"/>
      <c r="CG128" s="269"/>
      <c r="CH128" s="269"/>
      <c r="CI128" s="269"/>
      <c r="CJ128" s="269"/>
      <c r="CK128" s="269"/>
      <c r="CL128" s="269"/>
      <c r="CM128" s="269"/>
      <c r="CN128" s="269"/>
      <c r="CO128" s="269"/>
      <c r="CP128" s="269"/>
      <c r="CQ128" s="269"/>
      <c r="CR128" s="269"/>
      <c r="CS128" s="269"/>
      <c r="CT128" s="269"/>
      <c r="CU128" s="269"/>
      <c r="CV128" s="269"/>
      <c r="CW128" s="269"/>
      <c r="CX128" s="269"/>
      <c r="CY128" s="269"/>
      <c r="CZ128" s="269"/>
      <c r="DA128" s="269"/>
      <c r="DB128" s="269"/>
      <c r="DC128" s="269"/>
      <c r="DD128" s="269"/>
      <c r="DE128" s="269"/>
      <c r="DF128" s="269"/>
      <c r="DG128" s="269"/>
      <c r="DH128" s="269"/>
      <c r="DI128" s="269"/>
    </row>
    <row r="129" spans="1:113" x14ac:dyDescent="0.25">
      <c r="A129" s="269"/>
      <c r="B129" s="269"/>
      <c r="C129" s="2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269"/>
      <c r="AB129" s="269"/>
      <c r="AC129" s="269"/>
      <c r="AD129" s="269"/>
      <c r="AE129" s="269"/>
      <c r="AF129" s="269"/>
      <c r="AG129" s="269"/>
      <c r="AH129" s="269"/>
      <c r="AI129" s="269"/>
      <c r="AJ129" s="269"/>
      <c r="AK129" s="269"/>
      <c r="AL129" s="269"/>
      <c r="AM129" s="269"/>
      <c r="AN129" s="269"/>
      <c r="AO129" s="269"/>
      <c r="AP129" s="269"/>
      <c r="AQ129" s="269"/>
      <c r="AR129" s="269"/>
      <c r="AS129" s="269"/>
      <c r="AT129" s="269"/>
      <c r="AU129" s="269"/>
      <c r="AV129" s="269"/>
      <c r="AW129" s="269"/>
      <c r="AX129" s="269"/>
      <c r="AY129" s="269"/>
      <c r="AZ129" s="269"/>
      <c r="BA129" s="269"/>
      <c r="BB129" s="269"/>
      <c r="BC129" s="269"/>
      <c r="BD129" s="269"/>
      <c r="BE129" s="269"/>
      <c r="BF129" s="269"/>
      <c r="BG129" s="269"/>
      <c r="BH129" s="269"/>
      <c r="BI129" s="269"/>
      <c r="BJ129" s="269"/>
      <c r="BK129" s="269"/>
      <c r="BL129" s="269"/>
      <c r="BM129" s="269"/>
      <c r="BN129" s="269"/>
      <c r="BO129" s="269"/>
      <c r="BP129" s="269"/>
      <c r="BQ129" s="269"/>
      <c r="BR129" s="269"/>
      <c r="BS129" s="269"/>
      <c r="BT129" s="269"/>
      <c r="BU129" s="269"/>
      <c r="BV129" s="269"/>
      <c r="BW129" s="269"/>
      <c r="BX129" s="269"/>
      <c r="BY129" s="269"/>
      <c r="BZ129" s="269"/>
      <c r="CA129" s="269"/>
      <c r="CB129" s="269"/>
      <c r="CC129" s="269"/>
      <c r="CD129" s="269"/>
      <c r="CE129" s="269"/>
      <c r="CF129" s="269"/>
      <c r="CG129" s="269"/>
      <c r="CH129" s="269"/>
      <c r="CI129" s="269"/>
      <c r="CJ129" s="269"/>
      <c r="CK129" s="269"/>
      <c r="CL129" s="269"/>
      <c r="CM129" s="269"/>
      <c r="CN129" s="269"/>
      <c r="CO129" s="269"/>
      <c r="CP129" s="269"/>
      <c r="CQ129" s="269"/>
      <c r="CR129" s="269"/>
      <c r="CS129" s="269"/>
      <c r="CT129" s="269"/>
      <c r="CU129" s="269"/>
      <c r="CV129" s="269"/>
      <c r="CW129" s="269"/>
      <c r="CX129" s="269"/>
      <c r="CY129" s="269"/>
      <c r="CZ129" s="269"/>
      <c r="DA129" s="269"/>
      <c r="DB129" s="269"/>
      <c r="DC129" s="269"/>
      <c r="DD129" s="269"/>
      <c r="DE129" s="269"/>
      <c r="DF129" s="269"/>
      <c r="DG129" s="269"/>
      <c r="DH129" s="269"/>
      <c r="DI129" s="269"/>
    </row>
    <row r="130" spans="1:113" x14ac:dyDescent="0.25">
      <c r="A130" s="269"/>
      <c r="B130" s="269"/>
      <c r="C130" s="2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  <c r="AB130" s="269"/>
      <c r="AC130" s="269"/>
      <c r="AD130" s="269"/>
      <c r="AE130" s="269"/>
      <c r="AF130" s="269"/>
      <c r="AG130" s="269"/>
      <c r="AH130" s="269"/>
      <c r="AI130" s="269"/>
      <c r="AJ130" s="269"/>
      <c r="AK130" s="269"/>
      <c r="AL130" s="269"/>
      <c r="AM130" s="269"/>
      <c r="AN130" s="269"/>
      <c r="AO130" s="269"/>
      <c r="AP130" s="269"/>
      <c r="AQ130" s="269"/>
      <c r="AR130" s="269"/>
      <c r="AS130" s="269"/>
      <c r="AT130" s="269"/>
      <c r="AU130" s="269"/>
      <c r="AV130" s="269"/>
      <c r="AW130" s="269"/>
      <c r="AX130" s="269"/>
      <c r="AY130" s="269"/>
      <c r="AZ130" s="269"/>
      <c r="BA130" s="269"/>
      <c r="BB130" s="269"/>
      <c r="BC130" s="269"/>
      <c r="BD130" s="269"/>
      <c r="BE130" s="269"/>
      <c r="BF130" s="269"/>
      <c r="BG130" s="269"/>
      <c r="BH130" s="269"/>
      <c r="BI130" s="269"/>
      <c r="BJ130" s="269"/>
      <c r="BK130" s="269"/>
      <c r="BL130" s="269"/>
      <c r="BM130" s="269"/>
      <c r="BN130" s="269"/>
      <c r="BO130" s="269"/>
      <c r="BP130" s="269"/>
      <c r="BQ130" s="269"/>
      <c r="BR130" s="269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  <c r="CH130" s="269"/>
      <c r="CI130" s="269"/>
      <c r="CJ130" s="269"/>
      <c r="CK130" s="269"/>
      <c r="CL130" s="269"/>
      <c r="CM130" s="269"/>
      <c r="CN130" s="269"/>
      <c r="CO130" s="269"/>
      <c r="CP130" s="269"/>
      <c r="CQ130" s="269"/>
      <c r="CR130" s="269"/>
      <c r="CS130" s="269"/>
      <c r="CT130" s="269"/>
      <c r="CU130" s="269"/>
      <c r="CV130" s="269"/>
      <c r="CW130" s="269"/>
      <c r="CX130" s="269"/>
      <c r="CY130" s="269"/>
      <c r="CZ130" s="269"/>
      <c r="DA130" s="269"/>
      <c r="DB130" s="269"/>
      <c r="DC130" s="269"/>
      <c r="DD130" s="269"/>
      <c r="DE130" s="269"/>
      <c r="DF130" s="269"/>
      <c r="DG130" s="269"/>
      <c r="DH130" s="269"/>
      <c r="DI130" s="269"/>
    </row>
    <row r="131" spans="1:113" x14ac:dyDescent="0.25">
      <c r="A131" s="269"/>
      <c r="B131" s="269"/>
      <c r="C131" s="2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  <c r="AB131" s="269"/>
      <c r="AC131" s="269"/>
      <c r="AD131" s="269"/>
      <c r="AE131" s="269"/>
      <c r="AF131" s="269"/>
      <c r="AG131" s="269"/>
      <c r="AH131" s="269"/>
      <c r="AI131" s="269"/>
      <c r="AJ131" s="269"/>
      <c r="AK131" s="269"/>
      <c r="AL131" s="269"/>
      <c r="AM131" s="269"/>
      <c r="AN131" s="269"/>
      <c r="AO131" s="269"/>
      <c r="AP131" s="269"/>
      <c r="AQ131" s="269"/>
      <c r="AR131" s="269"/>
      <c r="AS131" s="269"/>
      <c r="AT131" s="269"/>
      <c r="AU131" s="269"/>
      <c r="AV131" s="269"/>
      <c r="AW131" s="269"/>
      <c r="AX131" s="269"/>
      <c r="AY131" s="269"/>
      <c r="AZ131" s="269"/>
      <c r="BA131" s="269"/>
      <c r="BB131" s="269"/>
      <c r="BC131" s="269"/>
      <c r="BD131" s="269"/>
      <c r="BE131" s="269"/>
      <c r="BF131" s="269"/>
      <c r="BG131" s="269"/>
      <c r="BH131" s="269"/>
      <c r="BI131" s="269"/>
      <c r="BJ131" s="269"/>
      <c r="BK131" s="269"/>
      <c r="BL131" s="269"/>
      <c r="BM131" s="269"/>
      <c r="BN131" s="269"/>
      <c r="BO131" s="269"/>
      <c r="BP131" s="269"/>
      <c r="BQ131" s="269"/>
      <c r="BR131" s="269"/>
      <c r="BS131" s="269"/>
      <c r="BT131" s="269"/>
      <c r="BU131" s="269"/>
      <c r="BV131" s="269"/>
      <c r="BW131" s="269"/>
      <c r="BX131" s="269"/>
      <c r="BY131" s="269"/>
      <c r="BZ131" s="269"/>
      <c r="CA131" s="269"/>
      <c r="CB131" s="269"/>
      <c r="CC131" s="269"/>
      <c r="CD131" s="269"/>
      <c r="CE131" s="269"/>
      <c r="CF131" s="269"/>
      <c r="CG131" s="269"/>
      <c r="CH131" s="269"/>
      <c r="CI131" s="269"/>
      <c r="CJ131" s="269"/>
      <c r="CK131" s="269"/>
      <c r="CL131" s="269"/>
      <c r="CM131" s="269"/>
      <c r="CN131" s="269"/>
      <c r="CO131" s="269"/>
      <c r="CP131" s="269"/>
      <c r="CQ131" s="269"/>
      <c r="CR131" s="269"/>
      <c r="CS131" s="269"/>
      <c r="CT131" s="269"/>
      <c r="CU131" s="269"/>
      <c r="CV131" s="269"/>
      <c r="CW131" s="269"/>
      <c r="CX131" s="269"/>
      <c r="CY131" s="269"/>
      <c r="CZ131" s="269"/>
      <c r="DA131" s="269"/>
      <c r="DB131" s="269"/>
      <c r="DC131" s="269"/>
      <c r="DD131" s="269"/>
      <c r="DE131" s="269"/>
      <c r="DF131" s="269"/>
      <c r="DG131" s="269"/>
      <c r="DH131" s="269"/>
      <c r="DI131" s="269"/>
    </row>
    <row r="132" spans="1:113" x14ac:dyDescent="0.25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  <c r="AB132" s="269"/>
      <c r="AC132" s="269"/>
      <c r="AD132" s="269"/>
      <c r="AE132" s="269"/>
      <c r="AF132" s="269"/>
      <c r="AG132" s="269"/>
      <c r="AH132" s="269"/>
      <c r="AI132" s="269"/>
      <c r="AJ132" s="269"/>
      <c r="AK132" s="269"/>
      <c r="AL132" s="269"/>
      <c r="AM132" s="269"/>
      <c r="AN132" s="269"/>
      <c r="AO132" s="269"/>
      <c r="AP132" s="269"/>
      <c r="AQ132" s="269"/>
      <c r="AR132" s="269"/>
      <c r="AS132" s="269"/>
      <c r="AT132" s="269"/>
      <c r="AU132" s="269"/>
      <c r="AV132" s="269"/>
      <c r="AW132" s="269"/>
      <c r="AX132" s="269"/>
      <c r="AY132" s="269"/>
      <c r="AZ132" s="269"/>
      <c r="BA132" s="269"/>
      <c r="BB132" s="269"/>
      <c r="BC132" s="269"/>
      <c r="BD132" s="269"/>
      <c r="BE132" s="269"/>
      <c r="BF132" s="269"/>
      <c r="BG132" s="269"/>
      <c r="BH132" s="269"/>
      <c r="BI132" s="269"/>
      <c r="BJ132" s="269"/>
      <c r="BK132" s="269"/>
      <c r="BL132" s="269"/>
      <c r="BM132" s="269"/>
      <c r="BN132" s="269"/>
      <c r="BO132" s="269"/>
      <c r="BP132" s="269"/>
      <c r="BQ132" s="269"/>
      <c r="BR132" s="269"/>
      <c r="BS132" s="269"/>
      <c r="BT132" s="269"/>
      <c r="BU132" s="269"/>
      <c r="BV132" s="269"/>
      <c r="BW132" s="269"/>
      <c r="BX132" s="269"/>
      <c r="BY132" s="269"/>
      <c r="BZ132" s="269"/>
      <c r="CA132" s="269"/>
      <c r="CB132" s="269"/>
      <c r="CC132" s="269"/>
      <c r="CD132" s="269"/>
      <c r="CE132" s="269"/>
      <c r="CF132" s="269"/>
      <c r="CG132" s="269"/>
      <c r="CH132" s="269"/>
      <c r="CI132" s="269"/>
      <c r="CJ132" s="269"/>
      <c r="CK132" s="269"/>
      <c r="CL132" s="269"/>
      <c r="CM132" s="269"/>
      <c r="CN132" s="269"/>
      <c r="CO132" s="269"/>
      <c r="CP132" s="269"/>
      <c r="CQ132" s="269"/>
      <c r="CR132" s="269"/>
      <c r="CS132" s="269"/>
      <c r="CT132" s="269"/>
      <c r="CU132" s="269"/>
      <c r="CV132" s="269"/>
      <c r="CW132" s="269"/>
      <c r="CX132" s="269"/>
      <c r="CY132" s="269"/>
      <c r="CZ132" s="269"/>
      <c r="DA132" s="269"/>
      <c r="DB132" s="269"/>
      <c r="DC132" s="269"/>
      <c r="DD132" s="269"/>
      <c r="DE132" s="269"/>
      <c r="DF132" s="269"/>
      <c r="DG132" s="269"/>
      <c r="DH132" s="269"/>
      <c r="DI132" s="269"/>
    </row>
    <row r="133" spans="1:113" x14ac:dyDescent="0.25">
      <c r="A133" s="269"/>
      <c r="B133" s="269"/>
      <c r="C133" s="2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  <c r="AA133" s="269"/>
      <c r="AB133" s="269"/>
      <c r="AC133" s="269"/>
      <c r="AD133" s="269"/>
      <c r="AE133" s="269"/>
      <c r="AF133" s="269"/>
      <c r="AG133" s="269"/>
      <c r="AH133" s="269"/>
      <c r="AI133" s="269"/>
      <c r="AJ133" s="269"/>
      <c r="AK133" s="269"/>
      <c r="AL133" s="269"/>
      <c r="AM133" s="269"/>
      <c r="AN133" s="269"/>
      <c r="AO133" s="269"/>
      <c r="AP133" s="269"/>
      <c r="AQ133" s="269"/>
      <c r="AR133" s="269"/>
      <c r="AS133" s="269"/>
      <c r="AT133" s="269"/>
      <c r="AU133" s="269"/>
      <c r="AV133" s="269"/>
      <c r="AW133" s="269"/>
      <c r="AX133" s="269"/>
      <c r="AY133" s="269"/>
      <c r="AZ133" s="269"/>
      <c r="BA133" s="269"/>
      <c r="BB133" s="269"/>
      <c r="BC133" s="269"/>
      <c r="BD133" s="269"/>
      <c r="BE133" s="269"/>
      <c r="BF133" s="269"/>
      <c r="BG133" s="269"/>
      <c r="BH133" s="269"/>
      <c r="BI133" s="269"/>
      <c r="BJ133" s="269"/>
      <c r="BK133" s="269"/>
      <c r="BL133" s="269"/>
      <c r="BM133" s="269"/>
      <c r="BN133" s="269"/>
      <c r="BO133" s="269"/>
      <c r="BP133" s="269"/>
      <c r="BQ133" s="269"/>
      <c r="BR133" s="269"/>
      <c r="BS133" s="269"/>
      <c r="BT133" s="269"/>
      <c r="BU133" s="269"/>
      <c r="BV133" s="269"/>
      <c r="BW133" s="269"/>
      <c r="BX133" s="269"/>
      <c r="BY133" s="269"/>
      <c r="BZ133" s="269"/>
      <c r="CA133" s="269"/>
      <c r="CB133" s="269"/>
      <c r="CC133" s="269"/>
      <c r="CD133" s="269"/>
      <c r="CE133" s="269"/>
      <c r="CF133" s="269"/>
      <c r="CG133" s="269"/>
      <c r="CH133" s="269"/>
      <c r="CI133" s="269"/>
      <c r="CJ133" s="269"/>
      <c r="CK133" s="269"/>
      <c r="CL133" s="269"/>
      <c r="CM133" s="269"/>
      <c r="CN133" s="269"/>
      <c r="CO133" s="269"/>
      <c r="CP133" s="269"/>
      <c r="CQ133" s="269"/>
      <c r="CR133" s="269"/>
      <c r="CS133" s="269"/>
      <c r="CT133" s="269"/>
      <c r="CU133" s="269"/>
      <c r="CV133" s="269"/>
      <c r="CW133" s="269"/>
      <c r="CX133" s="269"/>
      <c r="CY133" s="269"/>
      <c r="CZ133" s="269"/>
      <c r="DA133" s="269"/>
      <c r="DB133" s="269"/>
      <c r="DC133" s="269"/>
      <c r="DD133" s="269"/>
      <c r="DE133" s="269"/>
      <c r="DF133" s="269"/>
      <c r="DG133" s="269"/>
      <c r="DH133" s="269"/>
      <c r="DI133" s="269"/>
    </row>
    <row r="134" spans="1:113" x14ac:dyDescent="0.25">
      <c r="A134" s="269"/>
      <c r="B134" s="269"/>
      <c r="C134" s="2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  <c r="AB134" s="269"/>
      <c r="AC134" s="269"/>
      <c r="AD134" s="269"/>
      <c r="AE134" s="269"/>
      <c r="AF134" s="269"/>
      <c r="AG134" s="269"/>
      <c r="AH134" s="269"/>
      <c r="AI134" s="269"/>
      <c r="AJ134" s="269"/>
      <c r="AK134" s="269"/>
      <c r="AL134" s="269"/>
      <c r="AM134" s="269"/>
      <c r="AN134" s="269"/>
      <c r="AO134" s="269"/>
      <c r="AP134" s="269"/>
      <c r="AQ134" s="269"/>
      <c r="AR134" s="269"/>
      <c r="AS134" s="269"/>
      <c r="AT134" s="269"/>
      <c r="AU134" s="269"/>
      <c r="AV134" s="269"/>
      <c r="AW134" s="269"/>
      <c r="AX134" s="269"/>
      <c r="AY134" s="269"/>
      <c r="AZ134" s="269"/>
      <c r="BA134" s="269"/>
      <c r="BB134" s="269"/>
      <c r="BC134" s="269"/>
      <c r="BD134" s="269"/>
      <c r="BE134" s="269"/>
      <c r="BF134" s="269"/>
      <c r="BG134" s="269"/>
      <c r="BH134" s="269"/>
      <c r="BI134" s="269"/>
      <c r="BJ134" s="269"/>
      <c r="BK134" s="269"/>
      <c r="BL134" s="269"/>
      <c r="BM134" s="269"/>
      <c r="BN134" s="269"/>
      <c r="BO134" s="269"/>
      <c r="BP134" s="269"/>
      <c r="BQ134" s="269"/>
      <c r="BR134" s="269"/>
      <c r="BS134" s="269"/>
      <c r="BT134" s="269"/>
      <c r="BU134" s="269"/>
      <c r="BV134" s="269"/>
      <c r="BW134" s="269"/>
      <c r="BX134" s="269"/>
      <c r="BY134" s="269"/>
      <c r="BZ134" s="269"/>
      <c r="CA134" s="269"/>
      <c r="CB134" s="269"/>
      <c r="CC134" s="269"/>
      <c r="CD134" s="269"/>
      <c r="CE134" s="269"/>
      <c r="CF134" s="269"/>
      <c r="CG134" s="269"/>
      <c r="CH134" s="269"/>
      <c r="CI134" s="269"/>
      <c r="CJ134" s="269"/>
      <c r="CK134" s="269"/>
      <c r="CL134" s="269"/>
      <c r="CM134" s="269"/>
      <c r="CN134" s="269"/>
      <c r="CO134" s="269"/>
      <c r="CP134" s="269"/>
      <c r="CQ134" s="269"/>
      <c r="CR134" s="269"/>
      <c r="CS134" s="269"/>
      <c r="CT134" s="269"/>
      <c r="CU134" s="269"/>
      <c r="CV134" s="269"/>
      <c r="CW134" s="269"/>
      <c r="CX134" s="269"/>
      <c r="CY134" s="269"/>
      <c r="CZ134" s="269"/>
      <c r="DA134" s="269"/>
      <c r="DB134" s="269"/>
      <c r="DC134" s="269"/>
      <c r="DD134" s="269"/>
      <c r="DE134" s="269"/>
      <c r="DF134" s="269"/>
      <c r="DG134" s="269"/>
      <c r="DH134" s="269"/>
      <c r="DI134" s="269"/>
    </row>
    <row r="135" spans="1:113" x14ac:dyDescent="0.25">
      <c r="A135" s="269"/>
      <c r="B135" s="269"/>
      <c r="C135" s="2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  <c r="AA135" s="269"/>
      <c r="AB135" s="269"/>
      <c r="AC135" s="269"/>
      <c r="AD135" s="269"/>
      <c r="AE135" s="269"/>
      <c r="AF135" s="269"/>
      <c r="AG135" s="269"/>
      <c r="AH135" s="269"/>
      <c r="AI135" s="269"/>
      <c r="AJ135" s="269"/>
      <c r="AK135" s="269"/>
      <c r="AL135" s="269"/>
      <c r="AM135" s="269"/>
      <c r="AN135" s="269"/>
      <c r="AO135" s="269"/>
      <c r="AP135" s="269"/>
      <c r="AQ135" s="269"/>
      <c r="AR135" s="269"/>
      <c r="AS135" s="269"/>
      <c r="AT135" s="269"/>
      <c r="AU135" s="269"/>
      <c r="AV135" s="269"/>
      <c r="AW135" s="269"/>
      <c r="AX135" s="269"/>
      <c r="AY135" s="269"/>
      <c r="AZ135" s="269"/>
      <c r="BA135" s="269"/>
      <c r="BB135" s="269"/>
      <c r="BC135" s="269"/>
      <c r="BD135" s="269"/>
      <c r="BE135" s="269"/>
      <c r="BF135" s="269"/>
      <c r="BG135" s="269"/>
      <c r="BH135" s="269"/>
      <c r="BI135" s="269"/>
      <c r="BJ135" s="269"/>
      <c r="BK135" s="269"/>
      <c r="BL135" s="269"/>
      <c r="BM135" s="269"/>
      <c r="BN135" s="269"/>
      <c r="BO135" s="269"/>
      <c r="BP135" s="269"/>
      <c r="BQ135" s="269"/>
      <c r="BR135" s="269"/>
      <c r="BS135" s="269"/>
      <c r="BT135" s="269"/>
      <c r="BU135" s="269"/>
      <c r="BV135" s="269"/>
      <c r="BW135" s="269"/>
      <c r="BX135" s="269"/>
      <c r="BY135" s="269"/>
      <c r="BZ135" s="269"/>
      <c r="CA135" s="269"/>
      <c r="CB135" s="269"/>
      <c r="CC135" s="269"/>
      <c r="CD135" s="269"/>
      <c r="CE135" s="269"/>
      <c r="CF135" s="269"/>
      <c r="CG135" s="269"/>
      <c r="CH135" s="269"/>
      <c r="CI135" s="269"/>
      <c r="CJ135" s="269"/>
      <c r="CK135" s="269"/>
      <c r="CL135" s="269"/>
      <c r="CM135" s="269"/>
      <c r="CN135" s="269"/>
      <c r="CO135" s="269"/>
      <c r="CP135" s="269"/>
      <c r="CQ135" s="269"/>
      <c r="CR135" s="269"/>
      <c r="CS135" s="269"/>
      <c r="CT135" s="269"/>
      <c r="CU135" s="269"/>
      <c r="CV135" s="269"/>
      <c r="CW135" s="269"/>
      <c r="CX135" s="269"/>
      <c r="CY135" s="269"/>
      <c r="CZ135" s="269"/>
      <c r="DA135" s="269"/>
      <c r="DB135" s="269"/>
      <c r="DC135" s="269"/>
      <c r="DD135" s="269"/>
      <c r="DE135" s="269"/>
      <c r="DF135" s="269"/>
      <c r="DG135" s="269"/>
      <c r="DH135" s="269"/>
      <c r="DI135" s="269"/>
    </row>
    <row r="136" spans="1:113" x14ac:dyDescent="0.25">
      <c r="A136" s="269"/>
      <c r="B136" s="269"/>
      <c r="C136" s="2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269"/>
      <c r="AB136" s="269"/>
      <c r="AC136" s="269"/>
      <c r="AD136" s="269"/>
      <c r="AE136" s="269"/>
      <c r="AF136" s="269"/>
      <c r="AG136" s="269"/>
      <c r="AH136" s="269"/>
      <c r="AI136" s="269"/>
      <c r="AJ136" s="269"/>
      <c r="AK136" s="269"/>
      <c r="AL136" s="269"/>
      <c r="AM136" s="269"/>
      <c r="AN136" s="269"/>
      <c r="AO136" s="269"/>
      <c r="AP136" s="269"/>
      <c r="AQ136" s="269"/>
      <c r="AR136" s="269"/>
      <c r="AS136" s="269"/>
      <c r="AT136" s="269"/>
      <c r="AU136" s="269"/>
      <c r="AV136" s="269"/>
      <c r="AW136" s="269"/>
      <c r="AX136" s="269"/>
      <c r="AY136" s="269"/>
      <c r="AZ136" s="269"/>
      <c r="BA136" s="269"/>
      <c r="BB136" s="269"/>
      <c r="BC136" s="269"/>
      <c r="BD136" s="269"/>
      <c r="BE136" s="269"/>
      <c r="BF136" s="269"/>
      <c r="BG136" s="269"/>
      <c r="BH136" s="269"/>
      <c r="BI136" s="269"/>
      <c r="BJ136" s="269"/>
      <c r="BK136" s="269"/>
      <c r="BL136" s="269"/>
      <c r="BM136" s="269"/>
      <c r="BN136" s="269"/>
      <c r="BO136" s="269"/>
      <c r="BP136" s="269"/>
      <c r="BQ136" s="269"/>
      <c r="BR136" s="269"/>
      <c r="BS136" s="269"/>
      <c r="BT136" s="269"/>
      <c r="BU136" s="269"/>
      <c r="BV136" s="269"/>
      <c r="BW136" s="269"/>
      <c r="BX136" s="269"/>
      <c r="BY136" s="269"/>
      <c r="BZ136" s="269"/>
      <c r="CA136" s="269"/>
      <c r="CB136" s="269"/>
      <c r="CC136" s="269"/>
      <c r="CD136" s="269"/>
      <c r="CE136" s="269"/>
      <c r="CF136" s="269"/>
      <c r="CG136" s="269"/>
      <c r="CH136" s="269"/>
      <c r="CI136" s="269"/>
      <c r="CJ136" s="269"/>
      <c r="CK136" s="269"/>
      <c r="CL136" s="269"/>
      <c r="CM136" s="269"/>
      <c r="CN136" s="269"/>
      <c r="CO136" s="269"/>
      <c r="CP136" s="269"/>
      <c r="CQ136" s="269"/>
      <c r="CR136" s="269"/>
      <c r="CS136" s="269"/>
      <c r="CT136" s="269"/>
      <c r="CU136" s="269"/>
      <c r="CV136" s="269"/>
      <c r="CW136" s="269"/>
      <c r="CX136" s="269"/>
      <c r="CY136" s="269"/>
      <c r="CZ136" s="269"/>
      <c r="DA136" s="269"/>
      <c r="DB136" s="269"/>
      <c r="DC136" s="269"/>
      <c r="DD136" s="269"/>
      <c r="DE136" s="269"/>
      <c r="DF136" s="269"/>
      <c r="DG136" s="269"/>
      <c r="DH136" s="269"/>
      <c r="DI136" s="269"/>
    </row>
    <row r="137" spans="1:113" x14ac:dyDescent="0.25">
      <c r="A137" s="269"/>
      <c r="B137" s="269"/>
      <c r="C137" s="269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  <c r="AA137" s="269"/>
      <c r="AB137" s="269"/>
      <c r="AC137" s="269"/>
      <c r="AD137" s="269"/>
      <c r="AE137" s="269"/>
      <c r="AF137" s="269"/>
      <c r="AG137" s="269"/>
      <c r="AH137" s="269"/>
      <c r="AI137" s="269"/>
      <c r="AJ137" s="269"/>
      <c r="AK137" s="269"/>
      <c r="AL137" s="269"/>
      <c r="AM137" s="269"/>
      <c r="AN137" s="269"/>
      <c r="AO137" s="269"/>
      <c r="AP137" s="269"/>
      <c r="AQ137" s="269"/>
      <c r="AR137" s="269"/>
      <c r="AS137" s="269"/>
      <c r="AT137" s="269"/>
      <c r="AU137" s="269"/>
      <c r="AV137" s="269"/>
      <c r="AW137" s="269"/>
      <c r="AX137" s="269"/>
      <c r="AY137" s="269"/>
      <c r="AZ137" s="269"/>
      <c r="BA137" s="269"/>
      <c r="BB137" s="269"/>
      <c r="BC137" s="269"/>
      <c r="BD137" s="269"/>
      <c r="BE137" s="269"/>
      <c r="BF137" s="269"/>
      <c r="BG137" s="269"/>
      <c r="BH137" s="269"/>
      <c r="BI137" s="269"/>
      <c r="BJ137" s="269"/>
      <c r="BK137" s="269"/>
      <c r="BL137" s="269"/>
      <c r="BM137" s="269"/>
      <c r="BN137" s="269"/>
      <c r="BO137" s="269"/>
      <c r="BP137" s="269"/>
      <c r="BQ137" s="269"/>
      <c r="BR137" s="269"/>
      <c r="BS137" s="269"/>
      <c r="BT137" s="269"/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  <c r="CH137" s="269"/>
      <c r="CI137" s="269"/>
      <c r="CJ137" s="269"/>
      <c r="CK137" s="269"/>
      <c r="CL137" s="269"/>
      <c r="CM137" s="269"/>
      <c r="CN137" s="269"/>
      <c r="CO137" s="269"/>
      <c r="CP137" s="269"/>
      <c r="CQ137" s="269"/>
      <c r="CR137" s="269"/>
      <c r="CS137" s="269"/>
      <c r="CT137" s="269"/>
      <c r="CU137" s="269"/>
      <c r="CV137" s="269"/>
      <c r="CW137" s="269"/>
      <c r="CX137" s="269"/>
      <c r="CY137" s="269"/>
      <c r="CZ137" s="269"/>
      <c r="DA137" s="269"/>
      <c r="DB137" s="269"/>
      <c r="DC137" s="269"/>
      <c r="DD137" s="269"/>
      <c r="DE137" s="269"/>
      <c r="DF137" s="269"/>
      <c r="DG137" s="269"/>
      <c r="DH137" s="269"/>
      <c r="DI137" s="269"/>
    </row>
    <row r="138" spans="1:113" x14ac:dyDescent="0.25">
      <c r="A138" s="269"/>
      <c r="B138" s="269"/>
      <c r="C138" s="269"/>
      <c r="D138" s="269"/>
      <c r="E138" s="269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  <c r="AA138" s="269"/>
      <c r="AB138" s="269"/>
      <c r="AC138" s="269"/>
      <c r="AD138" s="269"/>
      <c r="AE138" s="269"/>
      <c r="AF138" s="269"/>
      <c r="AG138" s="269"/>
      <c r="AH138" s="269"/>
      <c r="AI138" s="269"/>
      <c r="AJ138" s="269"/>
      <c r="AK138" s="269"/>
      <c r="AL138" s="269"/>
      <c r="AM138" s="269"/>
      <c r="AN138" s="269"/>
      <c r="AO138" s="269"/>
      <c r="AP138" s="269"/>
      <c r="AQ138" s="269"/>
      <c r="AR138" s="269"/>
      <c r="AS138" s="269"/>
      <c r="AT138" s="269"/>
      <c r="AU138" s="269"/>
      <c r="AV138" s="269"/>
      <c r="AW138" s="269"/>
      <c r="AX138" s="269"/>
      <c r="AY138" s="269"/>
      <c r="AZ138" s="269"/>
      <c r="BA138" s="269"/>
      <c r="BB138" s="269"/>
      <c r="BC138" s="269"/>
      <c r="BD138" s="269"/>
      <c r="BE138" s="269"/>
      <c r="BF138" s="269"/>
      <c r="BG138" s="269"/>
      <c r="BH138" s="269"/>
      <c r="BI138" s="269"/>
      <c r="BJ138" s="269"/>
      <c r="BK138" s="269"/>
      <c r="BL138" s="269"/>
      <c r="BM138" s="269"/>
      <c r="BN138" s="269"/>
      <c r="BO138" s="269"/>
      <c r="BP138" s="269"/>
      <c r="BQ138" s="269"/>
      <c r="BR138" s="269"/>
      <c r="BS138" s="269"/>
      <c r="BT138" s="269"/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  <c r="CH138" s="269"/>
      <c r="CI138" s="269"/>
      <c r="CJ138" s="269"/>
      <c r="CK138" s="269"/>
      <c r="CL138" s="269"/>
      <c r="CM138" s="269"/>
      <c r="CN138" s="269"/>
      <c r="CO138" s="269"/>
      <c r="CP138" s="269"/>
      <c r="CQ138" s="269"/>
      <c r="CR138" s="269"/>
      <c r="CS138" s="269"/>
      <c r="CT138" s="269"/>
      <c r="CU138" s="269"/>
      <c r="CV138" s="269"/>
      <c r="CW138" s="269"/>
      <c r="CX138" s="269"/>
      <c r="CY138" s="269"/>
      <c r="CZ138" s="269"/>
      <c r="DA138" s="269"/>
      <c r="DB138" s="269"/>
      <c r="DC138" s="269"/>
      <c r="DD138" s="269"/>
      <c r="DE138" s="269"/>
      <c r="DF138" s="269"/>
      <c r="DG138" s="269"/>
      <c r="DH138" s="269"/>
      <c r="DI138" s="269"/>
    </row>
    <row r="139" spans="1:113" x14ac:dyDescent="0.25">
      <c r="A139" s="269"/>
      <c r="B139" s="269"/>
      <c r="C139" s="269"/>
      <c r="D139" s="269"/>
      <c r="E139" s="269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  <c r="AA139" s="269"/>
      <c r="AB139" s="269"/>
      <c r="AC139" s="269"/>
      <c r="AD139" s="269"/>
      <c r="AE139" s="269"/>
      <c r="AF139" s="269"/>
      <c r="AG139" s="269"/>
      <c r="AH139" s="269"/>
      <c r="AI139" s="269"/>
      <c r="AJ139" s="269"/>
      <c r="AK139" s="269"/>
      <c r="AL139" s="269"/>
      <c r="AM139" s="269"/>
      <c r="AN139" s="269"/>
      <c r="AO139" s="269"/>
      <c r="AP139" s="269"/>
      <c r="AQ139" s="269"/>
      <c r="AR139" s="269"/>
      <c r="AS139" s="269"/>
      <c r="AT139" s="269"/>
      <c r="AU139" s="269"/>
      <c r="AV139" s="269"/>
      <c r="AW139" s="269"/>
      <c r="AX139" s="269"/>
      <c r="AY139" s="269"/>
      <c r="AZ139" s="269"/>
      <c r="BA139" s="269"/>
      <c r="BB139" s="269"/>
      <c r="BC139" s="269"/>
      <c r="BD139" s="269"/>
      <c r="BE139" s="269"/>
      <c r="BF139" s="269"/>
      <c r="BG139" s="269"/>
      <c r="BH139" s="269"/>
      <c r="BI139" s="269"/>
      <c r="BJ139" s="269"/>
      <c r="BK139" s="269"/>
      <c r="BL139" s="269"/>
      <c r="BM139" s="269"/>
      <c r="BN139" s="269"/>
      <c r="BO139" s="269"/>
      <c r="BP139" s="269"/>
      <c r="BQ139" s="269"/>
      <c r="BR139" s="269"/>
      <c r="BS139" s="269"/>
      <c r="BT139" s="269"/>
      <c r="BU139" s="269"/>
      <c r="BV139" s="269"/>
      <c r="BW139" s="269"/>
      <c r="BX139" s="269"/>
      <c r="BY139" s="269"/>
      <c r="BZ139" s="269"/>
      <c r="CA139" s="269"/>
      <c r="CB139" s="269"/>
      <c r="CC139" s="269"/>
      <c r="CD139" s="269"/>
      <c r="CE139" s="269"/>
      <c r="CF139" s="269"/>
      <c r="CG139" s="269"/>
      <c r="CH139" s="269"/>
      <c r="CI139" s="269"/>
      <c r="CJ139" s="269"/>
      <c r="CK139" s="269"/>
      <c r="CL139" s="269"/>
      <c r="CM139" s="269"/>
      <c r="CN139" s="269"/>
      <c r="CO139" s="269"/>
      <c r="CP139" s="269"/>
      <c r="CQ139" s="269"/>
      <c r="CR139" s="269"/>
      <c r="CS139" s="269"/>
      <c r="CT139" s="269"/>
      <c r="CU139" s="269"/>
      <c r="CV139" s="269"/>
      <c r="CW139" s="269"/>
      <c r="CX139" s="269"/>
      <c r="CY139" s="269"/>
      <c r="CZ139" s="269"/>
      <c r="DA139" s="269"/>
      <c r="DB139" s="269"/>
      <c r="DC139" s="269"/>
      <c r="DD139" s="269"/>
      <c r="DE139" s="269"/>
      <c r="DF139" s="269"/>
      <c r="DG139" s="269"/>
      <c r="DH139" s="269"/>
      <c r="DI139" s="269"/>
    </row>
    <row r="140" spans="1:113" x14ac:dyDescent="0.25">
      <c r="A140" s="269"/>
      <c r="B140" s="269"/>
      <c r="C140" s="2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  <c r="AA140" s="269"/>
      <c r="AB140" s="269"/>
      <c r="AC140" s="269"/>
      <c r="AD140" s="269"/>
      <c r="AE140" s="269"/>
      <c r="AF140" s="269"/>
      <c r="AG140" s="269"/>
      <c r="AH140" s="269"/>
      <c r="AI140" s="269"/>
      <c r="AJ140" s="269"/>
      <c r="AK140" s="269"/>
      <c r="AL140" s="269"/>
      <c r="AM140" s="269"/>
      <c r="AN140" s="269"/>
      <c r="AO140" s="269"/>
      <c r="AP140" s="269"/>
      <c r="AQ140" s="269"/>
      <c r="AR140" s="269"/>
      <c r="AS140" s="269"/>
      <c r="AT140" s="269"/>
      <c r="AU140" s="269"/>
      <c r="AV140" s="269"/>
      <c r="AW140" s="269"/>
      <c r="AX140" s="269"/>
      <c r="AY140" s="269"/>
      <c r="AZ140" s="269"/>
      <c r="BA140" s="269"/>
      <c r="BB140" s="269"/>
      <c r="BC140" s="269"/>
      <c r="BD140" s="269"/>
      <c r="BE140" s="269"/>
      <c r="BF140" s="269"/>
      <c r="BG140" s="269"/>
      <c r="BH140" s="269"/>
      <c r="BI140" s="269"/>
      <c r="BJ140" s="269"/>
      <c r="BK140" s="269"/>
      <c r="BL140" s="269"/>
      <c r="BM140" s="269"/>
      <c r="BN140" s="269"/>
      <c r="BO140" s="269"/>
      <c r="BP140" s="269"/>
      <c r="BQ140" s="269"/>
      <c r="BR140" s="269"/>
      <c r="BS140" s="269"/>
      <c r="BT140" s="269"/>
      <c r="BU140" s="269"/>
      <c r="BV140" s="269"/>
      <c r="BW140" s="269"/>
      <c r="BX140" s="269"/>
      <c r="BY140" s="269"/>
      <c r="BZ140" s="269"/>
      <c r="CA140" s="269"/>
      <c r="CB140" s="269"/>
      <c r="CC140" s="269"/>
      <c r="CD140" s="269"/>
      <c r="CE140" s="269"/>
      <c r="CF140" s="269"/>
      <c r="CG140" s="269"/>
      <c r="CH140" s="269"/>
      <c r="CI140" s="269"/>
      <c r="CJ140" s="269"/>
      <c r="CK140" s="269"/>
      <c r="CL140" s="269"/>
      <c r="CM140" s="269"/>
      <c r="CN140" s="269"/>
      <c r="CO140" s="269"/>
      <c r="CP140" s="269"/>
      <c r="CQ140" s="269"/>
      <c r="CR140" s="269"/>
      <c r="CS140" s="269"/>
      <c r="CT140" s="269"/>
      <c r="CU140" s="269"/>
      <c r="CV140" s="269"/>
      <c r="CW140" s="269"/>
      <c r="CX140" s="269"/>
      <c r="CY140" s="269"/>
      <c r="CZ140" s="269"/>
      <c r="DA140" s="269"/>
      <c r="DB140" s="269"/>
      <c r="DC140" s="269"/>
      <c r="DD140" s="269"/>
      <c r="DE140" s="269"/>
      <c r="DF140" s="269"/>
      <c r="DG140" s="269"/>
      <c r="DH140" s="269"/>
      <c r="DI140" s="269"/>
    </row>
    <row r="141" spans="1:113" x14ac:dyDescent="0.25">
      <c r="A141" s="269"/>
      <c r="B141" s="269"/>
      <c r="C141" s="2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  <c r="AA141" s="269"/>
      <c r="AB141" s="269"/>
      <c r="AC141" s="269"/>
      <c r="AD141" s="269"/>
      <c r="AE141" s="269"/>
      <c r="AF141" s="269"/>
      <c r="AG141" s="269"/>
      <c r="AH141" s="269"/>
      <c r="AI141" s="269"/>
      <c r="AJ141" s="269"/>
      <c r="AK141" s="269"/>
      <c r="AL141" s="269"/>
      <c r="AM141" s="269"/>
      <c r="AN141" s="269"/>
      <c r="AO141" s="269"/>
      <c r="AP141" s="269"/>
      <c r="AQ141" s="269"/>
      <c r="AR141" s="269"/>
      <c r="AS141" s="269"/>
      <c r="AT141" s="269"/>
      <c r="AU141" s="269"/>
      <c r="AV141" s="269"/>
      <c r="AW141" s="269"/>
      <c r="AX141" s="269"/>
      <c r="AY141" s="269"/>
      <c r="AZ141" s="269"/>
      <c r="BA141" s="269"/>
      <c r="BB141" s="269"/>
      <c r="BC141" s="269"/>
      <c r="BD141" s="269"/>
      <c r="BE141" s="269"/>
      <c r="BF141" s="269"/>
      <c r="BG141" s="269"/>
      <c r="BH141" s="269"/>
      <c r="BI141" s="269"/>
      <c r="BJ141" s="269"/>
      <c r="BK141" s="269"/>
      <c r="BL141" s="269"/>
      <c r="BM141" s="269"/>
      <c r="BN141" s="269"/>
      <c r="BO141" s="269"/>
      <c r="BP141" s="269"/>
      <c r="BQ141" s="269"/>
      <c r="BR141" s="269"/>
      <c r="BS141" s="269"/>
      <c r="BT141" s="269"/>
      <c r="BU141" s="269"/>
      <c r="BV141" s="269"/>
      <c r="BW141" s="269"/>
      <c r="BX141" s="269"/>
      <c r="BY141" s="269"/>
      <c r="BZ141" s="269"/>
      <c r="CA141" s="269"/>
      <c r="CB141" s="269"/>
      <c r="CC141" s="269"/>
      <c r="CD141" s="269"/>
      <c r="CE141" s="269"/>
      <c r="CF141" s="269"/>
      <c r="CG141" s="269"/>
      <c r="CH141" s="269"/>
      <c r="CI141" s="269"/>
      <c r="CJ141" s="269"/>
      <c r="CK141" s="269"/>
      <c r="CL141" s="269"/>
      <c r="CM141" s="269"/>
      <c r="CN141" s="269"/>
      <c r="CO141" s="269"/>
      <c r="CP141" s="269"/>
      <c r="CQ141" s="269"/>
      <c r="CR141" s="269"/>
      <c r="CS141" s="269"/>
      <c r="CT141" s="269"/>
      <c r="CU141" s="269"/>
      <c r="CV141" s="269"/>
      <c r="CW141" s="269"/>
      <c r="CX141" s="269"/>
      <c r="CY141" s="269"/>
      <c r="CZ141" s="269"/>
      <c r="DA141" s="269"/>
      <c r="DB141" s="269"/>
      <c r="DC141" s="269"/>
      <c r="DD141" s="269"/>
      <c r="DE141" s="269"/>
      <c r="DF141" s="269"/>
      <c r="DG141" s="269"/>
      <c r="DH141" s="269"/>
      <c r="DI141" s="269"/>
    </row>
    <row r="142" spans="1:113" x14ac:dyDescent="0.25">
      <c r="A142" s="269"/>
      <c r="B142" s="269"/>
      <c r="C142" s="2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  <c r="AA142" s="269"/>
      <c r="AB142" s="269"/>
      <c r="AC142" s="269"/>
      <c r="AD142" s="269"/>
      <c r="AE142" s="269"/>
      <c r="AF142" s="269"/>
      <c r="AG142" s="269"/>
      <c r="AH142" s="269"/>
      <c r="AI142" s="269"/>
      <c r="AJ142" s="269"/>
      <c r="AK142" s="269"/>
      <c r="AL142" s="269"/>
      <c r="AM142" s="269"/>
      <c r="AN142" s="269"/>
      <c r="AO142" s="269"/>
      <c r="AP142" s="269"/>
      <c r="AQ142" s="269"/>
      <c r="AR142" s="269"/>
      <c r="AS142" s="269"/>
      <c r="AT142" s="269"/>
      <c r="AU142" s="269"/>
      <c r="AV142" s="269"/>
      <c r="AW142" s="269"/>
      <c r="AX142" s="269"/>
      <c r="AY142" s="269"/>
      <c r="AZ142" s="269"/>
      <c r="BA142" s="269"/>
      <c r="BB142" s="269"/>
      <c r="BC142" s="269"/>
      <c r="BD142" s="269"/>
      <c r="BE142" s="269"/>
      <c r="BF142" s="269"/>
      <c r="BG142" s="269"/>
      <c r="BH142" s="269"/>
      <c r="BI142" s="269"/>
      <c r="BJ142" s="269"/>
      <c r="BK142" s="269"/>
      <c r="BL142" s="269"/>
      <c r="BM142" s="269"/>
      <c r="BN142" s="269"/>
      <c r="BO142" s="269"/>
      <c r="BP142" s="269"/>
      <c r="BQ142" s="269"/>
      <c r="BR142" s="269"/>
      <c r="BS142" s="269"/>
      <c r="BT142" s="269"/>
      <c r="BU142" s="269"/>
      <c r="BV142" s="269"/>
      <c r="BW142" s="269"/>
      <c r="BX142" s="269"/>
      <c r="BY142" s="269"/>
      <c r="BZ142" s="269"/>
      <c r="CA142" s="269"/>
      <c r="CB142" s="269"/>
      <c r="CC142" s="269"/>
      <c r="CD142" s="269"/>
      <c r="CE142" s="269"/>
      <c r="CF142" s="269"/>
      <c r="CG142" s="269"/>
      <c r="CH142" s="269"/>
      <c r="CI142" s="269"/>
      <c r="CJ142" s="269"/>
      <c r="CK142" s="269"/>
      <c r="CL142" s="269"/>
      <c r="CM142" s="269"/>
      <c r="CN142" s="269"/>
      <c r="CO142" s="269"/>
      <c r="CP142" s="269"/>
      <c r="CQ142" s="269"/>
      <c r="CR142" s="269"/>
      <c r="CS142" s="269"/>
      <c r="CT142" s="269"/>
      <c r="CU142" s="269"/>
      <c r="CV142" s="269"/>
      <c r="CW142" s="269"/>
      <c r="CX142" s="269"/>
      <c r="CY142" s="269"/>
      <c r="CZ142" s="269"/>
      <c r="DA142" s="269"/>
      <c r="DB142" s="269"/>
      <c r="DC142" s="269"/>
      <c r="DD142" s="269"/>
      <c r="DE142" s="269"/>
      <c r="DF142" s="269"/>
      <c r="DG142" s="269"/>
      <c r="DH142" s="269"/>
      <c r="DI142" s="269"/>
    </row>
    <row r="143" spans="1:113" x14ac:dyDescent="0.25">
      <c r="A143" s="269"/>
      <c r="B143" s="269"/>
      <c r="C143" s="269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  <c r="AA143" s="269"/>
      <c r="AB143" s="269"/>
      <c r="AC143" s="269"/>
      <c r="AD143" s="269"/>
      <c r="AE143" s="269"/>
      <c r="AF143" s="269"/>
      <c r="AG143" s="269"/>
      <c r="AH143" s="269"/>
      <c r="AI143" s="269"/>
      <c r="AJ143" s="269"/>
      <c r="AK143" s="269"/>
      <c r="AL143" s="269"/>
      <c r="AM143" s="269"/>
      <c r="AN143" s="269"/>
      <c r="AO143" s="269"/>
      <c r="AP143" s="269"/>
      <c r="AQ143" s="269"/>
      <c r="AR143" s="269"/>
      <c r="AS143" s="269"/>
      <c r="AT143" s="269"/>
      <c r="AU143" s="269"/>
      <c r="AV143" s="269"/>
      <c r="AW143" s="269"/>
      <c r="AX143" s="269"/>
      <c r="AY143" s="269"/>
      <c r="AZ143" s="269"/>
      <c r="BA143" s="269"/>
      <c r="BB143" s="269"/>
      <c r="BC143" s="269"/>
      <c r="BD143" s="269"/>
      <c r="BE143" s="269"/>
      <c r="BF143" s="269"/>
      <c r="BG143" s="269"/>
      <c r="BH143" s="269"/>
      <c r="BI143" s="269"/>
      <c r="BJ143" s="269"/>
      <c r="BK143" s="269"/>
      <c r="BL143" s="269"/>
      <c r="BM143" s="269"/>
      <c r="BN143" s="269"/>
      <c r="BO143" s="269"/>
      <c r="BP143" s="269"/>
      <c r="BQ143" s="269"/>
      <c r="BR143" s="269"/>
      <c r="BS143" s="269"/>
      <c r="BT143" s="269"/>
      <c r="BU143" s="269"/>
      <c r="BV143" s="269"/>
      <c r="BW143" s="269"/>
      <c r="BX143" s="269"/>
      <c r="BY143" s="269"/>
      <c r="BZ143" s="269"/>
      <c r="CA143" s="269"/>
      <c r="CB143" s="269"/>
      <c r="CC143" s="269"/>
      <c r="CD143" s="269"/>
      <c r="CE143" s="269"/>
      <c r="CF143" s="269"/>
      <c r="CG143" s="269"/>
      <c r="CH143" s="269"/>
      <c r="CI143" s="269"/>
      <c r="CJ143" s="269"/>
      <c r="CK143" s="269"/>
      <c r="CL143" s="269"/>
      <c r="CM143" s="269"/>
      <c r="CN143" s="269"/>
      <c r="CO143" s="269"/>
      <c r="CP143" s="269"/>
      <c r="CQ143" s="269"/>
      <c r="CR143" s="269"/>
      <c r="CS143" s="269"/>
      <c r="CT143" s="269"/>
      <c r="CU143" s="269"/>
      <c r="CV143" s="269"/>
      <c r="CW143" s="269"/>
      <c r="CX143" s="269"/>
      <c r="CY143" s="269"/>
      <c r="CZ143" s="269"/>
      <c r="DA143" s="269"/>
      <c r="DB143" s="269"/>
      <c r="DC143" s="269"/>
      <c r="DD143" s="269"/>
      <c r="DE143" s="269"/>
      <c r="DF143" s="269"/>
      <c r="DG143" s="269"/>
      <c r="DH143" s="269"/>
      <c r="DI143" s="269"/>
    </row>
    <row r="144" spans="1:113" x14ac:dyDescent="0.25">
      <c r="A144" s="269"/>
      <c r="B144" s="269"/>
      <c r="C144" s="269"/>
      <c r="D144" s="269"/>
      <c r="E144" s="269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  <c r="AA144" s="269"/>
      <c r="AB144" s="269"/>
      <c r="AC144" s="269"/>
      <c r="AD144" s="269"/>
      <c r="AE144" s="269"/>
      <c r="AF144" s="269"/>
      <c r="AG144" s="269"/>
      <c r="AH144" s="269"/>
      <c r="AI144" s="269"/>
      <c r="AJ144" s="269"/>
      <c r="AK144" s="269"/>
      <c r="AL144" s="269"/>
      <c r="AM144" s="269"/>
      <c r="AN144" s="269"/>
      <c r="AO144" s="269"/>
      <c r="AP144" s="269"/>
      <c r="AQ144" s="269"/>
      <c r="AR144" s="269"/>
      <c r="AS144" s="269"/>
      <c r="AT144" s="269"/>
      <c r="AU144" s="269"/>
      <c r="AV144" s="269"/>
      <c r="AW144" s="269"/>
      <c r="AX144" s="269"/>
      <c r="AY144" s="269"/>
      <c r="AZ144" s="269"/>
      <c r="BA144" s="269"/>
      <c r="BB144" s="269"/>
      <c r="BC144" s="269"/>
      <c r="BD144" s="269"/>
      <c r="BE144" s="269"/>
      <c r="BF144" s="269"/>
      <c r="BG144" s="269"/>
      <c r="BH144" s="269"/>
      <c r="BI144" s="269"/>
      <c r="BJ144" s="269"/>
      <c r="BK144" s="269"/>
      <c r="BL144" s="269"/>
      <c r="BM144" s="269"/>
      <c r="BN144" s="269"/>
      <c r="BO144" s="269"/>
      <c r="BP144" s="269"/>
      <c r="BQ144" s="269"/>
      <c r="BR144" s="269"/>
      <c r="BS144" s="269"/>
      <c r="BT144" s="269"/>
      <c r="BU144" s="269"/>
      <c r="BV144" s="269"/>
      <c r="BW144" s="269"/>
      <c r="BX144" s="269"/>
      <c r="BY144" s="269"/>
      <c r="BZ144" s="269"/>
      <c r="CA144" s="269"/>
      <c r="CB144" s="269"/>
      <c r="CC144" s="269"/>
      <c r="CD144" s="269"/>
      <c r="CE144" s="269"/>
      <c r="CF144" s="269"/>
      <c r="CG144" s="269"/>
      <c r="CH144" s="269"/>
      <c r="CI144" s="269"/>
      <c r="CJ144" s="269"/>
      <c r="CK144" s="269"/>
      <c r="CL144" s="269"/>
      <c r="CM144" s="269"/>
      <c r="CN144" s="269"/>
      <c r="CO144" s="269"/>
      <c r="CP144" s="269"/>
      <c r="CQ144" s="269"/>
      <c r="CR144" s="269"/>
      <c r="CS144" s="269"/>
      <c r="CT144" s="269"/>
      <c r="CU144" s="269"/>
      <c r="CV144" s="269"/>
      <c r="CW144" s="269"/>
      <c r="CX144" s="269"/>
      <c r="CY144" s="269"/>
      <c r="CZ144" s="269"/>
      <c r="DA144" s="269"/>
      <c r="DB144" s="269"/>
      <c r="DC144" s="269"/>
      <c r="DD144" s="269"/>
      <c r="DE144" s="269"/>
      <c r="DF144" s="269"/>
      <c r="DG144" s="269"/>
      <c r="DH144" s="269"/>
      <c r="DI144" s="269"/>
    </row>
    <row r="145" spans="1:113" x14ac:dyDescent="0.25">
      <c r="A145" s="269"/>
      <c r="B145" s="269"/>
      <c r="C145" s="269"/>
      <c r="D145" s="269"/>
      <c r="E145" s="269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  <c r="AA145" s="269"/>
      <c r="AB145" s="269"/>
      <c r="AC145" s="269"/>
      <c r="AD145" s="269"/>
      <c r="AE145" s="269"/>
      <c r="AF145" s="269"/>
      <c r="AG145" s="269"/>
      <c r="AH145" s="269"/>
      <c r="AI145" s="269"/>
      <c r="AJ145" s="269"/>
      <c r="AK145" s="269"/>
      <c r="AL145" s="269"/>
      <c r="AM145" s="269"/>
      <c r="AN145" s="269"/>
      <c r="AO145" s="269"/>
      <c r="AP145" s="269"/>
      <c r="AQ145" s="269"/>
      <c r="AR145" s="269"/>
      <c r="AS145" s="269"/>
      <c r="AT145" s="269"/>
      <c r="AU145" s="269"/>
      <c r="AV145" s="269"/>
      <c r="AW145" s="269"/>
      <c r="AX145" s="269"/>
      <c r="AY145" s="269"/>
      <c r="AZ145" s="269"/>
      <c r="BA145" s="269"/>
      <c r="BB145" s="269"/>
      <c r="BC145" s="269"/>
      <c r="BD145" s="269"/>
      <c r="BE145" s="269"/>
      <c r="BF145" s="269"/>
      <c r="BG145" s="269"/>
      <c r="BH145" s="269"/>
      <c r="BI145" s="269"/>
      <c r="BJ145" s="269"/>
      <c r="BK145" s="269"/>
      <c r="BL145" s="269"/>
      <c r="BM145" s="269"/>
      <c r="BN145" s="269"/>
      <c r="BO145" s="269"/>
      <c r="BP145" s="269"/>
      <c r="BQ145" s="269"/>
      <c r="BR145" s="269"/>
      <c r="BS145" s="269"/>
      <c r="BT145" s="269"/>
      <c r="BU145" s="269"/>
      <c r="BV145" s="269"/>
      <c r="BW145" s="269"/>
      <c r="BX145" s="269"/>
      <c r="BY145" s="269"/>
      <c r="BZ145" s="269"/>
      <c r="CA145" s="269"/>
      <c r="CB145" s="269"/>
      <c r="CC145" s="269"/>
      <c r="CD145" s="269"/>
      <c r="CE145" s="269"/>
      <c r="CF145" s="269"/>
      <c r="CG145" s="269"/>
      <c r="CH145" s="269"/>
      <c r="CI145" s="269"/>
      <c r="CJ145" s="269"/>
      <c r="CK145" s="269"/>
      <c r="CL145" s="269"/>
      <c r="CM145" s="269"/>
      <c r="CN145" s="269"/>
      <c r="CO145" s="269"/>
      <c r="CP145" s="269"/>
      <c r="CQ145" s="269"/>
      <c r="CR145" s="269"/>
      <c r="CS145" s="269"/>
      <c r="CT145" s="269"/>
      <c r="CU145" s="269"/>
      <c r="CV145" s="269"/>
      <c r="CW145" s="269"/>
      <c r="CX145" s="269"/>
      <c r="CY145" s="269"/>
      <c r="CZ145" s="269"/>
      <c r="DA145" s="269"/>
      <c r="DB145" s="269"/>
      <c r="DC145" s="269"/>
      <c r="DD145" s="269"/>
      <c r="DE145" s="269"/>
      <c r="DF145" s="269"/>
      <c r="DG145" s="269"/>
      <c r="DH145" s="269"/>
      <c r="DI145" s="269"/>
    </row>
    <row r="146" spans="1:113" x14ac:dyDescent="0.25">
      <c r="A146" s="269"/>
      <c r="B146" s="269"/>
      <c r="C146" s="2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  <c r="AA146" s="269"/>
      <c r="AB146" s="269"/>
      <c r="AC146" s="269"/>
      <c r="AD146" s="269"/>
      <c r="AE146" s="269"/>
      <c r="AF146" s="269"/>
      <c r="AG146" s="269"/>
      <c r="AH146" s="269"/>
      <c r="AI146" s="269"/>
      <c r="AJ146" s="269"/>
      <c r="AK146" s="269"/>
      <c r="AL146" s="269"/>
      <c r="AM146" s="269"/>
      <c r="AN146" s="269"/>
      <c r="AO146" s="269"/>
      <c r="AP146" s="269"/>
      <c r="AQ146" s="269"/>
      <c r="AR146" s="269"/>
      <c r="AS146" s="269"/>
      <c r="AT146" s="269"/>
      <c r="AU146" s="269"/>
      <c r="AV146" s="269"/>
      <c r="AW146" s="269"/>
      <c r="AX146" s="269"/>
      <c r="AY146" s="269"/>
      <c r="AZ146" s="269"/>
      <c r="BA146" s="269"/>
      <c r="BB146" s="269"/>
      <c r="BC146" s="269"/>
      <c r="BD146" s="269"/>
      <c r="BE146" s="269"/>
      <c r="BF146" s="269"/>
      <c r="BG146" s="269"/>
      <c r="BH146" s="269"/>
      <c r="BI146" s="269"/>
      <c r="BJ146" s="269"/>
      <c r="BK146" s="269"/>
      <c r="BL146" s="269"/>
      <c r="BM146" s="269"/>
      <c r="BN146" s="269"/>
      <c r="BO146" s="269"/>
      <c r="BP146" s="269"/>
      <c r="BQ146" s="269"/>
      <c r="BR146" s="269"/>
      <c r="BS146" s="269"/>
      <c r="BT146" s="269"/>
      <c r="BU146" s="269"/>
      <c r="BV146" s="269"/>
      <c r="BW146" s="269"/>
      <c r="BX146" s="269"/>
      <c r="BY146" s="269"/>
      <c r="BZ146" s="269"/>
      <c r="CA146" s="269"/>
      <c r="CB146" s="269"/>
      <c r="CC146" s="269"/>
      <c r="CD146" s="269"/>
      <c r="CE146" s="269"/>
      <c r="CF146" s="269"/>
      <c r="CG146" s="269"/>
      <c r="CH146" s="269"/>
      <c r="CI146" s="269"/>
      <c r="CJ146" s="269"/>
      <c r="CK146" s="269"/>
      <c r="CL146" s="269"/>
      <c r="CM146" s="269"/>
      <c r="CN146" s="269"/>
      <c r="CO146" s="269"/>
      <c r="CP146" s="269"/>
      <c r="CQ146" s="269"/>
      <c r="CR146" s="269"/>
      <c r="CS146" s="269"/>
      <c r="CT146" s="269"/>
      <c r="CU146" s="269"/>
      <c r="CV146" s="269"/>
      <c r="CW146" s="269"/>
      <c r="CX146" s="269"/>
      <c r="CY146" s="269"/>
      <c r="CZ146" s="269"/>
      <c r="DA146" s="269"/>
      <c r="DB146" s="269"/>
      <c r="DC146" s="269"/>
      <c r="DD146" s="269"/>
      <c r="DE146" s="269"/>
      <c r="DF146" s="269"/>
      <c r="DG146" s="269"/>
      <c r="DH146" s="269"/>
      <c r="DI146" s="269"/>
    </row>
    <row r="147" spans="1:113" x14ac:dyDescent="0.25">
      <c r="A147" s="269"/>
      <c r="B147" s="269"/>
      <c r="C147" s="2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  <c r="AA147" s="269"/>
      <c r="AB147" s="269"/>
      <c r="AC147" s="269"/>
      <c r="AD147" s="269"/>
      <c r="AE147" s="269"/>
      <c r="AF147" s="269"/>
      <c r="AG147" s="269"/>
      <c r="AH147" s="269"/>
      <c r="AI147" s="269"/>
      <c r="AJ147" s="269"/>
      <c r="AK147" s="269"/>
      <c r="AL147" s="269"/>
      <c r="AM147" s="269"/>
      <c r="AN147" s="269"/>
      <c r="AO147" s="269"/>
      <c r="AP147" s="269"/>
      <c r="AQ147" s="269"/>
      <c r="AR147" s="269"/>
      <c r="AS147" s="269"/>
      <c r="AT147" s="269"/>
      <c r="AU147" s="269"/>
      <c r="AV147" s="269"/>
      <c r="AW147" s="269"/>
      <c r="AX147" s="269"/>
      <c r="AY147" s="269"/>
      <c r="AZ147" s="269"/>
      <c r="BA147" s="269"/>
      <c r="BB147" s="269"/>
      <c r="BC147" s="269"/>
      <c r="BD147" s="269"/>
      <c r="BE147" s="269"/>
      <c r="BF147" s="269"/>
      <c r="BG147" s="269"/>
      <c r="BH147" s="269"/>
      <c r="BI147" s="269"/>
      <c r="BJ147" s="269"/>
      <c r="BK147" s="269"/>
      <c r="BL147" s="269"/>
      <c r="BM147" s="269"/>
      <c r="BN147" s="269"/>
      <c r="BO147" s="269"/>
      <c r="BP147" s="269"/>
      <c r="BQ147" s="269"/>
      <c r="BR147" s="269"/>
      <c r="BS147" s="269"/>
      <c r="BT147" s="269"/>
      <c r="BU147" s="269"/>
      <c r="BV147" s="269"/>
      <c r="BW147" s="269"/>
      <c r="BX147" s="269"/>
      <c r="BY147" s="269"/>
      <c r="BZ147" s="269"/>
      <c r="CA147" s="269"/>
      <c r="CB147" s="269"/>
      <c r="CC147" s="269"/>
      <c r="CD147" s="269"/>
      <c r="CE147" s="269"/>
      <c r="CF147" s="269"/>
      <c r="CG147" s="269"/>
      <c r="CH147" s="269"/>
      <c r="CI147" s="269"/>
      <c r="CJ147" s="269"/>
      <c r="CK147" s="269"/>
      <c r="CL147" s="269"/>
      <c r="CM147" s="269"/>
      <c r="CN147" s="269"/>
      <c r="CO147" s="269"/>
      <c r="CP147" s="269"/>
      <c r="CQ147" s="269"/>
      <c r="CR147" s="269"/>
      <c r="CS147" s="269"/>
      <c r="CT147" s="269"/>
      <c r="CU147" s="269"/>
      <c r="CV147" s="269"/>
      <c r="CW147" s="269"/>
      <c r="CX147" s="269"/>
      <c r="CY147" s="269"/>
      <c r="CZ147" s="269"/>
      <c r="DA147" s="269"/>
      <c r="DB147" s="269"/>
      <c r="DC147" s="269"/>
      <c r="DD147" s="269"/>
      <c r="DE147" s="269"/>
      <c r="DF147" s="269"/>
      <c r="DG147" s="269"/>
      <c r="DH147" s="269"/>
      <c r="DI147" s="269"/>
    </row>
    <row r="148" spans="1:113" x14ac:dyDescent="0.25">
      <c r="A148" s="269"/>
      <c r="B148" s="269"/>
      <c r="C148" s="269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  <c r="AA148" s="269"/>
      <c r="AB148" s="269"/>
      <c r="AC148" s="269"/>
      <c r="AD148" s="269"/>
      <c r="AE148" s="269"/>
      <c r="AF148" s="269"/>
      <c r="AG148" s="269"/>
      <c r="AH148" s="269"/>
      <c r="AI148" s="269"/>
      <c r="AJ148" s="269"/>
      <c r="AK148" s="269"/>
      <c r="AL148" s="269"/>
      <c r="AM148" s="269"/>
      <c r="AN148" s="269"/>
      <c r="AO148" s="269"/>
      <c r="AP148" s="269"/>
      <c r="AQ148" s="269"/>
      <c r="AR148" s="269"/>
      <c r="AS148" s="269"/>
      <c r="AT148" s="269"/>
      <c r="AU148" s="269"/>
      <c r="AV148" s="269"/>
      <c r="AW148" s="269"/>
      <c r="AX148" s="269"/>
      <c r="AY148" s="269"/>
      <c r="AZ148" s="269"/>
      <c r="BA148" s="269"/>
      <c r="BB148" s="269"/>
      <c r="BC148" s="269"/>
      <c r="BD148" s="269"/>
      <c r="BE148" s="269"/>
      <c r="BF148" s="269"/>
      <c r="BG148" s="269"/>
      <c r="BH148" s="269"/>
      <c r="BI148" s="269"/>
      <c r="BJ148" s="269"/>
      <c r="BK148" s="269"/>
      <c r="BL148" s="269"/>
      <c r="BM148" s="269"/>
      <c r="BN148" s="269"/>
      <c r="BO148" s="269"/>
      <c r="BP148" s="269"/>
      <c r="BQ148" s="269"/>
      <c r="BR148" s="269"/>
      <c r="BS148" s="269"/>
      <c r="BT148" s="269"/>
      <c r="BU148" s="269"/>
      <c r="BV148" s="269"/>
      <c r="BW148" s="269"/>
      <c r="BX148" s="269"/>
      <c r="BY148" s="269"/>
      <c r="BZ148" s="269"/>
      <c r="CA148" s="269"/>
      <c r="CB148" s="269"/>
      <c r="CC148" s="269"/>
      <c r="CD148" s="269"/>
      <c r="CE148" s="269"/>
      <c r="CF148" s="269"/>
      <c r="CG148" s="269"/>
      <c r="CH148" s="269"/>
      <c r="CI148" s="269"/>
      <c r="CJ148" s="269"/>
      <c r="CK148" s="269"/>
      <c r="CL148" s="269"/>
      <c r="CM148" s="269"/>
      <c r="CN148" s="269"/>
      <c r="CO148" s="269"/>
      <c r="CP148" s="269"/>
      <c r="CQ148" s="269"/>
      <c r="CR148" s="269"/>
      <c r="CS148" s="269"/>
      <c r="CT148" s="269"/>
      <c r="CU148" s="269"/>
      <c r="CV148" s="269"/>
      <c r="CW148" s="269"/>
      <c r="CX148" s="269"/>
      <c r="CY148" s="269"/>
      <c r="CZ148" s="269"/>
      <c r="DA148" s="269"/>
      <c r="DB148" s="269"/>
      <c r="DC148" s="269"/>
      <c r="DD148" s="269"/>
      <c r="DE148" s="269"/>
      <c r="DF148" s="269"/>
      <c r="DG148" s="269"/>
      <c r="DH148" s="269"/>
      <c r="DI148" s="269"/>
    </row>
    <row r="149" spans="1:113" x14ac:dyDescent="0.25">
      <c r="A149" s="269"/>
      <c r="B149" s="269"/>
      <c r="C149" s="269"/>
      <c r="D149" s="269"/>
      <c r="E149" s="269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  <c r="AA149" s="269"/>
      <c r="AB149" s="269"/>
      <c r="AC149" s="269"/>
      <c r="AD149" s="269"/>
      <c r="AE149" s="269"/>
      <c r="AF149" s="269"/>
      <c r="AG149" s="269"/>
      <c r="AH149" s="269"/>
      <c r="AI149" s="269"/>
      <c r="AJ149" s="269"/>
      <c r="AK149" s="269"/>
      <c r="AL149" s="269"/>
      <c r="AM149" s="269"/>
      <c r="AN149" s="269"/>
      <c r="AO149" s="269"/>
      <c r="AP149" s="269"/>
      <c r="AQ149" s="269"/>
      <c r="AR149" s="269"/>
      <c r="AS149" s="269"/>
      <c r="AT149" s="269"/>
      <c r="AU149" s="269"/>
      <c r="AV149" s="269"/>
      <c r="AW149" s="269"/>
      <c r="AX149" s="269"/>
      <c r="AY149" s="269"/>
      <c r="AZ149" s="269"/>
      <c r="BA149" s="269"/>
      <c r="BB149" s="269"/>
      <c r="BC149" s="269"/>
      <c r="BD149" s="269"/>
      <c r="BE149" s="269"/>
      <c r="BF149" s="269"/>
      <c r="BG149" s="269"/>
      <c r="BH149" s="269"/>
      <c r="BI149" s="269"/>
      <c r="BJ149" s="269"/>
      <c r="BK149" s="269"/>
      <c r="BL149" s="269"/>
      <c r="BM149" s="269"/>
      <c r="BN149" s="269"/>
      <c r="BO149" s="269"/>
      <c r="BP149" s="269"/>
      <c r="BQ149" s="269"/>
      <c r="BR149" s="269"/>
      <c r="BS149" s="269"/>
      <c r="BT149" s="269"/>
      <c r="BU149" s="269"/>
      <c r="BV149" s="269"/>
      <c r="BW149" s="269"/>
      <c r="BX149" s="269"/>
      <c r="BY149" s="269"/>
      <c r="BZ149" s="269"/>
      <c r="CA149" s="269"/>
      <c r="CB149" s="269"/>
      <c r="CC149" s="269"/>
      <c r="CD149" s="269"/>
      <c r="CE149" s="269"/>
      <c r="CF149" s="269"/>
      <c r="CG149" s="269"/>
      <c r="CH149" s="269"/>
      <c r="CI149" s="269"/>
      <c r="CJ149" s="269"/>
      <c r="CK149" s="269"/>
      <c r="CL149" s="269"/>
      <c r="CM149" s="269"/>
      <c r="CN149" s="269"/>
      <c r="CO149" s="269"/>
      <c r="CP149" s="269"/>
      <c r="CQ149" s="269"/>
      <c r="CR149" s="269"/>
      <c r="CS149" s="269"/>
      <c r="CT149" s="269"/>
      <c r="CU149" s="269"/>
      <c r="CV149" s="269"/>
      <c r="CW149" s="269"/>
      <c r="CX149" s="269"/>
      <c r="CY149" s="269"/>
      <c r="CZ149" s="269"/>
      <c r="DA149" s="269"/>
      <c r="DB149" s="269"/>
      <c r="DC149" s="269"/>
      <c r="DD149" s="269"/>
      <c r="DE149" s="269"/>
      <c r="DF149" s="269"/>
      <c r="DG149" s="269"/>
      <c r="DH149" s="269"/>
      <c r="DI149" s="269"/>
    </row>
    <row r="150" spans="1:113" x14ac:dyDescent="0.25">
      <c r="A150" s="269"/>
      <c r="B150" s="269"/>
      <c r="C150" s="269"/>
      <c r="D150" s="269"/>
      <c r="E150" s="269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  <c r="AA150" s="269"/>
      <c r="AB150" s="269"/>
      <c r="AC150" s="269"/>
      <c r="AD150" s="269"/>
      <c r="AE150" s="269"/>
      <c r="AF150" s="269"/>
      <c r="AG150" s="269"/>
      <c r="AH150" s="269"/>
      <c r="AI150" s="269"/>
      <c r="AJ150" s="269"/>
      <c r="AK150" s="269"/>
      <c r="AL150" s="269"/>
      <c r="AM150" s="269"/>
      <c r="AN150" s="269"/>
      <c r="AO150" s="269"/>
      <c r="AP150" s="269"/>
      <c r="AQ150" s="269"/>
      <c r="AR150" s="269"/>
      <c r="AS150" s="269"/>
      <c r="AT150" s="269"/>
      <c r="AU150" s="269"/>
      <c r="AV150" s="269"/>
      <c r="AW150" s="269"/>
      <c r="AX150" s="269"/>
      <c r="AY150" s="269"/>
      <c r="AZ150" s="269"/>
      <c r="BA150" s="269"/>
      <c r="BB150" s="269"/>
      <c r="BC150" s="269"/>
      <c r="BD150" s="269"/>
      <c r="BE150" s="269"/>
      <c r="BF150" s="269"/>
      <c r="BG150" s="269"/>
      <c r="BH150" s="269"/>
      <c r="BI150" s="269"/>
      <c r="BJ150" s="269"/>
      <c r="BK150" s="269"/>
      <c r="BL150" s="269"/>
      <c r="BM150" s="269"/>
      <c r="BN150" s="269"/>
      <c r="BO150" s="269"/>
      <c r="BP150" s="269"/>
      <c r="BQ150" s="269"/>
      <c r="BR150" s="269"/>
      <c r="BS150" s="269"/>
      <c r="BT150" s="269"/>
      <c r="BU150" s="269"/>
      <c r="BV150" s="269"/>
      <c r="BW150" s="269"/>
      <c r="BX150" s="269"/>
      <c r="BY150" s="269"/>
      <c r="BZ150" s="269"/>
      <c r="CA150" s="269"/>
      <c r="CB150" s="269"/>
      <c r="CC150" s="269"/>
      <c r="CD150" s="269"/>
      <c r="CE150" s="269"/>
      <c r="CF150" s="269"/>
      <c r="CG150" s="269"/>
      <c r="CH150" s="269"/>
      <c r="CI150" s="269"/>
      <c r="CJ150" s="269"/>
      <c r="CK150" s="269"/>
      <c r="CL150" s="269"/>
      <c r="CM150" s="269"/>
      <c r="CN150" s="269"/>
      <c r="CO150" s="269"/>
      <c r="CP150" s="269"/>
      <c r="CQ150" s="269"/>
      <c r="CR150" s="269"/>
      <c r="CS150" s="269"/>
      <c r="CT150" s="269"/>
      <c r="CU150" s="269"/>
      <c r="CV150" s="269"/>
      <c r="CW150" s="269"/>
      <c r="CX150" s="269"/>
      <c r="CY150" s="269"/>
      <c r="CZ150" s="269"/>
      <c r="DA150" s="269"/>
      <c r="DB150" s="269"/>
      <c r="DC150" s="269"/>
      <c r="DD150" s="269"/>
      <c r="DE150" s="269"/>
      <c r="DF150" s="269"/>
      <c r="DG150" s="269"/>
      <c r="DH150" s="269"/>
      <c r="DI150" s="269"/>
    </row>
    <row r="151" spans="1:113" x14ac:dyDescent="0.25">
      <c r="A151" s="269"/>
      <c r="B151" s="269"/>
      <c r="C151" s="269"/>
      <c r="D151" s="269"/>
      <c r="E151" s="269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  <c r="AA151" s="269"/>
      <c r="AB151" s="269"/>
      <c r="AC151" s="269"/>
      <c r="AD151" s="269"/>
      <c r="AE151" s="269"/>
      <c r="AF151" s="269"/>
      <c r="AG151" s="269"/>
      <c r="AH151" s="269"/>
      <c r="AI151" s="269"/>
      <c r="AJ151" s="269"/>
      <c r="AK151" s="269"/>
      <c r="AL151" s="269"/>
      <c r="AM151" s="269"/>
      <c r="AN151" s="269"/>
      <c r="AO151" s="269"/>
      <c r="AP151" s="269"/>
      <c r="AQ151" s="269"/>
      <c r="AR151" s="269"/>
      <c r="AS151" s="269"/>
      <c r="AT151" s="269"/>
      <c r="AU151" s="269"/>
      <c r="AV151" s="269"/>
      <c r="AW151" s="269"/>
      <c r="AX151" s="269"/>
      <c r="AY151" s="269"/>
      <c r="AZ151" s="269"/>
      <c r="BA151" s="269"/>
      <c r="BB151" s="269"/>
      <c r="BC151" s="269"/>
      <c r="BD151" s="269"/>
      <c r="BE151" s="269"/>
      <c r="BF151" s="269"/>
      <c r="BG151" s="269"/>
      <c r="BH151" s="269"/>
      <c r="BI151" s="269"/>
      <c r="BJ151" s="269"/>
      <c r="BK151" s="269"/>
      <c r="BL151" s="269"/>
      <c r="BM151" s="269"/>
      <c r="BN151" s="269"/>
      <c r="BO151" s="269"/>
      <c r="BP151" s="269"/>
      <c r="BQ151" s="269"/>
      <c r="BR151" s="269"/>
      <c r="BS151" s="269"/>
      <c r="BT151" s="269"/>
      <c r="BU151" s="269"/>
      <c r="BV151" s="269"/>
      <c r="BW151" s="269"/>
      <c r="BX151" s="269"/>
      <c r="BY151" s="269"/>
      <c r="BZ151" s="269"/>
      <c r="CA151" s="269"/>
      <c r="CB151" s="269"/>
      <c r="CC151" s="269"/>
      <c r="CD151" s="269"/>
      <c r="CE151" s="269"/>
      <c r="CF151" s="269"/>
      <c r="CG151" s="269"/>
      <c r="CH151" s="269"/>
      <c r="CI151" s="269"/>
      <c r="CJ151" s="269"/>
      <c r="CK151" s="269"/>
      <c r="CL151" s="269"/>
      <c r="CM151" s="269"/>
      <c r="CN151" s="269"/>
      <c r="CO151" s="269"/>
      <c r="CP151" s="269"/>
      <c r="CQ151" s="269"/>
      <c r="CR151" s="269"/>
      <c r="CS151" s="269"/>
      <c r="CT151" s="269"/>
      <c r="CU151" s="269"/>
      <c r="CV151" s="269"/>
      <c r="CW151" s="269"/>
      <c r="CX151" s="269"/>
      <c r="CY151" s="269"/>
      <c r="CZ151" s="269"/>
      <c r="DA151" s="269"/>
      <c r="DB151" s="269"/>
      <c r="DC151" s="269"/>
      <c r="DD151" s="269"/>
      <c r="DE151" s="269"/>
      <c r="DF151" s="269"/>
      <c r="DG151" s="269"/>
      <c r="DH151" s="269"/>
      <c r="DI151" s="269"/>
    </row>
    <row r="152" spans="1:113" x14ac:dyDescent="0.25">
      <c r="A152" s="269"/>
      <c r="B152" s="269"/>
      <c r="C152" s="2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  <c r="AB152" s="269"/>
      <c r="AC152" s="269"/>
      <c r="AD152" s="269"/>
      <c r="AE152" s="269"/>
      <c r="AF152" s="269"/>
      <c r="AG152" s="269"/>
      <c r="AH152" s="269"/>
      <c r="AI152" s="269"/>
      <c r="AJ152" s="269"/>
      <c r="AK152" s="269"/>
      <c r="AL152" s="269"/>
      <c r="AM152" s="269"/>
      <c r="AN152" s="269"/>
      <c r="AO152" s="269"/>
      <c r="AP152" s="269"/>
      <c r="AQ152" s="269"/>
      <c r="AR152" s="269"/>
      <c r="AS152" s="269"/>
      <c r="AT152" s="269"/>
      <c r="AU152" s="269"/>
      <c r="AV152" s="269"/>
      <c r="AW152" s="269"/>
      <c r="AX152" s="269"/>
      <c r="AY152" s="269"/>
      <c r="AZ152" s="269"/>
      <c r="BA152" s="269"/>
      <c r="BB152" s="269"/>
      <c r="BC152" s="269"/>
      <c r="BD152" s="269"/>
      <c r="BE152" s="269"/>
      <c r="BF152" s="269"/>
      <c r="BG152" s="269"/>
      <c r="BH152" s="269"/>
      <c r="BI152" s="269"/>
      <c r="BJ152" s="269"/>
      <c r="BK152" s="269"/>
      <c r="BL152" s="269"/>
      <c r="BM152" s="269"/>
      <c r="BN152" s="269"/>
      <c r="BO152" s="269"/>
      <c r="BP152" s="269"/>
      <c r="BQ152" s="269"/>
      <c r="BR152" s="269"/>
      <c r="BS152" s="269"/>
      <c r="BT152" s="269"/>
      <c r="BU152" s="269"/>
      <c r="BV152" s="269"/>
      <c r="BW152" s="269"/>
      <c r="BX152" s="269"/>
      <c r="BY152" s="269"/>
      <c r="BZ152" s="269"/>
      <c r="CA152" s="269"/>
      <c r="CB152" s="269"/>
      <c r="CC152" s="269"/>
      <c r="CD152" s="269"/>
      <c r="CE152" s="269"/>
      <c r="CF152" s="269"/>
      <c r="CG152" s="269"/>
      <c r="CH152" s="269"/>
      <c r="CI152" s="269"/>
      <c r="CJ152" s="269"/>
      <c r="CK152" s="269"/>
      <c r="CL152" s="269"/>
      <c r="CM152" s="269"/>
      <c r="CN152" s="269"/>
      <c r="CO152" s="269"/>
      <c r="CP152" s="269"/>
      <c r="CQ152" s="269"/>
      <c r="CR152" s="269"/>
      <c r="CS152" s="269"/>
      <c r="CT152" s="269"/>
      <c r="CU152" s="269"/>
      <c r="CV152" s="269"/>
      <c r="CW152" s="269"/>
      <c r="CX152" s="269"/>
      <c r="CY152" s="269"/>
      <c r="CZ152" s="269"/>
      <c r="DA152" s="269"/>
      <c r="DB152" s="269"/>
      <c r="DC152" s="269"/>
      <c r="DD152" s="269"/>
      <c r="DE152" s="269"/>
      <c r="DF152" s="269"/>
      <c r="DG152" s="269"/>
      <c r="DH152" s="269"/>
      <c r="DI152" s="269"/>
    </row>
    <row r="153" spans="1:113" x14ac:dyDescent="0.25">
      <c r="A153" s="269"/>
      <c r="B153" s="269"/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  <c r="AB153" s="269"/>
      <c r="AC153" s="269"/>
      <c r="AD153" s="269"/>
      <c r="AE153" s="269"/>
      <c r="AF153" s="269"/>
      <c r="AG153" s="269"/>
      <c r="AH153" s="269"/>
      <c r="AI153" s="269"/>
      <c r="AJ153" s="269"/>
      <c r="AK153" s="269"/>
      <c r="AL153" s="269"/>
      <c r="AM153" s="269"/>
      <c r="AN153" s="269"/>
      <c r="AO153" s="269"/>
      <c r="AP153" s="269"/>
      <c r="AQ153" s="269"/>
      <c r="AR153" s="269"/>
      <c r="AS153" s="269"/>
      <c r="AT153" s="269"/>
      <c r="AU153" s="269"/>
      <c r="AV153" s="269"/>
      <c r="AW153" s="269"/>
      <c r="AX153" s="269"/>
      <c r="AY153" s="269"/>
      <c r="AZ153" s="269"/>
      <c r="BA153" s="269"/>
      <c r="BB153" s="269"/>
      <c r="BC153" s="269"/>
      <c r="BD153" s="269"/>
      <c r="BE153" s="269"/>
      <c r="BF153" s="269"/>
      <c r="BG153" s="269"/>
      <c r="BH153" s="269"/>
      <c r="BI153" s="269"/>
      <c r="BJ153" s="269"/>
      <c r="BK153" s="269"/>
      <c r="BL153" s="269"/>
      <c r="BM153" s="269"/>
      <c r="BN153" s="269"/>
      <c r="BO153" s="269"/>
      <c r="BP153" s="269"/>
      <c r="BQ153" s="269"/>
      <c r="BR153" s="269"/>
      <c r="BS153" s="269"/>
      <c r="BT153" s="269"/>
      <c r="BU153" s="269"/>
      <c r="BV153" s="269"/>
      <c r="BW153" s="269"/>
      <c r="BX153" s="269"/>
      <c r="BY153" s="269"/>
      <c r="BZ153" s="269"/>
      <c r="CA153" s="269"/>
      <c r="CB153" s="269"/>
      <c r="CC153" s="269"/>
      <c r="CD153" s="269"/>
      <c r="CE153" s="269"/>
      <c r="CF153" s="269"/>
      <c r="CG153" s="269"/>
      <c r="CH153" s="269"/>
      <c r="CI153" s="269"/>
      <c r="CJ153" s="269"/>
      <c r="CK153" s="269"/>
      <c r="CL153" s="269"/>
      <c r="CM153" s="269"/>
      <c r="CN153" s="269"/>
      <c r="CO153" s="269"/>
      <c r="CP153" s="269"/>
      <c r="CQ153" s="269"/>
      <c r="CR153" s="269"/>
      <c r="CS153" s="269"/>
      <c r="CT153" s="269"/>
      <c r="CU153" s="269"/>
      <c r="CV153" s="269"/>
      <c r="CW153" s="269"/>
      <c r="CX153" s="269"/>
      <c r="CY153" s="269"/>
      <c r="CZ153" s="269"/>
      <c r="DA153" s="269"/>
      <c r="DB153" s="269"/>
      <c r="DC153" s="269"/>
      <c r="DD153" s="269"/>
      <c r="DE153" s="269"/>
      <c r="DF153" s="269"/>
      <c r="DG153" s="269"/>
      <c r="DH153" s="269"/>
      <c r="DI153" s="269"/>
    </row>
    <row r="154" spans="1:113" x14ac:dyDescent="0.25">
      <c r="A154" s="269"/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  <c r="AA154" s="269"/>
      <c r="AB154" s="269"/>
      <c r="AC154" s="269"/>
      <c r="AD154" s="269"/>
      <c r="AE154" s="269"/>
      <c r="AF154" s="269"/>
      <c r="AG154" s="269"/>
      <c r="AH154" s="269"/>
      <c r="AI154" s="269"/>
      <c r="AJ154" s="269"/>
      <c r="AK154" s="269"/>
      <c r="AL154" s="269"/>
      <c r="AM154" s="269"/>
      <c r="AN154" s="269"/>
      <c r="AO154" s="269"/>
      <c r="AP154" s="269"/>
      <c r="AQ154" s="269"/>
      <c r="AR154" s="269"/>
      <c r="AS154" s="269"/>
      <c r="AT154" s="269"/>
      <c r="AU154" s="269"/>
      <c r="AV154" s="269"/>
      <c r="AW154" s="269"/>
      <c r="AX154" s="269"/>
      <c r="AY154" s="269"/>
      <c r="AZ154" s="269"/>
      <c r="BA154" s="269"/>
      <c r="BB154" s="269"/>
      <c r="BC154" s="269"/>
      <c r="BD154" s="269"/>
      <c r="BE154" s="269"/>
      <c r="BF154" s="269"/>
      <c r="BG154" s="269"/>
      <c r="BH154" s="269"/>
      <c r="BI154" s="269"/>
      <c r="BJ154" s="269"/>
      <c r="BK154" s="269"/>
      <c r="BL154" s="269"/>
      <c r="BM154" s="269"/>
      <c r="BN154" s="269"/>
      <c r="BO154" s="269"/>
      <c r="BP154" s="269"/>
      <c r="BQ154" s="269"/>
      <c r="BR154" s="269"/>
      <c r="BS154" s="269"/>
      <c r="BT154" s="269"/>
      <c r="BU154" s="269"/>
      <c r="BV154" s="269"/>
      <c r="BW154" s="269"/>
      <c r="BX154" s="269"/>
      <c r="BY154" s="269"/>
      <c r="BZ154" s="269"/>
      <c r="CA154" s="269"/>
      <c r="CB154" s="269"/>
      <c r="CC154" s="269"/>
      <c r="CD154" s="269"/>
      <c r="CE154" s="269"/>
      <c r="CF154" s="269"/>
      <c r="CG154" s="269"/>
      <c r="CH154" s="269"/>
      <c r="CI154" s="269"/>
      <c r="CJ154" s="269"/>
      <c r="CK154" s="269"/>
      <c r="CL154" s="269"/>
      <c r="CM154" s="269"/>
      <c r="CN154" s="269"/>
      <c r="CO154" s="269"/>
      <c r="CP154" s="269"/>
      <c r="CQ154" s="269"/>
      <c r="CR154" s="269"/>
      <c r="CS154" s="269"/>
      <c r="CT154" s="269"/>
      <c r="CU154" s="269"/>
      <c r="CV154" s="269"/>
      <c r="CW154" s="269"/>
      <c r="CX154" s="269"/>
      <c r="CY154" s="269"/>
      <c r="CZ154" s="269"/>
      <c r="DA154" s="269"/>
      <c r="DB154" s="269"/>
      <c r="DC154" s="269"/>
      <c r="DD154" s="269"/>
      <c r="DE154" s="269"/>
      <c r="DF154" s="269"/>
      <c r="DG154" s="269"/>
      <c r="DH154" s="269"/>
      <c r="DI154" s="269"/>
    </row>
    <row r="155" spans="1:113" x14ac:dyDescent="0.25">
      <c r="A155" s="269"/>
      <c r="B155" s="269"/>
      <c r="C155" s="269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  <c r="AA155" s="269"/>
      <c r="AB155" s="269"/>
      <c r="AC155" s="269"/>
      <c r="AD155" s="269"/>
      <c r="AE155" s="269"/>
      <c r="AF155" s="269"/>
      <c r="AG155" s="269"/>
      <c r="AH155" s="269"/>
      <c r="AI155" s="269"/>
      <c r="AJ155" s="269"/>
      <c r="AK155" s="269"/>
      <c r="AL155" s="269"/>
      <c r="AM155" s="269"/>
      <c r="AN155" s="269"/>
      <c r="AO155" s="269"/>
      <c r="AP155" s="269"/>
      <c r="AQ155" s="269"/>
      <c r="AR155" s="269"/>
      <c r="AS155" s="269"/>
      <c r="AT155" s="269"/>
      <c r="AU155" s="269"/>
      <c r="AV155" s="269"/>
      <c r="AW155" s="269"/>
      <c r="AX155" s="269"/>
      <c r="AY155" s="269"/>
      <c r="AZ155" s="269"/>
      <c r="BA155" s="269"/>
      <c r="BB155" s="269"/>
      <c r="BC155" s="269"/>
      <c r="BD155" s="269"/>
      <c r="BE155" s="269"/>
      <c r="BF155" s="269"/>
      <c r="BG155" s="269"/>
      <c r="BH155" s="269"/>
      <c r="BI155" s="269"/>
      <c r="BJ155" s="269"/>
      <c r="BK155" s="269"/>
      <c r="BL155" s="269"/>
      <c r="BM155" s="269"/>
      <c r="BN155" s="269"/>
      <c r="BO155" s="269"/>
      <c r="BP155" s="269"/>
      <c r="BQ155" s="269"/>
      <c r="BR155" s="269"/>
      <c r="BS155" s="269"/>
      <c r="BT155" s="269"/>
      <c r="BU155" s="269"/>
      <c r="BV155" s="269"/>
      <c r="BW155" s="269"/>
      <c r="BX155" s="269"/>
      <c r="BY155" s="269"/>
      <c r="BZ155" s="269"/>
      <c r="CA155" s="269"/>
      <c r="CB155" s="269"/>
      <c r="CC155" s="269"/>
      <c r="CD155" s="269"/>
      <c r="CE155" s="269"/>
      <c r="CF155" s="269"/>
      <c r="CG155" s="269"/>
      <c r="CH155" s="269"/>
      <c r="CI155" s="269"/>
      <c r="CJ155" s="269"/>
      <c r="CK155" s="269"/>
      <c r="CL155" s="269"/>
      <c r="CM155" s="269"/>
      <c r="CN155" s="269"/>
      <c r="CO155" s="269"/>
      <c r="CP155" s="269"/>
      <c r="CQ155" s="269"/>
      <c r="CR155" s="269"/>
      <c r="CS155" s="269"/>
      <c r="CT155" s="269"/>
      <c r="CU155" s="269"/>
      <c r="CV155" s="269"/>
      <c r="CW155" s="269"/>
      <c r="CX155" s="269"/>
      <c r="CY155" s="269"/>
      <c r="CZ155" s="269"/>
      <c r="DA155" s="269"/>
      <c r="DB155" s="269"/>
      <c r="DC155" s="269"/>
      <c r="DD155" s="269"/>
      <c r="DE155" s="269"/>
      <c r="DF155" s="269"/>
      <c r="DG155" s="269"/>
      <c r="DH155" s="269"/>
      <c r="DI155" s="269"/>
    </row>
    <row r="156" spans="1:113" x14ac:dyDescent="0.25">
      <c r="A156" s="269"/>
      <c r="B156" s="269"/>
      <c r="C156" s="2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  <c r="AA156" s="269"/>
      <c r="AB156" s="269"/>
      <c r="AC156" s="269"/>
      <c r="AD156" s="269"/>
      <c r="AE156" s="269"/>
      <c r="AF156" s="269"/>
      <c r="AG156" s="269"/>
      <c r="AH156" s="269"/>
      <c r="AI156" s="269"/>
      <c r="AJ156" s="269"/>
      <c r="AK156" s="269"/>
      <c r="AL156" s="269"/>
      <c r="AM156" s="269"/>
      <c r="AN156" s="269"/>
      <c r="AO156" s="269"/>
      <c r="AP156" s="269"/>
      <c r="AQ156" s="269"/>
      <c r="AR156" s="269"/>
      <c r="AS156" s="269"/>
      <c r="AT156" s="269"/>
      <c r="AU156" s="269"/>
      <c r="AV156" s="269"/>
      <c r="AW156" s="269"/>
      <c r="AX156" s="269"/>
      <c r="AY156" s="269"/>
      <c r="AZ156" s="269"/>
      <c r="BA156" s="269"/>
      <c r="BB156" s="269"/>
      <c r="BC156" s="269"/>
      <c r="BD156" s="269"/>
      <c r="BE156" s="269"/>
      <c r="BF156" s="269"/>
      <c r="BG156" s="269"/>
      <c r="BH156" s="269"/>
      <c r="BI156" s="269"/>
      <c r="BJ156" s="269"/>
      <c r="BK156" s="269"/>
      <c r="BL156" s="269"/>
      <c r="BM156" s="269"/>
      <c r="BN156" s="269"/>
      <c r="BO156" s="269"/>
      <c r="BP156" s="269"/>
      <c r="BQ156" s="269"/>
      <c r="BR156" s="269"/>
      <c r="BS156" s="269"/>
      <c r="BT156" s="269"/>
      <c r="BU156" s="269"/>
      <c r="BV156" s="269"/>
      <c r="BW156" s="269"/>
      <c r="BX156" s="269"/>
      <c r="BY156" s="269"/>
      <c r="BZ156" s="269"/>
      <c r="CA156" s="269"/>
      <c r="CB156" s="269"/>
      <c r="CC156" s="269"/>
      <c r="CD156" s="269"/>
      <c r="CE156" s="269"/>
      <c r="CF156" s="269"/>
      <c r="CG156" s="269"/>
      <c r="CH156" s="269"/>
      <c r="CI156" s="269"/>
      <c r="CJ156" s="269"/>
      <c r="CK156" s="269"/>
      <c r="CL156" s="269"/>
      <c r="CM156" s="269"/>
      <c r="CN156" s="269"/>
      <c r="CO156" s="269"/>
      <c r="CP156" s="269"/>
      <c r="CQ156" s="269"/>
      <c r="CR156" s="269"/>
      <c r="CS156" s="269"/>
      <c r="CT156" s="269"/>
      <c r="CU156" s="269"/>
      <c r="CV156" s="269"/>
      <c r="CW156" s="269"/>
      <c r="CX156" s="269"/>
      <c r="CY156" s="269"/>
      <c r="CZ156" s="269"/>
      <c r="DA156" s="269"/>
      <c r="DB156" s="269"/>
      <c r="DC156" s="269"/>
      <c r="DD156" s="269"/>
      <c r="DE156" s="269"/>
      <c r="DF156" s="269"/>
      <c r="DG156" s="269"/>
      <c r="DH156" s="269"/>
      <c r="DI156" s="269"/>
    </row>
    <row r="157" spans="1:113" x14ac:dyDescent="0.25">
      <c r="A157" s="269"/>
      <c r="B157" s="269"/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  <c r="AA157" s="269"/>
      <c r="AB157" s="269"/>
      <c r="AC157" s="269"/>
      <c r="AD157" s="269"/>
      <c r="AE157" s="269"/>
      <c r="AF157" s="269"/>
      <c r="AG157" s="269"/>
      <c r="AH157" s="269"/>
      <c r="AI157" s="269"/>
      <c r="AJ157" s="269"/>
      <c r="AK157" s="269"/>
      <c r="AL157" s="269"/>
      <c r="AM157" s="269"/>
      <c r="AN157" s="269"/>
      <c r="AO157" s="269"/>
      <c r="AP157" s="269"/>
      <c r="AQ157" s="269"/>
      <c r="AR157" s="269"/>
      <c r="AS157" s="269"/>
      <c r="AT157" s="269"/>
      <c r="AU157" s="269"/>
      <c r="AV157" s="269"/>
      <c r="AW157" s="269"/>
      <c r="AX157" s="269"/>
      <c r="AY157" s="269"/>
      <c r="AZ157" s="269"/>
      <c r="BA157" s="269"/>
      <c r="BB157" s="269"/>
      <c r="BC157" s="269"/>
      <c r="BD157" s="269"/>
      <c r="BE157" s="269"/>
      <c r="BF157" s="269"/>
      <c r="BG157" s="269"/>
      <c r="BH157" s="269"/>
      <c r="BI157" s="269"/>
      <c r="BJ157" s="269"/>
      <c r="BK157" s="269"/>
      <c r="BL157" s="269"/>
      <c r="BM157" s="269"/>
      <c r="BN157" s="269"/>
      <c r="BO157" s="269"/>
      <c r="BP157" s="269"/>
      <c r="BQ157" s="269"/>
      <c r="BR157" s="269"/>
      <c r="BS157" s="269"/>
      <c r="BT157" s="269"/>
      <c r="BU157" s="269"/>
      <c r="BV157" s="269"/>
      <c r="BW157" s="269"/>
      <c r="BX157" s="269"/>
      <c r="BY157" s="269"/>
      <c r="BZ157" s="269"/>
      <c r="CA157" s="269"/>
      <c r="CB157" s="269"/>
      <c r="CC157" s="269"/>
      <c r="CD157" s="269"/>
      <c r="CE157" s="269"/>
      <c r="CF157" s="269"/>
      <c r="CG157" s="269"/>
      <c r="CH157" s="269"/>
      <c r="CI157" s="269"/>
      <c r="CJ157" s="269"/>
      <c r="CK157" s="269"/>
      <c r="CL157" s="269"/>
      <c r="CM157" s="269"/>
      <c r="CN157" s="269"/>
      <c r="CO157" s="269"/>
      <c r="CP157" s="269"/>
      <c r="CQ157" s="269"/>
      <c r="CR157" s="269"/>
      <c r="CS157" s="269"/>
      <c r="CT157" s="269"/>
      <c r="CU157" s="269"/>
      <c r="CV157" s="269"/>
      <c r="CW157" s="269"/>
      <c r="CX157" s="269"/>
      <c r="CY157" s="269"/>
      <c r="CZ157" s="269"/>
      <c r="DA157" s="269"/>
      <c r="DB157" s="269"/>
      <c r="DC157" s="269"/>
      <c r="DD157" s="269"/>
      <c r="DE157" s="269"/>
      <c r="DF157" s="269"/>
      <c r="DG157" s="269"/>
      <c r="DH157" s="269"/>
      <c r="DI157" s="269"/>
    </row>
    <row r="158" spans="1:113" x14ac:dyDescent="0.25">
      <c r="A158" s="269"/>
      <c r="B158" s="269"/>
      <c r="C158" s="269"/>
      <c r="D158" s="269"/>
      <c r="E158" s="269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  <c r="AA158" s="269"/>
      <c r="AB158" s="269"/>
      <c r="AC158" s="269"/>
      <c r="AD158" s="269"/>
      <c r="AE158" s="269"/>
      <c r="AF158" s="269"/>
      <c r="AG158" s="269"/>
      <c r="AH158" s="269"/>
      <c r="AI158" s="269"/>
      <c r="AJ158" s="269"/>
      <c r="AK158" s="269"/>
      <c r="AL158" s="269"/>
      <c r="AM158" s="269"/>
      <c r="AN158" s="269"/>
      <c r="AO158" s="269"/>
      <c r="AP158" s="269"/>
      <c r="AQ158" s="269"/>
      <c r="AR158" s="269"/>
      <c r="AS158" s="269"/>
      <c r="AT158" s="269"/>
      <c r="AU158" s="269"/>
      <c r="AV158" s="269"/>
      <c r="AW158" s="269"/>
      <c r="AX158" s="269"/>
      <c r="AY158" s="269"/>
      <c r="AZ158" s="269"/>
      <c r="BA158" s="269"/>
      <c r="BB158" s="269"/>
      <c r="BC158" s="269"/>
      <c r="BD158" s="269"/>
      <c r="BE158" s="269"/>
      <c r="BF158" s="269"/>
      <c r="BG158" s="269"/>
      <c r="BH158" s="269"/>
      <c r="BI158" s="269"/>
      <c r="BJ158" s="269"/>
      <c r="BK158" s="269"/>
      <c r="BL158" s="269"/>
      <c r="BM158" s="269"/>
      <c r="BN158" s="269"/>
      <c r="BO158" s="269"/>
      <c r="BP158" s="269"/>
      <c r="BQ158" s="269"/>
      <c r="BR158" s="269"/>
      <c r="BS158" s="269"/>
      <c r="BT158" s="269"/>
      <c r="BU158" s="269"/>
      <c r="BV158" s="269"/>
      <c r="BW158" s="269"/>
      <c r="BX158" s="269"/>
      <c r="BY158" s="269"/>
      <c r="BZ158" s="269"/>
      <c r="CA158" s="269"/>
      <c r="CB158" s="269"/>
      <c r="CC158" s="269"/>
      <c r="CD158" s="269"/>
      <c r="CE158" s="269"/>
      <c r="CF158" s="269"/>
      <c r="CG158" s="269"/>
      <c r="CH158" s="269"/>
      <c r="CI158" s="269"/>
      <c r="CJ158" s="269"/>
      <c r="CK158" s="269"/>
      <c r="CL158" s="269"/>
      <c r="CM158" s="269"/>
      <c r="CN158" s="269"/>
      <c r="CO158" s="269"/>
      <c r="CP158" s="269"/>
      <c r="CQ158" s="269"/>
      <c r="CR158" s="269"/>
      <c r="CS158" s="269"/>
      <c r="CT158" s="269"/>
      <c r="CU158" s="269"/>
      <c r="CV158" s="269"/>
      <c r="CW158" s="269"/>
      <c r="CX158" s="269"/>
      <c r="CY158" s="269"/>
      <c r="CZ158" s="269"/>
      <c r="DA158" s="269"/>
      <c r="DB158" s="269"/>
      <c r="DC158" s="269"/>
      <c r="DD158" s="269"/>
      <c r="DE158" s="269"/>
      <c r="DF158" s="269"/>
      <c r="DG158" s="269"/>
      <c r="DH158" s="269"/>
      <c r="DI158" s="269"/>
    </row>
    <row r="159" spans="1:113" x14ac:dyDescent="0.25">
      <c r="A159" s="269"/>
      <c r="B159" s="269"/>
      <c r="C159" s="269"/>
      <c r="D159" s="269"/>
      <c r="E159" s="269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  <c r="AA159" s="269"/>
      <c r="AB159" s="269"/>
      <c r="AC159" s="269"/>
      <c r="AD159" s="269"/>
      <c r="AE159" s="269"/>
      <c r="AF159" s="269"/>
      <c r="AG159" s="269"/>
      <c r="AH159" s="269"/>
      <c r="AI159" s="269"/>
      <c r="AJ159" s="269"/>
      <c r="AK159" s="269"/>
      <c r="AL159" s="269"/>
      <c r="AM159" s="269"/>
      <c r="AN159" s="269"/>
      <c r="AO159" s="269"/>
      <c r="AP159" s="269"/>
      <c r="AQ159" s="269"/>
      <c r="AR159" s="269"/>
      <c r="AS159" s="269"/>
      <c r="AT159" s="269"/>
      <c r="AU159" s="269"/>
      <c r="AV159" s="269"/>
      <c r="AW159" s="269"/>
      <c r="AX159" s="269"/>
      <c r="AY159" s="269"/>
      <c r="AZ159" s="269"/>
      <c r="BA159" s="269"/>
      <c r="BB159" s="269"/>
      <c r="BC159" s="269"/>
      <c r="BD159" s="269"/>
      <c r="BE159" s="269"/>
      <c r="BF159" s="269"/>
      <c r="BG159" s="269"/>
      <c r="BH159" s="269"/>
      <c r="BI159" s="269"/>
      <c r="BJ159" s="269"/>
      <c r="BK159" s="269"/>
      <c r="BL159" s="269"/>
      <c r="BM159" s="269"/>
      <c r="BN159" s="269"/>
      <c r="BO159" s="269"/>
      <c r="BP159" s="269"/>
      <c r="BQ159" s="269"/>
      <c r="BR159" s="269"/>
      <c r="BS159" s="269"/>
      <c r="BT159" s="269"/>
      <c r="BU159" s="269"/>
      <c r="BV159" s="269"/>
      <c r="BW159" s="269"/>
      <c r="BX159" s="269"/>
      <c r="BY159" s="269"/>
      <c r="BZ159" s="269"/>
      <c r="CA159" s="269"/>
      <c r="CB159" s="269"/>
      <c r="CC159" s="269"/>
      <c r="CD159" s="269"/>
      <c r="CE159" s="269"/>
      <c r="CF159" s="269"/>
      <c r="CG159" s="269"/>
      <c r="CH159" s="269"/>
      <c r="CI159" s="269"/>
      <c r="CJ159" s="269"/>
      <c r="CK159" s="269"/>
      <c r="CL159" s="269"/>
      <c r="CM159" s="269"/>
      <c r="CN159" s="269"/>
      <c r="CO159" s="269"/>
      <c r="CP159" s="269"/>
      <c r="CQ159" s="269"/>
      <c r="CR159" s="269"/>
      <c r="CS159" s="269"/>
      <c r="CT159" s="269"/>
      <c r="CU159" s="269"/>
      <c r="CV159" s="269"/>
      <c r="CW159" s="269"/>
      <c r="CX159" s="269"/>
      <c r="CY159" s="269"/>
      <c r="CZ159" s="269"/>
      <c r="DA159" s="269"/>
      <c r="DB159" s="269"/>
      <c r="DC159" s="269"/>
      <c r="DD159" s="269"/>
      <c r="DE159" s="269"/>
      <c r="DF159" s="269"/>
      <c r="DG159" s="269"/>
      <c r="DH159" s="269"/>
      <c r="DI159" s="269"/>
    </row>
    <row r="160" spans="1:113" x14ac:dyDescent="0.25">
      <c r="A160" s="269"/>
      <c r="B160" s="269"/>
      <c r="C160" s="269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  <c r="AA160" s="269"/>
      <c r="AB160" s="269"/>
      <c r="AC160" s="269"/>
      <c r="AD160" s="269"/>
      <c r="AE160" s="269"/>
      <c r="AF160" s="269"/>
      <c r="AG160" s="269"/>
      <c r="AH160" s="269"/>
      <c r="AI160" s="269"/>
      <c r="AJ160" s="269"/>
      <c r="AK160" s="269"/>
      <c r="AL160" s="269"/>
      <c r="AM160" s="269"/>
      <c r="AN160" s="269"/>
      <c r="AO160" s="269"/>
      <c r="AP160" s="269"/>
      <c r="AQ160" s="269"/>
      <c r="AR160" s="269"/>
      <c r="AS160" s="269"/>
      <c r="AT160" s="269"/>
      <c r="AU160" s="269"/>
      <c r="AV160" s="269"/>
      <c r="AW160" s="269"/>
      <c r="AX160" s="269"/>
      <c r="AY160" s="269"/>
      <c r="AZ160" s="269"/>
      <c r="BA160" s="269"/>
      <c r="BB160" s="269"/>
      <c r="BC160" s="269"/>
      <c r="BD160" s="269"/>
      <c r="BE160" s="269"/>
      <c r="BF160" s="269"/>
      <c r="BG160" s="269"/>
      <c r="BH160" s="269"/>
      <c r="BI160" s="269"/>
      <c r="BJ160" s="269"/>
      <c r="BK160" s="269"/>
      <c r="BL160" s="269"/>
      <c r="BM160" s="269"/>
      <c r="BN160" s="269"/>
      <c r="BO160" s="269"/>
      <c r="BP160" s="269"/>
      <c r="BQ160" s="269"/>
      <c r="BR160" s="269"/>
      <c r="BS160" s="269"/>
      <c r="BT160" s="269"/>
      <c r="BU160" s="269"/>
      <c r="BV160" s="269"/>
      <c r="BW160" s="269"/>
      <c r="BX160" s="269"/>
      <c r="BY160" s="269"/>
      <c r="BZ160" s="269"/>
      <c r="CA160" s="269"/>
      <c r="CB160" s="269"/>
      <c r="CC160" s="269"/>
      <c r="CD160" s="269"/>
      <c r="CE160" s="269"/>
      <c r="CF160" s="269"/>
      <c r="CG160" s="269"/>
      <c r="CH160" s="269"/>
      <c r="CI160" s="269"/>
      <c r="CJ160" s="269"/>
      <c r="CK160" s="269"/>
      <c r="CL160" s="269"/>
      <c r="CM160" s="269"/>
      <c r="CN160" s="269"/>
      <c r="CO160" s="269"/>
      <c r="CP160" s="269"/>
      <c r="CQ160" s="269"/>
      <c r="CR160" s="269"/>
      <c r="CS160" s="269"/>
      <c r="CT160" s="269"/>
      <c r="CU160" s="269"/>
      <c r="CV160" s="269"/>
      <c r="CW160" s="269"/>
      <c r="CX160" s="269"/>
      <c r="CY160" s="269"/>
      <c r="CZ160" s="269"/>
      <c r="DA160" s="269"/>
      <c r="DB160" s="269"/>
      <c r="DC160" s="269"/>
      <c r="DD160" s="269"/>
      <c r="DE160" s="269"/>
      <c r="DF160" s="269"/>
      <c r="DG160" s="269"/>
      <c r="DH160" s="269"/>
      <c r="DI160" s="269"/>
    </row>
    <row r="161" spans="1:113" x14ac:dyDescent="0.25">
      <c r="A161" s="269"/>
      <c r="B161" s="269"/>
      <c r="C161" s="2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  <c r="AA161" s="269"/>
      <c r="AB161" s="269"/>
      <c r="AC161" s="269"/>
      <c r="AD161" s="269"/>
      <c r="AE161" s="269"/>
      <c r="AF161" s="269"/>
      <c r="AG161" s="269"/>
      <c r="AH161" s="269"/>
      <c r="AI161" s="269"/>
      <c r="AJ161" s="269"/>
      <c r="AK161" s="269"/>
      <c r="AL161" s="269"/>
      <c r="AM161" s="269"/>
      <c r="AN161" s="269"/>
      <c r="AO161" s="269"/>
      <c r="AP161" s="269"/>
      <c r="AQ161" s="269"/>
      <c r="AR161" s="269"/>
      <c r="AS161" s="269"/>
      <c r="AT161" s="269"/>
      <c r="AU161" s="269"/>
      <c r="AV161" s="269"/>
      <c r="AW161" s="269"/>
      <c r="AX161" s="269"/>
      <c r="AY161" s="269"/>
      <c r="AZ161" s="269"/>
      <c r="BA161" s="269"/>
      <c r="BB161" s="269"/>
      <c r="BC161" s="269"/>
      <c r="BD161" s="269"/>
      <c r="BE161" s="269"/>
      <c r="BF161" s="269"/>
      <c r="BG161" s="269"/>
      <c r="BH161" s="269"/>
      <c r="BI161" s="269"/>
      <c r="BJ161" s="269"/>
      <c r="BK161" s="269"/>
      <c r="BL161" s="269"/>
      <c r="BM161" s="269"/>
      <c r="BN161" s="269"/>
      <c r="BO161" s="269"/>
      <c r="BP161" s="269"/>
      <c r="BQ161" s="269"/>
      <c r="BR161" s="269"/>
      <c r="BS161" s="269"/>
      <c r="BT161" s="269"/>
      <c r="BU161" s="269"/>
      <c r="BV161" s="269"/>
      <c r="BW161" s="269"/>
      <c r="BX161" s="269"/>
      <c r="BY161" s="269"/>
      <c r="BZ161" s="269"/>
      <c r="CA161" s="269"/>
      <c r="CB161" s="269"/>
      <c r="CC161" s="269"/>
      <c r="CD161" s="269"/>
      <c r="CE161" s="269"/>
      <c r="CF161" s="269"/>
      <c r="CG161" s="269"/>
      <c r="CH161" s="269"/>
      <c r="CI161" s="269"/>
      <c r="CJ161" s="269"/>
      <c r="CK161" s="269"/>
      <c r="CL161" s="269"/>
      <c r="CM161" s="269"/>
      <c r="CN161" s="269"/>
      <c r="CO161" s="269"/>
      <c r="CP161" s="269"/>
      <c r="CQ161" s="269"/>
      <c r="CR161" s="269"/>
      <c r="CS161" s="269"/>
      <c r="CT161" s="269"/>
      <c r="CU161" s="269"/>
      <c r="CV161" s="269"/>
      <c r="CW161" s="269"/>
      <c r="CX161" s="269"/>
      <c r="CY161" s="269"/>
      <c r="CZ161" s="269"/>
      <c r="DA161" s="269"/>
      <c r="DB161" s="269"/>
      <c r="DC161" s="269"/>
      <c r="DD161" s="269"/>
      <c r="DE161" s="269"/>
      <c r="DF161" s="269"/>
      <c r="DG161" s="269"/>
      <c r="DH161" s="269"/>
      <c r="DI161" s="269"/>
    </row>
    <row r="162" spans="1:113" x14ac:dyDescent="0.25">
      <c r="A162" s="269"/>
      <c r="B162" s="269"/>
      <c r="C162" s="2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  <c r="AA162" s="269"/>
      <c r="AB162" s="269"/>
      <c r="AC162" s="269"/>
      <c r="AD162" s="269"/>
      <c r="AE162" s="269"/>
      <c r="AF162" s="269"/>
      <c r="AG162" s="269"/>
      <c r="AH162" s="269"/>
      <c r="AI162" s="269"/>
      <c r="AJ162" s="269"/>
      <c r="AK162" s="269"/>
      <c r="AL162" s="269"/>
      <c r="AM162" s="269"/>
      <c r="AN162" s="269"/>
      <c r="AO162" s="269"/>
      <c r="AP162" s="269"/>
      <c r="AQ162" s="269"/>
      <c r="AR162" s="269"/>
      <c r="AS162" s="269"/>
      <c r="AT162" s="269"/>
      <c r="AU162" s="269"/>
      <c r="AV162" s="269"/>
      <c r="AW162" s="269"/>
      <c r="AX162" s="269"/>
      <c r="AY162" s="269"/>
      <c r="AZ162" s="269"/>
      <c r="BA162" s="269"/>
      <c r="BB162" s="269"/>
      <c r="BC162" s="269"/>
      <c r="BD162" s="269"/>
      <c r="BE162" s="269"/>
      <c r="BF162" s="269"/>
      <c r="BG162" s="269"/>
      <c r="BH162" s="269"/>
      <c r="BI162" s="269"/>
      <c r="BJ162" s="269"/>
      <c r="BK162" s="269"/>
      <c r="BL162" s="269"/>
      <c r="BM162" s="269"/>
      <c r="BN162" s="269"/>
      <c r="BO162" s="269"/>
      <c r="BP162" s="269"/>
      <c r="BQ162" s="269"/>
      <c r="BR162" s="269"/>
      <c r="BS162" s="269"/>
      <c r="BT162" s="269"/>
      <c r="BU162" s="269"/>
      <c r="BV162" s="269"/>
      <c r="BW162" s="269"/>
      <c r="BX162" s="269"/>
      <c r="BY162" s="269"/>
      <c r="BZ162" s="269"/>
      <c r="CA162" s="269"/>
      <c r="CB162" s="269"/>
      <c r="CC162" s="269"/>
      <c r="CD162" s="269"/>
      <c r="CE162" s="269"/>
      <c r="CF162" s="269"/>
      <c r="CG162" s="269"/>
      <c r="CH162" s="269"/>
      <c r="CI162" s="269"/>
      <c r="CJ162" s="269"/>
      <c r="CK162" s="269"/>
      <c r="CL162" s="269"/>
      <c r="CM162" s="269"/>
      <c r="CN162" s="269"/>
      <c r="CO162" s="269"/>
      <c r="CP162" s="269"/>
      <c r="CQ162" s="269"/>
      <c r="CR162" s="269"/>
      <c r="CS162" s="269"/>
      <c r="CT162" s="269"/>
      <c r="CU162" s="269"/>
      <c r="CV162" s="269"/>
      <c r="CW162" s="269"/>
      <c r="CX162" s="269"/>
      <c r="CY162" s="269"/>
      <c r="CZ162" s="269"/>
      <c r="DA162" s="269"/>
      <c r="DB162" s="269"/>
      <c r="DC162" s="269"/>
      <c r="DD162" s="269"/>
      <c r="DE162" s="269"/>
      <c r="DF162" s="269"/>
      <c r="DG162" s="269"/>
      <c r="DH162" s="269"/>
      <c r="DI162" s="269"/>
    </row>
    <row r="163" spans="1:113" x14ac:dyDescent="0.25">
      <c r="A163" s="269"/>
      <c r="B163" s="269"/>
      <c r="C163" s="269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  <c r="AA163" s="269"/>
      <c r="AB163" s="269"/>
      <c r="AC163" s="269"/>
      <c r="AD163" s="269"/>
      <c r="AE163" s="269"/>
      <c r="AF163" s="269"/>
      <c r="AG163" s="269"/>
      <c r="AH163" s="269"/>
      <c r="AI163" s="269"/>
      <c r="AJ163" s="269"/>
      <c r="AK163" s="269"/>
      <c r="AL163" s="269"/>
      <c r="AM163" s="269"/>
      <c r="AN163" s="269"/>
      <c r="AO163" s="269"/>
      <c r="AP163" s="269"/>
      <c r="AQ163" s="269"/>
      <c r="AR163" s="269"/>
      <c r="AS163" s="269"/>
      <c r="AT163" s="269"/>
      <c r="AU163" s="269"/>
      <c r="AV163" s="269"/>
      <c r="AW163" s="269"/>
      <c r="AX163" s="269"/>
      <c r="AY163" s="269"/>
      <c r="AZ163" s="269"/>
      <c r="BA163" s="269"/>
      <c r="BB163" s="269"/>
      <c r="BC163" s="269"/>
      <c r="BD163" s="269"/>
      <c r="BE163" s="269"/>
      <c r="BF163" s="269"/>
      <c r="BG163" s="269"/>
      <c r="BH163" s="269"/>
      <c r="BI163" s="269"/>
      <c r="BJ163" s="269"/>
      <c r="BK163" s="269"/>
      <c r="BL163" s="269"/>
      <c r="BM163" s="269"/>
      <c r="BN163" s="269"/>
      <c r="BO163" s="269"/>
      <c r="BP163" s="269"/>
      <c r="BQ163" s="269"/>
      <c r="BR163" s="269"/>
      <c r="BS163" s="269"/>
      <c r="BT163" s="269"/>
      <c r="BU163" s="269"/>
      <c r="BV163" s="269"/>
      <c r="BW163" s="269"/>
      <c r="BX163" s="269"/>
      <c r="BY163" s="269"/>
      <c r="BZ163" s="269"/>
      <c r="CA163" s="269"/>
      <c r="CB163" s="269"/>
      <c r="CC163" s="269"/>
      <c r="CD163" s="269"/>
      <c r="CE163" s="269"/>
      <c r="CF163" s="269"/>
      <c r="CG163" s="269"/>
      <c r="CH163" s="269"/>
      <c r="CI163" s="269"/>
      <c r="CJ163" s="269"/>
      <c r="CK163" s="269"/>
      <c r="CL163" s="269"/>
      <c r="CM163" s="269"/>
      <c r="CN163" s="269"/>
      <c r="CO163" s="269"/>
      <c r="CP163" s="269"/>
      <c r="CQ163" s="269"/>
      <c r="CR163" s="269"/>
      <c r="CS163" s="269"/>
      <c r="CT163" s="269"/>
      <c r="CU163" s="269"/>
      <c r="CV163" s="269"/>
      <c r="CW163" s="269"/>
      <c r="CX163" s="269"/>
      <c r="CY163" s="269"/>
      <c r="CZ163" s="269"/>
      <c r="DA163" s="269"/>
      <c r="DB163" s="269"/>
      <c r="DC163" s="269"/>
      <c r="DD163" s="269"/>
      <c r="DE163" s="269"/>
      <c r="DF163" s="269"/>
      <c r="DG163" s="269"/>
      <c r="DH163" s="269"/>
      <c r="DI163" s="269"/>
    </row>
    <row r="164" spans="1:113" x14ac:dyDescent="0.25">
      <c r="A164" s="269"/>
      <c r="B164" s="269"/>
      <c r="C164" s="2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  <c r="AB164" s="269"/>
      <c r="AC164" s="269"/>
      <c r="AD164" s="269"/>
      <c r="AE164" s="269"/>
      <c r="AF164" s="269"/>
      <c r="AG164" s="269"/>
      <c r="AH164" s="269"/>
      <c r="AI164" s="269"/>
      <c r="AJ164" s="269"/>
      <c r="AK164" s="269"/>
      <c r="AL164" s="269"/>
      <c r="AM164" s="269"/>
      <c r="AN164" s="269"/>
      <c r="AO164" s="269"/>
      <c r="AP164" s="269"/>
      <c r="AQ164" s="269"/>
      <c r="AR164" s="269"/>
      <c r="AS164" s="269"/>
      <c r="AT164" s="269"/>
      <c r="AU164" s="269"/>
      <c r="AV164" s="269"/>
      <c r="AW164" s="269"/>
      <c r="AX164" s="269"/>
      <c r="AY164" s="269"/>
      <c r="AZ164" s="269"/>
      <c r="BA164" s="269"/>
      <c r="BB164" s="269"/>
      <c r="BC164" s="269"/>
      <c r="BD164" s="269"/>
      <c r="BE164" s="269"/>
      <c r="BF164" s="269"/>
      <c r="BG164" s="269"/>
      <c r="BH164" s="269"/>
      <c r="BI164" s="269"/>
      <c r="BJ164" s="269"/>
      <c r="BK164" s="269"/>
      <c r="BL164" s="269"/>
      <c r="BM164" s="269"/>
      <c r="BN164" s="269"/>
      <c r="BO164" s="269"/>
      <c r="BP164" s="269"/>
      <c r="BQ164" s="269"/>
      <c r="BR164" s="269"/>
      <c r="BS164" s="269"/>
      <c r="BT164" s="269"/>
      <c r="BU164" s="269"/>
      <c r="BV164" s="269"/>
      <c r="BW164" s="269"/>
      <c r="BX164" s="269"/>
      <c r="BY164" s="269"/>
      <c r="BZ164" s="269"/>
      <c r="CA164" s="269"/>
      <c r="CB164" s="269"/>
      <c r="CC164" s="269"/>
      <c r="CD164" s="269"/>
      <c r="CE164" s="269"/>
      <c r="CF164" s="269"/>
      <c r="CG164" s="269"/>
      <c r="CH164" s="269"/>
      <c r="CI164" s="269"/>
      <c r="CJ164" s="269"/>
      <c r="CK164" s="269"/>
      <c r="CL164" s="269"/>
      <c r="CM164" s="269"/>
      <c r="CN164" s="269"/>
      <c r="CO164" s="269"/>
      <c r="CP164" s="269"/>
      <c r="CQ164" s="269"/>
      <c r="CR164" s="269"/>
      <c r="CS164" s="269"/>
      <c r="CT164" s="269"/>
      <c r="CU164" s="269"/>
      <c r="CV164" s="269"/>
      <c r="CW164" s="269"/>
      <c r="CX164" s="269"/>
      <c r="CY164" s="269"/>
      <c r="CZ164" s="269"/>
      <c r="DA164" s="269"/>
      <c r="DB164" s="269"/>
      <c r="DC164" s="269"/>
      <c r="DD164" s="269"/>
      <c r="DE164" s="269"/>
      <c r="DF164" s="269"/>
      <c r="DG164" s="269"/>
      <c r="DH164" s="269"/>
      <c r="DI164" s="269"/>
    </row>
    <row r="165" spans="1:113" x14ac:dyDescent="0.25">
      <c r="A165" s="269"/>
      <c r="B165" s="269"/>
      <c r="C165" s="269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  <c r="AB165" s="269"/>
      <c r="AC165" s="269"/>
      <c r="AD165" s="269"/>
      <c r="AE165" s="269"/>
      <c r="AF165" s="269"/>
      <c r="AG165" s="269"/>
      <c r="AH165" s="269"/>
      <c r="AI165" s="269"/>
      <c r="AJ165" s="269"/>
      <c r="AK165" s="269"/>
      <c r="AL165" s="269"/>
      <c r="AM165" s="269"/>
      <c r="AN165" s="269"/>
      <c r="AO165" s="269"/>
      <c r="AP165" s="269"/>
      <c r="AQ165" s="269"/>
      <c r="AR165" s="269"/>
      <c r="AS165" s="269"/>
      <c r="AT165" s="269"/>
      <c r="AU165" s="269"/>
      <c r="AV165" s="269"/>
      <c r="AW165" s="269"/>
      <c r="AX165" s="269"/>
      <c r="AY165" s="269"/>
      <c r="AZ165" s="269"/>
      <c r="BA165" s="269"/>
      <c r="BB165" s="269"/>
      <c r="BC165" s="269"/>
      <c r="BD165" s="269"/>
      <c r="BE165" s="269"/>
      <c r="BF165" s="269"/>
      <c r="BG165" s="269"/>
      <c r="BH165" s="269"/>
      <c r="BI165" s="269"/>
      <c r="BJ165" s="269"/>
      <c r="BK165" s="269"/>
      <c r="BL165" s="269"/>
      <c r="BM165" s="269"/>
      <c r="BN165" s="269"/>
      <c r="BO165" s="269"/>
      <c r="BP165" s="269"/>
      <c r="BQ165" s="269"/>
      <c r="BR165" s="269"/>
      <c r="BS165" s="269"/>
      <c r="BT165" s="269"/>
      <c r="BU165" s="269"/>
      <c r="BV165" s="269"/>
      <c r="BW165" s="269"/>
      <c r="BX165" s="269"/>
      <c r="BY165" s="269"/>
      <c r="BZ165" s="269"/>
      <c r="CA165" s="269"/>
      <c r="CB165" s="269"/>
      <c r="CC165" s="269"/>
      <c r="CD165" s="269"/>
      <c r="CE165" s="269"/>
      <c r="CF165" s="269"/>
      <c r="CG165" s="269"/>
      <c r="CH165" s="269"/>
      <c r="CI165" s="269"/>
      <c r="CJ165" s="269"/>
      <c r="CK165" s="269"/>
      <c r="CL165" s="269"/>
      <c r="CM165" s="269"/>
      <c r="CN165" s="269"/>
      <c r="CO165" s="269"/>
      <c r="CP165" s="269"/>
      <c r="CQ165" s="269"/>
      <c r="CR165" s="269"/>
      <c r="CS165" s="269"/>
      <c r="CT165" s="269"/>
      <c r="CU165" s="269"/>
      <c r="CV165" s="269"/>
      <c r="CW165" s="269"/>
      <c r="CX165" s="269"/>
      <c r="CY165" s="269"/>
      <c r="CZ165" s="269"/>
      <c r="DA165" s="269"/>
      <c r="DB165" s="269"/>
      <c r="DC165" s="269"/>
      <c r="DD165" s="269"/>
      <c r="DE165" s="269"/>
      <c r="DF165" s="269"/>
      <c r="DG165" s="269"/>
      <c r="DH165" s="269"/>
      <c r="DI165" s="269"/>
    </row>
    <row r="166" spans="1:113" x14ac:dyDescent="0.25">
      <c r="A166" s="269"/>
      <c r="B166" s="269"/>
      <c r="C166" s="269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  <c r="AB166" s="269"/>
      <c r="AC166" s="269"/>
      <c r="AD166" s="269"/>
      <c r="AE166" s="269"/>
      <c r="AF166" s="269"/>
      <c r="AG166" s="269"/>
      <c r="AH166" s="269"/>
      <c r="AI166" s="269"/>
      <c r="AJ166" s="269"/>
      <c r="AK166" s="269"/>
      <c r="AL166" s="269"/>
      <c r="AM166" s="269"/>
      <c r="AN166" s="269"/>
      <c r="AO166" s="269"/>
      <c r="AP166" s="269"/>
      <c r="AQ166" s="269"/>
      <c r="AR166" s="269"/>
      <c r="AS166" s="269"/>
      <c r="AT166" s="269"/>
      <c r="AU166" s="269"/>
      <c r="AV166" s="269"/>
      <c r="AW166" s="269"/>
      <c r="AX166" s="269"/>
      <c r="AY166" s="269"/>
      <c r="AZ166" s="269"/>
      <c r="BA166" s="269"/>
      <c r="BB166" s="269"/>
      <c r="BC166" s="269"/>
      <c r="BD166" s="269"/>
      <c r="BE166" s="269"/>
      <c r="BF166" s="269"/>
      <c r="BG166" s="269"/>
      <c r="BH166" s="269"/>
      <c r="BI166" s="269"/>
      <c r="BJ166" s="269"/>
      <c r="BK166" s="269"/>
      <c r="BL166" s="269"/>
      <c r="BM166" s="269"/>
      <c r="BN166" s="269"/>
      <c r="BO166" s="269"/>
      <c r="BP166" s="269"/>
      <c r="BQ166" s="269"/>
      <c r="BR166" s="269"/>
      <c r="BS166" s="269"/>
      <c r="BT166" s="269"/>
      <c r="BU166" s="269"/>
      <c r="BV166" s="269"/>
      <c r="BW166" s="269"/>
      <c r="BX166" s="269"/>
      <c r="BY166" s="269"/>
      <c r="BZ166" s="269"/>
      <c r="CA166" s="269"/>
      <c r="CB166" s="269"/>
      <c r="CC166" s="269"/>
      <c r="CD166" s="269"/>
      <c r="CE166" s="269"/>
      <c r="CF166" s="269"/>
      <c r="CG166" s="269"/>
      <c r="CH166" s="269"/>
      <c r="CI166" s="269"/>
      <c r="CJ166" s="269"/>
      <c r="CK166" s="269"/>
      <c r="CL166" s="269"/>
      <c r="CM166" s="269"/>
      <c r="CN166" s="269"/>
      <c r="CO166" s="269"/>
      <c r="CP166" s="269"/>
      <c r="CQ166" s="269"/>
      <c r="CR166" s="269"/>
      <c r="CS166" s="269"/>
      <c r="CT166" s="269"/>
      <c r="CU166" s="269"/>
      <c r="CV166" s="269"/>
      <c r="CW166" s="269"/>
      <c r="CX166" s="269"/>
      <c r="CY166" s="269"/>
      <c r="CZ166" s="269"/>
      <c r="DA166" s="269"/>
      <c r="DB166" s="269"/>
      <c r="DC166" s="269"/>
      <c r="DD166" s="269"/>
      <c r="DE166" s="269"/>
      <c r="DF166" s="269"/>
      <c r="DG166" s="269"/>
      <c r="DH166" s="269"/>
      <c r="DI166" s="269"/>
    </row>
    <row r="167" spans="1:113" x14ac:dyDescent="0.25">
      <c r="A167" s="269"/>
      <c r="B167" s="269"/>
      <c r="C167" s="2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  <c r="AC167" s="269"/>
      <c r="AD167" s="269"/>
      <c r="AE167" s="269"/>
      <c r="AF167" s="269"/>
      <c r="AG167" s="269"/>
      <c r="AH167" s="269"/>
      <c r="AI167" s="269"/>
      <c r="AJ167" s="269"/>
      <c r="AK167" s="269"/>
      <c r="AL167" s="269"/>
      <c r="AM167" s="269"/>
      <c r="AN167" s="269"/>
      <c r="AO167" s="269"/>
      <c r="AP167" s="269"/>
      <c r="AQ167" s="269"/>
      <c r="AR167" s="269"/>
      <c r="AS167" s="269"/>
      <c r="AT167" s="269"/>
      <c r="AU167" s="269"/>
      <c r="AV167" s="269"/>
      <c r="AW167" s="269"/>
      <c r="AX167" s="269"/>
      <c r="AY167" s="269"/>
      <c r="AZ167" s="269"/>
      <c r="BA167" s="269"/>
      <c r="BB167" s="269"/>
      <c r="BC167" s="269"/>
      <c r="BD167" s="269"/>
      <c r="BE167" s="269"/>
      <c r="BF167" s="269"/>
      <c r="BG167" s="269"/>
      <c r="BH167" s="269"/>
      <c r="BI167" s="269"/>
      <c r="BJ167" s="269"/>
      <c r="BK167" s="269"/>
      <c r="BL167" s="269"/>
      <c r="BM167" s="269"/>
      <c r="BN167" s="269"/>
      <c r="BO167" s="269"/>
      <c r="BP167" s="269"/>
      <c r="BQ167" s="269"/>
      <c r="BR167" s="269"/>
      <c r="BS167" s="269"/>
      <c r="BT167" s="269"/>
      <c r="BU167" s="269"/>
      <c r="BV167" s="269"/>
      <c r="BW167" s="269"/>
      <c r="BX167" s="269"/>
      <c r="BY167" s="269"/>
      <c r="BZ167" s="269"/>
      <c r="CA167" s="269"/>
      <c r="CB167" s="269"/>
      <c r="CC167" s="269"/>
      <c r="CD167" s="269"/>
      <c r="CE167" s="269"/>
      <c r="CF167" s="269"/>
      <c r="CG167" s="269"/>
      <c r="CH167" s="269"/>
      <c r="CI167" s="269"/>
      <c r="CJ167" s="269"/>
      <c r="CK167" s="269"/>
      <c r="CL167" s="269"/>
      <c r="CM167" s="269"/>
      <c r="CN167" s="269"/>
      <c r="CO167" s="269"/>
      <c r="CP167" s="269"/>
      <c r="CQ167" s="269"/>
      <c r="CR167" s="269"/>
      <c r="CS167" s="269"/>
      <c r="CT167" s="269"/>
      <c r="CU167" s="269"/>
      <c r="CV167" s="269"/>
      <c r="CW167" s="269"/>
      <c r="CX167" s="269"/>
      <c r="CY167" s="269"/>
      <c r="CZ167" s="269"/>
      <c r="DA167" s="269"/>
      <c r="DB167" s="269"/>
      <c r="DC167" s="269"/>
      <c r="DD167" s="269"/>
      <c r="DE167" s="269"/>
      <c r="DF167" s="269"/>
      <c r="DG167" s="269"/>
      <c r="DH167" s="269"/>
      <c r="DI167" s="269"/>
    </row>
    <row r="168" spans="1:113" x14ac:dyDescent="0.25">
      <c r="A168" s="269"/>
      <c r="B168" s="269"/>
      <c r="C168" s="269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  <c r="AB168" s="269"/>
      <c r="AC168" s="269"/>
      <c r="AD168" s="269"/>
      <c r="AE168" s="269"/>
      <c r="AF168" s="269"/>
      <c r="AG168" s="269"/>
      <c r="AH168" s="269"/>
      <c r="AI168" s="269"/>
      <c r="AJ168" s="269"/>
      <c r="AK168" s="269"/>
      <c r="AL168" s="269"/>
      <c r="AM168" s="269"/>
      <c r="AN168" s="269"/>
      <c r="AO168" s="269"/>
      <c r="AP168" s="269"/>
      <c r="AQ168" s="269"/>
      <c r="AR168" s="269"/>
      <c r="AS168" s="269"/>
      <c r="AT168" s="269"/>
      <c r="AU168" s="269"/>
      <c r="AV168" s="269"/>
      <c r="AW168" s="269"/>
      <c r="AX168" s="269"/>
      <c r="AY168" s="269"/>
      <c r="AZ168" s="269"/>
      <c r="BA168" s="269"/>
      <c r="BB168" s="269"/>
      <c r="BC168" s="269"/>
      <c r="BD168" s="269"/>
      <c r="BE168" s="269"/>
      <c r="BF168" s="269"/>
      <c r="BG168" s="269"/>
      <c r="BH168" s="269"/>
      <c r="BI168" s="269"/>
      <c r="BJ168" s="269"/>
      <c r="BK168" s="269"/>
      <c r="BL168" s="269"/>
      <c r="BM168" s="269"/>
      <c r="BN168" s="269"/>
      <c r="BO168" s="269"/>
      <c r="BP168" s="269"/>
      <c r="BQ168" s="269"/>
      <c r="BR168" s="269"/>
      <c r="BS168" s="269"/>
      <c r="BT168" s="269"/>
      <c r="BU168" s="269"/>
      <c r="BV168" s="269"/>
      <c r="BW168" s="269"/>
      <c r="BX168" s="269"/>
      <c r="BY168" s="269"/>
      <c r="BZ168" s="269"/>
      <c r="CA168" s="269"/>
      <c r="CB168" s="269"/>
      <c r="CC168" s="269"/>
      <c r="CD168" s="269"/>
      <c r="CE168" s="269"/>
      <c r="CF168" s="269"/>
      <c r="CG168" s="269"/>
      <c r="CH168" s="269"/>
      <c r="CI168" s="269"/>
      <c r="CJ168" s="269"/>
      <c r="CK168" s="269"/>
      <c r="CL168" s="269"/>
      <c r="CM168" s="269"/>
      <c r="CN168" s="269"/>
      <c r="CO168" s="269"/>
      <c r="CP168" s="269"/>
      <c r="CQ168" s="269"/>
      <c r="CR168" s="269"/>
      <c r="CS168" s="269"/>
      <c r="CT168" s="269"/>
      <c r="CU168" s="269"/>
      <c r="CV168" s="269"/>
      <c r="CW168" s="269"/>
      <c r="CX168" s="269"/>
      <c r="CY168" s="269"/>
      <c r="CZ168" s="269"/>
      <c r="DA168" s="269"/>
      <c r="DB168" s="269"/>
      <c r="DC168" s="269"/>
      <c r="DD168" s="269"/>
      <c r="DE168" s="269"/>
      <c r="DF168" s="269"/>
      <c r="DG168" s="269"/>
      <c r="DH168" s="269"/>
      <c r="DI168" s="269"/>
    </row>
    <row r="169" spans="1:113" x14ac:dyDescent="0.25">
      <c r="A169" s="269"/>
      <c r="B169" s="269"/>
      <c r="C169" s="269"/>
      <c r="D169" s="269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  <c r="AB169" s="269"/>
      <c r="AC169" s="269"/>
      <c r="AD169" s="269"/>
      <c r="AE169" s="269"/>
      <c r="AF169" s="269"/>
      <c r="AG169" s="269"/>
      <c r="AH169" s="269"/>
      <c r="AI169" s="269"/>
      <c r="AJ169" s="269"/>
      <c r="AK169" s="269"/>
      <c r="AL169" s="269"/>
      <c r="AM169" s="269"/>
      <c r="AN169" s="269"/>
      <c r="AO169" s="269"/>
      <c r="AP169" s="269"/>
      <c r="AQ169" s="269"/>
      <c r="AR169" s="269"/>
      <c r="AS169" s="269"/>
      <c r="AT169" s="269"/>
      <c r="AU169" s="269"/>
      <c r="AV169" s="269"/>
      <c r="AW169" s="269"/>
      <c r="AX169" s="269"/>
      <c r="AY169" s="269"/>
      <c r="AZ169" s="269"/>
      <c r="BA169" s="269"/>
      <c r="BB169" s="269"/>
      <c r="BC169" s="269"/>
      <c r="BD169" s="269"/>
      <c r="BE169" s="269"/>
      <c r="BF169" s="269"/>
      <c r="BG169" s="269"/>
      <c r="BH169" s="269"/>
      <c r="BI169" s="269"/>
      <c r="BJ169" s="269"/>
      <c r="BK169" s="269"/>
      <c r="BL169" s="269"/>
      <c r="BM169" s="269"/>
      <c r="BN169" s="269"/>
      <c r="BO169" s="269"/>
      <c r="BP169" s="269"/>
      <c r="BQ169" s="269"/>
      <c r="BR169" s="269"/>
      <c r="BS169" s="269"/>
      <c r="BT169" s="269"/>
      <c r="BU169" s="269"/>
      <c r="BV169" s="269"/>
      <c r="BW169" s="269"/>
      <c r="BX169" s="269"/>
      <c r="BY169" s="269"/>
      <c r="BZ169" s="269"/>
      <c r="CA169" s="269"/>
      <c r="CB169" s="269"/>
      <c r="CC169" s="269"/>
      <c r="CD169" s="269"/>
      <c r="CE169" s="269"/>
      <c r="CF169" s="269"/>
      <c r="CG169" s="269"/>
      <c r="CH169" s="269"/>
      <c r="CI169" s="269"/>
      <c r="CJ169" s="269"/>
      <c r="CK169" s="269"/>
      <c r="CL169" s="269"/>
      <c r="CM169" s="269"/>
      <c r="CN169" s="269"/>
      <c r="CO169" s="269"/>
      <c r="CP169" s="269"/>
      <c r="CQ169" s="269"/>
      <c r="CR169" s="269"/>
      <c r="CS169" s="269"/>
      <c r="CT169" s="269"/>
      <c r="CU169" s="269"/>
      <c r="CV169" s="269"/>
      <c r="CW169" s="269"/>
      <c r="CX169" s="269"/>
      <c r="CY169" s="269"/>
      <c r="CZ169" s="269"/>
      <c r="DA169" s="269"/>
      <c r="DB169" s="269"/>
      <c r="DC169" s="269"/>
      <c r="DD169" s="269"/>
      <c r="DE169" s="269"/>
      <c r="DF169" s="269"/>
      <c r="DG169" s="269"/>
      <c r="DH169" s="269"/>
      <c r="DI169" s="269"/>
    </row>
    <row r="170" spans="1:113" x14ac:dyDescent="0.25">
      <c r="A170" s="269"/>
      <c r="B170" s="269"/>
      <c r="C170" s="269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  <c r="AA170" s="269"/>
      <c r="AB170" s="269"/>
      <c r="AC170" s="269"/>
      <c r="AD170" s="269"/>
      <c r="AE170" s="269"/>
      <c r="AF170" s="269"/>
      <c r="AG170" s="269"/>
      <c r="AH170" s="269"/>
      <c r="AI170" s="269"/>
      <c r="AJ170" s="269"/>
      <c r="AK170" s="269"/>
      <c r="AL170" s="269"/>
      <c r="AM170" s="269"/>
      <c r="AN170" s="269"/>
      <c r="AO170" s="269"/>
      <c r="AP170" s="269"/>
      <c r="AQ170" s="269"/>
      <c r="AR170" s="269"/>
      <c r="AS170" s="269"/>
      <c r="AT170" s="269"/>
      <c r="AU170" s="269"/>
      <c r="AV170" s="269"/>
      <c r="AW170" s="269"/>
      <c r="AX170" s="269"/>
      <c r="AY170" s="269"/>
      <c r="AZ170" s="269"/>
      <c r="BA170" s="269"/>
      <c r="BB170" s="269"/>
      <c r="BC170" s="269"/>
      <c r="BD170" s="269"/>
      <c r="BE170" s="269"/>
      <c r="BF170" s="269"/>
      <c r="BG170" s="269"/>
      <c r="BH170" s="269"/>
      <c r="BI170" s="269"/>
      <c r="BJ170" s="269"/>
      <c r="BK170" s="269"/>
      <c r="BL170" s="269"/>
      <c r="BM170" s="269"/>
      <c r="BN170" s="269"/>
      <c r="BO170" s="269"/>
      <c r="BP170" s="269"/>
      <c r="BQ170" s="269"/>
      <c r="BR170" s="269"/>
      <c r="BS170" s="269"/>
      <c r="BT170" s="269"/>
      <c r="BU170" s="269"/>
      <c r="BV170" s="269"/>
      <c r="BW170" s="269"/>
      <c r="BX170" s="269"/>
      <c r="BY170" s="269"/>
      <c r="BZ170" s="269"/>
      <c r="CA170" s="269"/>
      <c r="CB170" s="269"/>
      <c r="CC170" s="269"/>
      <c r="CD170" s="269"/>
      <c r="CE170" s="269"/>
      <c r="CF170" s="269"/>
      <c r="CG170" s="269"/>
      <c r="CH170" s="269"/>
      <c r="CI170" s="269"/>
      <c r="CJ170" s="269"/>
      <c r="CK170" s="269"/>
      <c r="CL170" s="269"/>
      <c r="CM170" s="269"/>
      <c r="CN170" s="269"/>
      <c r="CO170" s="269"/>
      <c r="CP170" s="269"/>
      <c r="CQ170" s="269"/>
      <c r="CR170" s="269"/>
      <c r="CS170" s="269"/>
      <c r="CT170" s="269"/>
      <c r="CU170" s="269"/>
      <c r="CV170" s="269"/>
      <c r="CW170" s="269"/>
      <c r="CX170" s="269"/>
      <c r="CY170" s="269"/>
      <c r="CZ170" s="269"/>
      <c r="DA170" s="269"/>
      <c r="DB170" s="269"/>
      <c r="DC170" s="269"/>
      <c r="DD170" s="269"/>
      <c r="DE170" s="269"/>
      <c r="DF170" s="269"/>
      <c r="DG170" s="269"/>
      <c r="DH170" s="269"/>
      <c r="DI170" s="269"/>
    </row>
    <row r="171" spans="1:113" x14ac:dyDescent="0.25">
      <c r="A171" s="269"/>
      <c r="B171" s="269"/>
      <c r="C171" s="2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  <c r="AA171" s="269"/>
      <c r="AB171" s="269"/>
      <c r="AC171" s="269"/>
      <c r="AD171" s="269"/>
      <c r="AE171" s="269"/>
      <c r="AF171" s="269"/>
      <c r="AG171" s="269"/>
      <c r="AH171" s="269"/>
      <c r="AI171" s="269"/>
      <c r="AJ171" s="269"/>
      <c r="AK171" s="269"/>
      <c r="AL171" s="269"/>
      <c r="AM171" s="269"/>
      <c r="AN171" s="269"/>
      <c r="AO171" s="269"/>
      <c r="AP171" s="269"/>
      <c r="AQ171" s="269"/>
      <c r="AR171" s="269"/>
      <c r="AS171" s="269"/>
      <c r="AT171" s="269"/>
      <c r="AU171" s="269"/>
      <c r="AV171" s="269"/>
      <c r="AW171" s="269"/>
      <c r="AX171" s="269"/>
      <c r="AY171" s="269"/>
      <c r="AZ171" s="269"/>
      <c r="BA171" s="269"/>
      <c r="BB171" s="269"/>
      <c r="BC171" s="269"/>
      <c r="BD171" s="269"/>
      <c r="BE171" s="269"/>
      <c r="BF171" s="269"/>
      <c r="BG171" s="269"/>
      <c r="BH171" s="269"/>
      <c r="BI171" s="269"/>
      <c r="BJ171" s="269"/>
      <c r="BK171" s="269"/>
      <c r="BL171" s="269"/>
      <c r="BM171" s="269"/>
      <c r="BN171" s="269"/>
      <c r="BO171" s="269"/>
      <c r="BP171" s="269"/>
      <c r="BQ171" s="269"/>
      <c r="BR171" s="269"/>
      <c r="BS171" s="269"/>
      <c r="BT171" s="269"/>
      <c r="BU171" s="269"/>
      <c r="BV171" s="269"/>
      <c r="BW171" s="269"/>
      <c r="BX171" s="269"/>
      <c r="BY171" s="269"/>
      <c r="BZ171" s="269"/>
      <c r="CA171" s="269"/>
      <c r="CB171" s="269"/>
      <c r="CC171" s="269"/>
      <c r="CD171" s="269"/>
      <c r="CE171" s="269"/>
      <c r="CF171" s="269"/>
      <c r="CG171" s="269"/>
      <c r="CH171" s="269"/>
      <c r="CI171" s="269"/>
      <c r="CJ171" s="269"/>
      <c r="CK171" s="269"/>
      <c r="CL171" s="269"/>
      <c r="CM171" s="269"/>
      <c r="CN171" s="269"/>
      <c r="CO171" s="269"/>
      <c r="CP171" s="269"/>
      <c r="CQ171" s="269"/>
      <c r="CR171" s="269"/>
      <c r="CS171" s="269"/>
      <c r="CT171" s="269"/>
      <c r="CU171" s="269"/>
      <c r="CV171" s="269"/>
      <c r="CW171" s="269"/>
      <c r="CX171" s="269"/>
      <c r="CY171" s="269"/>
      <c r="CZ171" s="269"/>
      <c r="DA171" s="269"/>
      <c r="DB171" s="269"/>
      <c r="DC171" s="269"/>
      <c r="DD171" s="269"/>
      <c r="DE171" s="269"/>
      <c r="DF171" s="269"/>
      <c r="DG171" s="269"/>
      <c r="DH171" s="269"/>
      <c r="DI171" s="269"/>
    </row>
    <row r="172" spans="1:113" x14ac:dyDescent="0.25">
      <c r="A172" s="269"/>
      <c r="B172" s="269"/>
      <c r="C172" s="269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  <c r="AA172" s="269"/>
      <c r="AB172" s="269"/>
      <c r="AC172" s="269"/>
      <c r="AD172" s="269"/>
      <c r="AE172" s="269"/>
      <c r="AF172" s="269"/>
      <c r="AG172" s="269"/>
      <c r="AH172" s="269"/>
      <c r="AI172" s="269"/>
      <c r="AJ172" s="269"/>
      <c r="AK172" s="269"/>
      <c r="AL172" s="269"/>
      <c r="AM172" s="269"/>
      <c r="AN172" s="269"/>
      <c r="AO172" s="269"/>
      <c r="AP172" s="269"/>
      <c r="AQ172" s="269"/>
      <c r="AR172" s="269"/>
      <c r="AS172" s="269"/>
      <c r="AT172" s="269"/>
      <c r="AU172" s="269"/>
      <c r="AV172" s="269"/>
      <c r="AW172" s="269"/>
      <c r="AX172" s="269"/>
      <c r="AY172" s="269"/>
      <c r="AZ172" s="269"/>
      <c r="BA172" s="269"/>
      <c r="BB172" s="269"/>
      <c r="BC172" s="269"/>
      <c r="BD172" s="269"/>
      <c r="BE172" s="269"/>
      <c r="BF172" s="269"/>
      <c r="BG172" s="269"/>
      <c r="BH172" s="269"/>
      <c r="BI172" s="269"/>
      <c r="BJ172" s="269"/>
      <c r="BK172" s="269"/>
      <c r="BL172" s="269"/>
      <c r="BM172" s="269"/>
      <c r="BN172" s="269"/>
      <c r="BO172" s="269"/>
      <c r="BP172" s="269"/>
      <c r="BQ172" s="269"/>
      <c r="BR172" s="269"/>
      <c r="BS172" s="269"/>
      <c r="BT172" s="269"/>
      <c r="BU172" s="269"/>
      <c r="BV172" s="269"/>
      <c r="BW172" s="269"/>
      <c r="BX172" s="269"/>
      <c r="BY172" s="269"/>
      <c r="BZ172" s="269"/>
      <c r="CA172" s="269"/>
      <c r="CB172" s="269"/>
      <c r="CC172" s="269"/>
      <c r="CD172" s="269"/>
      <c r="CE172" s="269"/>
      <c r="CF172" s="269"/>
      <c r="CG172" s="269"/>
      <c r="CH172" s="269"/>
      <c r="CI172" s="269"/>
      <c r="CJ172" s="269"/>
      <c r="CK172" s="269"/>
      <c r="CL172" s="269"/>
      <c r="CM172" s="269"/>
      <c r="CN172" s="269"/>
      <c r="CO172" s="269"/>
      <c r="CP172" s="269"/>
      <c r="CQ172" s="269"/>
      <c r="CR172" s="269"/>
      <c r="CS172" s="269"/>
      <c r="CT172" s="269"/>
      <c r="CU172" s="269"/>
      <c r="CV172" s="269"/>
      <c r="CW172" s="269"/>
      <c r="CX172" s="269"/>
      <c r="CY172" s="269"/>
      <c r="CZ172" s="269"/>
      <c r="DA172" s="269"/>
      <c r="DB172" s="269"/>
      <c r="DC172" s="269"/>
      <c r="DD172" s="269"/>
      <c r="DE172" s="269"/>
      <c r="DF172" s="269"/>
      <c r="DG172" s="269"/>
      <c r="DH172" s="269"/>
      <c r="DI172" s="269"/>
    </row>
    <row r="173" spans="1:113" x14ac:dyDescent="0.25">
      <c r="A173" s="269"/>
      <c r="B173" s="269"/>
      <c r="C173" s="269"/>
      <c r="D173" s="269"/>
      <c r="E173" s="269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  <c r="AB173" s="269"/>
      <c r="AC173" s="269"/>
      <c r="AD173" s="269"/>
      <c r="AE173" s="269"/>
      <c r="AF173" s="269"/>
      <c r="AG173" s="269"/>
      <c r="AH173" s="269"/>
      <c r="AI173" s="269"/>
      <c r="AJ173" s="269"/>
      <c r="AK173" s="269"/>
      <c r="AL173" s="269"/>
      <c r="AM173" s="269"/>
      <c r="AN173" s="269"/>
      <c r="AO173" s="269"/>
      <c r="AP173" s="269"/>
      <c r="AQ173" s="269"/>
      <c r="AR173" s="269"/>
      <c r="AS173" s="269"/>
      <c r="AT173" s="269"/>
      <c r="AU173" s="269"/>
      <c r="AV173" s="269"/>
      <c r="AW173" s="269"/>
      <c r="AX173" s="269"/>
      <c r="AY173" s="269"/>
      <c r="AZ173" s="269"/>
      <c r="BA173" s="269"/>
      <c r="BB173" s="269"/>
      <c r="BC173" s="269"/>
      <c r="BD173" s="269"/>
      <c r="BE173" s="269"/>
      <c r="BF173" s="269"/>
      <c r="BG173" s="269"/>
      <c r="BH173" s="269"/>
      <c r="BI173" s="269"/>
      <c r="BJ173" s="269"/>
      <c r="BK173" s="269"/>
      <c r="BL173" s="269"/>
      <c r="BM173" s="269"/>
      <c r="BN173" s="269"/>
      <c r="BO173" s="269"/>
      <c r="BP173" s="269"/>
      <c r="BQ173" s="269"/>
      <c r="BR173" s="269"/>
      <c r="BS173" s="269"/>
      <c r="BT173" s="269"/>
      <c r="BU173" s="269"/>
      <c r="BV173" s="269"/>
      <c r="BW173" s="269"/>
      <c r="BX173" s="269"/>
      <c r="BY173" s="269"/>
      <c r="BZ173" s="269"/>
      <c r="CA173" s="269"/>
      <c r="CB173" s="269"/>
      <c r="CC173" s="269"/>
      <c r="CD173" s="269"/>
      <c r="CE173" s="269"/>
      <c r="CF173" s="269"/>
      <c r="CG173" s="269"/>
      <c r="CH173" s="269"/>
      <c r="CI173" s="269"/>
      <c r="CJ173" s="269"/>
      <c r="CK173" s="269"/>
      <c r="CL173" s="269"/>
      <c r="CM173" s="269"/>
      <c r="CN173" s="269"/>
      <c r="CO173" s="269"/>
      <c r="CP173" s="269"/>
      <c r="CQ173" s="269"/>
      <c r="CR173" s="269"/>
      <c r="CS173" s="269"/>
      <c r="CT173" s="269"/>
      <c r="CU173" s="269"/>
      <c r="CV173" s="269"/>
      <c r="CW173" s="269"/>
      <c r="CX173" s="269"/>
      <c r="CY173" s="269"/>
      <c r="CZ173" s="269"/>
      <c r="DA173" s="269"/>
      <c r="DB173" s="269"/>
      <c r="DC173" s="269"/>
      <c r="DD173" s="269"/>
      <c r="DE173" s="269"/>
      <c r="DF173" s="269"/>
      <c r="DG173" s="269"/>
      <c r="DH173" s="269"/>
      <c r="DI173" s="269"/>
    </row>
    <row r="174" spans="1:113" x14ac:dyDescent="0.25">
      <c r="A174" s="269"/>
      <c r="B174" s="269"/>
      <c r="C174" s="2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  <c r="AB174" s="269"/>
      <c r="AC174" s="269"/>
      <c r="AD174" s="269"/>
      <c r="AE174" s="269"/>
      <c r="AF174" s="269"/>
      <c r="AG174" s="269"/>
      <c r="AH174" s="269"/>
      <c r="AI174" s="269"/>
      <c r="AJ174" s="269"/>
      <c r="AK174" s="269"/>
      <c r="AL174" s="269"/>
      <c r="AM174" s="269"/>
      <c r="AN174" s="269"/>
      <c r="AO174" s="269"/>
      <c r="AP174" s="269"/>
      <c r="AQ174" s="269"/>
      <c r="AR174" s="269"/>
      <c r="AS174" s="269"/>
      <c r="AT174" s="269"/>
      <c r="AU174" s="269"/>
      <c r="AV174" s="269"/>
      <c r="AW174" s="269"/>
      <c r="AX174" s="269"/>
      <c r="AY174" s="269"/>
      <c r="AZ174" s="269"/>
      <c r="BA174" s="269"/>
      <c r="BB174" s="269"/>
      <c r="BC174" s="269"/>
      <c r="BD174" s="269"/>
      <c r="BE174" s="269"/>
      <c r="BF174" s="269"/>
      <c r="BG174" s="269"/>
      <c r="BH174" s="269"/>
      <c r="BI174" s="269"/>
      <c r="BJ174" s="269"/>
      <c r="BK174" s="269"/>
      <c r="BL174" s="269"/>
      <c r="BM174" s="269"/>
      <c r="BN174" s="269"/>
      <c r="BO174" s="269"/>
      <c r="BP174" s="269"/>
      <c r="BQ174" s="269"/>
      <c r="BR174" s="269"/>
      <c r="BS174" s="269"/>
      <c r="BT174" s="269"/>
      <c r="BU174" s="269"/>
      <c r="BV174" s="269"/>
      <c r="BW174" s="269"/>
      <c r="BX174" s="269"/>
      <c r="BY174" s="269"/>
      <c r="BZ174" s="269"/>
      <c r="CA174" s="269"/>
      <c r="CB174" s="269"/>
      <c r="CC174" s="269"/>
      <c r="CD174" s="269"/>
      <c r="CE174" s="269"/>
      <c r="CF174" s="269"/>
      <c r="CG174" s="269"/>
      <c r="CH174" s="269"/>
      <c r="CI174" s="269"/>
      <c r="CJ174" s="269"/>
      <c r="CK174" s="269"/>
      <c r="CL174" s="269"/>
      <c r="CM174" s="269"/>
      <c r="CN174" s="269"/>
      <c r="CO174" s="269"/>
      <c r="CP174" s="269"/>
      <c r="CQ174" s="269"/>
      <c r="CR174" s="269"/>
      <c r="CS174" s="269"/>
      <c r="CT174" s="269"/>
      <c r="CU174" s="269"/>
      <c r="CV174" s="269"/>
      <c r="CW174" s="269"/>
      <c r="CX174" s="269"/>
      <c r="CY174" s="269"/>
      <c r="CZ174" s="269"/>
      <c r="DA174" s="269"/>
      <c r="DB174" s="269"/>
      <c r="DC174" s="269"/>
      <c r="DD174" s="269"/>
      <c r="DE174" s="269"/>
      <c r="DF174" s="269"/>
      <c r="DG174" s="269"/>
      <c r="DH174" s="269"/>
      <c r="DI174" s="269"/>
    </row>
    <row r="175" spans="1:113" x14ac:dyDescent="0.25">
      <c r="A175" s="269"/>
      <c r="B175" s="269"/>
      <c r="C175" s="2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  <c r="AA175" s="269"/>
      <c r="AB175" s="269"/>
      <c r="AC175" s="269"/>
      <c r="AD175" s="269"/>
      <c r="AE175" s="269"/>
      <c r="AF175" s="269"/>
      <c r="AG175" s="269"/>
      <c r="AH175" s="269"/>
      <c r="AI175" s="269"/>
      <c r="AJ175" s="269"/>
      <c r="AK175" s="269"/>
      <c r="AL175" s="269"/>
      <c r="AM175" s="269"/>
      <c r="AN175" s="269"/>
      <c r="AO175" s="269"/>
      <c r="AP175" s="269"/>
      <c r="AQ175" s="269"/>
      <c r="AR175" s="269"/>
      <c r="AS175" s="269"/>
      <c r="AT175" s="269"/>
      <c r="AU175" s="269"/>
      <c r="AV175" s="269"/>
      <c r="AW175" s="269"/>
      <c r="AX175" s="269"/>
      <c r="AY175" s="269"/>
      <c r="AZ175" s="269"/>
      <c r="BA175" s="269"/>
      <c r="BB175" s="269"/>
      <c r="BC175" s="269"/>
      <c r="BD175" s="269"/>
      <c r="BE175" s="269"/>
      <c r="BF175" s="269"/>
      <c r="BG175" s="269"/>
      <c r="BH175" s="269"/>
      <c r="BI175" s="269"/>
      <c r="BJ175" s="269"/>
      <c r="BK175" s="269"/>
      <c r="BL175" s="269"/>
      <c r="BM175" s="269"/>
      <c r="BN175" s="269"/>
      <c r="BO175" s="269"/>
      <c r="BP175" s="269"/>
      <c r="BQ175" s="269"/>
      <c r="BR175" s="269"/>
      <c r="BS175" s="269"/>
      <c r="BT175" s="269"/>
      <c r="BU175" s="269"/>
      <c r="BV175" s="269"/>
      <c r="BW175" s="269"/>
      <c r="BX175" s="269"/>
      <c r="BY175" s="269"/>
      <c r="BZ175" s="269"/>
      <c r="CA175" s="269"/>
      <c r="CB175" s="269"/>
      <c r="CC175" s="269"/>
      <c r="CD175" s="269"/>
      <c r="CE175" s="269"/>
      <c r="CF175" s="269"/>
      <c r="CG175" s="269"/>
      <c r="CH175" s="269"/>
      <c r="CI175" s="269"/>
      <c r="CJ175" s="269"/>
      <c r="CK175" s="269"/>
      <c r="CL175" s="269"/>
      <c r="CM175" s="269"/>
      <c r="CN175" s="269"/>
      <c r="CO175" s="269"/>
      <c r="CP175" s="269"/>
      <c r="CQ175" s="269"/>
      <c r="CR175" s="269"/>
      <c r="CS175" s="269"/>
      <c r="CT175" s="269"/>
      <c r="CU175" s="269"/>
      <c r="CV175" s="269"/>
      <c r="CW175" s="269"/>
      <c r="CX175" s="269"/>
      <c r="CY175" s="269"/>
      <c r="CZ175" s="269"/>
      <c r="DA175" s="269"/>
      <c r="DB175" s="269"/>
      <c r="DC175" s="269"/>
      <c r="DD175" s="269"/>
      <c r="DE175" s="269"/>
      <c r="DF175" s="269"/>
      <c r="DG175" s="269"/>
      <c r="DH175" s="269"/>
      <c r="DI175" s="269"/>
    </row>
    <row r="176" spans="1:113" x14ac:dyDescent="0.25">
      <c r="A176" s="269"/>
      <c r="B176" s="269"/>
      <c r="C176" s="2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  <c r="AA176" s="269"/>
      <c r="AB176" s="269"/>
      <c r="AC176" s="269"/>
      <c r="AD176" s="269"/>
      <c r="AE176" s="269"/>
      <c r="AF176" s="269"/>
      <c r="AG176" s="269"/>
      <c r="AH176" s="269"/>
      <c r="AI176" s="269"/>
      <c r="AJ176" s="269"/>
      <c r="AK176" s="269"/>
      <c r="AL176" s="269"/>
      <c r="AM176" s="269"/>
      <c r="AN176" s="269"/>
      <c r="AO176" s="269"/>
      <c r="AP176" s="269"/>
      <c r="AQ176" s="269"/>
      <c r="AR176" s="269"/>
      <c r="AS176" s="269"/>
      <c r="AT176" s="269"/>
      <c r="AU176" s="269"/>
      <c r="AV176" s="269"/>
      <c r="AW176" s="269"/>
      <c r="AX176" s="269"/>
      <c r="AY176" s="269"/>
      <c r="AZ176" s="269"/>
      <c r="BA176" s="269"/>
      <c r="BB176" s="269"/>
      <c r="BC176" s="269"/>
      <c r="BD176" s="269"/>
      <c r="BE176" s="269"/>
      <c r="BF176" s="269"/>
      <c r="BG176" s="269"/>
      <c r="BH176" s="269"/>
      <c r="BI176" s="269"/>
      <c r="BJ176" s="269"/>
      <c r="BK176" s="269"/>
      <c r="BL176" s="269"/>
      <c r="BM176" s="269"/>
      <c r="BN176" s="269"/>
      <c r="BO176" s="269"/>
      <c r="BP176" s="269"/>
      <c r="BQ176" s="269"/>
      <c r="BR176" s="269"/>
      <c r="BS176" s="269"/>
      <c r="BT176" s="269"/>
      <c r="BU176" s="269"/>
      <c r="BV176" s="269"/>
      <c r="BW176" s="269"/>
      <c r="BX176" s="269"/>
      <c r="BY176" s="269"/>
      <c r="BZ176" s="269"/>
      <c r="CA176" s="269"/>
      <c r="CB176" s="269"/>
      <c r="CC176" s="269"/>
      <c r="CD176" s="269"/>
      <c r="CE176" s="269"/>
      <c r="CF176" s="269"/>
      <c r="CG176" s="269"/>
      <c r="CH176" s="269"/>
      <c r="CI176" s="269"/>
      <c r="CJ176" s="269"/>
      <c r="CK176" s="269"/>
      <c r="CL176" s="269"/>
      <c r="CM176" s="269"/>
      <c r="CN176" s="269"/>
      <c r="CO176" s="269"/>
      <c r="CP176" s="269"/>
      <c r="CQ176" s="269"/>
      <c r="CR176" s="269"/>
      <c r="CS176" s="269"/>
      <c r="CT176" s="269"/>
      <c r="CU176" s="269"/>
      <c r="CV176" s="269"/>
      <c r="CW176" s="269"/>
      <c r="CX176" s="269"/>
      <c r="CY176" s="269"/>
      <c r="CZ176" s="269"/>
      <c r="DA176" s="269"/>
      <c r="DB176" s="269"/>
      <c r="DC176" s="269"/>
      <c r="DD176" s="269"/>
      <c r="DE176" s="269"/>
      <c r="DF176" s="269"/>
      <c r="DG176" s="269"/>
      <c r="DH176" s="269"/>
      <c r="DI176" s="269"/>
    </row>
    <row r="177" spans="1:113" x14ac:dyDescent="0.25">
      <c r="A177" s="269"/>
      <c r="B177" s="269"/>
      <c r="C177" s="2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  <c r="AB177" s="269"/>
      <c r="AC177" s="269"/>
      <c r="AD177" s="269"/>
      <c r="AE177" s="269"/>
      <c r="AF177" s="269"/>
      <c r="AG177" s="269"/>
      <c r="AH177" s="269"/>
      <c r="AI177" s="269"/>
      <c r="AJ177" s="269"/>
      <c r="AK177" s="269"/>
      <c r="AL177" s="269"/>
      <c r="AM177" s="269"/>
      <c r="AN177" s="269"/>
      <c r="AO177" s="269"/>
      <c r="AP177" s="269"/>
      <c r="AQ177" s="269"/>
      <c r="AR177" s="269"/>
      <c r="AS177" s="269"/>
      <c r="AT177" s="269"/>
      <c r="AU177" s="269"/>
      <c r="AV177" s="269"/>
      <c r="AW177" s="269"/>
      <c r="AX177" s="269"/>
      <c r="AY177" s="269"/>
      <c r="AZ177" s="269"/>
      <c r="BA177" s="269"/>
      <c r="BB177" s="269"/>
      <c r="BC177" s="269"/>
      <c r="BD177" s="269"/>
      <c r="BE177" s="269"/>
      <c r="BF177" s="269"/>
      <c r="BG177" s="269"/>
      <c r="BH177" s="269"/>
      <c r="BI177" s="269"/>
      <c r="BJ177" s="269"/>
      <c r="BK177" s="269"/>
      <c r="BL177" s="269"/>
      <c r="BM177" s="269"/>
      <c r="BN177" s="269"/>
      <c r="BO177" s="269"/>
      <c r="BP177" s="269"/>
      <c r="BQ177" s="269"/>
      <c r="BR177" s="269"/>
      <c r="BS177" s="269"/>
      <c r="BT177" s="269"/>
      <c r="BU177" s="269"/>
      <c r="BV177" s="269"/>
      <c r="BW177" s="269"/>
      <c r="BX177" s="269"/>
      <c r="BY177" s="269"/>
      <c r="BZ177" s="269"/>
      <c r="CA177" s="269"/>
      <c r="CB177" s="269"/>
      <c r="CC177" s="269"/>
      <c r="CD177" s="269"/>
      <c r="CE177" s="269"/>
      <c r="CF177" s="269"/>
      <c r="CG177" s="269"/>
      <c r="CH177" s="269"/>
      <c r="CI177" s="269"/>
      <c r="CJ177" s="269"/>
      <c r="CK177" s="269"/>
      <c r="CL177" s="269"/>
      <c r="CM177" s="269"/>
      <c r="CN177" s="269"/>
      <c r="CO177" s="269"/>
      <c r="CP177" s="269"/>
      <c r="CQ177" s="269"/>
      <c r="CR177" s="269"/>
      <c r="CS177" s="269"/>
      <c r="CT177" s="269"/>
      <c r="CU177" s="269"/>
      <c r="CV177" s="269"/>
      <c r="CW177" s="269"/>
      <c r="CX177" s="269"/>
      <c r="CY177" s="269"/>
      <c r="CZ177" s="269"/>
      <c r="DA177" s="269"/>
      <c r="DB177" s="269"/>
      <c r="DC177" s="269"/>
      <c r="DD177" s="269"/>
      <c r="DE177" s="269"/>
      <c r="DF177" s="269"/>
      <c r="DG177" s="269"/>
      <c r="DH177" s="269"/>
      <c r="DI177" s="269"/>
    </row>
    <row r="178" spans="1:113" x14ac:dyDescent="0.25">
      <c r="A178" s="269"/>
      <c r="B178" s="269"/>
      <c r="C178" s="2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  <c r="AA178" s="269"/>
      <c r="AB178" s="269"/>
      <c r="AC178" s="269"/>
      <c r="AD178" s="269"/>
      <c r="AE178" s="269"/>
      <c r="AF178" s="269"/>
      <c r="AG178" s="269"/>
      <c r="AH178" s="269"/>
      <c r="AI178" s="269"/>
      <c r="AJ178" s="269"/>
      <c r="AK178" s="269"/>
      <c r="AL178" s="269"/>
      <c r="AM178" s="269"/>
      <c r="AN178" s="269"/>
      <c r="AO178" s="269"/>
      <c r="AP178" s="269"/>
      <c r="AQ178" s="269"/>
      <c r="AR178" s="269"/>
      <c r="AS178" s="269"/>
      <c r="AT178" s="269"/>
      <c r="AU178" s="269"/>
      <c r="AV178" s="269"/>
      <c r="AW178" s="269"/>
      <c r="AX178" s="269"/>
      <c r="AY178" s="269"/>
      <c r="AZ178" s="269"/>
      <c r="BA178" s="269"/>
      <c r="BB178" s="269"/>
      <c r="BC178" s="269"/>
      <c r="BD178" s="269"/>
      <c r="BE178" s="269"/>
      <c r="BF178" s="269"/>
      <c r="BG178" s="269"/>
      <c r="BH178" s="269"/>
      <c r="BI178" s="269"/>
      <c r="BJ178" s="269"/>
      <c r="BK178" s="269"/>
      <c r="BL178" s="269"/>
      <c r="BM178" s="269"/>
      <c r="BN178" s="269"/>
      <c r="BO178" s="269"/>
      <c r="BP178" s="269"/>
      <c r="BQ178" s="269"/>
      <c r="BR178" s="269"/>
      <c r="BS178" s="269"/>
      <c r="BT178" s="269"/>
      <c r="BU178" s="269"/>
      <c r="BV178" s="269"/>
      <c r="BW178" s="269"/>
      <c r="BX178" s="269"/>
      <c r="BY178" s="269"/>
      <c r="BZ178" s="269"/>
      <c r="CA178" s="269"/>
      <c r="CB178" s="269"/>
      <c r="CC178" s="269"/>
      <c r="CD178" s="269"/>
      <c r="CE178" s="269"/>
      <c r="CF178" s="269"/>
      <c r="CG178" s="269"/>
      <c r="CH178" s="269"/>
      <c r="CI178" s="269"/>
      <c r="CJ178" s="269"/>
      <c r="CK178" s="269"/>
      <c r="CL178" s="269"/>
      <c r="CM178" s="269"/>
      <c r="CN178" s="269"/>
      <c r="CO178" s="269"/>
      <c r="CP178" s="269"/>
      <c r="CQ178" s="269"/>
      <c r="CR178" s="269"/>
      <c r="CS178" s="269"/>
      <c r="CT178" s="269"/>
      <c r="CU178" s="269"/>
      <c r="CV178" s="269"/>
      <c r="CW178" s="269"/>
      <c r="CX178" s="269"/>
      <c r="CY178" s="269"/>
      <c r="CZ178" s="269"/>
      <c r="DA178" s="269"/>
      <c r="DB178" s="269"/>
      <c r="DC178" s="269"/>
      <c r="DD178" s="269"/>
      <c r="DE178" s="269"/>
      <c r="DF178" s="269"/>
      <c r="DG178" s="269"/>
      <c r="DH178" s="269"/>
      <c r="DI178" s="269"/>
    </row>
    <row r="179" spans="1:113" x14ac:dyDescent="0.25">
      <c r="A179" s="269"/>
      <c r="B179" s="269"/>
      <c r="C179" s="2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  <c r="AA179" s="269"/>
      <c r="AB179" s="269"/>
      <c r="AC179" s="269"/>
      <c r="AD179" s="269"/>
      <c r="AE179" s="269"/>
      <c r="AF179" s="269"/>
      <c r="AG179" s="269"/>
      <c r="AH179" s="269"/>
      <c r="AI179" s="269"/>
      <c r="AJ179" s="269"/>
      <c r="AK179" s="269"/>
      <c r="AL179" s="269"/>
      <c r="AM179" s="269"/>
      <c r="AN179" s="269"/>
      <c r="AO179" s="269"/>
      <c r="AP179" s="269"/>
      <c r="AQ179" s="269"/>
      <c r="AR179" s="269"/>
      <c r="AS179" s="269"/>
      <c r="AT179" s="269"/>
      <c r="AU179" s="269"/>
      <c r="AV179" s="269"/>
      <c r="AW179" s="269"/>
      <c r="AX179" s="269"/>
      <c r="AY179" s="269"/>
      <c r="AZ179" s="269"/>
      <c r="BA179" s="269"/>
      <c r="BB179" s="269"/>
      <c r="BC179" s="269"/>
      <c r="BD179" s="269"/>
      <c r="BE179" s="269"/>
      <c r="BF179" s="269"/>
      <c r="BG179" s="269"/>
      <c r="BH179" s="269"/>
      <c r="BI179" s="269"/>
      <c r="BJ179" s="269"/>
      <c r="BK179" s="269"/>
      <c r="BL179" s="269"/>
      <c r="BM179" s="269"/>
      <c r="BN179" s="269"/>
      <c r="BO179" s="269"/>
      <c r="BP179" s="269"/>
      <c r="BQ179" s="269"/>
      <c r="BR179" s="269"/>
      <c r="BS179" s="269"/>
      <c r="BT179" s="269"/>
      <c r="BU179" s="269"/>
      <c r="BV179" s="269"/>
      <c r="BW179" s="269"/>
      <c r="BX179" s="269"/>
      <c r="BY179" s="269"/>
      <c r="BZ179" s="269"/>
      <c r="CA179" s="269"/>
      <c r="CB179" s="269"/>
      <c r="CC179" s="269"/>
      <c r="CD179" s="269"/>
      <c r="CE179" s="269"/>
      <c r="CF179" s="269"/>
      <c r="CG179" s="269"/>
      <c r="CH179" s="269"/>
      <c r="CI179" s="269"/>
      <c r="CJ179" s="269"/>
      <c r="CK179" s="269"/>
      <c r="CL179" s="269"/>
      <c r="CM179" s="269"/>
      <c r="CN179" s="269"/>
      <c r="CO179" s="269"/>
      <c r="CP179" s="269"/>
      <c r="CQ179" s="269"/>
      <c r="CR179" s="269"/>
      <c r="CS179" s="269"/>
      <c r="CT179" s="269"/>
      <c r="CU179" s="269"/>
      <c r="CV179" s="269"/>
      <c r="CW179" s="269"/>
      <c r="CX179" s="269"/>
      <c r="CY179" s="269"/>
      <c r="CZ179" s="269"/>
      <c r="DA179" s="269"/>
      <c r="DB179" s="269"/>
      <c r="DC179" s="269"/>
      <c r="DD179" s="269"/>
      <c r="DE179" s="269"/>
      <c r="DF179" s="269"/>
      <c r="DG179" s="269"/>
      <c r="DH179" s="269"/>
      <c r="DI179" s="269"/>
    </row>
    <row r="180" spans="1:113" x14ac:dyDescent="0.25">
      <c r="A180" s="269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  <c r="AA180" s="269"/>
      <c r="AB180" s="269"/>
      <c r="AC180" s="269"/>
      <c r="AD180" s="269"/>
      <c r="AE180" s="269"/>
      <c r="AF180" s="269"/>
      <c r="AG180" s="269"/>
      <c r="AH180" s="269"/>
      <c r="AI180" s="269"/>
      <c r="AJ180" s="269"/>
      <c r="AK180" s="269"/>
      <c r="AL180" s="269"/>
      <c r="AM180" s="269"/>
      <c r="AN180" s="269"/>
      <c r="AO180" s="269"/>
      <c r="AP180" s="269"/>
      <c r="AQ180" s="269"/>
      <c r="AR180" s="269"/>
      <c r="AS180" s="269"/>
      <c r="AT180" s="269"/>
      <c r="AU180" s="269"/>
      <c r="AV180" s="269"/>
      <c r="AW180" s="269"/>
      <c r="AX180" s="269"/>
      <c r="AY180" s="269"/>
      <c r="AZ180" s="269"/>
      <c r="BA180" s="269"/>
      <c r="BB180" s="269"/>
      <c r="BC180" s="269"/>
      <c r="BD180" s="269"/>
      <c r="BE180" s="269"/>
      <c r="BF180" s="269"/>
      <c r="BG180" s="269"/>
      <c r="BH180" s="269"/>
      <c r="BI180" s="269"/>
      <c r="BJ180" s="269"/>
      <c r="BK180" s="269"/>
      <c r="BL180" s="269"/>
      <c r="BM180" s="269"/>
      <c r="BN180" s="269"/>
      <c r="BO180" s="269"/>
      <c r="BP180" s="269"/>
      <c r="BQ180" s="269"/>
      <c r="BR180" s="269"/>
      <c r="BS180" s="269"/>
      <c r="BT180" s="269"/>
      <c r="BU180" s="269"/>
      <c r="BV180" s="269"/>
      <c r="BW180" s="269"/>
      <c r="BX180" s="269"/>
      <c r="BY180" s="269"/>
      <c r="BZ180" s="269"/>
      <c r="CA180" s="269"/>
      <c r="CB180" s="269"/>
      <c r="CC180" s="269"/>
      <c r="CD180" s="269"/>
      <c r="CE180" s="269"/>
      <c r="CF180" s="269"/>
      <c r="CG180" s="269"/>
      <c r="CH180" s="269"/>
      <c r="CI180" s="269"/>
      <c r="CJ180" s="269"/>
      <c r="CK180" s="269"/>
      <c r="CL180" s="269"/>
      <c r="CM180" s="269"/>
      <c r="CN180" s="269"/>
      <c r="CO180" s="269"/>
      <c r="CP180" s="269"/>
      <c r="CQ180" s="269"/>
      <c r="CR180" s="269"/>
      <c r="CS180" s="269"/>
      <c r="CT180" s="269"/>
      <c r="CU180" s="269"/>
      <c r="CV180" s="269"/>
      <c r="CW180" s="269"/>
      <c r="CX180" s="269"/>
      <c r="CY180" s="269"/>
      <c r="CZ180" s="269"/>
      <c r="DA180" s="269"/>
      <c r="DB180" s="269"/>
      <c r="DC180" s="269"/>
      <c r="DD180" s="269"/>
      <c r="DE180" s="269"/>
      <c r="DF180" s="269"/>
      <c r="DG180" s="269"/>
      <c r="DH180" s="269"/>
      <c r="DI180" s="269"/>
    </row>
    <row r="181" spans="1:113" x14ac:dyDescent="0.25">
      <c r="A181" s="269"/>
      <c r="B181" s="269"/>
      <c r="C181" s="269"/>
      <c r="D181" s="269"/>
      <c r="E181" s="269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  <c r="AA181" s="269"/>
      <c r="AB181" s="269"/>
      <c r="AC181" s="269"/>
      <c r="AD181" s="269"/>
      <c r="AE181" s="269"/>
      <c r="AF181" s="269"/>
      <c r="AG181" s="269"/>
      <c r="AH181" s="269"/>
      <c r="AI181" s="269"/>
      <c r="AJ181" s="269"/>
      <c r="AK181" s="269"/>
      <c r="AL181" s="269"/>
      <c r="AM181" s="269"/>
      <c r="AN181" s="269"/>
      <c r="AO181" s="269"/>
      <c r="AP181" s="269"/>
      <c r="AQ181" s="269"/>
      <c r="AR181" s="269"/>
      <c r="AS181" s="269"/>
      <c r="AT181" s="269"/>
      <c r="AU181" s="269"/>
      <c r="AV181" s="269"/>
      <c r="AW181" s="269"/>
      <c r="AX181" s="269"/>
      <c r="AY181" s="269"/>
      <c r="AZ181" s="269"/>
      <c r="BA181" s="269"/>
      <c r="BB181" s="269"/>
      <c r="BC181" s="269"/>
      <c r="BD181" s="269"/>
      <c r="BE181" s="269"/>
      <c r="BF181" s="269"/>
      <c r="BG181" s="269"/>
      <c r="BH181" s="269"/>
      <c r="BI181" s="269"/>
      <c r="BJ181" s="269"/>
      <c r="BK181" s="269"/>
      <c r="BL181" s="269"/>
      <c r="BM181" s="269"/>
      <c r="BN181" s="269"/>
      <c r="BO181" s="269"/>
      <c r="BP181" s="269"/>
      <c r="BQ181" s="269"/>
      <c r="BR181" s="269"/>
      <c r="BS181" s="269"/>
      <c r="BT181" s="269"/>
      <c r="BU181" s="269"/>
      <c r="BV181" s="269"/>
      <c r="BW181" s="269"/>
      <c r="BX181" s="269"/>
      <c r="BY181" s="269"/>
      <c r="BZ181" s="269"/>
      <c r="CA181" s="269"/>
      <c r="CB181" s="269"/>
      <c r="CC181" s="269"/>
      <c r="CD181" s="269"/>
      <c r="CE181" s="269"/>
      <c r="CF181" s="269"/>
      <c r="CG181" s="269"/>
      <c r="CH181" s="269"/>
      <c r="CI181" s="269"/>
      <c r="CJ181" s="269"/>
      <c r="CK181" s="269"/>
      <c r="CL181" s="269"/>
      <c r="CM181" s="269"/>
      <c r="CN181" s="269"/>
      <c r="CO181" s="269"/>
      <c r="CP181" s="269"/>
      <c r="CQ181" s="269"/>
      <c r="CR181" s="269"/>
      <c r="CS181" s="269"/>
      <c r="CT181" s="269"/>
      <c r="CU181" s="269"/>
      <c r="CV181" s="269"/>
      <c r="CW181" s="269"/>
      <c r="CX181" s="269"/>
      <c r="CY181" s="269"/>
      <c r="CZ181" s="269"/>
      <c r="DA181" s="269"/>
      <c r="DB181" s="269"/>
      <c r="DC181" s="269"/>
      <c r="DD181" s="269"/>
      <c r="DE181" s="269"/>
      <c r="DF181" s="269"/>
      <c r="DG181" s="269"/>
      <c r="DH181" s="269"/>
      <c r="DI181" s="269"/>
    </row>
    <row r="182" spans="1:113" x14ac:dyDescent="0.25">
      <c r="A182" s="269"/>
      <c r="B182" s="269"/>
      <c r="C182" s="2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  <c r="AA182" s="269"/>
      <c r="AB182" s="269"/>
      <c r="AC182" s="269"/>
      <c r="AD182" s="269"/>
      <c r="AE182" s="269"/>
      <c r="AF182" s="269"/>
      <c r="AG182" s="269"/>
      <c r="AH182" s="269"/>
      <c r="AI182" s="269"/>
      <c r="AJ182" s="269"/>
      <c r="AK182" s="269"/>
      <c r="AL182" s="269"/>
      <c r="AM182" s="269"/>
      <c r="AN182" s="269"/>
      <c r="AO182" s="269"/>
      <c r="AP182" s="269"/>
      <c r="AQ182" s="269"/>
      <c r="AR182" s="269"/>
      <c r="AS182" s="269"/>
      <c r="AT182" s="269"/>
      <c r="AU182" s="269"/>
      <c r="AV182" s="269"/>
      <c r="AW182" s="269"/>
      <c r="AX182" s="269"/>
      <c r="AY182" s="269"/>
      <c r="AZ182" s="269"/>
      <c r="BA182" s="269"/>
      <c r="BB182" s="269"/>
      <c r="BC182" s="269"/>
      <c r="BD182" s="269"/>
      <c r="BE182" s="269"/>
      <c r="BF182" s="269"/>
      <c r="BG182" s="269"/>
      <c r="BH182" s="269"/>
      <c r="BI182" s="269"/>
      <c r="BJ182" s="269"/>
      <c r="BK182" s="269"/>
      <c r="BL182" s="269"/>
      <c r="BM182" s="269"/>
      <c r="BN182" s="269"/>
      <c r="BO182" s="269"/>
      <c r="BP182" s="269"/>
      <c r="BQ182" s="269"/>
      <c r="BR182" s="269"/>
      <c r="BS182" s="269"/>
      <c r="BT182" s="269"/>
      <c r="BU182" s="269"/>
      <c r="BV182" s="269"/>
      <c r="BW182" s="269"/>
      <c r="BX182" s="269"/>
      <c r="BY182" s="269"/>
      <c r="BZ182" s="269"/>
      <c r="CA182" s="269"/>
      <c r="CB182" s="269"/>
      <c r="CC182" s="269"/>
      <c r="CD182" s="269"/>
      <c r="CE182" s="269"/>
      <c r="CF182" s="269"/>
      <c r="CG182" s="269"/>
      <c r="CH182" s="269"/>
      <c r="CI182" s="269"/>
      <c r="CJ182" s="269"/>
      <c r="CK182" s="269"/>
      <c r="CL182" s="269"/>
      <c r="CM182" s="269"/>
      <c r="CN182" s="269"/>
      <c r="CO182" s="269"/>
      <c r="CP182" s="269"/>
      <c r="CQ182" s="269"/>
      <c r="CR182" s="269"/>
      <c r="CS182" s="269"/>
      <c r="CT182" s="269"/>
      <c r="CU182" s="269"/>
      <c r="CV182" s="269"/>
      <c r="CW182" s="269"/>
      <c r="CX182" s="269"/>
      <c r="CY182" s="269"/>
      <c r="CZ182" s="269"/>
      <c r="DA182" s="269"/>
      <c r="DB182" s="269"/>
      <c r="DC182" s="269"/>
      <c r="DD182" s="269"/>
      <c r="DE182" s="269"/>
      <c r="DF182" s="269"/>
      <c r="DG182" s="269"/>
      <c r="DH182" s="269"/>
      <c r="DI182" s="269"/>
    </row>
    <row r="183" spans="1:113" x14ac:dyDescent="0.25">
      <c r="A183" s="269"/>
      <c r="B183" s="269"/>
      <c r="C183" s="269"/>
      <c r="D183" s="269"/>
      <c r="E183" s="269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  <c r="AA183" s="269"/>
      <c r="AB183" s="269"/>
      <c r="AC183" s="269"/>
      <c r="AD183" s="269"/>
      <c r="AE183" s="269"/>
      <c r="AF183" s="269"/>
      <c r="AG183" s="269"/>
      <c r="AH183" s="269"/>
      <c r="AI183" s="269"/>
      <c r="AJ183" s="269"/>
      <c r="AK183" s="269"/>
      <c r="AL183" s="269"/>
      <c r="AM183" s="269"/>
      <c r="AN183" s="269"/>
      <c r="AO183" s="269"/>
      <c r="AP183" s="269"/>
      <c r="AQ183" s="269"/>
      <c r="AR183" s="269"/>
      <c r="AS183" s="269"/>
      <c r="AT183" s="269"/>
      <c r="AU183" s="269"/>
      <c r="AV183" s="269"/>
      <c r="AW183" s="269"/>
      <c r="AX183" s="269"/>
      <c r="AY183" s="269"/>
      <c r="AZ183" s="269"/>
      <c r="BA183" s="269"/>
      <c r="BB183" s="269"/>
      <c r="BC183" s="269"/>
      <c r="BD183" s="269"/>
      <c r="BE183" s="269"/>
      <c r="BF183" s="269"/>
      <c r="BG183" s="269"/>
      <c r="BH183" s="269"/>
      <c r="BI183" s="269"/>
      <c r="BJ183" s="269"/>
      <c r="BK183" s="269"/>
      <c r="BL183" s="269"/>
      <c r="BM183" s="269"/>
      <c r="BN183" s="269"/>
      <c r="BO183" s="269"/>
      <c r="BP183" s="269"/>
      <c r="BQ183" s="269"/>
      <c r="BR183" s="269"/>
      <c r="BS183" s="269"/>
      <c r="BT183" s="269"/>
      <c r="BU183" s="269"/>
      <c r="BV183" s="269"/>
      <c r="BW183" s="269"/>
      <c r="BX183" s="269"/>
      <c r="BY183" s="269"/>
      <c r="BZ183" s="269"/>
      <c r="CA183" s="269"/>
      <c r="CB183" s="269"/>
      <c r="CC183" s="269"/>
      <c r="CD183" s="269"/>
      <c r="CE183" s="269"/>
      <c r="CF183" s="269"/>
      <c r="CG183" s="269"/>
      <c r="CH183" s="269"/>
      <c r="CI183" s="269"/>
      <c r="CJ183" s="269"/>
      <c r="CK183" s="269"/>
      <c r="CL183" s="269"/>
      <c r="CM183" s="269"/>
      <c r="CN183" s="269"/>
      <c r="CO183" s="269"/>
      <c r="CP183" s="269"/>
      <c r="CQ183" s="269"/>
      <c r="CR183" s="269"/>
      <c r="CS183" s="269"/>
      <c r="CT183" s="269"/>
      <c r="CU183" s="269"/>
      <c r="CV183" s="269"/>
      <c r="CW183" s="269"/>
      <c r="CX183" s="269"/>
      <c r="CY183" s="269"/>
      <c r="CZ183" s="269"/>
      <c r="DA183" s="269"/>
      <c r="DB183" s="269"/>
      <c r="DC183" s="269"/>
      <c r="DD183" s="269"/>
      <c r="DE183" s="269"/>
      <c r="DF183" s="269"/>
      <c r="DG183" s="269"/>
      <c r="DH183" s="269"/>
      <c r="DI183" s="269"/>
    </row>
    <row r="184" spans="1:113" x14ac:dyDescent="0.25">
      <c r="A184" s="269"/>
      <c r="B184" s="269"/>
      <c r="C184" s="269"/>
      <c r="D184" s="269"/>
      <c r="E184" s="269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  <c r="AA184" s="269"/>
      <c r="AB184" s="269"/>
      <c r="AC184" s="269"/>
      <c r="AD184" s="269"/>
      <c r="AE184" s="269"/>
      <c r="AF184" s="269"/>
      <c r="AG184" s="269"/>
      <c r="AH184" s="269"/>
      <c r="AI184" s="269"/>
      <c r="AJ184" s="269"/>
      <c r="AK184" s="269"/>
      <c r="AL184" s="269"/>
      <c r="AM184" s="269"/>
      <c r="AN184" s="269"/>
      <c r="AO184" s="269"/>
      <c r="AP184" s="269"/>
      <c r="AQ184" s="269"/>
      <c r="AR184" s="269"/>
      <c r="AS184" s="269"/>
      <c r="AT184" s="269"/>
      <c r="AU184" s="269"/>
      <c r="AV184" s="269"/>
      <c r="AW184" s="269"/>
      <c r="AX184" s="269"/>
      <c r="AY184" s="269"/>
      <c r="AZ184" s="269"/>
      <c r="BA184" s="269"/>
      <c r="BB184" s="269"/>
      <c r="BC184" s="269"/>
      <c r="BD184" s="269"/>
      <c r="BE184" s="269"/>
      <c r="BF184" s="269"/>
      <c r="BG184" s="269"/>
      <c r="BH184" s="269"/>
      <c r="BI184" s="269"/>
      <c r="BJ184" s="269"/>
      <c r="BK184" s="269"/>
      <c r="BL184" s="269"/>
      <c r="BM184" s="269"/>
      <c r="BN184" s="269"/>
      <c r="BO184" s="269"/>
      <c r="BP184" s="269"/>
      <c r="BQ184" s="269"/>
      <c r="BR184" s="269"/>
      <c r="BS184" s="269"/>
      <c r="BT184" s="269"/>
      <c r="BU184" s="269"/>
      <c r="BV184" s="269"/>
      <c r="BW184" s="269"/>
      <c r="BX184" s="269"/>
      <c r="BY184" s="269"/>
      <c r="BZ184" s="269"/>
      <c r="CA184" s="269"/>
      <c r="CB184" s="269"/>
      <c r="CC184" s="269"/>
      <c r="CD184" s="269"/>
      <c r="CE184" s="269"/>
      <c r="CF184" s="269"/>
      <c r="CG184" s="269"/>
      <c r="CH184" s="269"/>
      <c r="CI184" s="269"/>
      <c r="CJ184" s="269"/>
      <c r="CK184" s="269"/>
      <c r="CL184" s="269"/>
      <c r="CM184" s="269"/>
      <c r="CN184" s="269"/>
      <c r="CO184" s="269"/>
      <c r="CP184" s="269"/>
      <c r="CQ184" s="269"/>
      <c r="CR184" s="269"/>
      <c r="CS184" s="269"/>
      <c r="CT184" s="269"/>
      <c r="CU184" s="269"/>
      <c r="CV184" s="269"/>
      <c r="CW184" s="269"/>
      <c r="CX184" s="269"/>
      <c r="CY184" s="269"/>
      <c r="CZ184" s="269"/>
      <c r="DA184" s="269"/>
      <c r="DB184" s="269"/>
      <c r="DC184" s="269"/>
      <c r="DD184" s="269"/>
      <c r="DE184" s="269"/>
      <c r="DF184" s="269"/>
      <c r="DG184" s="269"/>
      <c r="DH184" s="269"/>
      <c r="DI184" s="269"/>
    </row>
    <row r="185" spans="1:113" x14ac:dyDescent="0.25">
      <c r="A185" s="269"/>
      <c r="B185" s="269"/>
      <c r="C185" s="269"/>
      <c r="D185" s="269"/>
      <c r="E185" s="269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  <c r="AA185" s="269"/>
      <c r="AB185" s="269"/>
      <c r="AC185" s="269"/>
      <c r="AD185" s="269"/>
      <c r="AE185" s="269"/>
      <c r="AF185" s="269"/>
      <c r="AG185" s="269"/>
      <c r="AH185" s="269"/>
      <c r="AI185" s="269"/>
      <c r="AJ185" s="269"/>
      <c r="AK185" s="269"/>
      <c r="AL185" s="269"/>
      <c r="AM185" s="269"/>
      <c r="AN185" s="269"/>
      <c r="AO185" s="269"/>
      <c r="AP185" s="269"/>
      <c r="AQ185" s="269"/>
      <c r="AR185" s="269"/>
      <c r="AS185" s="269"/>
      <c r="AT185" s="269"/>
      <c r="AU185" s="269"/>
      <c r="AV185" s="269"/>
      <c r="AW185" s="269"/>
      <c r="AX185" s="269"/>
      <c r="AY185" s="269"/>
      <c r="AZ185" s="269"/>
      <c r="BA185" s="269"/>
      <c r="BB185" s="269"/>
      <c r="BC185" s="269"/>
      <c r="BD185" s="269"/>
      <c r="BE185" s="269"/>
      <c r="BF185" s="269"/>
      <c r="BG185" s="269"/>
      <c r="BH185" s="269"/>
      <c r="BI185" s="269"/>
      <c r="BJ185" s="269"/>
      <c r="BK185" s="269"/>
      <c r="BL185" s="269"/>
      <c r="BM185" s="269"/>
      <c r="BN185" s="269"/>
      <c r="BO185" s="269"/>
      <c r="BP185" s="269"/>
      <c r="BQ185" s="269"/>
      <c r="BR185" s="269"/>
      <c r="BS185" s="269"/>
      <c r="BT185" s="269"/>
      <c r="BU185" s="269"/>
      <c r="BV185" s="269"/>
      <c r="BW185" s="269"/>
      <c r="BX185" s="269"/>
      <c r="BY185" s="269"/>
      <c r="BZ185" s="269"/>
      <c r="CA185" s="269"/>
      <c r="CB185" s="269"/>
      <c r="CC185" s="269"/>
      <c r="CD185" s="269"/>
      <c r="CE185" s="269"/>
      <c r="CF185" s="269"/>
      <c r="CG185" s="269"/>
      <c r="CH185" s="269"/>
      <c r="CI185" s="269"/>
      <c r="CJ185" s="269"/>
      <c r="CK185" s="269"/>
      <c r="CL185" s="269"/>
      <c r="CM185" s="269"/>
      <c r="CN185" s="269"/>
      <c r="CO185" s="269"/>
      <c r="CP185" s="269"/>
      <c r="CQ185" s="269"/>
      <c r="CR185" s="269"/>
      <c r="CS185" s="269"/>
      <c r="CT185" s="269"/>
      <c r="CU185" s="269"/>
      <c r="CV185" s="269"/>
      <c r="CW185" s="269"/>
      <c r="CX185" s="269"/>
      <c r="CY185" s="269"/>
      <c r="CZ185" s="269"/>
      <c r="DA185" s="269"/>
      <c r="DB185" s="269"/>
      <c r="DC185" s="269"/>
      <c r="DD185" s="269"/>
      <c r="DE185" s="269"/>
      <c r="DF185" s="269"/>
      <c r="DG185" s="269"/>
      <c r="DH185" s="269"/>
      <c r="DI185" s="269"/>
    </row>
    <row r="186" spans="1:113" x14ac:dyDescent="0.25">
      <c r="A186" s="269"/>
      <c r="B186" s="269"/>
      <c r="C186" s="269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  <c r="AB186" s="269"/>
      <c r="AC186" s="269"/>
      <c r="AD186" s="269"/>
      <c r="AE186" s="269"/>
      <c r="AF186" s="269"/>
      <c r="AG186" s="269"/>
      <c r="AH186" s="269"/>
      <c r="AI186" s="269"/>
      <c r="AJ186" s="269"/>
      <c r="AK186" s="269"/>
      <c r="AL186" s="269"/>
      <c r="AM186" s="269"/>
      <c r="AN186" s="269"/>
      <c r="AO186" s="269"/>
      <c r="AP186" s="269"/>
      <c r="AQ186" s="269"/>
      <c r="AR186" s="269"/>
      <c r="AS186" s="269"/>
      <c r="AT186" s="269"/>
      <c r="AU186" s="269"/>
      <c r="AV186" s="269"/>
      <c r="AW186" s="269"/>
      <c r="AX186" s="269"/>
      <c r="AY186" s="269"/>
      <c r="AZ186" s="269"/>
      <c r="BA186" s="269"/>
      <c r="BB186" s="269"/>
      <c r="BC186" s="269"/>
      <c r="BD186" s="269"/>
      <c r="BE186" s="269"/>
      <c r="BF186" s="269"/>
      <c r="BG186" s="269"/>
      <c r="BH186" s="269"/>
      <c r="BI186" s="269"/>
      <c r="BJ186" s="269"/>
      <c r="BK186" s="269"/>
      <c r="BL186" s="269"/>
      <c r="BM186" s="269"/>
      <c r="BN186" s="269"/>
      <c r="BO186" s="269"/>
      <c r="BP186" s="269"/>
      <c r="BQ186" s="269"/>
      <c r="BR186" s="269"/>
      <c r="BS186" s="269"/>
      <c r="BT186" s="269"/>
      <c r="BU186" s="269"/>
      <c r="BV186" s="269"/>
      <c r="BW186" s="269"/>
      <c r="BX186" s="269"/>
      <c r="BY186" s="269"/>
      <c r="BZ186" s="269"/>
      <c r="CA186" s="269"/>
      <c r="CB186" s="269"/>
      <c r="CC186" s="269"/>
      <c r="CD186" s="269"/>
      <c r="CE186" s="269"/>
      <c r="CF186" s="269"/>
      <c r="CG186" s="269"/>
      <c r="CH186" s="269"/>
      <c r="CI186" s="269"/>
      <c r="CJ186" s="269"/>
      <c r="CK186" s="269"/>
      <c r="CL186" s="269"/>
      <c r="CM186" s="269"/>
      <c r="CN186" s="269"/>
      <c r="CO186" s="269"/>
      <c r="CP186" s="269"/>
      <c r="CQ186" s="269"/>
      <c r="CR186" s="269"/>
      <c r="CS186" s="269"/>
      <c r="CT186" s="269"/>
      <c r="CU186" s="269"/>
      <c r="CV186" s="269"/>
      <c r="CW186" s="269"/>
      <c r="CX186" s="269"/>
      <c r="CY186" s="269"/>
      <c r="CZ186" s="269"/>
      <c r="DA186" s="269"/>
      <c r="DB186" s="269"/>
      <c r="DC186" s="269"/>
      <c r="DD186" s="269"/>
      <c r="DE186" s="269"/>
      <c r="DF186" s="269"/>
      <c r="DG186" s="269"/>
      <c r="DH186" s="269"/>
      <c r="DI186" s="269"/>
    </row>
    <row r="187" spans="1:113" x14ac:dyDescent="0.25">
      <c r="A187" s="269"/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  <c r="AA187" s="269"/>
      <c r="AB187" s="269"/>
      <c r="AC187" s="269"/>
      <c r="AD187" s="269"/>
      <c r="AE187" s="269"/>
      <c r="AF187" s="269"/>
      <c r="AG187" s="269"/>
      <c r="AH187" s="269"/>
      <c r="AI187" s="269"/>
      <c r="AJ187" s="269"/>
      <c r="AK187" s="269"/>
      <c r="AL187" s="269"/>
      <c r="AM187" s="269"/>
      <c r="AN187" s="269"/>
      <c r="AO187" s="269"/>
      <c r="AP187" s="269"/>
      <c r="AQ187" s="269"/>
      <c r="AR187" s="269"/>
      <c r="AS187" s="269"/>
      <c r="AT187" s="269"/>
      <c r="AU187" s="269"/>
      <c r="AV187" s="269"/>
      <c r="AW187" s="269"/>
      <c r="AX187" s="269"/>
      <c r="AY187" s="269"/>
      <c r="AZ187" s="269"/>
      <c r="BA187" s="269"/>
      <c r="BB187" s="269"/>
      <c r="BC187" s="269"/>
      <c r="BD187" s="269"/>
      <c r="BE187" s="269"/>
      <c r="BF187" s="269"/>
      <c r="BG187" s="269"/>
      <c r="BH187" s="269"/>
      <c r="BI187" s="269"/>
      <c r="BJ187" s="269"/>
      <c r="BK187" s="269"/>
      <c r="BL187" s="269"/>
      <c r="BM187" s="269"/>
      <c r="BN187" s="269"/>
      <c r="BO187" s="269"/>
      <c r="BP187" s="269"/>
      <c r="BQ187" s="269"/>
      <c r="BR187" s="269"/>
      <c r="BS187" s="269"/>
      <c r="BT187" s="269"/>
      <c r="BU187" s="269"/>
      <c r="BV187" s="269"/>
      <c r="BW187" s="269"/>
      <c r="BX187" s="269"/>
      <c r="BY187" s="269"/>
      <c r="BZ187" s="269"/>
      <c r="CA187" s="269"/>
      <c r="CB187" s="269"/>
      <c r="CC187" s="269"/>
      <c r="CD187" s="269"/>
      <c r="CE187" s="269"/>
      <c r="CF187" s="269"/>
      <c r="CG187" s="269"/>
      <c r="CH187" s="269"/>
      <c r="CI187" s="269"/>
      <c r="CJ187" s="269"/>
      <c r="CK187" s="269"/>
      <c r="CL187" s="269"/>
      <c r="CM187" s="269"/>
      <c r="CN187" s="269"/>
      <c r="CO187" s="269"/>
      <c r="CP187" s="269"/>
      <c r="CQ187" s="269"/>
      <c r="CR187" s="269"/>
      <c r="CS187" s="269"/>
      <c r="CT187" s="269"/>
      <c r="CU187" s="269"/>
      <c r="CV187" s="269"/>
      <c r="CW187" s="269"/>
      <c r="CX187" s="269"/>
      <c r="CY187" s="269"/>
      <c r="CZ187" s="269"/>
      <c r="DA187" s="269"/>
      <c r="DB187" s="269"/>
      <c r="DC187" s="269"/>
      <c r="DD187" s="269"/>
      <c r="DE187" s="269"/>
      <c r="DF187" s="269"/>
      <c r="DG187" s="269"/>
      <c r="DH187" s="269"/>
      <c r="DI187" s="269"/>
    </row>
    <row r="188" spans="1:113" x14ac:dyDescent="0.25">
      <c r="A188" s="269"/>
      <c r="B188" s="269"/>
      <c r="C188" s="269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  <c r="AA188" s="269"/>
      <c r="AB188" s="269"/>
      <c r="AC188" s="269"/>
      <c r="AD188" s="269"/>
      <c r="AE188" s="269"/>
      <c r="AF188" s="269"/>
      <c r="AG188" s="269"/>
      <c r="AH188" s="269"/>
      <c r="AI188" s="269"/>
      <c r="AJ188" s="269"/>
      <c r="AK188" s="269"/>
      <c r="AL188" s="269"/>
      <c r="AM188" s="269"/>
      <c r="AN188" s="269"/>
      <c r="AO188" s="269"/>
      <c r="AP188" s="269"/>
      <c r="AQ188" s="269"/>
      <c r="AR188" s="269"/>
      <c r="AS188" s="269"/>
      <c r="AT188" s="269"/>
      <c r="AU188" s="269"/>
      <c r="AV188" s="269"/>
      <c r="AW188" s="269"/>
      <c r="AX188" s="269"/>
      <c r="AY188" s="269"/>
      <c r="AZ188" s="269"/>
      <c r="BA188" s="269"/>
      <c r="BB188" s="269"/>
      <c r="BC188" s="269"/>
      <c r="BD188" s="269"/>
      <c r="BE188" s="269"/>
      <c r="BF188" s="269"/>
      <c r="BG188" s="269"/>
      <c r="BH188" s="269"/>
      <c r="BI188" s="269"/>
      <c r="BJ188" s="269"/>
      <c r="BK188" s="269"/>
      <c r="BL188" s="269"/>
      <c r="BM188" s="269"/>
      <c r="BN188" s="269"/>
      <c r="BO188" s="269"/>
      <c r="BP188" s="269"/>
      <c r="BQ188" s="269"/>
      <c r="BR188" s="269"/>
      <c r="BS188" s="269"/>
      <c r="BT188" s="269"/>
      <c r="BU188" s="269"/>
      <c r="BV188" s="269"/>
      <c r="BW188" s="269"/>
      <c r="BX188" s="269"/>
      <c r="BY188" s="269"/>
      <c r="BZ188" s="269"/>
      <c r="CA188" s="269"/>
      <c r="CB188" s="269"/>
      <c r="CC188" s="269"/>
      <c r="CD188" s="269"/>
      <c r="CE188" s="269"/>
      <c r="CF188" s="269"/>
      <c r="CG188" s="269"/>
      <c r="CH188" s="269"/>
      <c r="CI188" s="269"/>
      <c r="CJ188" s="269"/>
      <c r="CK188" s="269"/>
      <c r="CL188" s="269"/>
      <c r="CM188" s="269"/>
      <c r="CN188" s="269"/>
      <c r="CO188" s="269"/>
      <c r="CP188" s="269"/>
      <c r="CQ188" s="269"/>
      <c r="CR188" s="269"/>
      <c r="CS188" s="269"/>
      <c r="CT188" s="269"/>
      <c r="CU188" s="269"/>
      <c r="CV188" s="269"/>
      <c r="CW188" s="269"/>
      <c r="CX188" s="269"/>
      <c r="CY188" s="269"/>
      <c r="CZ188" s="269"/>
      <c r="DA188" s="269"/>
      <c r="DB188" s="269"/>
      <c r="DC188" s="269"/>
      <c r="DD188" s="269"/>
      <c r="DE188" s="269"/>
      <c r="DF188" s="269"/>
      <c r="DG188" s="269"/>
      <c r="DH188" s="269"/>
      <c r="DI188" s="269"/>
    </row>
    <row r="189" spans="1:113" x14ac:dyDescent="0.25">
      <c r="A189" s="269"/>
      <c r="B189" s="269"/>
      <c r="C189" s="269"/>
      <c r="D189" s="269"/>
      <c r="E189" s="269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  <c r="AA189" s="269"/>
      <c r="AB189" s="269"/>
      <c r="AC189" s="269"/>
      <c r="AD189" s="269"/>
      <c r="AE189" s="269"/>
      <c r="AF189" s="269"/>
      <c r="AG189" s="269"/>
      <c r="AH189" s="269"/>
      <c r="AI189" s="269"/>
      <c r="AJ189" s="269"/>
      <c r="AK189" s="269"/>
      <c r="AL189" s="269"/>
      <c r="AM189" s="269"/>
      <c r="AN189" s="269"/>
      <c r="AO189" s="269"/>
      <c r="AP189" s="269"/>
      <c r="AQ189" s="269"/>
      <c r="AR189" s="269"/>
      <c r="AS189" s="269"/>
      <c r="AT189" s="269"/>
      <c r="AU189" s="269"/>
      <c r="AV189" s="269"/>
      <c r="AW189" s="269"/>
      <c r="AX189" s="269"/>
      <c r="AY189" s="269"/>
      <c r="AZ189" s="269"/>
      <c r="BA189" s="269"/>
      <c r="BB189" s="269"/>
      <c r="BC189" s="269"/>
      <c r="BD189" s="269"/>
      <c r="BE189" s="269"/>
      <c r="BF189" s="269"/>
      <c r="BG189" s="269"/>
      <c r="BH189" s="269"/>
      <c r="BI189" s="269"/>
      <c r="BJ189" s="269"/>
      <c r="BK189" s="269"/>
      <c r="BL189" s="269"/>
      <c r="BM189" s="269"/>
      <c r="BN189" s="269"/>
      <c r="BO189" s="269"/>
      <c r="BP189" s="269"/>
      <c r="BQ189" s="269"/>
      <c r="BR189" s="269"/>
      <c r="BS189" s="269"/>
      <c r="BT189" s="269"/>
      <c r="BU189" s="269"/>
      <c r="BV189" s="269"/>
      <c r="BW189" s="269"/>
      <c r="BX189" s="269"/>
      <c r="BY189" s="269"/>
      <c r="BZ189" s="269"/>
      <c r="CA189" s="269"/>
      <c r="CB189" s="269"/>
      <c r="CC189" s="269"/>
      <c r="CD189" s="269"/>
      <c r="CE189" s="269"/>
      <c r="CF189" s="269"/>
      <c r="CG189" s="269"/>
      <c r="CH189" s="269"/>
      <c r="CI189" s="269"/>
      <c r="CJ189" s="269"/>
      <c r="CK189" s="269"/>
      <c r="CL189" s="269"/>
      <c r="CM189" s="269"/>
      <c r="CN189" s="269"/>
      <c r="CO189" s="269"/>
      <c r="CP189" s="269"/>
      <c r="CQ189" s="269"/>
      <c r="CR189" s="269"/>
      <c r="CS189" s="269"/>
      <c r="CT189" s="269"/>
      <c r="CU189" s="269"/>
      <c r="CV189" s="269"/>
      <c r="CW189" s="269"/>
      <c r="CX189" s="269"/>
      <c r="CY189" s="269"/>
      <c r="CZ189" s="269"/>
      <c r="DA189" s="269"/>
      <c r="DB189" s="269"/>
      <c r="DC189" s="269"/>
      <c r="DD189" s="269"/>
      <c r="DE189" s="269"/>
      <c r="DF189" s="269"/>
      <c r="DG189" s="269"/>
      <c r="DH189" s="269"/>
      <c r="DI189" s="269"/>
    </row>
    <row r="190" spans="1:113" x14ac:dyDescent="0.25">
      <c r="A190" s="269"/>
      <c r="B190" s="269"/>
      <c r="C190" s="269"/>
      <c r="D190" s="269"/>
      <c r="E190" s="269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  <c r="AA190" s="269"/>
      <c r="AB190" s="269"/>
      <c r="AC190" s="269"/>
      <c r="AD190" s="269"/>
      <c r="AE190" s="269"/>
      <c r="AF190" s="269"/>
      <c r="AG190" s="269"/>
      <c r="AH190" s="269"/>
      <c r="AI190" s="269"/>
      <c r="AJ190" s="269"/>
      <c r="AK190" s="269"/>
      <c r="AL190" s="269"/>
      <c r="AM190" s="269"/>
      <c r="AN190" s="269"/>
      <c r="AO190" s="269"/>
      <c r="AP190" s="269"/>
      <c r="AQ190" s="269"/>
      <c r="AR190" s="269"/>
      <c r="AS190" s="269"/>
      <c r="AT190" s="269"/>
      <c r="AU190" s="269"/>
      <c r="AV190" s="269"/>
      <c r="AW190" s="269"/>
      <c r="AX190" s="269"/>
      <c r="AY190" s="269"/>
      <c r="AZ190" s="269"/>
      <c r="BA190" s="269"/>
      <c r="BB190" s="269"/>
      <c r="BC190" s="269"/>
      <c r="BD190" s="269"/>
      <c r="BE190" s="269"/>
      <c r="BF190" s="269"/>
      <c r="BG190" s="269"/>
      <c r="BH190" s="269"/>
      <c r="BI190" s="269"/>
      <c r="BJ190" s="269"/>
      <c r="BK190" s="269"/>
      <c r="BL190" s="269"/>
      <c r="BM190" s="269"/>
      <c r="BN190" s="269"/>
      <c r="BO190" s="269"/>
      <c r="BP190" s="269"/>
      <c r="BQ190" s="269"/>
      <c r="BR190" s="269"/>
      <c r="BS190" s="269"/>
      <c r="BT190" s="269"/>
      <c r="BU190" s="269"/>
      <c r="BV190" s="269"/>
      <c r="BW190" s="269"/>
      <c r="BX190" s="269"/>
      <c r="BY190" s="269"/>
      <c r="BZ190" s="269"/>
      <c r="CA190" s="269"/>
      <c r="CB190" s="269"/>
      <c r="CC190" s="269"/>
      <c r="CD190" s="269"/>
      <c r="CE190" s="269"/>
      <c r="CF190" s="269"/>
      <c r="CG190" s="269"/>
      <c r="CH190" s="269"/>
      <c r="CI190" s="269"/>
      <c r="CJ190" s="269"/>
      <c r="CK190" s="269"/>
      <c r="CL190" s="269"/>
      <c r="CM190" s="269"/>
      <c r="CN190" s="269"/>
      <c r="CO190" s="269"/>
      <c r="CP190" s="269"/>
      <c r="CQ190" s="269"/>
      <c r="CR190" s="269"/>
      <c r="CS190" s="269"/>
      <c r="CT190" s="269"/>
      <c r="CU190" s="269"/>
      <c r="CV190" s="269"/>
      <c r="CW190" s="269"/>
      <c r="CX190" s="269"/>
      <c r="CY190" s="269"/>
      <c r="CZ190" s="269"/>
      <c r="DA190" s="269"/>
      <c r="DB190" s="269"/>
      <c r="DC190" s="269"/>
      <c r="DD190" s="269"/>
      <c r="DE190" s="269"/>
      <c r="DF190" s="269"/>
      <c r="DG190" s="269"/>
      <c r="DH190" s="269"/>
      <c r="DI190" s="269"/>
    </row>
    <row r="191" spans="1:113" x14ac:dyDescent="0.25">
      <c r="A191" s="269"/>
      <c r="B191" s="269"/>
      <c r="C191" s="2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269"/>
      <c r="AB191" s="269"/>
      <c r="AC191" s="269"/>
      <c r="AD191" s="269"/>
      <c r="AE191" s="269"/>
      <c r="AF191" s="269"/>
      <c r="AG191" s="269"/>
      <c r="AH191" s="269"/>
      <c r="AI191" s="269"/>
      <c r="AJ191" s="269"/>
      <c r="AK191" s="269"/>
      <c r="AL191" s="269"/>
      <c r="AM191" s="269"/>
      <c r="AN191" s="269"/>
      <c r="AO191" s="269"/>
      <c r="AP191" s="269"/>
      <c r="AQ191" s="269"/>
      <c r="AR191" s="269"/>
      <c r="AS191" s="269"/>
      <c r="AT191" s="269"/>
      <c r="AU191" s="269"/>
      <c r="AV191" s="269"/>
      <c r="AW191" s="269"/>
      <c r="AX191" s="269"/>
      <c r="AY191" s="269"/>
      <c r="AZ191" s="269"/>
      <c r="BA191" s="269"/>
      <c r="BB191" s="269"/>
      <c r="BC191" s="269"/>
      <c r="BD191" s="269"/>
      <c r="BE191" s="269"/>
      <c r="BF191" s="269"/>
      <c r="BG191" s="269"/>
      <c r="BH191" s="269"/>
      <c r="BI191" s="269"/>
      <c r="BJ191" s="269"/>
      <c r="BK191" s="269"/>
      <c r="BL191" s="269"/>
      <c r="BM191" s="269"/>
      <c r="BN191" s="269"/>
      <c r="BO191" s="269"/>
      <c r="BP191" s="269"/>
      <c r="BQ191" s="269"/>
      <c r="BR191" s="269"/>
      <c r="BS191" s="269"/>
      <c r="BT191" s="269"/>
      <c r="BU191" s="269"/>
      <c r="BV191" s="269"/>
      <c r="BW191" s="269"/>
      <c r="BX191" s="269"/>
      <c r="BY191" s="269"/>
      <c r="BZ191" s="269"/>
      <c r="CA191" s="269"/>
      <c r="CB191" s="269"/>
      <c r="CC191" s="269"/>
      <c r="CD191" s="269"/>
      <c r="CE191" s="269"/>
      <c r="CF191" s="269"/>
      <c r="CG191" s="269"/>
      <c r="CH191" s="269"/>
      <c r="CI191" s="269"/>
      <c r="CJ191" s="269"/>
      <c r="CK191" s="269"/>
      <c r="CL191" s="269"/>
      <c r="CM191" s="269"/>
      <c r="CN191" s="269"/>
      <c r="CO191" s="269"/>
      <c r="CP191" s="269"/>
      <c r="CQ191" s="269"/>
      <c r="CR191" s="269"/>
      <c r="CS191" s="269"/>
      <c r="CT191" s="269"/>
      <c r="CU191" s="269"/>
      <c r="CV191" s="269"/>
      <c r="CW191" s="269"/>
      <c r="CX191" s="269"/>
      <c r="CY191" s="269"/>
      <c r="CZ191" s="269"/>
      <c r="DA191" s="269"/>
      <c r="DB191" s="269"/>
      <c r="DC191" s="269"/>
      <c r="DD191" s="269"/>
      <c r="DE191" s="269"/>
      <c r="DF191" s="269"/>
      <c r="DG191" s="269"/>
      <c r="DH191" s="269"/>
      <c r="DI191" s="269"/>
    </row>
    <row r="192" spans="1:113" x14ac:dyDescent="0.25">
      <c r="A192" s="269"/>
      <c r="B192" s="269"/>
      <c r="C192" s="269"/>
      <c r="D192" s="269"/>
      <c r="E192" s="269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269"/>
      <c r="AB192" s="269"/>
      <c r="AC192" s="269"/>
      <c r="AD192" s="269"/>
      <c r="AE192" s="269"/>
      <c r="AF192" s="269"/>
      <c r="AG192" s="269"/>
      <c r="AH192" s="269"/>
      <c r="AI192" s="269"/>
      <c r="AJ192" s="269"/>
      <c r="AK192" s="269"/>
      <c r="AL192" s="269"/>
      <c r="AM192" s="269"/>
      <c r="AN192" s="269"/>
      <c r="AO192" s="269"/>
      <c r="AP192" s="269"/>
      <c r="AQ192" s="269"/>
      <c r="AR192" s="269"/>
      <c r="AS192" s="269"/>
      <c r="AT192" s="269"/>
      <c r="AU192" s="269"/>
      <c r="AV192" s="269"/>
      <c r="AW192" s="269"/>
      <c r="AX192" s="269"/>
      <c r="AY192" s="269"/>
      <c r="AZ192" s="269"/>
      <c r="BA192" s="269"/>
      <c r="BB192" s="269"/>
      <c r="BC192" s="269"/>
      <c r="BD192" s="269"/>
      <c r="BE192" s="269"/>
      <c r="BF192" s="269"/>
      <c r="BG192" s="269"/>
      <c r="BH192" s="269"/>
      <c r="BI192" s="269"/>
      <c r="BJ192" s="269"/>
      <c r="BK192" s="269"/>
      <c r="BL192" s="269"/>
      <c r="BM192" s="269"/>
      <c r="BN192" s="269"/>
      <c r="BO192" s="269"/>
      <c r="BP192" s="269"/>
      <c r="BQ192" s="269"/>
      <c r="BR192" s="269"/>
      <c r="BS192" s="269"/>
      <c r="BT192" s="269"/>
      <c r="BU192" s="269"/>
      <c r="BV192" s="269"/>
      <c r="BW192" s="269"/>
      <c r="BX192" s="269"/>
      <c r="BY192" s="269"/>
      <c r="BZ192" s="269"/>
      <c r="CA192" s="269"/>
      <c r="CB192" s="269"/>
      <c r="CC192" s="269"/>
      <c r="CD192" s="269"/>
      <c r="CE192" s="269"/>
      <c r="CF192" s="269"/>
      <c r="CG192" s="269"/>
      <c r="CH192" s="269"/>
      <c r="CI192" s="269"/>
      <c r="CJ192" s="269"/>
      <c r="CK192" s="269"/>
      <c r="CL192" s="269"/>
      <c r="CM192" s="269"/>
      <c r="CN192" s="269"/>
      <c r="CO192" s="269"/>
      <c r="CP192" s="269"/>
      <c r="CQ192" s="269"/>
      <c r="CR192" s="269"/>
      <c r="CS192" s="269"/>
      <c r="CT192" s="269"/>
      <c r="CU192" s="269"/>
      <c r="CV192" s="269"/>
      <c r="CW192" s="269"/>
      <c r="CX192" s="269"/>
      <c r="CY192" s="269"/>
      <c r="CZ192" s="269"/>
      <c r="DA192" s="269"/>
      <c r="DB192" s="269"/>
      <c r="DC192" s="269"/>
      <c r="DD192" s="269"/>
      <c r="DE192" s="269"/>
      <c r="DF192" s="269"/>
      <c r="DG192" s="269"/>
      <c r="DH192" s="269"/>
      <c r="DI192" s="269"/>
    </row>
    <row r="193" spans="1:113" x14ac:dyDescent="0.25">
      <c r="A193" s="269"/>
      <c r="B193" s="269"/>
      <c r="C193" s="2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269"/>
      <c r="AB193" s="269"/>
      <c r="AC193" s="269"/>
      <c r="AD193" s="269"/>
      <c r="AE193" s="269"/>
      <c r="AF193" s="269"/>
      <c r="AG193" s="269"/>
      <c r="AH193" s="269"/>
      <c r="AI193" s="269"/>
      <c r="AJ193" s="269"/>
      <c r="AK193" s="269"/>
      <c r="AL193" s="269"/>
      <c r="AM193" s="269"/>
      <c r="AN193" s="269"/>
      <c r="AO193" s="269"/>
      <c r="AP193" s="269"/>
      <c r="AQ193" s="269"/>
      <c r="AR193" s="269"/>
      <c r="AS193" s="269"/>
      <c r="AT193" s="269"/>
      <c r="AU193" s="269"/>
      <c r="AV193" s="269"/>
      <c r="AW193" s="269"/>
      <c r="AX193" s="269"/>
      <c r="AY193" s="269"/>
      <c r="AZ193" s="269"/>
      <c r="BA193" s="269"/>
      <c r="BB193" s="269"/>
      <c r="BC193" s="269"/>
      <c r="BD193" s="269"/>
      <c r="BE193" s="269"/>
      <c r="BF193" s="269"/>
      <c r="BG193" s="269"/>
      <c r="BH193" s="269"/>
      <c r="BI193" s="269"/>
      <c r="BJ193" s="269"/>
      <c r="BK193" s="269"/>
      <c r="BL193" s="269"/>
      <c r="BM193" s="269"/>
      <c r="BN193" s="269"/>
      <c r="BO193" s="269"/>
      <c r="BP193" s="269"/>
      <c r="BQ193" s="269"/>
      <c r="BR193" s="269"/>
      <c r="BS193" s="269"/>
      <c r="BT193" s="269"/>
      <c r="BU193" s="269"/>
      <c r="BV193" s="269"/>
      <c r="BW193" s="269"/>
      <c r="BX193" s="269"/>
      <c r="BY193" s="269"/>
      <c r="BZ193" s="269"/>
      <c r="CA193" s="269"/>
      <c r="CB193" s="269"/>
      <c r="CC193" s="269"/>
      <c r="CD193" s="269"/>
      <c r="CE193" s="269"/>
      <c r="CF193" s="269"/>
      <c r="CG193" s="269"/>
      <c r="CH193" s="269"/>
      <c r="CI193" s="269"/>
      <c r="CJ193" s="269"/>
      <c r="CK193" s="269"/>
      <c r="CL193" s="269"/>
      <c r="CM193" s="269"/>
      <c r="CN193" s="269"/>
      <c r="CO193" s="269"/>
      <c r="CP193" s="269"/>
      <c r="CQ193" s="269"/>
      <c r="CR193" s="269"/>
      <c r="CS193" s="269"/>
      <c r="CT193" s="269"/>
      <c r="CU193" s="269"/>
      <c r="CV193" s="269"/>
      <c r="CW193" s="269"/>
      <c r="CX193" s="269"/>
      <c r="CY193" s="269"/>
      <c r="CZ193" s="269"/>
      <c r="DA193" s="269"/>
      <c r="DB193" s="269"/>
      <c r="DC193" s="269"/>
      <c r="DD193" s="269"/>
      <c r="DE193" s="269"/>
      <c r="DF193" s="269"/>
      <c r="DG193" s="269"/>
      <c r="DH193" s="269"/>
      <c r="DI193" s="269"/>
    </row>
    <row r="194" spans="1:113" x14ac:dyDescent="0.25">
      <c r="A194" s="269"/>
      <c r="B194" s="269"/>
      <c r="C194" s="269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269"/>
      <c r="AB194" s="269"/>
      <c r="AC194" s="269"/>
      <c r="AD194" s="269"/>
      <c r="AE194" s="269"/>
      <c r="AF194" s="269"/>
      <c r="AG194" s="269"/>
      <c r="AH194" s="269"/>
      <c r="AI194" s="269"/>
      <c r="AJ194" s="269"/>
      <c r="AK194" s="269"/>
      <c r="AL194" s="269"/>
      <c r="AM194" s="269"/>
      <c r="AN194" s="269"/>
      <c r="AO194" s="269"/>
      <c r="AP194" s="269"/>
      <c r="AQ194" s="269"/>
      <c r="AR194" s="269"/>
      <c r="AS194" s="269"/>
      <c r="AT194" s="269"/>
      <c r="AU194" s="269"/>
      <c r="AV194" s="269"/>
      <c r="AW194" s="269"/>
      <c r="AX194" s="269"/>
      <c r="AY194" s="269"/>
      <c r="AZ194" s="269"/>
      <c r="BA194" s="269"/>
      <c r="BB194" s="269"/>
      <c r="BC194" s="269"/>
      <c r="BD194" s="269"/>
      <c r="BE194" s="269"/>
      <c r="BF194" s="269"/>
      <c r="BG194" s="269"/>
      <c r="BH194" s="269"/>
      <c r="BI194" s="269"/>
      <c r="BJ194" s="269"/>
      <c r="BK194" s="269"/>
      <c r="BL194" s="269"/>
      <c r="BM194" s="269"/>
      <c r="BN194" s="269"/>
      <c r="BO194" s="269"/>
      <c r="BP194" s="269"/>
      <c r="BQ194" s="269"/>
      <c r="BR194" s="269"/>
      <c r="BS194" s="269"/>
      <c r="BT194" s="269"/>
      <c r="BU194" s="269"/>
      <c r="BV194" s="269"/>
      <c r="BW194" s="269"/>
      <c r="BX194" s="269"/>
      <c r="BY194" s="269"/>
      <c r="BZ194" s="269"/>
      <c r="CA194" s="269"/>
      <c r="CB194" s="269"/>
      <c r="CC194" s="269"/>
      <c r="CD194" s="269"/>
      <c r="CE194" s="269"/>
      <c r="CF194" s="269"/>
      <c r="CG194" s="269"/>
      <c r="CH194" s="269"/>
      <c r="CI194" s="269"/>
      <c r="CJ194" s="269"/>
      <c r="CK194" s="269"/>
      <c r="CL194" s="269"/>
      <c r="CM194" s="269"/>
      <c r="CN194" s="269"/>
      <c r="CO194" s="269"/>
      <c r="CP194" s="269"/>
      <c r="CQ194" s="269"/>
      <c r="CR194" s="269"/>
      <c r="CS194" s="269"/>
      <c r="CT194" s="269"/>
      <c r="CU194" s="269"/>
      <c r="CV194" s="269"/>
      <c r="CW194" s="269"/>
      <c r="CX194" s="269"/>
      <c r="CY194" s="269"/>
      <c r="CZ194" s="269"/>
      <c r="DA194" s="269"/>
      <c r="DB194" s="269"/>
      <c r="DC194" s="269"/>
      <c r="DD194" s="269"/>
      <c r="DE194" s="269"/>
      <c r="DF194" s="269"/>
      <c r="DG194" s="269"/>
      <c r="DH194" s="269"/>
      <c r="DI194" s="269"/>
    </row>
    <row r="195" spans="1:113" x14ac:dyDescent="0.25">
      <c r="A195" s="269"/>
      <c r="B195" s="269"/>
      <c r="C195" s="269"/>
      <c r="D195" s="269"/>
      <c r="E195" s="269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  <c r="AB195" s="269"/>
      <c r="AC195" s="269"/>
      <c r="AD195" s="269"/>
      <c r="AE195" s="269"/>
      <c r="AF195" s="269"/>
      <c r="AG195" s="269"/>
      <c r="AH195" s="269"/>
      <c r="AI195" s="269"/>
      <c r="AJ195" s="269"/>
      <c r="AK195" s="269"/>
      <c r="AL195" s="269"/>
      <c r="AM195" s="269"/>
      <c r="AN195" s="269"/>
      <c r="AO195" s="269"/>
      <c r="AP195" s="269"/>
      <c r="AQ195" s="269"/>
      <c r="AR195" s="269"/>
      <c r="AS195" s="269"/>
      <c r="AT195" s="269"/>
      <c r="AU195" s="269"/>
      <c r="AV195" s="269"/>
      <c r="AW195" s="269"/>
      <c r="AX195" s="269"/>
      <c r="AY195" s="269"/>
      <c r="AZ195" s="269"/>
      <c r="BA195" s="269"/>
      <c r="BB195" s="269"/>
      <c r="BC195" s="269"/>
      <c r="BD195" s="269"/>
      <c r="BE195" s="269"/>
      <c r="BF195" s="269"/>
      <c r="BG195" s="269"/>
      <c r="BH195" s="269"/>
      <c r="BI195" s="269"/>
      <c r="BJ195" s="269"/>
      <c r="BK195" s="269"/>
      <c r="BL195" s="269"/>
      <c r="BM195" s="269"/>
      <c r="BN195" s="269"/>
      <c r="BO195" s="269"/>
      <c r="BP195" s="269"/>
      <c r="BQ195" s="269"/>
      <c r="BR195" s="269"/>
      <c r="BS195" s="269"/>
      <c r="BT195" s="269"/>
      <c r="BU195" s="269"/>
      <c r="BV195" s="269"/>
      <c r="BW195" s="269"/>
      <c r="BX195" s="269"/>
      <c r="BY195" s="269"/>
      <c r="BZ195" s="269"/>
      <c r="CA195" s="269"/>
      <c r="CB195" s="269"/>
      <c r="CC195" s="269"/>
      <c r="CD195" s="269"/>
      <c r="CE195" s="269"/>
      <c r="CF195" s="269"/>
      <c r="CG195" s="269"/>
      <c r="CH195" s="269"/>
      <c r="CI195" s="269"/>
      <c r="CJ195" s="269"/>
      <c r="CK195" s="269"/>
      <c r="CL195" s="269"/>
      <c r="CM195" s="269"/>
      <c r="CN195" s="269"/>
      <c r="CO195" s="269"/>
      <c r="CP195" s="269"/>
      <c r="CQ195" s="269"/>
      <c r="CR195" s="269"/>
      <c r="CS195" s="269"/>
      <c r="CT195" s="269"/>
      <c r="CU195" s="269"/>
      <c r="CV195" s="269"/>
      <c r="CW195" s="269"/>
      <c r="CX195" s="269"/>
      <c r="CY195" s="269"/>
      <c r="CZ195" s="269"/>
      <c r="DA195" s="269"/>
      <c r="DB195" s="269"/>
      <c r="DC195" s="269"/>
      <c r="DD195" s="269"/>
      <c r="DE195" s="269"/>
      <c r="DF195" s="269"/>
      <c r="DG195" s="269"/>
      <c r="DH195" s="269"/>
      <c r="DI195" s="269"/>
    </row>
    <row r="196" spans="1:113" x14ac:dyDescent="0.25">
      <c r="A196" s="269"/>
      <c r="B196" s="269"/>
      <c r="C196" s="269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  <c r="AA196" s="269"/>
      <c r="AB196" s="269"/>
      <c r="AC196" s="269"/>
      <c r="AD196" s="269"/>
      <c r="AE196" s="269"/>
      <c r="AF196" s="269"/>
      <c r="AG196" s="269"/>
      <c r="AH196" s="269"/>
      <c r="AI196" s="269"/>
      <c r="AJ196" s="269"/>
      <c r="AK196" s="269"/>
      <c r="AL196" s="269"/>
      <c r="AM196" s="269"/>
      <c r="AN196" s="269"/>
      <c r="AO196" s="269"/>
      <c r="AP196" s="269"/>
      <c r="AQ196" s="269"/>
      <c r="AR196" s="269"/>
      <c r="AS196" s="269"/>
      <c r="AT196" s="269"/>
      <c r="AU196" s="269"/>
      <c r="AV196" s="269"/>
      <c r="AW196" s="269"/>
      <c r="AX196" s="269"/>
      <c r="AY196" s="269"/>
      <c r="AZ196" s="269"/>
      <c r="BA196" s="269"/>
      <c r="BB196" s="269"/>
      <c r="BC196" s="269"/>
      <c r="BD196" s="269"/>
      <c r="BE196" s="269"/>
      <c r="BF196" s="269"/>
      <c r="BG196" s="269"/>
      <c r="BH196" s="269"/>
      <c r="BI196" s="269"/>
      <c r="BJ196" s="269"/>
      <c r="BK196" s="269"/>
      <c r="BL196" s="269"/>
      <c r="BM196" s="269"/>
      <c r="BN196" s="269"/>
      <c r="BO196" s="269"/>
      <c r="BP196" s="269"/>
      <c r="BQ196" s="269"/>
      <c r="BR196" s="269"/>
      <c r="BS196" s="269"/>
      <c r="BT196" s="269"/>
      <c r="BU196" s="269"/>
      <c r="BV196" s="269"/>
      <c r="BW196" s="269"/>
      <c r="BX196" s="269"/>
      <c r="BY196" s="269"/>
      <c r="BZ196" s="269"/>
      <c r="CA196" s="269"/>
      <c r="CB196" s="269"/>
      <c r="CC196" s="269"/>
      <c r="CD196" s="269"/>
      <c r="CE196" s="269"/>
      <c r="CF196" s="269"/>
      <c r="CG196" s="269"/>
      <c r="CH196" s="269"/>
      <c r="CI196" s="269"/>
      <c r="CJ196" s="269"/>
      <c r="CK196" s="269"/>
      <c r="CL196" s="269"/>
      <c r="CM196" s="269"/>
      <c r="CN196" s="269"/>
      <c r="CO196" s="269"/>
      <c r="CP196" s="269"/>
      <c r="CQ196" s="269"/>
      <c r="CR196" s="269"/>
      <c r="CS196" s="269"/>
      <c r="CT196" s="269"/>
      <c r="CU196" s="269"/>
      <c r="CV196" s="269"/>
      <c r="CW196" s="269"/>
      <c r="CX196" s="269"/>
      <c r="CY196" s="269"/>
      <c r="CZ196" s="269"/>
      <c r="DA196" s="269"/>
      <c r="DB196" s="269"/>
      <c r="DC196" s="269"/>
      <c r="DD196" s="269"/>
      <c r="DE196" s="269"/>
      <c r="DF196" s="269"/>
      <c r="DG196" s="269"/>
      <c r="DH196" s="269"/>
      <c r="DI196" s="269"/>
    </row>
    <row r="197" spans="1:113" x14ac:dyDescent="0.25">
      <c r="A197" s="269"/>
      <c r="B197" s="269"/>
      <c r="C197" s="2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  <c r="AA197" s="269"/>
      <c r="AB197" s="269"/>
      <c r="AC197" s="269"/>
      <c r="AD197" s="269"/>
      <c r="AE197" s="269"/>
      <c r="AF197" s="269"/>
      <c r="AG197" s="269"/>
      <c r="AH197" s="269"/>
      <c r="AI197" s="269"/>
      <c r="AJ197" s="269"/>
      <c r="AK197" s="269"/>
      <c r="AL197" s="269"/>
      <c r="AM197" s="269"/>
      <c r="AN197" s="269"/>
      <c r="AO197" s="269"/>
      <c r="AP197" s="269"/>
      <c r="AQ197" s="269"/>
      <c r="AR197" s="269"/>
      <c r="AS197" s="269"/>
      <c r="AT197" s="269"/>
      <c r="AU197" s="269"/>
      <c r="AV197" s="269"/>
      <c r="AW197" s="269"/>
      <c r="AX197" s="269"/>
      <c r="AY197" s="269"/>
      <c r="AZ197" s="269"/>
      <c r="BA197" s="269"/>
      <c r="BB197" s="269"/>
      <c r="BC197" s="269"/>
      <c r="BD197" s="269"/>
      <c r="BE197" s="269"/>
      <c r="BF197" s="269"/>
      <c r="BG197" s="269"/>
      <c r="BH197" s="269"/>
      <c r="BI197" s="269"/>
      <c r="BJ197" s="269"/>
      <c r="BK197" s="269"/>
      <c r="BL197" s="269"/>
      <c r="BM197" s="269"/>
      <c r="BN197" s="269"/>
      <c r="BO197" s="269"/>
      <c r="BP197" s="269"/>
      <c r="BQ197" s="269"/>
      <c r="BR197" s="269"/>
      <c r="BS197" s="269"/>
      <c r="BT197" s="269"/>
      <c r="BU197" s="269"/>
      <c r="BV197" s="269"/>
      <c r="BW197" s="269"/>
      <c r="BX197" s="269"/>
      <c r="BY197" s="269"/>
      <c r="BZ197" s="269"/>
      <c r="CA197" s="269"/>
      <c r="CB197" s="269"/>
      <c r="CC197" s="269"/>
      <c r="CD197" s="269"/>
      <c r="CE197" s="269"/>
      <c r="CF197" s="269"/>
      <c r="CG197" s="269"/>
      <c r="CH197" s="269"/>
      <c r="CI197" s="269"/>
      <c r="CJ197" s="269"/>
      <c r="CK197" s="269"/>
      <c r="CL197" s="269"/>
      <c r="CM197" s="269"/>
      <c r="CN197" s="269"/>
      <c r="CO197" s="269"/>
      <c r="CP197" s="269"/>
      <c r="CQ197" s="269"/>
      <c r="CR197" s="269"/>
      <c r="CS197" s="269"/>
      <c r="CT197" s="269"/>
      <c r="CU197" s="269"/>
      <c r="CV197" s="269"/>
      <c r="CW197" s="269"/>
      <c r="CX197" s="269"/>
      <c r="CY197" s="269"/>
      <c r="CZ197" s="269"/>
      <c r="DA197" s="269"/>
      <c r="DB197" s="269"/>
      <c r="DC197" s="269"/>
      <c r="DD197" s="269"/>
      <c r="DE197" s="269"/>
      <c r="DF197" s="269"/>
      <c r="DG197" s="269"/>
      <c r="DH197" s="269"/>
      <c r="DI197" s="269"/>
    </row>
    <row r="198" spans="1:113" x14ac:dyDescent="0.25">
      <c r="A198" s="269"/>
      <c r="B198" s="269"/>
      <c r="C198" s="2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  <c r="AA198" s="269"/>
      <c r="AB198" s="269"/>
      <c r="AC198" s="269"/>
      <c r="AD198" s="269"/>
      <c r="AE198" s="269"/>
      <c r="AF198" s="269"/>
      <c r="AG198" s="269"/>
      <c r="AH198" s="269"/>
      <c r="AI198" s="269"/>
      <c r="AJ198" s="269"/>
      <c r="AK198" s="269"/>
      <c r="AL198" s="269"/>
      <c r="AM198" s="269"/>
      <c r="AN198" s="269"/>
      <c r="AO198" s="269"/>
      <c r="AP198" s="269"/>
      <c r="AQ198" s="269"/>
      <c r="AR198" s="269"/>
      <c r="AS198" s="269"/>
      <c r="AT198" s="269"/>
      <c r="AU198" s="269"/>
      <c r="AV198" s="269"/>
      <c r="AW198" s="269"/>
      <c r="AX198" s="269"/>
      <c r="AY198" s="269"/>
      <c r="AZ198" s="269"/>
      <c r="BA198" s="269"/>
      <c r="BB198" s="269"/>
      <c r="BC198" s="269"/>
      <c r="BD198" s="269"/>
      <c r="BE198" s="269"/>
      <c r="BF198" s="269"/>
      <c r="BG198" s="269"/>
      <c r="BH198" s="269"/>
      <c r="BI198" s="269"/>
      <c r="BJ198" s="269"/>
      <c r="BK198" s="269"/>
      <c r="BL198" s="269"/>
      <c r="BM198" s="269"/>
      <c r="BN198" s="269"/>
      <c r="BO198" s="269"/>
      <c r="BP198" s="269"/>
      <c r="BQ198" s="269"/>
      <c r="BR198" s="269"/>
      <c r="BS198" s="269"/>
      <c r="BT198" s="269"/>
      <c r="BU198" s="269"/>
      <c r="BV198" s="269"/>
      <c r="BW198" s="269"/>
      <c r="BX198" s="269"/>
      <c r="BY198" s="269"/>
      <c r="BZ198" s="269"/>
      <c r="CA198" s="269"/>
      <c r="CB198" s="269"/>
      <c r="CC198" s="269"/>
      <c r="CD198" s="269"/>
      <c r="CE198" s="269"/>
      <c r="CF198" s="269"/>
      <c r="CG198" s="269"/>
      <c r="CH198" s="269"/>
      <c r="CI198" s="269"/>
      <c r="CJ198" s="269"/>
      <c r="CK198" s="269"/>
      <c r="CL198" s="269"/>
      <c r="CM198" s="269"/>
      <c r="CN198" s="269"/>
      <c r="CO198" s="269"/>
      <c r="CP198" s="269"/>
      <c r="CQ198" s="269"/>
      <c r="CR198" s="269"/>
      <c r="CS198" s="269"/>
      <c r="CT198" s="269"/>
      <c r="CU198" s="269"/>
      <c r="CV198" s="269"/>
      <c r="CW198" s="269"/>
      <c r="CX198" s="269"/>
      <c r="CY198" s="269"/>
      <c r="CZ198" s="269"/>
      <c r="DA198" s="269"/>
      <c r="DB198" s="269"/>
      <c r="DC198" s="269"/>
      <c r="DD198" s="269"/>
      <c r="DE198" s="269"/>
      <c r="DF198" s="269"/>
      <c r="DG198" s="269"/>
      <c r="DH198" s="269"/>
      <c r="DI198" s="269"/>
    </row>
    <row r="199" spans="1:113" x14ac:dyDescent="0.25">
      <c r="A199" s="269"/>
      <c r="B199" s="269"/>
      <c r="C199" s="2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  <c r="AA199" s="269"/>
      <c r="AB199" s="269"/>
      <c r="AC199" s="269"/>
      <c r="AD199" s="269"/>
      <c r="AE199" s="269"/>
      <c r="AF199" s="269"/>
      <c r="AG199" s="269"/>
      <c r="AH199" s="269"/>
      <c r="AI199" s="269"/>
      <c r="AJ199" s="269"/>
      <c r="AK199" s="269"/>
      <c r="AL199" s="269"/>
      <c r="AM199" s="269"/>
      <c r="AN199" s="269"/>
      <c r="AO199" s="269"/>
      <c r="AP199" s="269"/>
      <c r="AQ199" s="269"/>
      <c r="AR199" s="269"/>
      <c r="AS199" s="269"/>
      <c r="AT199" s="269"/>
      <c r="AU199" s="269"/>
      <c r="AV199" s="269"/>
      <c r="AW199" s="269"/>
      <c r="AX199" s="269"/>
      <c r="AY199" s="269"/>
      <c r="AZ199" s="269"/>
      <c r="BA199" s="269"/>
      <c r="BB199" s="269"/>
      <c r="BC199" s="269"/>
      <c r="BD199" s="269"/>
      <c r="BE199" s="269"/>
      <c r="BF199" s="269"/>
      <c r="BG199" s="269"/>
      <c r="BH199" s="269"/>
      <c r="BI199" s="269"/>
      <c r="BJ199" s="269"/>
      <c r="BK199" s="269"/>
      <c r="BL199" s="269"/>
      <c r="BM199" s="269"/>
      <c r="BN199" s="269"/>
      <c r="BO199" s="269"/>
      <c r="BP199" s="269"/>
      <c r="BQ199" s="269"/>
      <c r="BR199" s="269"/>
      <c r="BS199" s="269"/>
      <c r="BT199" s="269"/>
      <c r="BU199" s="269"/>
      <c r="BV199" s="269"/>
      <c r="BW199" s="269"/>
      <c r="BX199" s="269"/>
      <c r="BY199" s="269"/>
      <c r="BZ199" s="269"/>
      <c r="CA199" s="269"/>
      <c r="CB199" s="269"/>
      <c r="CC199" s="269"/>
      <c r="CD199" s="269"/>
      <c r="CE199" s="269"/>
      <c r="CF199" s="269"/>
      <c r="CG199" s="269"/>
      <c r="CH199" s="269"/>
      <c r="CI199" s="269"/>
      <c r="CJ199" s="269"/>
      <c r="CK199" s="269"/>
      <c r="CL199" s="269"/>
      <c r="CM199" s="269"/>
      <c r="CN199" s="269"/>
      <c r="CO199" s="269"/>
      <c r="CP199" s="269"/>
      <c r="CQ199" s="269"/>
      <c r="CR199" s="269"/>
      <c r="CS199" s="269"/>
      <c r="CT199" s="269"/>
      <c r="CU199" s="269"/>
      <c r="CV199" s="269"/>
      <c r="CW199" s="269"/>
      <c r="CX199" s="269"/>
      <c r="CY199" s="269"/>
      <c r="CZ199" s="269"/>
      <c r="DA199" s="269"/>
      <c r="DB199" s="269"/>
      <c r="DC199" s="269"/>
      <c r="DD199" s="269"/>
      <c r="DE199" s="269"/>
      <c r="DF199" s="269"/>
      <c r="DG199" s="269"/>
      <c r="DH199" s="269"/>
      <c r="DI199" s="269"/>
    </row>
    <row r="200" spans="1:113" x14ac:dyDescent="0.25">
      <c r="A200" s="269"/>
      <c r="B200" s="269"/>
      <c r="C200" s="269"/>
      <c r="D200" s="269"/>
      <c r="E200" s="269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  <c r="AA200" s="269"/>
      <c r="AB200" s="269"/>
      <c r="AC200" s="269"/>
      <c r="AD200" s="269"/>
      <c r="AE200" s="269"/>
      <c r="AF200" s="269"/>
      <c r="AG200" s="269"/>
      <c r="AH200" s="269"/>
      <c r="AI200" s="269"/>
      <c r="AJ200" s="269"/>
      <c r="AK200" s="269"/>
      <c r="AL200" s="269"/>
      <c r="AM200" s="269"/>
      <c r="AN200" s="269"/>
      <c r="AO200" s="269"/>
      <c r="AP200" s="269"/>
      <c r="AQ200" s="269"/>
      <c r="AR200" s="269"/>
      <c r="AS200" s="269"/>
      <c r="AT200" s="269"/>
      <c r="AU200" s="269"/>
      <c r="AV200" s="269"/>
      <c r="AW200" s="269"/>
      <c r="AX200" s="269"/>
      <c r="AY200" s="269"/>
      <c r="AZ200" s="269"/>
      <c r="BA200" s="269"/>
      <c r="BB200" s="269"/>
      <c r="BC200" s="269"/>
      <c r="BD200" s="269"/>
      <c r="BE200" s="269"/>
      <c r="BF200" s="269"/>
      <c r="BG200" s="269"/>
      <c r="BH200" s="269"/>
      <c r="BI200" s="269"/>
      <c r="BJ200" s="269"/>
      <c r="BK200" s="269"/>
      <c r="BL200" s="269"/>
      <c r="BM200" s="269"/>
      <c r="BN200" s="269"/>
      <c r="BO200" s="269"/>
      <c r="BP200" s="269"/>
      <c r="BQ200" s="269"/>
      <c r="BR200" s="269"/>
      <c r="BS200" s="269"/>
      <c r="BT200" s="269"/>
      <c r="BU200" s="269"/>
      <c r="BV200" s="269"/>
      <c r="BW200" s="269"/>
      <c r="BX200" s="269"/>
      <c r="BY200" s="269"/>
      <c r="BZ200" s="269"/>
      <c r="CA200" s="269"/>
      <c r="CB200" s="269"/>
      <c r="CC200" s="269"/>
      <c r="CD200" s="269"/>
      <c r="CE200" s="269"/>
      <c r="CF200" s="269"/>
      <c r="CG200" s="269"/>
      <c r="CH200" s="269"/>
      <c r="CI200" s="269"/>
      <c r="CJ200" s="269"/>
      <c r="CK200" s="269"/>
      <c r="CL200" s="269"/>
      <c r="CM200" s="269"/>
      <c r="CN200" s="269"/>
      <c r="CO200" s="269"/>
      <c r="CP200" s="269"/>
      <c r="CQ200" s="269"/>
      <c r="CR200" s="269"/>
      <c r="CS200" s="269"/>
      <c r="CT200" s="269"/>
      <c r="CU200" s="269"/>
      <c r="CV200" s="269"/>
      <c r="CW200" s="269"/>
      <c r="CX200" s="269"/>
      <c r="CY200" s="269"/>
      <c r="CZ200" s="269"/>
      <c r="DA200" s="269"/>
      <c r="DB200" s="269"/>
      <c r="DC200" s="269"/>
      <c r="DD200" s="269"/>
      <c r="DE200" s="269"/>
      <c r="DF200" s="269"/>
      <c r="DG200" s="269"/>
      <c r="DH200" s="269"/>
      <c r="DI200" s="269"/>
    </row>
    <row r="201" spans="1:113" x14ac:dyDescent="0.25">
      <c r="A201" s="269"/>
      <c r="B201" s="269"/>
      <c r="C201" s="269"/>
      <c r="D201" s="269"/>
      <c r="E201" s="269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  <c r="AA201" s="269"/>
      <c r="AB201" s="269"/>
      <c r="AC201" s="269"/>
      <c r="AD201" s="269"/>
      <c r="AE201" s="269"/>
      <c r="AF201" s="269"/>
      <c r="AG201" s="269"/>
      <c r="AH201" s="269"/>
      <c r="AI201" s="269"/>
      <c r="AJ201" s="269"/>
      <c r="AK201" s="269"/>
      <c r="AL201" s="269"/>
      <c r="AM201" s="269"/>
      <c r="AN201" s="269"/>
      <c r="AO201" s="269"/>
      <c r="AP201" s="269"/>
      <c r="AQ201" s="269"/>
      <c r="AR201" s="269"/>
      <c r="AS201" s="269"/>
      <c r="AT201" s="269"/>
      <c r="AU201" s="269"/>
      <c r="AV201" s="269"/>
      <c r="AW201" s="269"/>
      <c r="AX201" s="269"/>
      <c r="AY201" s="269"/>
      <c r="AZ201" s="269"/>
      <c r="BA201" s="269"/>
      <c r="BB201" s="269"/>
      <c r="BC201" s="269"/>
      <c r="BD201" s="269"/>
      <c r="BE201" s="269"/>
      <c r="BF201" s="269"/>
      <c r="BG201" s="269"/>
      <c r="BH201" s="269"/>
      <c r="BI201" s="269"/>
      <c r="BJ201" s="269"/>
      <c r="BK201" s="269"/>
      <c r="BL201" s="269"/>
      <c r="BM201" s="269"/>
      <c r="BN201" s="269"/>
      <c r="BO201" s="269"/>
      <c r="BP201" s="269"/>
      <c r="BQ201" s="269"/>
      <c r="BR201" s="269"/>
      <c r="BS201" s="269"/>
      <c r="BT201" s="269"/>
      <c r="BU201" s="269"/>
      <c r="BV201" s="269"/>
      <c r="BW201" s="269"/>
      <c r="BX201" s="269"/>
      <c r="BY201" s="269"/>
      <c r="BZ201" s="269"/>
      <c r="CA201" s="269"/>
      <c r="CB201" s="269"/>
      <c r="CC201" s="269"/>
      <c r="CD201" s="269"/>
      <c r="CE201" s="269"/>
      <c r="CF201" s="269"/>
      <c r="CG201" s="269"/>
      <c r="CH201" s="269"/>
      <c r="CI201" s="269"/>
      <c r="CJ201" s="269"/>
      <c r="CK201" s="269"/>
      <c r="CL201" s="269"/>
      <c r="CM201" s="269"/>
      <c r="CN201" s="269"/>
      <c r="CO201" s="269"/>
      <c r="CP201" s="269"/>
      <c r="CQ201" s="269"/>
      <c r="CR201" s="269"/>
      <c r="CS201" s="269"/>
      <c r="CT201" s="269"/>
      <c r="CU201" s="269"/>
      <c r="CV201" s="269"/>
      <c r="CW201" s="269"/>
      <c r="CX201" s="269"/>
      <c r="CY201" s="269"/>
      <c r="CZ201" s="269"/>
      <c r="DA201" s="269"/>
      <c r="DB201" s="269"/>
      <c r="DC201" s="269"/>
      <c r="DD201" s="269"/>
      <c r="DE201" s="269"/>
      <c r="DF201" s="269"/>
      <c r="DG201" s="269"/>
      <c r="DH201" s="269"/>
      <c r="DI201" s="269"/>
    </row>
    <row r="202" spans="1:113" x14ac:dyDescent="0.25">
      <c r="A202" s="269"/>
      <c r="B202" s="269"/>
      <c r="C202" s="269"/>
      <c r="D202" s="269"/>
      <c r="E202" s="269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  <c r="AB202" s="269"/>
      <c r="AC202" s="269"/>
      <c r="AD202" s="269"/>
      <c r="AE202" s="269"/>
      <c r="AF202" s="269"/>
      <c r="AG202" s="26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69"/>
      <c r="AT202" s="269"/>
      <c r="AU202" s="269"/>
      <c r="AV202" s="269"/>
      <c r="AW202" s="269"/>
      <c r="AX202" s="269"/>
      <c r="AY202" s="269"/>
      <c r="AZ202" s="269"/>
      <c r="BA202" s="269"/>
      <c r="BB202" s="269"/>
      <c r="BC202" s="269"/>
      <c r="BD202" s="269"/>
      <c r="BE202" s="269"/>
      <c r="BF202" s="269"/>
      <c r="BG202" s="269"/>
      <c r="BH202" s="269"/>
      <c r="BI202" s="269"/>
      <c r="BJ202" s="269"/>
      <c r="BK202" s="269"/>
      <c r="BL202" s="269"/>
      <c r="BM202" s="269"/>
      <c r="BN202" s="269"/>
      <c r="BO202" s="269"/>
      <c r="BP202" s="269"/>
      <c r="BQ202" s="269"/>
      <c r="BR202" s="269"/>
      <c r="BS202" s="269"/>
      <c r="BT202" s="269"/>
      <c r="BU202" s="269"/>
      <c r="BV202" s="269"/>
      <c r="BW202" s="269"/>
      <c r="BX202" s="269"/>
      <c r="BY202" s="269"/>
      <c r="BZ202" s="269"/>
      <c r="CA202" s="269"/>
      <c r="CB202" s="269"/>
      <c r="CC202" s="269"/>
      <c r="CD202" s="269"/>
      <c r="CE202" s="269"/>
      <c r="CF202" s="269"/>
      <c r="CG202" s="269"/>
      <c r="CH202" s="269"/>
      <c r="CI202" s="269"/>
      <c r="CJ202" s="269"/>
      <c r="CK202" s="269"/>
      <c r="CL202" s="269"/>
      <c r="CM202" s="269"/>
      <c r="CN202" s="269"/>
      <c r="CO202" s="269"/>
      <c r="CP202" s="269"/>
      <c r="CQ202" s="269"/>
      <c r="CR202" s="269"/>
      <c r="CS202" s="269"/>
      <c r="CT202" s="269"/>
      <c r="CU202" s="269"/>
      <c r="CV202" s="269"/>
      <c r="CW202" s="269"/>
      <c r="CX202" s="269"/>
      <c r="CY202" s="269"/>
      <c r="CZ202" s="269"/>
      <c r="DA202" s="269"/>
      <c r="DB202" s="269"/>
      <c r="DC202" s="269"/>
      <c r="DD202" s="269"/>
      <c r="DE202" s="269"/>
      <c r="DF202" s="269"/>
      <c r="DG202" s="269"/>
      <c r="DH202" s="269"/>
      <c r="DI202" s="269"/>
    </row>
    <row r="203" spans="1:113" x14ac:dyDescent="0.25">
      <c r="A203" s="269"/>
      <c r="B203" s="269"/>
      <c r="C203" s="269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  <c r="AB203" s="269"/>
      <c r="AC203" s="269"/>
      <c r="AD203" s="269"/>
      <c r="AE203" s="269"/>
      <c r="AF203" s="269"/>
      <c r="AG203" s="26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69"/>
      <c r="AT203" s="269"/>
      <c r="AU203" s="269"/>
      <c r="AV203" s="269"/>
      <c r="AW203" s="269"/>
      <c r="AX203" s="269"/>
      <c r="AY203" s="269"/>
      <c r="AZ203" s="269"/>
      <c r="BA203" s="269"/>
      <c r="BB203" s="269"/>
      <c r="BC203" s="269"/>
      <c r="BD203" s="269"/>
      <c r="BE203" s="269"/>
      <c r="BF203" s="269"/>
      <c r="BG203" s="269"/>
      <c r="BH203" s="269"/>
      <c r="BI203" s="269"/>
      <c r="BJ203" s="269"/>
      <c r="BK203" s="269"/>
      <c r="BL203" s="269"/>
      <c r="BM203" s="269"/>
      <c r="BN203" s="269"/>
      <c r="BO203" s="269"/>
      <c r="BP203" s="269"/>
      <c r="BQ203" s="269"/>
      <c r="BR203" s="269"/>
      <c r="BS203" s="269"/>
      <c r="BT203" s="269"/>
      <c r="BU203" s="269"/>
      <c r="BV203" s="269"/>
      <c r="BW203" s="269"/>
      <c r="BX203" s="269"/>
      <c r="BY203" s="269"/>
      <c r="BZ203" s="269"/>
      <c r="CA203" s="269"/>
      <c r="CB203" s="269"/>
      <c r="CC203" s="269"/>
      <c r="CD203" s="269"/>
      <c r="CE203" s="269"/>
      <c r="CF203" s="269"/>
      <c r="CG203" s="269"/>
      <c r="CH203" s="269"/>
      <c r="CI203" s="269"/>
      <c r="CJ203" s="269"/>
      <c r="CK203" s="269"/>
      <c r="CL203" s="269"/>
      <c r="CM203" s="269"/>
      <c r="CN203" s="269"/>
      <c r="CO203" s="269"/>
      <c r="CP203" s="269"/>
      <c r="CQ203" s="269"/>
      <c r="CR203" s="269"/>
      <c r="CS203" s="269"/>
      <c r="CT203" s="269"/>
      <c r="CU203" s="269"/>
      <c r="CV203" s="269"/>
      <c r="CW203" s="269"/>
      <c r="CX203" s="269"/>
      <c r="CY203" s="269"/>
      <c r="CZ203" s="269"/>
      <c r="DA203" s="269"/>
      <c r="DB203" s="269"/>
      <c r="DC203" s="269"/>
      <c r="DD203" s="269"/>
      <c r="DE203" s="269"/>
      <c r="DF203" s="269"/>
      <c r="DG203" s="269"/>
      <c r="DH203" s="269"/>
      <c r="DI203" s="269"/>
    </row>
    <row r="204" spans="1:113" x14ac:dyDescent="0.25">
      <c r="A204" s="269"/>
      <c r="B204" s="269"/>
      <c r="C204" s="269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  <c r="AB204" s="269"/>
      <c r="AC204" s="269"/>
      <c r="AD204" s="269"/>
      <c r="AE204" s="269"/>
      <c r="AF204" s="269"/>
      <c r="AG204" s="26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69"/>
      <c r="AT204" s="269"/>
      <c r="AU204" s="269"/>
      <c r="AV204" s="269"/>
      <c r="AW204" s="269"/>
      <c r="AX204" s="269"/>
      <c r="AY204" s="269"/>
      <c r="AZ204" s="269"/>
      <c r="BA204" s="269"/>
      <c r="BB204" s="269"/>
      <c r="BC204" s="269"/>
      <c r="BD204" s="269"/>
      <c r="BE204" s="269"/>
      <c r="BF204" s="269"/>
      <c r="BG204" s="269"/>
      <c r="BH204" s="269"/>
      <c r="BI204" s="269"/>
      <c r="BJ204" s="269"/>
      <c r="BK204" s="269"/>
      <c r="BL204" s="269"/>
      <c r="BM204" s="269"/>
      <c r="BN204" s="269"/>
      <c r="BO204" s="269"/>
      <c r="BP204" s="269"/>
      <c r="BQ204" s="269"/>
      <c r="BR204" s="269"/>
      <c r="BS204" s="269"/>
      <c r="BT204" s="269"/>
      <c r="BU204" s="269"/>
      <c r="BV204" s="269"/>
      <c r="BW204" s="269"/>
      <c r="BX204" s="269"/>
      <c r="BY204" s="269"/>
      <c r="BZ204" s="269"/>
      <c r="CA204" s="269"/>
      <c r="CB204" s="269"/>
      <c r="CC204" s="269"/>
      <c r="CD204" s="269"/>
      <c r="CE204" s="269"/>
      <c r="CF204" s="269"/>
      <c r="CG204" s="269"/>
      <c r="CH204" s="269"/>
      <c r="CI204" s="269"/>
      <c r="CJ204" s="269"/>
      <c r="CK204" s="269"/>
      <c r="CL204" s="269"/>
      <c r="CM204" s="269"/>
      <c r="CN204" s="269"/>
      <c r="CO204" s="269"/>
      <c r="CP204" s="269"/>
      <c r="CQ204" s="269"/>
      <c r="CR204" s="269"/>
      <c r="CS204" s="269"/>
      <c r="CT204" s="269"/>
      <c r="CU204" s="269"/>
      <c r="CV204" s="269"/>
      <c r="CW204" s="269"/>
      <c r="CX204" s="269"/>
      <c r="CY204" s="269"/>
      <c r="CZ204" s="269"/>
      <c r="DA204" s="269"/>
      <c r="DB204" s="269"/>
      <c r="DC204" s="269"/>
      <c r="DD204" s="269"/>
      <c r="DE204" s="269"/>
      <c r="DF204" s="269"/>
      <c r="DG204" s="269"/>
      <c r="DH204" s="269"/>
      <c r="DI204" s="269"/>
    </row>
    <row r="205" spans="1:113" x14ac:dyDescent="0.25">
      <c r="A205" s="269"/>
      <c r="B205" s="269"/>
      <c r="C205" s="2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  <c r="AB205" s="269"/>
      <c r="AC205" s="269"/>
      <c r="AD205" s="269"/>
      <c r="AE205" s="269"/>
      <c r="AF205" s="269"/>
      <c r="AG205" s="26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69"/>
      <c r="AT205" s="269"/>
      <c r="AU205" s="269"/>
      <c r="AV205" s="269"/>
      <c r="AW205" s="269"/>
      <c r="AX205" s="269"/>
      <c r="AY205" s="269"/>
      <c r="AZ205" s="269"/>
      <c r="BA205" s="269"/>
      <c r="BB205" s="269"/>
      <c r="BC205" s="269"/>
      <c r="BD205" s="269"/>
      <c r="BE205" s="269"/>
      <c r="BF205" s="269"/>
      <c r="BG205" s="269"/>
      <c r="BH205" s="269"/>
      <c r="BI205" s="269"/>
      <c r="BJ205" s="269"/>
      <c r="BK205" s="269"/>
      <c r="BL205" s="269"/>
      <c r="BM205" s="269"/>
      <c r="BN205" s="269"/>
      <c r="BO205" s="269"/>
      <c r="BP205" s="269"/>
      <c r="BQ205" s="269"/>
      <c r="BR205" s="269"/>
      <c r="BS205" s="269"/>
      <c r="BT205" s="269"/>
      <c r="BU205" s="269"/>
      <c r="BV205" s="269"/>
      <c r="BW205" s="269"/>
      <c r="BX205" s="269"/>
      <c r="BY205" s="269"/>
      <c r="BZ205" s="269"/>
      <c r="CA205" s="269"/>
      <c r="CB205" s="269"/>
      <c r="CC205" s="269"/>
      <c r="CD205" s="269"/>
      <c r="CE205" s="269"/>
      <c r="CF205" s="269"/>
      <c r="CG205" s="269"/>
      <c r="CH205" s="269"/>
      <c r="CI205" s="269"/>
      <c r="CJ205" s="269"/>
      <c r="CK205" s="269"/>
      <c r="CL205" s="269"/>
      <c r="CM205" s="269"/>
      <c r="CN205" s="269"/>
      <c r="CO205" s="269"/>
      <c r="CP205" s="269"/>
      <c r="CQ205" s="269"/>
      <c r="CR205" s="269"/>
      <c r="CS205" s="269"/>
      <c r="CT205" s="269"/>
      <c r="CU205" s="269"/>
      <c r="CV205" s="269"/>
      <c r="CW205" s="269"/>
      <c r="CX205" s="269"/>
      <c r="CY205" s="269"/>
      <c r="CZ205" s="269"/>
      <c r="DA205" s="269"/>
      <c r="DB205" s="269"/>
      <c r="DC205" s="269"/>
      <c r="DD205" s="269"/>
      <c r="DE205" s="269"/>
      <c r="DF205" s="269"/>
      <c r="DG205" s="269"/>
      <c r="DH205" s="269"/>
      <c r="DI205" s="269"/>
    </row>
    <row r="206" spans="1:113" x14ac:dyDescent="0.25">
      <c r="A206" s="269"/>
      <c r="B206" s="269"/>
      <c r="C206" s="2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  <c r="AB206" s="269"/>
      <c r="AC206" s="269"/>
      <c r="AD206" s="269"/>
      <c r="AE206" s="269"/>
      <c r="AF206" s="269"/>
      <c r="AG206" s="26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69"/>
      <c r="AT206" s="269"/>
      <c r="AU206" s="269"/>
      <c r="AV206" s="269"/>
      <c r="AW206" s="269"/>
      <c r="AX206" s="269"/>
      <c r="AY206" s="269"/>
      <c r="AZ206" s="269"/>
      <c r="BA206" s="269"/>
      <c r="BB206" s="269"/>
      <c r="BC206" s="269"/>
      <c r="BD206" s="269"/>
      <c r="BE206" s="269"/>
      <c r="BF206" s="269"/>
      <c r="BG206" s="269"/>
      <c r="BH206" s="269"/>
      <c r="BI206" s="269"/>
      <c r="BJ206" s="269"/>
      <c r="BK206" s="269"/>
      <c r="BL206" s="269"/>
      <c r="BM206" s="269"/>
      <c r="BN206" s="269"/>
      <c r="BO206" s="269"/>
      <c r="BP206" s="269"/>
      <c r="BQ206" s="269"/>
      <c r="BR206" s="269"/>
      <c r="BS206" s="269"/>
      <c r="BT206" s="269"/>
      <c r="BU206" s="269"/>
      <c r="BV206" s="269"/>
      <c r="BW206" s="269"/>
      <c r="BX206" s="269"/>
      <c r="BY206" s="269"/>
      <c r="BZ206" s="269"/>
      <c r="CA206" s="269"/>
      <c r="CB206" s="269"/>
      <c r="CC206" s="269"/>
      <c r="CD206" s="269"/>
      <c r="CE206" s="269"/>
      <c r="CF206" s="269"/>
      <c r="CG206" s="269"/>
      <c r="CH206" s="269"/>
      <c r="CI206" s="269"/>
      <c r="CJ206" s="269"/>
      <c r="CK206" s="269"/>
      <c r="CL206" s="269"/>
      <c r="CM206" s="269"/>
      <c r="CN206" s="269"/>
      <c r="CO206" s="269"/>
      <c r="CP206" s="269"/>
      <c r="CQ206" s="269"/>
      <c r="CR206" s="269"/>
      <c r="CS206" s="269"/>
      <c r="CT206" s="269"/>
      <c r="CU206" s="269"/>
      <c r="CV206" s="269"/>
      <c r="CW206" s="269"/>
      <c r="CX206" s="269"/>
      <c r="CY206" s="269"/>
      <c r="CZ206" s="269"/>
      <c r="DA206" s="269"/>
      <c r="DB206" s="269"/>
      <c r="DC206" s="269"/>
      <c r="DD206" s="269"/>
      <c r="DE206" s="269"/>
      <c r="DF206" s="269"/>
      <c r="DG206" s="269"/>
      <c r="DH206" s="269"/>
      <c r="DI206" s="269"/>
    </row>
    <row r="207" spans="1:113" x14ac:dyDescent="0.25">
      <c r="A207" s="269"/>
      <c r="B207" s="269"/>
      <c r="C207" s="269"/>
      <c r="D207" s="269"/>
      <c r="E207" s="269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  <c r="AA207" s="269"/>
      <c r="AB207" s="269"/>
      <c r="AC207" s="269"/>
      <c r="AD207" s="269"/>
      <c r="AE207" s="269"/>
      <c r="AF207" s="269"/>
      <c r="AG207" s="269"/>
      <c r="AH207" s="269"/>
      <c r="AI207" s="269"/>
      <c r="AJ207" s="269"/>
      <c r="AK207" s="269"/>
      <c r="AL207" s="269"/>
      <c r="AM207" s="269"/>
      <c r="AN207" s="269"/>
      <c r="AO207" s="269"/>
      <c r="AP207" s="269"/>
      <c r="AQ207" s="269"/>
      <c r="AR207" s="269"/>
      <c r="AS207" s="269"/>
      <c r="AT207" s="269"/>
      <c r="AU207" s="269"/>
      <c r="AV207" s="269"/>
      <c r="AW207" s="269"/>
      <c r="AX207" s="269"/>
      <c r="AY207" s="269"/>
      <c r="AZ207" s="269"/>
      <c r="BA207" s="269"/>
      <c r="BB207" s="269"/>
      <c r="BC207" s="269"/>
      <c r="BD207" s="269"/>
      <c r="BE207" s="269"/>
      <c r="BF207" s="269"/>
      <c r="BG207" s="269"/>
      <c r="BH207" s="269"/>
      <c r="BI207" s="269"/>
      <c r="BJ207" s="269"/>
      <c r="BK207" s="269"/>
      <c r="BL207" s="269"/>
      <c r="BM207" s="269"/>
      <c r="BN207" s="269"/>
      <c r="BO207" s="269"/>
      <c r="BP207" s="269"/>
      <c r="BQ207" s="269"/>
      <c r="BR207" s="269"/>
      <c r="BS207" s="269"/>
      <c r="BT207" s="269"/>
      <c r="BU207" s="269"/>
      <c r="BV207" s="269"/>
      <c r="BW207" s="269"/>
      <c r="BX207" s="269"/>
      <c r="BY207" s="269"/>
      <c r="BZ207" s="269"/>
      <c r="CA207" s="269"/>
      <c r="CB207" s="269"/>
      <c r="CC207" s="269"/>
      <c r="CD207" s="269"/>
      <c r="CE207" s="269"/>
      <c r="CF207" s="269"/>
      <c r="CG207" s="269"/>
      <c r="CH207" s="269"/>
      <c r="CI207" s="269"/>
      <c r="CJ207" s="269"/>
      <c r="CK207" s="269"/>
      <c r="CL207" s="269"/>
      <c r="CM207" s="269"/>
      <c r="CN207" s="269"/>
      <c r="CO207" s="269"/>
      <c r="CP207" s="269"/>
      <c r="CQ207" s="269"/>
      <c r="CR207" s="269"/>
      <c r="CS207" s="269"/>
      <c r="CT207" s="269"/>
      <c r="CU207" s="269"/>
      <c r="CV207" s="269"/>
      <c r="CW207" s="269"/>
      <c r="CX207" s="269"/>
      <c r="CY207" s="269"/>
      <c r="CZ207" s="269"/>
      <c r="DA207" s="269"/>
      <c r="DB207" s="269"/>
      <c r="DC207" s="269"/>
      <c r="DD207" s="269"/>
      <c r="DE207" s="269"/>
      <c r="DF207" s="269"/>
      <c r="DG207" s="269"/>
      <c r="DH207" s="269"/>
      <c r="DI207" s="269"/>
    </row>
    <row r="208" spans="1:113" x14ac:dyDescent="0.25">
      <c r="A208" s="269"/>
      <c r="B208" s="269"/>
      <c r="C208" s="269"/>
      <c r="D208" s="269"/>
      <c r="E208" s="269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  <c r="AA208" s="269"/>
      <c r="AB208" s="269"/>
      <c r="AC208" s="269"/>
      <c r="AD208" s="269"/>
      <c r="AE208" s="269"/>
      <c r="AF208" s="269"/>
      <c r="AG208" s="269"/>
      <c r="AH208" s="269"/>
      <c r="AI208" s="269"/>
      <c r="AJ208" s="269"/>
      <c r="AK208" s="269"/>
      <c r="AL208" s="269"/>
      <c r="AM208" s="269"/>
      <c r="AN208" s="269"/>
      <c r="AO208" s="269"/>
      <c r="AP208" s="269"/>
      <c r="AQ208" s="269"/>
      <c r="AR208" s="269"/>
      <c r="AS208" s="269"/>
      <c r="AT208" s="269"/>
      <c r="AU208" s="269"/>
      <c r="AV208" s="269"/>
      <c r="AW208" s="269"/>
      <c r="AX208" s="269"/>
      <c r="AY208" s="269"/>
      <c r="AZ208" s="269"/>
      <c r="BA208" s="269"/>
      <c r="BB208" s="269"/>
      <c r="BC208" s="269"/>
      <c r="BD208" s="269"/>
      <c r="BE208" s="269"/>
      <c r="BF208" s="269"/>
      <c r="BG208" s="269"/>
      <c r="BH208" s="269"/>
      <c r="BI208" s="269"/>
      <c r="BJ208" s="269"/>
      <c r="BK208" s="269"/>
      <c r="BL208" s="269"/>
      <c r="BM208" s="269"/>
      <c r="BN208" s="269"/>
      <c r="BO208" s="269"/>
      <c r="BP208" s="269"/>
      <c r="BQ208" s="269"/>
      <c r="BR208" s="269"/>
      <c r="BS208" s="269"/>
      <c r="BT208" s="269"/>
      <c r="BU208" s="269"/>
      <c r="BV208" s="269"/>
      <c r="BW208" s="269"/>
      <c r="BX208" s="269"/>
      <c r="BY208" s="269"/>
      <c r="BZ208" s="269"/>
      <c r="CA208" s="269"/>
      <c r="CB208" s="269"/>
      <c r="CC208" s="269"/>
      <c r="CD208" s="269"/>
      <c r="CE208" s="269"/>
      <c r="CF208" s="269"/>
      <c r="CG208" s="269"/>
      <c r="CH208" s="269"/>
      <c r="CI208" s="269"/>
      <c r="CJ208" s="269"/>
      <c r="CK208" s="269"/>
      <c r="CL208" s="269"/>
      <c r="CM208" s="269"/>
      <c r="CN208" s="269"/>
      <c r="CO208" s="269"/>
      <c r="CP208" s="269"/>
      <c r="CQ208" s="269"/>
      <c r="CR208" s="269"/>
      <c r="CS208" s="269"/>
      <c r="CT208" s="269"/>
      <c r="CU208" s="269"/>
      <c r="CV208" s="269"/>
      <c r="CW208" s="269"/>
      <c r="CX208" s="269"/>
      <c r="CY208" s="269"/>
      <c r="CZ208" s="269"/>
      <c r="DA208" s="269"/>
      <c r="DB208" s="269"/>
      <c r="DC208" s="269"/>
      <c r="DD208" s="269"/>
      <c r="DE208" s="269"/>
      <c r="DF208" s="269"/>
      <c r="DG208" s="269"/>
      <c r="DH208" s="269"/>
      <c r="DI208" s="269"/>
    </row>
    <row r="209" spans="1:113" x14ac:dyDescent="0.25">
      <c r="A209" s="269"/>
      <c r="B209" s="269"/>
      <c r="C209" s="269"/>
      <c r="D209" s="269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  <c r="AB209" s="269"/>
      <c r="AC209" s="269"/>
      <c r="AD209" s="269"/>
      <c r="AE209" s="269"/>
      <c r="AF209" s="269"/>
      <c r="AG209" s="269"/>
      <c r="AH209" s="269"/>
      <c r="AI209" s="269"/>
      <c r="AJ209" s="269"/>
      <c r="AK209" s="269"/>
      <c r="AL209" s="269"/>
      <c r="AM209" s="269"/>
      <c r="AN209" s="269"/>
      <c r="AO209" s="269"/>
      <c r="AP209" s="269"/>
      <c r="AQ209" s="269"/>
      <c r="AR209" s="269"/>
      <c r="AS209" s="269"/>
      <c r="AT209" s="269"/>
      <c r="AU209" s="269"/>
      <c r="AV209" s="269"/>
      <c r="AW209" s="269"/>
      <c r="AX209" s="269"/>
      <c r="AY209" s="269"/>
      <c r="AZ209" s="269"/>
      <c r="BA209" s="269"/>
      <c r="BB209" s="269"/>
      <c r="BC209" s="269"/>
      <c r="BD209" s="269"/>
      <c r="BE209" s="269"/>
      <c r="BF209" s="269"/>
      <c r="BG209" s="269"/>
      <c r="BH209" s="269"/>
      <c r="BI209" s="269"/>
      <c r="BJ209" s="269"/>
      <c r="BK209" s="269"/>
      <c r="BL209" s="269"/>
      <c r="BM209" s="269"/>
      <c r="BN209" s="269"/>
      <c r="BO209" s="269"/>
      <c r="BP209" s="269"/>
      <c r="BQ209" s="269"/>
      <c r="BR209" s="269"/>
      <c r="BS209" s="269"/>
      <c r="BT209" s="269"/>
      <c r="BU209" s="269"/>
      <c r="BV209" s="269"/>
      <c r="BW209" s="269"/>
      <c r="BX209" s="269"/>
      <c r="BY209" s="269"/>
      <c r="BZ209" s="269"/>
      <c r="CA209" s="269"/>
      <c r="CB209" s="269"/>
      <c r="CC209" s="269"/>
      <c r="CD209" s="269"/>
      <c r="CE209" s="269"/>
      <c r="CF209" s="269"/>
      <c r="CG209" s="269"/>
      <c r="CH209" s="269"/>
      <c r="CI209" s="269"/>
      <c r="CJ209" s="269"/>
      <c r="CK209" s="269"/>
      <c r="CL209" s="269"/>
      <c r="CM209" s="269"/>
      <c r="CN209" s="269"/>
      <c r="CO209" s="269"/>
      <c r="CP209" s="269"/>
      <c r="CQ209" s="269"/>
      <c r="CR209" s="269"/>
      <c r="CS209" s="269"/>
      <c r="CT209" s="269"/>
      <c r="CU209" s="269"/>
      <c r="CV209" s="269"/>
      <c r="CW209" s="269"/>
      <c r="CX209" s="269"/>
      <c r="CY209" s="269"/>
      <c r="CZ209" s="269"/>
      <c r="DA209" s="269"/>
      <c r="DB209" s="269"/>
      <c r="DC209" s="269"/>
      <c r="DD209" s="269"/>
      <c r="DE209" s="269"/>
      <c r="DF209" s="269"/>
      <c r="DG209" s="269"/>
      <c r="DH209" s="269"/>
      <c r="DI209" s="269"/>
    </row>
    <row r="210" spans="1:113" x14ac:dyDescent="0.25">
      <c r="A210" s="269"/>
      <c r="B210" s="269"/>
      <c r="C210" s="269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69"/>
      <c r="AD210" s="269"/>
      <c r="AE210" s="269"/>
      <c r="AF210" s="269"/>
      <c r="AG210" s="26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69"/>
      <c r="BT210" s="269"/>
      <c r="BU210" s="269"/>
      <c r="BV210" s="269"/>
      <c r="BW210" s="269"/>
      <c r="BX210" s="269"/>
      <c r="BY210" s="269"/>
      <c r="BZ210" s="269"/>
      <c r="CA210" s="269"/>
      <c r="CB210" s="269"/>
      <c r="CC210" s="269"/>
      <c r="CD210" s="269"/>
      <c r="CE210" s="269"/>
      <c r="CF210" s="269"/>
      <c r="CG210" s="269"/>
      <c r="CH210" s="269"/>
      <c r="CI210" s="269"/>
      <c r="CJ210" s="269"/>
      <c r="CK210" s="269"/>
      <c r="CL210" s="269"/>
      <c r="CM210" s="269"/>
      <c r="CN210" s="269"/>
      <c r="CO210" s="269"/>
      <c r="CP210" s="269"/>
      <c r="CQ210" s="269"/>
      <c r="CR210" s="269"/>
      <c r="CS210" s="269"/>
      <c r="CT210" s="269"/>
      <c r="CU210" s="269"/>
      <c r="CV210" s="269"/>
      <c r="CW210" s="269"/>
      <c r="CX210" s="269"/>
      <c r="CY210" s="269"/>
      <c r="CZ210" s="269"/>
      <c r="DA210" s="269"/>
      <c r="DB210" s="269"/>
      <c r="DC210" s="269"/>
      <c r="DD210" s="269"/>
      <c r="DE210" s="269"/>
      <c r="DF210" s="269"/>
      <c r="DG210" s="269"/>
      <c r="DH210" s="269"/>
      <c r="DI210" s="269"/>
    </row>
    <row r="211" spans="1:113" x14ac:dyDescent="0.25">
      <c r="A211" s="269"/>
      <c r="B211" s="269"/>
      <c r="C211" s="2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  <c r="AA211" s="269"/>
      <c r="AB211" s="269"/>
      <c r="AC211" s="269"/>
      <c r="AD211" s="269"/>
      <c r="AE211" s="269"/>
      <c r="AF211" s="269"/>
      <c r="AG211" s="269"/>
      <c r="AH211" s="269"/>
      <c r="AI211" s="269"/>
      <c r="AJ211" s="269"/>
      <c r="AK211" s="269"/>
      <c r="AL211" s="269"/>
      <c r="AM211" s="269"/>
      <c r="AN211" s="269"/>
      <c r="AO211" s="269"/>
      <c r="AP211" s="269"/>
      <c r="AQ211" s="269"/>
      <c r="AR211" s="269"/>
      <c r="AS211" s="269"/>
      <c r="AT211" s="269"/>
      <c r="AU211" s="269"/>
      <c r="AV211" s="269"/>
      <c r="AW211" s="269"/>
      <c r="AX211" s="269"/>
      <c r="AY211" s="269"/>
      <c r="AZ211" s="269"/>
      <c r="BA211" s="269"/>
      <c r="BB211" s="269"/>
      <c r="BC211" s="269"/>
      <c r="BD211" s="269"/>
      <c r="BE211" s="269"/>
      <c r="BF211" s="269"/>
      <c r="BG211" s="269"/>
      <c r="BH211" s="269"/>
      <c r="BI211" s="269"/>
      <c r="BJ211" s="269"/>
      <c r="BK211" s="269"/>
      <c r="BL211" s="269"/>
      <c r="BM211" s="269"/>
      <c r="BN211" s="269"/>
      <c r="BO211" s="269"/>
      <c r="BP211" s="269"/>
      <c r="BQ211" s="269"/>
      <c r="BR211" s="269"/>
      <c r="BS211" s="269"/>
      <c r="BT211" s="269"/>
      <c r="BU211" s="269"/>
      <c r="BV211" s="269"/>
      <c r="BW211" s="269"/>
      <c r="BX211" s="269"/>
      <c r="BY211" s="269"/>
      <c r="BZ211" s="269"/>
      <c r="CA211" s="269"/>
      <c r="CB211" s="269"/>
      <c r="CC211" s="269"/>
      <c r="CD211" s="269"/>
      <c r="CE211" s="269"/>
      <c r="CF211" s="269"/>
      <c r="CG211" s="269"/>
      <c r="CH211" s="269"/>
      <c r="CI211" s="269"/>
      <c r="CJ211" s="269"/>
      <c r="CK211" s="269"/>
      <c r="CL211" s="269"/>
      <c r="CM211" s="269"/>
      <c r="CN211" s="269"/>
      <c r="CO211" s="269"/>
      <c r="CP211" s="269"/>
      <c r="CQ211" s="269"/>
      <c r="CR211" s="269"/>
      <c r="CS211" s="269"/>
      <c r="CT211" s="269"/>
      <c r="CU211" s="269"/>
      <c r="CV211" s="269"/>
      <c r="CW211" s="269"/>
      <c r="CX211" s="269"/>
      <c r="CY211" s="269"/>
      <c r="CZ211" s="269"/>
      <c r="DA211" s="269"/>
      <c r="DB211" s="269"/>
      <c r="DC211" s="269"/>
      <c r="DD211" s="269"/>
      <c r="DE211" s="269"/>
      <c r="DF211" s="269"/>
      <c r="DG211" s="269"/>
      <c r="DH211" s="269"/>
      <c r="DI211" s="269"/>
    </row>
    <row r="212" spans="1:113" x14ac:dyDescent="0.25">
      <c r="A212" s="269"/>
      <c r="B212" s="269"/>
      <c r="C212" s="269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  <c r="AA212" s="269"/>
      <c r="AB212" s="269"/>
      <c r="AC212" s="269"/>
      <c r="AD212" s="269"/>
      <c r="AE212" s="269"/>
      <c r="AF212" s="269"/>
      <c r="AG212" s="269"/>
      <c r="AH212" s="269"/>
      <c r="AI212" s="269"/>
      <c r="AJ212" s="269"/>
      <c r="AK212" s="269"/>
      <c r="AL212" s="269"/>
      <c r="AM212" s="269"/>
      <c r="AN212" s="269"/>
      <c r="AO212" s="269"/>
      <c r="AP212" s="269"/>
      <c r="AQ212" s="269"/>
      <c r="AR212" s="269"/>
      <c r="AS212" s="269"/>
      <c r="AT212" s="269"/>
      <c r="AU212" s="269"/>
      <c r="AV212" s="269"/>
      <c r="AW212" s="269"/>
      <c r="AX212" s="269"/>
      <c r="AY212" s="269"/>
      <c r="AZ212" s="269"/>
      <c r="BA212" s="269"/>
      <c r="BB212" s="269"/>
      <c r="BC212" s="269"/>
      <c r="BD212" s="269"/>
      <c r="BE212" s="269"/>
      <c r="BF212" s="269"/>
      <c r="BG212" s="269"/>
      <c r="BH212" s="269"/>
      <c r="BI212" s="269"/>
      <c r="BJ212" s="269"/>
      <c r="BK212" s="269"/>
      <c r="BL212" s="269"/>
      <c r="BM212" s="269"/>
      <c r="BN212" s="269"/>
      <c r="BO212" s="269"/>
      <c r="BP212" s="269"/>
      <c r="BQ212" s="269"/>
      <c r="BR212" s="269"/>
      <c r="BS212" s="269"/>
      <c r="BT212" s="269"/>
      <c r="BU212" s="269"/>
      <c r="BV212" s="269"/>
      <c r="BW212" s="269"/>
      <c r="BX212" s="269"/>
      <c r="BY212" s="269"/>
      <c r="BZ212" s="269"/>
      <c r="CA212" s="269"/>
      <c r="CB212" s="269"/>
      <c r="CC212" s="269"/>
      <c r="CD212" s="269"/>
      <c r="CE212" s="269"/>
      <c r="CF212" s="269"/>
      <c r="CG212" s="269"/>
      <c r="CH212" s="269"/>
      <c r="CI212" s="269"/>
      <c r="CJ212" s="269"/>
      <c r="CK212" s="269"/>
      <c r="CL212" s="269"/>
      <c r="CM212" s="269"/>
      <c r="CN212" s="269"/>
      <c r="CO212" s="269"/>
      <c r="CP212" s="269"/>
      <c r="CQ212" s="269"/>
      <c r="CR212" s="269"/>
      <c r="CS212" s="269"/>
      <c r="CT212" s="269"/>
      <c r="CU212" s="269"/>
      <c r="CV212" s="269"/>
      <c r="CW212" s="269"/>
      <c r="CX212" s="269"/>
      <c r="CY212" s="269"/>
      <c r="CZ212" s="269"/>
      <c r="DA212" s="269"/>
      <c r="DB212" s="269"/>
      <c r="DC212" s="269"/>
      <c r="DD212" s="269"/>
      <c r="DE212" s="269"/>
      <c r="DF212" s="269"/>
      <c r="DG212" s="269"/>
      <c r="DH212" s="269"/>
      <c r="DI212" s="269"/>
    </row>
    <row r="213" spans="1:113" x14ac:dyDescent="0.25">
      <c r="A213" s="269"/>
      <c r="B213" s="269"/>
      <c r="C213" s="269"/>
      <c r="D213" s="269"/>
      <c r="E213" s="269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  <c r="AA213" s="269"/>
      <c r="AB213" s="269"/>
      <c r="AC213" s="269"/>
      <c r="AD213" s="269"/>
      <c r="AE213" s="269"/>
      <c r="AF213" s="269"/>
      <c r="AG213" s="269"/>
      <c r="AH213" s="269"/>
      <c r="AI213" s="269"/>
      <c r="AJ213" s="269"/>
      <c r="AK213" s="269"/>
      <c r="AL213" s="269"/>
      <c r="AM213" s="269"/>
      <c r="AN213" s="269"/>
      <c r="AO213" s="269"/>
      <c r="AP213" s="269"/>
      <c r="AQ213" s="269"/>
      <c r="AR213" s="269"/>
      <c r="AS213" s="269"/>
      <c r="AT213" s="269"/>
      <c r="AU213" s="269"/>
      <c r="AV213" s="269"/>
      <c r="AW213" s="269"/>
      <c r="AX213" s="269"/>
      <c r="AY213" s="269"/>
      <c r="AZ213" s="269"/>
      <c r="BA213" s="269"/>
      <c r="BB213" s="269"/>
      <c r="BC213" s="269"/>
      <c r="BD213" s="269"/>
      <c r="BE213" s="269"/>
      <c r="BF213" s="269"/>
      <c r="BG213" s="269"/>
      <c r="BH213" s="269"/>
      <c r="BI213" s="269"/>
      <c r="BJ213" s="269"/>
      <c r="BK213" s="269"/>
      <c r="BL213" s="269"/>
      <c r="BM213" s="269"/>
      <c r="BN213" s="269"/>
      <c r="BO213" s="269"/>
      <c r="BP213" s="269"/>
      <c r="BQ213" s="269"/>
      <c r="BR213" s="269"/>
      <c r="BS213" s="269"/>
      <c r="BT213" s="269"/>
      <c r="BU213" s="269"/>
      <c r="BV213" s="269"/>
      <c r="BW213" s="269"/>
      <c r="BX213" s="269"/>
      <c r="BY213" s="269"/>
      <c r="BZ213" s="269"/>
      <c r="CA213" s="269"/>
      <c r="CB213" s="269"/>
      <c r="CC213" s="269"/>
      <c r="CD213" s="269"/>
      <c r="CE213" s="269"/>
      <c r="CF213" s="269"/>
      <c r="CG213" s="269"/>
      <c r="CH213" s="269"/>
      <c r="CI213" s="269"/>
      <c r="CJ213" s="269"/>
      <c r="CK213" s="269"/>
      <c r="CL213" s="269"/>
      <c r="CM213" s="269"/>
      <c r="CN213" s="269"/>
      <c r="CO213" s="269"/>
      <c r="CP213" s="269"/>
      <c r="CQ213" s="269"/>
      <c r="CR213" s="269"/>
      <c r="CS213" s="269"/>
      <c r="CT213" s="269"/>
      <c r="CU213" s="269"/>
      <c r="CV213" s="269"/>
      <c r="CW213" s="269"/>
      <c r="CX213" s="269"/>
      <c r="CY213" s="269"/>
      <c r="CZ213" s="269"/>
      <c r="DA213" s="269"/>
      <c r="DB213" s="269"/>
      <c r="DC213" s="269"/>
      <c r="DD213" s="269"/>
      <c r="DE213" s="269"/>
      <c r="DF213" s="269"/>
      <c r="DG213" s="269"/>
      <c r="DH213" s="269"/>
      <c r="DI213" s="269"/>
    </row>
    <row r="214" spans="1:113" x14ac:dyDescent="0.25">
      <c r="A214" s="269"/>
      <c r="B214" s="269"/>
      <c r="C214" s="269"/>
      <c r="D214" s="269"/>
      <c r="E214" s="269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  <c r="AA214" s="269"/>
      <c r="AB214" s="269"/>
      <c r="AC214" s="269"/>
      <c r="AD214" s="269"/>
      <c r="AE214" s="269"/>
      <c r="AF214" s="269"/>
      <c r="AG214" s="269"/>
      <c r="AH214" s="269"/>
      <c r="AI214" s="269"/>
      <c r="AJ214" s="269"/>
      <c r="AK214" s="269"/>
      <c r="AL214" s="269"/>
      <c r="AM214" s="269"/>
      <c r="AN214" s="269"/>
      <c r="AO214" s="269"/>
      <c r="AP214" s="269"/>
      <c r="AQ214" s="269"/>
      <c r="AR214" s="269"/>
      <c r="AS214" s="269"/>
      <c r="AT214" s="269"/>
      <c r="AU214" s="269"/>
      <c r="AV214" s="269"/>
      <c r="AW214" s="269"/>
      <c r="AX214" s="269"/>
      <c r="AY214" s="269"/>
      <c r="AZ214" s="269"/>
      <c r="BA214" s="269"/>
      <c r="BB214" s="269"/>
      <c r="BC214" s="269"/>
      <c r="BD214" s="269"/>
      <c r="BE214" s="269"/>
      <c r="BF214" s="269"/>
      <c r="BG214" s="269"/>
      <c r="BH214" s="269"/>
      <c r="BI214" s="269"/>
      <c r="BJ214" s="269"/>
      <c r="BK214" s="269"/>
      <c r="BL214" s="269"/>
      <c r="BM214" s="269"/>
      <c r="BN214" s="269"/>
      <c r="BO214" s="269"/>
      <c r="BP214" s="269"/>
      <c r="BQ214" s="269"/>
      <c r="BR214" s="269"/>
      <c r="BS214" s="269"/>
      <c r="BT214" s="269"/>
      <c r="BU214" s="269"/>
      <c r="BV214" s="269"/>
      <c r="BW214" s="269"/>
      <c r="BX214" s="269"/>
      <c r="BY214" s="269"/>
      <c r="BZ214" s="269"/>
      <c r="CA214" s="269"/>
      <c r="CB214" s="269"/>
      <c r="CC214" s="269"/>
      <c r="CD214" s="269"/>
      <c r="CE214" s="269"/>
      <c r="CF214" s="269"/>
      <c r="CG214" s="269"/>
      <c r="CH214" s="269"/>
      <c r="CI214" s="269"/>
      <c r="CJ214" s="269"/>
      <c r="CK214" s="269"/>
      <c r="CL214" s="269"/>
      <c r="CM214" s="269"/>
      <c r="CN214" s="269"/>
      <c r="CO214" s="269"/>
      <c r="CP214" s="269"/>
      <c r="CQ214" s="269"/>
      <c r="CR214" s="269"/>
      <c r="CS214" s="269"/>
      <c r="CT214" s="269"/>
      <c r="CU214" s="269"/>
      <c r="CV214" s="269"/>
      <c r="CW214" s="269"/>
      <c r="CX214" s="269"/>
      <c r="CY214" s="269"/>
      <c r="CZ214" s="269"/>
      <c r="DA214" s="269"/>
      <c r="DB214" s="269"/>
      <c r="DC214" s="269"/>
      <c r="DD214" s="269"/>
      <c r="DE214" s="269"/>
      <c r="DF214" s="269"/>
      <c r="DG214" s="269"/>
      <c r="DH214" s="269"/>
      <c r="DI214" s="269"/>
    </row>
    <row r="215" spans="1:113" x14ac:dyDescent="0.25">
      <c r="A215" s="269"/>
      <c r="B215" s="269"/>
      <c r="C215" s="269"/>
      <c r="D215" s="269"/>
      <c r="E215" s="269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  <c r="AA215" s="269"/>
      <c r="AB215" s="269"/>
      <c r="AC215" s="269"/>
      <c r="AD215" s="269"/>
      <c r="AE215" s="269"/>
      <c r="AF215" s="269"/>
      <c r="AG215" s="269"/>
      <c r="AH215" s="269"/>
      <c r="AI215" s="269"/>
      <c r="AJ215" s="269"/>
      <c r="AK215" s="269"/>
      <c r="AL215" s="269"/>
      <c r="AM215" s="269"/>
      <c r="AN215" s="269"/>
      <c r="AO215" s="269"/>
      <c r="AP215" s="269"/>
      <c r="AQ215" s="269"/>
      <c r="AR215" s="269"/>
      <c r="AS215" s="269"/>
      <c r="AT215" s="269"/>
      <c r="AU215" s="269"/>
      <c r="AV215" s="269"/>
      <c r="AW215" s="269"/>
      <c r="AX215" s="269"/>
      <c r="AY215" s="269"/>
      <c r="AZ215" s="269"/>
      <c r="BA215" s="269"/>
      <c r="BB215" s="269"/>
      <c r="BC215" s="269"/>
      <c r="BD215" s="269"/>
      <c r="BE215" s="269"/>
      <c r="BF215" s="269"/>
      <c r="BG215" s="269"/>
      <c r="BH215" s="269"/>
      <c r="BI215" s="269"/>
      <c r="BJ215" s="269"/>
      <c r="BK215" s="269"/>
      <c r="BL215" s="269"/>
      <c r="BM215" s="269"/>
      <c r="BN215" s="269"/>
      <c r="BO215" s="269"/>
      <c r="BP215" s="269"/>
      <c r="BQ215" s="269"/>
      <c r="BR215" s="269"/>
      <c r="BS215" s="269"/>
      <c r="BT215" s="269"/>
      <c r="BU215" s="269"/>
      <c r="BV215" s="269"/>
      <c r="BW215" s="269"/>
      <c r="BX215" s="269"/>
      <c r="BY215" s="269"/>
      <c r="BZ215" s="269"/>
      <c r="CA215" s="269"/>
      <c r="CB215" s="269"/>
      <c r="CC215" s="269"/>
      <c r="CD215" s="269"/>
      <c r="CE215" s="269"/>
      <c r="CF215" s="269"/>
      <c r="CG215" s="269"/>
      <c r="CH215" s="269"/>
      <c r="CI215" s="269"/>
      <c r="CJ215" s="269"/>
      <c r="CK215" s="269"/>
      <c r="CL215" s="269"/>
      <c r="CM215" s="269"/>
      <c r="CN215" s="269"/>
      <c r="CO215" s="269"/>
      <c r="CP215" s="269"/>
      <c r="CQ215" s="269"/>
      <c r="CR215" s="269"/>
      <c r="CS215" s="269"/>
      <c r="CT215" s="269"/>
      <c r="CU215" s="269"/>
      <c r="CV215" s="269"/>
      <c r="CW215" s="269"/>
      <c r="CX215" s="269"/>
      <c r="CY215" s="269"/>
      <c r="CZ215" s="269"/>
      <c r="DA215" s="269"/>
      <c r="DB215" s="269"/>
      <c r="DC215" s="269"/>
      <c r="DD215" s="269"/>
      <c r="DE215" s="269"/>
      <c r="DF215" s="269"/>
      <c r="DG215" s="269"/>
      <c r="DH215" s="269"/>
      <c r="DI215" s="269"/>
    </row>
    <row r="216" spans="1:113" x14ac:dyDescent="0.25">
      <c r="A216" s="269"/>
      <c r="B216" s="269"/>
      <c r="C216" s="2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  <c r="AA216" s="269"/>
      <c r="AB216" s="269"/>
      <c r="AC216" s="269"/>
      <c r="AD216" s="269"/>
      <c r="AE216" s="269"/>
      <c r="AF216" s="269"/>
      <c r="AG216" s="269"/>
      <c r="AH216" s="269"/>
      <c r="AI216" s="269"/>
      <c r="AJ216" s="269"/>
      <c r="AK216" s="269"/>
      <c r="AL216" s="269"/>
      <c r="AM216" s="269"/>
      <c r="AN216" s="269"/>
      <c r="AO216" s="269"/>
      <c r="AP216" s="269"/>
      <c r="AQ216" s="269"/>
      <c r="AR216" s="269"/>
      <c r="AS216" s="269"/>
      <c r="AT216" s="269"/>
      <c r="AU216" s="269"/>
      <c r="AV216" s="269"/>
      <c r="AW216" s="269"/>
      <c r="AX216" s="269"/>
      <c r="AY216" s="269"/>
      <c r="AZ216" s="269"/>
      <c r="BA216" s="269"/>
      <c r="BB216" s="269"/>
      <c r="BC216" s="269"/>
      <c r="BD216" s="269"/>
      <c r="BE216" s="269"/>
      <c r="BF216" s="269"/>
      <c r="BG216" s="269"/>
      <c r="BH216" s="269"/>
      <c r="BI216" s="269"/>
      <c r="BJ216" s="269"/>
      <c r="BK216" s="269"/>
      <c r="BL216" s="269"/>
      <c r="BM216" s="269"/>
      <c r="BN216" s="269"/>
      <c r="BO216" s="269"/>
      <c r="BP216" s="269"/>
      <c r="BQ216" s="269"/>
      <c r="BR216" s="269"/>
      <c r="BS216" s="269"/>
      <c r="BT216" s="269"/>
      <c r="BU216" s="269"/>
      <c r="BV216" s="269"/>
      <c r="BW216" s="269"/>
      <c r="BX216" s="269"/>
      <c r="BY216" s="269"/>
      <c r="BZ216" s="269"/>
      <c r="CA216" s="269"/>
      <c r="CB216" s="269"/>
      <c r="CC216" s="269"/>
      <c r="CD216" s="269"/>
      <c r="CE216" s="269"/>
      <c r="CF216" s="269"/>
      <c r="CG216" s="269"/>
      <c r="CH216" s="269"/>
      <c r="CI216" s="269"/>
      <c r="CJ216" s="269"/>
      <c r="CK216" s="269"/>
      <c r="CL216" s="269"/>
      <c r="CM216" s="269"/>
      <c r="CN216" s="269"/>
      <c r="CO216" s="269"/>
      <c r="CP216" s="269"/>
      <c r="CQ216" s="269"/>
      <c r="CR216" s="269"/>
      <c r="CS216" s="269"/>
      <c r="CT216" s="269"/>
      <c r="CU216" s="269"/>
      <c r="CV216" s="269"/>
      <c r="CW216" s="269"/>
      <c r="CX216" s="269"/>
      <c r="CY216" s="269"/>
      <c r="CZ216" s="269"/>
      <c r="DA216" s="269"/>
      <c r="DB216" s="269"/>
      <c r="DC216" s="269"/>
      <c r="DD216" s="269"/>
      <c r="DE216" s="269"/>
      <c r="DF216" s="269"/>
      <c r="DG216" s="269"/>
      <c r="DH216" s="269"/>
      <c r="DI216" s="269"/>
    </row>
    <row r="217" spans="1:113" x14ac:dyDescent="0.25">
      <c r="A217" s="269"/>
      <c r="B217" s="269"/>
      <c r="C217" s="2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  <c r="AA217" s="269"/>
      <c r="AB217" s="269"/>
      <c r="AC217" s="269"/>
      <c r="AD217" s="269"/>
      <c r="AE217" s="269"/>
      <c r="AF217" s="269"/>
      <c r="AG217" s="269"/>
      <c r="AH217" s="269"/>
      <c r="AI217" s="269"/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69"/>
      <c r="BG217" s="269"/>
      <c r="BH217" s="269"/>
      <c r="BI217" s="269"/>
      <c r="BJ217" s="269"/>
      <c r="BK217" s="269"/>
      <c r="BL217" s="269"/>
      <c r="BM217" s="269"/>
      <c r="BN217" s="269"/>
      <c r="BO217" s="269"/>
      <c r="BP217" s="269"/>
      <c r="BQ217" s="269"/>
      <c r="BR217" s="269"/>
      <c r="BS217" s="269"/>
      <c r="BT217" s="269"/>
      <c r="BU217" s="269"/>
      <c r="BV217" s="269"/>
      <c r="BW217" s="269"/>
      <c r="BX217" s="269"/>
      <c r="BY217" s="269"/>
      <c r="BZ217" s="269"/>
      <c r="CA217" s="269"/>
      <c r="CB217" s="269"/>
      <c r="CC217" s="269"/>
      <c r="CD217" s="269"/>
      <c r="CE217" s="269"/>
      <c r="CF217" s="269"/>
      <c r="CG217" s="269"/>
      <c r="CH217" s="269"/>
      <c r="CI217" s="269"/>
      <c r="CJ217" s="269"/>
      <c r="CK217" s="269"/>
      <c r="CL217" s="269"/>
      <c r="CM217" s="269"/>
      <c r="CN217" s="269"/>
      <c r="CO217" s="269"/>
      <c r="CP217" s="269"/>
      <c r="CQ217" s="269"/>
      <c r="CR217" s="269"/>
      <c r="CS217" s="269"/>
      <c r="CT217" s="269"/>
      <c r="CU217" s="269"/>
      <c r="CV217" s="269"/>
      <c r="CW217" s="269"/>
      <c r="CX217" s="269"/>
      <c r="CY217" s="269"/>
      <c r="CZ217" s="269"/>
      <c r="DA217" s="269"/>
      <c r="DB217" s="269"/>
      <c r="DC217" s="269"/>
      <c r="DD217" s="269"/>
      <c r="DE217" s="269"/>
      <c r="DF217" s="269"/>
      <c r="DG217" s="269"/>
      <c r="DH217" s="269"/>
      <c r="DI217" s="269"/>
    </row>
    <row r="218" spans="1:113" x14ac:dyDescent="0.25">
      <c r="A218" s="269"/>
      <c r="B218" s="269"/>
      <c r="C218" s="269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  <c r="AA218" s="269"/>
      <c r="AB218" s="269"/>
      <c r="AC218" s="269"/>
      <c r="AD218" s="269"/>
      <c r="AE218" s="269"/>
      <c r="AF218" s="269"/>
      <c r="AG218" s="269"/>
      <c r="AH218" s="269"/>
      <c r="AI218" s="269"/>
      <c r="AJ218" s="269"/>
      <c r="AK218" s="269"/>
      <c r="AL218" s="269"/>
      <c r="AM218" s="269"/>
      <c r="AN218" s="269"/>
      <c r="AO218" s="269"/>
      <c r="AP218" s="269"/>
      <c r="AQ218" s="269"/>
      <c r="AR218" s="269"/>
      <c r="AS218" s="269"/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  <c r="CG218" s="269"/>
      <c r="CH218" s="269"/>
      <c r="CI218" s="269"/>
      <c r="CJ218" s="269"/>
      <c r="CK218" s="269"/>
      <c r="CL218" s="269"/>
      <c r="CM218" s="269"/>
      <c r="CN218" s="269"/>
      <c r="CO218" s="269"/>
      <c r="CP218" s="269"/>
      <c r="CQ218" s="269"/>
      <c r="CR218" s="269"/>
      <c r="CS218" s="269"/>
      <c r="CT218" s="269"/>
      <c r="CU218" s="269"/>
      <c r="CV218" s="269"/>
      <c r="CW218" s="269"/>
      <c r="CX218" s="269"/>
      <c r="CY218" s="269"/>
      <c r="CZ218" s="269"/>
      <c r="DA218" s="269"/>
      <c r="DB218" s="269"/>
      <c r="DC218" s="269"/>
      <c r="DD218" s="269"/>
      <c r="DE218" s="269"/>
      <c r="DF218" s="269"/>
      <c r="DG218" s="269"/>
      <c r="DH218" s="269"/>
      <c r="DI218" s="269"/>
    </row>
    <row r="219" spans="1:113" x14ac:dyDescent="0.25">
      <c r="A219" s="269"/>
      <c r="B219" s="269"/>
      <c r="C219" s="269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  <c r="AA219" s="269"/>
      <c r="AB219" s="269"/>
      <c r="AC219" s="269"/>
      <c r="AD219" s="269"/>
      <c r="AE219" s="269"/>
      <c r="AF219" s="269"/>
      <c r="AG219" s="269"/>
      <c r="AH219" s="269"/>
      <c r="AI219" s="269"/>
      <c r="AJ219" s="269"/>
      <c r="AK219" s="269"/>
      <c r="AL219" s="269"/>
      <c r="AM219" s="269"/>
      <c r="AN219" s="269"/>
      <c r="AO219" s="269"/>
      <c r="AP219" s="269"/>
      <c r="AQ219" s="269"/>
      <c r="AR219" s="269"/>
      <c r="AS219" s="269"/>
      <c r="AT219" s="269"/>
      <c r="AU219" s="269"/>
      <c r="AV219" s="269"/>
      <c r="AW219" s="269"/>
      <c r="AX219" s="269"/>
      <c r="AY219" s="269"/>
      <c r="AZ219" s="269"/>
      <c r="BA219" s="269"/>
      <c r="BB219" s="269"/>
      <c r="BC219" s="269"/>
      <c r="BD219" s="269"/>
      <c r="BE219" s="269"/>
      <c r="BF219" s="269"/>
      <c r="BG219" s="269"/>
      <c r="BH219" s="269"/>
      <c r="BI219" s="269"/>
      <c r="BJ219" s="269"/>
      <c r="BK219" s="269"/>
      <c r="BL219" s="269"/>
      <c r="BM219" s="269"/>
      <c r="BN219" s="269"/>
      <c r="BO219" s="269"/>
      <c r="BP219" s="269"/>
      <c r="BQ219" s="269"/>
      <c r="BR219" s="269"/>
      <c r="BS219" s="269"/>
      <c r="BT219" s="269"/>
      <c r="BU219" s="269"/>
      <c r="BV219" s="269"/>
      <c r="BW219" s="269"/>
      <c r="BX219" s="269"/>
      <c r="BY219" s="269"/>
      <c r="BZ219" s="269"/>
      <c r="CA219" s="269"/>
      <c r="CB219" s="269"/>
      <c r="CC219" s="269"/>
      <c r="CD219" s="269"/>
      <c r="CE219" s="269"/>
      <c r="CF219" s="269"/>
      <c r="CG219" s="269"/>
      <c r="CH219" s="269"/>
      <c r="CI219" s="269"/>
      <c r="CJ219" s="269"/>
      <c r="CK219" s="269"/>
      <c r="CL219" s="269"/>
      <c r="CM219" s="269"/>
      <c r="CN219" s="269"/>
      <c r="CO219" s="269"/>
      <c r="CP219" s="269"/>
      <c r="CQ219" s="269"/>
      <c r="CR219" s="269"/>
      <c r="CS219" s="269"/>
      <c r="CT219" s="269"/>
      <c r="CU219" s="269"/>
      <c r="CV219" s="269"/>
      <c r="CW219" s="269"/>
      <c r="CX219" s="269"/>
      <c r="CY219" s="269"/>
      <c r="CZ219" s="269"/>
      <c r="DA219" s="269"/>
      <c r="DB219" s="269"/>
      <c r="DC219" s="269"/>
      <c r="DD219" s="269"/>
      <c r="DE219" s="269"/>
      <c r="DF219" s="269"/>
      <c r="DG219" s="269"/>
      <c r="DH219" s="269"/>
      <c r="DI219" s="269"/>
    </row>
    <row r="220" spans="1:113" x14ac:dyDescent="0.25">
      <c r="A220" s="269"/>
      <c r="B220" s="269"/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  <c r="AA220" s="269"/>
      <c r="AB220" s="269"/>
      <c r="AC220" s="269"/>
      <c r="AD220" s="269"/>
      <c r="AE220" s="269"/>
      <c r="AF220" s="269"/>
      <c r="AG220" s="269"/>
      <c r="AH220" s="269"/>
      <c r="AI220" s="269"/>
      <c r="AJ220" s="269"/>
      <c r="AK220" s="269"/>
      <c r="AL220" s="269"/>
      <c r="AM220" s="269"/>
      <c r="AN220" s="269"/>
      <c r="AO220" s="269"/>
      <c r="AP220" s="269"/>
      <c r="AQ220" s="269"/>
      <c r="AR220" s="269"/>
      <c r="AS220" s="269"/>
      <c r="AT220" s="269"/>
      <c r="AU220" s="269"/>
      <c r="AV220" s="269"/>
      <c r="AW220" s="269"/>
      <c r="AX220" s="269"/>
      <c r="AY220" s="269"/>
      <c r="AZ220" s="269"/>
      <c r="BA220" s="269"/>
      <c r="BB220" s="269"/>
      <c r="BC220" s="269"/>
      <c r="BD220" s="269"/>
      <c r="BE220" s="269"/>
      <c r="BF220" s="269"/>
      <c r="BG220" s="269"/>
      <c r="BH220" s="269"/>
      <c r="BI220" s="269"/>
      <c r="BJ220" s="269"/>
      <c r="BK220" s="269"/>
      <c r="BL220" s="269"/>
      <c r="BM220" s="269"/>
      <c r="BN220" s="269"/>
      <c r="BO220" s="269"/>
      <c r="BP220" s="269"/>
      <c r="BQ220" s="269"/>
      <c r="BR220" s="269"/>
      <c r="BS220" s="269"/>
      <c r="BT220" s="269"/>
      <c r="BU220" s="269"/>
      <c r="BV220" s="269"/>
      <c r="BW220" s="269"/>
      <c r="BX220" s="269"/>
      <c r="BY220" s="269"/>
      <c r="BZ220" s="269"/>
      <c r="CA220" s="269"/>
      <c r="CB220" s="269"/>
      <c r="CC220" s="269"/>
      <c r="CD220" s="269"/>
      <c r="CE220" s="269"/>
      <c r="CF220" s="269"/>
      <c r="CG220" s="269"/>
      <c r="CH220" s="269"/>
      <c r="CI220" s="269"/>
      <c r="CJ220" s="269"/>
      <c r="CK220" s="269"/>
      <c r="CL220" s="269"/>
      <c r="CM220" s="269"/>
      <c r="CN220" s="269"/>
      <c r="CO220" s="269"/>
      <c r="CP220" s="269"/>
      <c r="CQ220" s="269"/>
      <c r="CR220" s="269"/>
      <c r="CS220" s="269"/>
      <c r="CT220" s="269"/>
      <c r="CU220" s="269"/>
      <c r="CV220" s="269"/>
      <c r="CW220" s="269"/>
      <c r="CX220" s="269"/>
      <c r="CY220" s="269"/>
      <c r="CZ220" s="269"/>
      <c r="DA220" s="269"/>
      <c r="DB220" s="269"/>
      <c r="DC220" s="269"/>
      <c r="DD220" s="269"/>
      <c r="DE220" s="269"/>
      <c r="DF220" s="269"/>
      <c r="DG220" s="269"/>
      <c r="DH220" s="269"/>
      <c r="DI220" s="269"/>
    </row>
    <row r="221" spans="1:113" x14ac:dyDescent="0.25">
      <c r="A221" s="269"/>
      <c r="B221" s="269"/>
      <c r="C221" s="269"/>
      <c r="D221" s="269"/>
      <c r="E221" s="269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  <c r="AA221" s="269"/>
      <c r="AB221" s="269"/>
      <c r="AC221" s="269"/>
      <c r="AD221" s="269"/>
      <c r="AE221" s="269"/>
      <c r="AF221" s="269"/>
      <c r="AG221" s="269"/>
      <c r="AH221" s="269"/>
      <c r="AI221" s="269"/>
      <c r="AJ221" s="269"/>
      <c r="AK221" s="269"/>
      <c r="AL221" s="269"/>
      <c r="AM221" s="269"/>
      <c r="AN221" s="269"/>
      <c r="AO221" s="269"/>
      <c r="AP221" s="269"/>
      <c r="AQ221" s="269"/>
      <c r="AR221" s="269"/>
      <c r="AS221" s="269"/>
      <c r="AT221" s="269"/>
      <c r="AU221" s="269"/>
      <c r="AV221" s="269"/>
      <c r="AW221" s="269"/>
      <c r="AX221" s="269"/>
      <c r="AY221" s="269"/>
      <c r="AZ221" s="269"/>
      <c r="BA221" s="269"/>
      <c r="BB221" s="269"/>
      <c r="BC221" s="269"/>
      <c r="BD221" s="269"/>
      <c r="BE221" s="269"/>
      <c r="BF221" s="269"/>
      <c r="BG221" s="269"/>
      <c r="BH221" s="269"/>
      <c r="BI221" s="269"/>
      <c r="BJ221" s="269"/>
      <c r="BK221" s="269"/>
      <c r="BL221" s="269"/>
      <c r="BM221" s="269"/>
      <c r="BN221" s="269"/>
      <c r="BO221" s="269"/>
      <c r="BP221" s="269"/>
      <c r="BQ221" s="269"/>
      <c r="BR221" s="269"/>
      <c r="BS221" s="269"/>
      <c r="BT221" s="269"/>
      <c r="BU221" s="269"/>
      <c r="BV221" s="269"/>
      <c r="BW221" s="269"/>
      <c r="BX221" s="269"/>
      <c r="BY221" s="269"/>
      <c r="BZ221" s="269"/>
      <c r="CA221" s="269"/>
      <c r="CB221" s="269"/>
      <c r="CC221" s="269"/>
      <c r="CD221" s="269"/>
      <c r="CE221" s="269"/>
      <c r="CF221" s="269"/>
      <c r="CG221" s="269"/>
      <c r="CH221" s="269"/>
      <c r="CI221" s="269"/>
      <c r="CJ221" s="269"/>
      <c r="CK221" s="269"/>
      <c r="CL221" s="269"/>
      <c r="CM221" s="269"/>
      <c r="CN221" s="269"/>
      <c r="CO221" s="269"/>
      <c r="CP221" s="269"/>
      <c r="CQ221" s="269"/>
      <c r="CR221" s="269"/>
      <c r="CS221" s="269"/>
      <c r="CT221" s="269"/>
      <c r="CU221" s="269"/>
      <c r="CV221" s="269"/>
      <c r="CW221" s="269"/>
      <c r="CX221" s="269"/>
      <c r="CY221" s="269"/>
      <c r="CZ221" s="269"/>
      <c r="DA221" s="269"/>
      <c r="DB221" s="269"/>
      <c r="DC221" s="269"/>
      <c r="DD221" s="269"/>
      <c r="DE221" s="269"/>
      <c r="DF221" s="269"/>
      <c r="DG221" s="269"/>
      <c r="DH221" s="269"/>
      <c r="DI221" s="269"/>
    </row>
    <row r="222" spans="1:113" x14ac:dyDescent="0.25">
      <c r="A222" s="269"/>
      <c r="B222" s="269"/>
      <c r="C222" s="269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269"/>
      <c r="AH222" s="269"/>
      <c r="AI222" s="269"/>
      <c r="AJ222" s="269"/>
      <c r="AK222" s="269"/>
      <c r="AL222" s="269"/>
      <c r="AM222" s="269"/>
      <c r="AN222" s="269"/>
      <c r="AO222" s="269"/>
      <c r="AP222" s="269"/>
      <c r="AQ222" s="269"/>
      <c r="AR222" s="269"/>
      <c r="AS222" s="269"/>
      <c r="AT222" s="269"/>
      <c r="AU222" s="269"/>
      <c r="AV222" s="269"/>
      <c r="AW222" s="269"/>
      <c r="AX222" s="269"/>
      <c r="AY222" s="269"/>
      <c r="AZ222" s="269"/>
      <c r="BA222" s="269"/>
      <c r="BB222" s="269"/>
      <c r="BC222" s="269"/>
      <c r="BD222" s="269"/>
      <c r="BE222" s="269"/>
      <c r="BF222" s="269"/>
      <c r="BG222" s="269"/>
      <c r="BH222" s="269"/>
      <c r="BI222" s="269"/>
      <c r="BJ222" s="269"/>
      <c r="BK222" s="269"/>
      <c r="BL222" s="269"/>
      <c r="BM222" s="269"/>
      <c r="BN222" s="269"/>
      <c r="BO222" s="269"/>
      <c r="BP222" s="269"/>
      <c r="BQ222" s="269"/>
      <c r="BR222" s="269"/>
      <c r="BS222" s="269"/>
      <c r="BT222" s="269"/>
      <c r="BU222" s="269"/>
      <c r="BV222" s="269"/>
      <c r="BW222" s="269"/>
      <c r="BX222" s="269"/>
      <c r="BY222" s="269"/>
      <c r="BZ222" s="269"/>
      <c r="CA222" s="269"/>
      <c r="CB222" s="269"/>
      <c r="CC222" s="269"/>
      <c r="CD222" s="269"/>
      <c r="CE222" s="269"/>
      <c r="CF222" s="269"/>
      <c r="CG222" s="269"/>
      <c r="CH222" s="269"/>
      <c r="CI222" s="269"/>
      <c r="CJ222" s="269"/>
      <c r="CK222" s="269"/>
      <c r="CL222" s="269"/>
      <c r="CM222" s="269"/>
      <c r="CN222" s="269"/>
      <c r="CO222" s="269"/>
      <c r="CP222" s="269"/>
      <c r="CQ222" s="269"/>
      <c r="CR222" s="269"/>
      <c r="CS222" s="269"/>
      <c r="CT222" s="269"/>
      <c r="CU222" s="269"/>
      <c r="CV222" s="269"/>
      <c r="CW222" s="269"/>
      <c r="CX222" s="269"/>
      <c r="CY222" s="269"/>
      <c r="CZ222" s="269"/>
      <c r="DA222" s="269"/>
      <c r="DB222" s="269"/>
      <c r="DC222" s="269"/>
      <c r="DD222" s="269"/>
      <c r="DE222" s="269"/>
      <c r="DF222" s="269"/>
      <c r="DG222" s="269"/>
      <c r="DH222" s="269"/>
      <c r="DI222" s="269"/>
    </row>
    <row r="223" spans="1:113" x14ac:dyDescent="0.25">
      <c r="A223" s="269"/>
      <c r="B223" s="269"/>
      <c r="C223" s="269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  <c r="AA223" s="269"/>
      <c r="AB223" s="269"/>
      <c r="AC223" s="269"/>
      <c r="AD223" s="269"/>
      <c r="AE223" s="269"/>
      <c r="AF223" s="269"/>
      <c r="AG223" s="269"/>
      <c r="AH223" s="269"/>
      <c r="AI223" s="269"/>
      <c r="AJ223" s="269"/>
      <c r="AK223" s="269"/>
      <c r="AL223" s="269"/>
      <c r="AM223" s="269"/>
      <c r="AN223" s="269"/>
      <c r="AO223" s="269"/>
      <c r="AP223" s="269"/>
      <c r="AQ223" s="269"/>
      <c r="AR223" s="269"/>
      <c r="AS223" s="269"/>
      <c r="AT223" s="269"/>
      <c r="AU223" s="269"/>
      <c r="AV223" s="269"/>
      <c r="AW223" s="269"/>
      <c r="AX223" s="269"/>
      <c r="AY223" s="269"/>
      <c r="AZ223" s="269"/>
      <c r="BA223" s="269"/>
      <c r="BB223" s="269"/>
      <c r="BC223" s="269"/>
      <c r="BD223" s="269"/>
      <c r="BE223" s="269"/>
      <c r="BF223" s="269"/>
      <c r="BG223" s="269"/>
      <c r="BH223" s="269"/>
      <c r="BI223" s="269"/>
      <c r="BJ223" s="269"/>
      <c r="BK223" s="269"/>
      <c r="BL223" s="269"/>
      <c r="BM223" s="269"/>
      <c r="BN223" s="269"/>
      <c r="BO223" s="269"/>
      <c r="BP223" s="269"/>
      <c r="BQ223" s="269"/>
      <c r="BR223" s="269"/>
      <c r="BS223" s="269"/>
      <c r="BT223" s="269"/>
      <c r="BU223" s="269"/>
      <c r="BV223" s="269"/>
      <c r="BW223" s="269"/>
      <c r="BX223" s="269"/>
      <c r="BY223" s="269"/>
      <c r="BZ223" s="269"/>
      <c r="CA223" s="269"/>
      <c r="CB223" s="269"/>
      <c r="CC223" s="269"/>
      <c r="CD223" s="269"/>
      <c r="CE223" s="269"/>
      <c r="CF223" s="269"/>
      <c r="CG223" s="269"/>
      <c r="CH223" s="269"/>
      <c r="CI223" s="269"/>
      <c r="CJ223" s="269"/>
      <c r="CK223" s="269"/>
      <c r="CL223" s="269"/>
      <c r="CM223" s="269"/>
      <c r="CN223" s="269"/>
      <c r="CO223" s="269"/>
      <c r="CP223" s="269"/>
      <c r="CQ223" s="269"/>
      <c r="CR223" s="269"/>
      <c r="CS223" s="269"/>
      <c r="CT223" s="269"/>
      <c r="CU223" s="269"/>
      <c r="CV223" s="269"/>
      <c r="CW223" s="269"/>
      <c r="CX223" s="269"/>
      <c r="CY223" s="269"/>
      <c r="CZ223" s="269"/>
      <c r="DA223" s="269"/>
      <c r="DB223" s="269"/>
      <c r="DC223" s="269"/>
      <c r="DD223" s="269"/>
      <c r="DE223" s="269"/>
      <c r="DF223" s="269"/>
      <c r="DG223" s="269"/>
      <c r="DH223" s="269"/>
      <c r="DI223" s="269"/>
    </row>
    <row r="224" spans="1:113" x14ac:dyDescent="0.25">
      <c r="A224" s="269"/>
      <c r="B224" s="269"/>
      <c r="C224" s="2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269"/>
      <c r="AG224" s="269"/>
      <c r="AH224" s="269"/>
      <c r="AI224" s="269"/>
      <c r="AJ224" s="269"/>
      <c r="AK224" s="269"/>
      <c r="AL224" s="269"/>
      <c r="AM224" s="269"/>
      <c r="AN224" s="269"/>
      <c r="AO224" s="269"/>
      <c r="AP224" s="269"/>
      <c r="AQ224" s="269"/>
      <c r="AR224" s="269"/>
      <c r="AS224" s="269"/>
      <c r="AT224" s="269"/>
      <c r="AU224" s="269"/>
      <c r="AV224" s="269"/>
      <c r="AW224" s="269"/>
      <c r="AX224" s="269"/>
      <c r="AY224" s="269"/>
      <c r="AZ224" s="269"/>
      <c r="BA224" s="269"/>
      <c r="BB224" s="269"/>
      <c r="BC224" s="269"/>
      <c r="BD224" s="269"/>
      <c r="BE224" s="269"/>
      <c r="BF224" s="269"/>
      <c r="BG224" s="269"/>
      <c r="BH224" s="269"/>
      <c r="BI224" s="269"/>
      <c r="BJ224" s="269"/>
      <c r="BK224" s="269"/>
      <c r="BL224" s="269"/>
      <c r="BM224" s="269"/>
      <c r="BN224" s="269"/>
      <c r="BO224" s="269"/>
      <c r="BP224" s="269"/>
      <c r="BQ224" s="269"/>
      <c r="BR224" s="269"/>
      <c r="BS224" s="269"/>
      <c r="BT224" s="269"/>
      <c r="BU224" s="269"/>
      <c r="BV224" s="269"/>
      <c r="BW224" s="269"/>
      <c r="BX224" s="269"/>
      <c r="BY224" s="269"/>
      <c r="BZ224" s="269"/>
      <c r="CA224" s="269"/>
      <c r="CB224" s="269"/>
      <c r="CC224" s="269"/>
      <c r="CD224" s="269"/>
      <c r="CE224" s="269"/>
      <c r="CF224" s="269"/>
      <c r="CG224" s="269"/>
      <c r="CH224" s="269"/>
      <c r="CI224" s="269"/>
      <c r="CJ224" s="269"/>
      <c r="CK224" s="269"/>
      <c r="CL224" s="269"/>
      <c r="CM224" s="269"/>
      <c r="CN224" s="269"/>
      <c r="CO224" s="269"/>
      <c r="CP224" s="269"/>
      <c r="CQ224" s="269"/>
      <c r="CR224" s="269"/>
      <c r="CS224" s="269"/>
      <c r="CT224" s="269"/>
      <c r="CU224" s="269"/>
      <c r="CV224" s="269"/>
      <c r="CW224" s="269"/>
      <c r="CX224" s="269"/>
      <c r="CY224" s="269"/>
      <c r="CZ224" s="269"/>
      <c r="DA224" s="269"/>
      <c r="DB224" s="269"/>
      <c r="DC224" s="269"/>
      <c r="DD224" s="269"/>
      <c r="DE224" s="269"/>
      <c r="DF224" s="269"/>
      <c r="DG224" s="269"/>
      <c r="DH224" s="269"/>
      <c r="DI224" s="269"/>
    </row>
    <row r="225" spans="1:113" x14ac:dyDescent="0.25">
      <c r="A225" s="269"/>
      <c r="B225" s="269"/>
      <c r="C225" s="2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  <c r="AA225" s="269"/>
      <c r="AB225" s="269"/>
      <c r="AC225" s="269"/>
      <c r="AD225" s="269"/>
      <c r="AE225" s="269"/>
      <c r="AF225" s="269"/>
      <c r="AG225" s="269"/>
      <c r="AH225" s="269"/>
      <c r="AI225" s="269"/>
      <c r="AJ225" s="269"/>
      <c r="AK225" s="269"/>
      <c r="AL225" s="269"/>
      <c r="AM225" s="269"/>
      <c r="AN225" s="269"/>
      <c r="AO225" s="269"/>
      <c r="AP225" s="269"/>
      <c r="AQ225" s="269"/>
      <c r="AR225" s="269"/>
      <c r="AS225" s="269"/>
      <c r="AT225" s="269"/>
      <c r="AU225" s="269"/>
      <c r="AV225" s="269"/>
      <c r="AW225" s="269"/>
      <c r="AX225" s="269"/>
      <c r="AY225" s="269"/>
      <c r="AZ225" s="269"/>
      <c r="BA225" s="269"/>
      <c r="BB225" s="269"/>
      <c r="BC225" s="269"/>
      <c r="BD225" s="269"/>
      <c r="BE225" s="269"/>
      <c r="BF225" s="269"/>
      <c r="BG225" s="269"/>
      <c r="BH225" s="269"/>
      <c r="BI225" s="269"/>
      <c r="BJ225" s="269"/>
      <c r="BK225" s="269"/>
      <c r="BL225" s="269"/>
      <c r="BM225" s="269"/>
      <c r="BN225" s="269"/>
      <c r="BO225" s="269"/>
      <c r="BP225" s="269"/>
      <c r="BQ225" s="269"/>
      <c r="BR225" s="269"/>
      <c r="BS225" s="269"/>
      <c r="BT225" s="269"/>
      <c r="BU225" s="269"/>
      <c r="BV225" s="269"/>
      <c r="BW225" s="269"/>
      <c r="BX225" s="269"/>
      <c r="BY225" s="269"/>
      <c r="BZ225" s="269"/>
      <c r="CA225" s="269"/>
      <c r="CB225" s="269"/>
      <c r="CC225" s="269"/>
      <c r="CD225" s="269"/>
      <c r="CE225" s="269"/>
      <c r="CF225" s="269"/>
      <c r="CG225" s="269"/>
      <c r="CH225" s="269"/>
      <c r="CI225" s="269"/>
      <c r="CJ225" s="269"/>
      <c r="CK225" s="269"/>
      <c r="CL225" s="269"/>
      <c r="CM225" s="269"/>
      <c r="CN225" s="269"/>
      <c r="CO225" s="269"/>
      <c r="CP225" s="269"/>
      <c r="CQ225" s="269"/>
      <c r="CR225" s="269"/>
      <c r="CS225" s="269"/>
      <c r="CT225" s="269"/>
      <c r="CU225" s="269"/>
      <c r="CV225" s="269"/>
      <c r="CW225" s="269"/>
      <c r="CX225" s="269"/>
      <c r="CY225" s="269"/>
      <c r="CZ225" s="269"/>
      <c r="DA225" s="269"/>
      <c r="DB225" s="269"/>
      <c r="DC225" s="269"/>
      <c r="DD225" s="269"/>
      <c r="DE225" s="269"/>
      <c r="DF225" s="269"/>
      <c r="DG225" s="269"/>
      <c r="DH225" s="269"/>
      <c r="DI225" s="269"/>
    </row>
    <row r="226" spans="1:113" x14ac:dyDescent="0.25">
      <c r="A226" s="269"/>
      <c r="B226" s="269"/>
      <c r="C226" s="269"/>
      <c r="D226" s="269"/>
      <c r="E226" s="269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  <c r="AA226" s="269"/>
      <c r="AB226" s="269"/>
      <c r="AC226" s="269"/>
      <c r="AD226" s="269"/>
      <c r="AE226" s="269"/>
      <c r="AF226" s="269"/>
      <c r="AG226" s="269"/>
      <c r="AH226" s="269"/>
      <c r="AI226" s="269"/>
      <c r="AJ226" s="269"/>
      <c r="AK226" s="269"/>
      <c r="AL226" s="269"/>
      <c r="AM226" s="269"/>
      <c r="AN226" s="269"/>
      <c r="AO226" s="269"/>
      <c r="AP226" s="269"/>
      <c r="AQ226" s="269"/>
      <c r="AR226" s="269"/>
      <c r="AS226" s="269"/>
      <c r="AT226" s="269"/>
      <c r="AU226" s="269"/>
      <c r="AV226" s="269"/>
      <c r="AW226" s="269"/>
      <c r="AX226" s="269"/>
      <c r="AY226" s="269"/>
      <c r="AZ226" s="269"/>
      <c r="BA226" s="269"/>
      <c r="BB226" s="269"/>
      <c r="BC226" s="269"/>
      <c r="BD226" s="269"/>
      <c r="BE226" s="269"/>
      <c r="BF226" s="269"/>
      <c r="BG226" s="269"/>
      <c r="BH226" s="269"/>
      <c r="BI226" s="269"/>
      <c r="BJ226" s="269"/>
      <c r="BK226" s="269"/>
      <c r="BL226" s="269"/>
      <c r="BM226" s="269"/>
      <c r="BN226" s="269"/>
      <c r="BO226" s="269"/>
      <c r="BP226" s="269"/>
      <c r="BQ226" s="269"/>
      <c r="BR226" s="269"/>
      <c r="BS226" s="269"/>
      <c r="BT226" s="269"/>
      <c r="BU226" s="269"/>
      <c r="BV226" s="269"/>
      <c r="BW226" s="269"/>
      <c r="BX226" s="269"/>
      <c r="BY226" s="269"/>
      <c r="BZ226" s="269"/>
      <c r="CA226" s="269"/>
      <c r="CB226" s="269"/>
      <c r="CC226" s="269"/>
      <c r="CD226" s="269"/>
      <c r="CE226" s="269"/>
      <c r="CF226" s="269"/>
      <c r="CG226" s="269"/>
      <c r="CH226" s="269"/>
      <c r="CI226" s="269"/>
      <c r="CJ226" s="269"/>
      <c r="CK226" s="269"/>
      <c r="CL226" s="269"/>
      <c r="CM226" s="269"/>
      <c r="CN226" s="269"/>
      <c r="CO226" s="269"/>
      <c r="CP226" s="269"/>
      <c r="CQ226" s="269"/>
      <c r="CR226" s="269"/>
      <c r="CS226" s="269"/>
      <c r="CT226" s="269"/>
      <c r="CU226" s="269"/>
      <c r="CV226" s="269"/>
      <c r="CW226" s="269"/>
      <c r="CX226" s="269"/>
      <c r="CY226" s="269"/>
      <c r="CZ226" s="269"/>
      <c r="DA226" s="269"/>
      <c r="DB226" s="269"/>
      <c r="DC226" s="269"/>
      <c r="DD226" s="269"/>
      <c r="DE226" s="269"/>
      <c r="DF226" s="269"/>
      <c r="DG226" s="269"/>
      <c r="DH226" s="269"/>
      <c r="DI226" s="269"/>
    </row>
    <row r="227" spans="1:113" x14ac:dyDescent="0.25">
      <c r="A227" s="269"/>
      <c r="B227" s="269"/>
      <c r="C227" s="269"/>
      <c r="D227" s="269"/>
      <c r="E227" s="269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  <c r="AA227" s="269"/>
      <c r="AB227" s="269"/>
      <c r="AC227" s="269"/>
      <c r="AD227" s="269"/>
      <c r="AE227" s="269"/>
      <c r="AF227" s="269"/>
      <c r="AG227" s="269"/>
      <c r="AH227" s="269"/>
      <c r="AI227" s="269"/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69"/>
      <c r="BG227" s="269"/>
      <c r="BH227" s="269"/>
      <c r="BI227" s="269"/>
      <c r="BJ227" s="269"/>
      <c r="BK227" s="269"/>
      <c r="BL227" s="269"/>
      <c r="BM227" s="269"/>
      <c r="BN227" s="269"/>
      <c r="BO227" s="269"/>
      <c r="BP227" s="269"/>
      <c r="BQ227" s="269"/>
      <c r="BR227" s="269"/>
      <c r="BS227" s="269"/>
      <c r="BT227" s="269"/>
      <c r="BU227" s="269"/>
      <c r="BV227" s="269"/>
      <c r="BW227" s="269"/>
      <c r="BX227" s="269"/>
      <c r="BY227" s="269"/>
      <c r="BZ227" s="269"/>
      <c r="CA227" s="269"/>
      <c r="CB227" s="269"/>
      <c r="CC227" s="269"/>
      <c r="CD227" s="269"/>
      <c r="CE227" s="269"/>
      <c r="CF227" s="269"/>
      <c r="CG227" s="269"/>
      <c r="CH227" s="269"/>
      <c r="CI227" s="269"/>
      <c r="CJ227" s="269"/>
      <c r="CK227" s="269"/>
      <c r="CL227" s="269"/>
      <c r="CM227" s="269"/>
      <c r="CN227" s="269"/>
      <c r="CO227" s="269"/>
      <c r="CP227" s="269"/>
      <c r="CQ227" s="269"/>
      <c r="CR227" s="269"/>
      <c r="CS227" s="269"/>
      <c r="CT227" s="269"/>
      <c r="CU227" s="269"/>
      <c r="CV227" s="269"/>
      <c r="CW227" s="269"/>
      <c r="CX227" s="269"/>
      <c r="CY227" s="269"/>
      <c r="CZ227" s="269"/>
      <c r="DA227" s="269"/>
      <c r="DB227" s="269"/>
      <c r="DC227" s="269"/>
      <c r="DD227" s="269"/>
      <c r="DE227" s="269"/>
      <c r="DF227" s="269"/>
      <c r="DG227" s="269"/>
      <c r="DH227" s="269"/>
      <c r="DI227" s="269"/>
    </row>
    <row r="228" spans="1:113" x14ac:dyDescent="0.25">
      <c r="A228" s="269"/>
      <c r="B228" s="269"/>
      <c r="C228" s="2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269"/>
      <c r="AH228" s="269"/>
      <c r="AI228" s="269"/>
      <c r="AJ228" s="269"/>
      <c r="AK228" s="269"/>
      <c r="AL228" s="269"/>
      <c r="AM228" s="269"/>
      <c r="AN228" s="269"/>
      <c r="AO228" s="269"/>
      <c r="AP228" s="269"/>
      <c r="AQ228" s="269"/>
      <c r="AR228" s="269"/>
      <c r="AS228" s="269"/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  <c r="CG228" s="269"/>
      <c r="CH228" s="269"/>
      <c r="CI228" s="269"/>
      <c r="CJ228" s="269"/>
      <c r="CK228" s="269"/>
      <c r="CL228" s="269"/>
      <c r="CM228" s="269"/>
      <c r="CN228" s="269"/>
      <c r="CO228" s="269"/>
      <c r="CP228" s="269"/>
      <c r="CQ228" s="269"/>
      <c r="CR228" s="269"/>
      <c r="CS228" s="269"/>
      <c r="CT228" s="269"/>
      <c r="CU228" s="269"/>
      <c r="CV228" s="269"/>
      <c r="CW228" s="269"/>
      <c r="CX228" s="269"/>
      <c r="CY228" s="269"/>
      <c r="CZ228" s="269"/>
      <c r="DA228" s="269"/>
      <c r="DB228" s="269"/>
      <c r="DC228" s="269"/>
      <c r="DD228" s="269"/>
      <c r="DE228" s="269"/>
      <c r="DF228" s="269"/>
      <c r="DG228" s="269"/>
      <c r="DH228" s="269"/>
      <c r="DI228" s="269"/>
    </row>
    <row r="229" spans="1:113" x14ac:dyDescent="0.25">
      <c r="A229" s="269"/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  <c r="AA229" s="269"/>
      <c r="AB229" s="269"/>
      <c r="AC229" s="269"/>
      <c r="AD229" s="269"/>
      <c r="AE229" s="269"/>
      <c r="AF229" s="269"/>
      <c r="AG229" s="269"/>
      <c r="AH229" s="269"/>
      <c r="AI229" s="269"/>
      <c r="AJ229" s="269"/>
      <c r="AK229" s="269"/>
      <c r="AL229" s="269"/>
      <c r="AM229" s="269"/>
      <c r="AN229" s="269"/>
      <c r="AO229" s="269"/>
      <c r="AP229" s="269"/>
      <c r="AQ229" s="269"/>
      <c r="AR229" s="269"/>
      <c r="AS229" s="269"/>
      <c r="AT229" s="269"/>
      <c r="AU229" s="269"/>
      <c r="AV229" s="269"/>
      <c r="AW229" s="269"/>
      <c r="AX229" s="269"/>
      <c r="AY229" s="269"/>
      <c r="AZ229" s="269"/>
      <c r="BA229" s="269"/>
      <c r="BB229" s="269"/>
      <c r="BC229" s="269"/>
      <c r="BD229" s="269"/>
      <c r="BE229" s="269"/>
      <c r="BF229" s="269"/>
      <c r="BG229" s="269"/>
      <c r="BH229" s="269"/>
      <c r="BI229" s="269"/>
      <c r="BJ229" s="269"/>
      <c r="BK229" s="269"/>
      <c r="BL229" s="269"/>
      <c r="BM229" s="269"/>
      <c r="BN229" s="269"/>
      <c r="BO229" s="269"/>
      <c r="BP229" s="269"/>
      <c r="BQ229" s="269"/>
      <c r="BR229" s="269"/>
      <c r="BS229" s="269"/>
      <c r="BT229" s="269"/>
      <c r="BU229" s="269"/>
      <c r="BV229" s="269"/>
      <c r="BW229" s="269"/>
      <c r="BX229" s="269"/>
      <c r="BY229" s="269"/>
      <c r="BZ229" s="269"/>
      <c r="CA229" s="269"/>
      <c r="CB229" s="269"/>
      <c r="CC229" s="269"/>
      <c r="CD229" s="269"/>
      <c r="CE229" s="269"/>
      <c r="CF229" s="269"/>
      <c r="CG229" s="269"/>
      <c r="CH229" s="269"/>
      <c r="CI229" s="269"/>
      <c r="CJ229" s="269"/>
      <c r="CK229" s="269"/>
      <c r="CL229" s="269"/>
      <c r="CM229" s="269"/>
      <c r="CN229" s="269"/>
      <c r="CO229" s="269"/>
      <c r="CP229" s="269"/>
      <c r="CQ229" s="269"/>
      <c r="CR229" s="269"/>
      <c r="CS229" s="269"/>
      <c r="CT229" s="269"/>
      <c r="CU229" s="269"/>
      <c r="CV229" s="269"/>
      <c r="CW229" s="269"/>
      <c r="CX229" s="269"/>
      <c r="CY229" s="269"/>
      <c r="CZ229" s="269"/>
      <c r="DA229" s="269"/>
      <c r="DB229" s="269"/>
      <c r="DC229" s="269"/>
      <c r="DD229" s="269"/>
      <c r="DE229" s="269"/>
      <c r="DF229" s="269"/>
      <c r="DG229" s="269"/>
      <c r="DH229" s="269"/>
      <c r="DI229" s="269"/>
    </row>
    <row r="230" spans="1:113" x14ac:dyDescent="0.25">
      <c r="A230" s="269"/>
      <c r="B230" s="269"/>
      <c r="C230" s="2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26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69"/>
      <c r="AT230" s="269"/>
      <c r="AU230" s="269"/>
      <c r="AV230" s="269"/>
      <c r="AW230" s="269"/>
      <c r="AX230" s="269"/>
      <c r="AY230" s="269"/>
      <c r="AZ230" s="269"/>
      <c r="BA230" s="269"/>
      <c r="BB230" s="269"/>
      <c r="BC230" s="269"/>
      <c r="BD230" s="269"/>
      <c r="BE230" s="269"/>
      <c r="BF230" s="269"/>
      <c r="BG230" s="269"/>
      <c r="BH230" s="269"/>
      <c r="BI230" s="269"/>
      <c r="BJ230" s="269"/>
      <c r="BK230" s="269"/>
      <c r="BL230" s="269"/>
      <c r="BM230" s="269"/>
      <c r="BN230" s="269"/>
      <c r="BO230" s="269"/>
      <c r="BP230" s="269"/>
      <c r="BQ230" s="269"/>
      <c r="BR230" s="269"/>
      <c r="BS230" s="269"/>
      <c r="BT230" s="269"/>
      <c r="BU230" s="269"/>
      <c r="BV230" s="269"/>
      <c r="BW230" s="269"/>
      <c r="BX230" s="269"/>
      <c r="BY230" s="269"/>
      <c r="BZ230" s="269"/>
      <c r="CA230" s="269"/>
      <c r="CB230" s="269"/>
      <c r="CC230" s="269"/>
      <c r="CD230" s="269"/>
      <c r="CE230" s="269"/>
      <c r="CF230" s="269"/>
      <c r="CG230" s="269"/>
      <c r="CH230" s="269"/>
      <c r="CI230" s="269"/>
      <c r="CJ230" s="269"/>
      <c r="CK230" s="269"/>
      <c r="CL230" s="269"/>
      <c r="CM230" s="269"/>
      <c r="CN230" s="269"/>
      <c r="CO230" s="269"/>
      <c r="CP230" s="269"/>
      <c r="CQ230" s="269"/>
      <c r="CR230" s="269"/>
      <c r="CS230" s="269"/>
      <c r="CT230" s="269"/>
      <c r="CU230" s="269"/>
      <c r="CV230" s="269"/>
      <c r="CW230" s="269"/>
      <c r="CX230" s="269"/>
      <c r="CY230" s="269"/>
      <c r="CZ230" s="269"/>
      <c r="DA230" s="269"/>
      <c r="DB230" s="269"/>
      <c r="DC230" s="269"/>
      <c r="DD230" s="269"/>
      <c r="DE230" s="269"/>
      <c r="DF230" s="269"/>
      <c r="DG230" s="269"/>
      <c r="DH230" s="269"/>
      <c r="DI230" s="269"/>
    </row>
    <row r="231" spans="1:113" x14ac:dyDescent="0.25">
      <c r="A231" s="269"/>
      <c r="B231" s="269"/>
      <c r="C231" s="2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69"/>
      <c r="AT231" s="269"/>
      <c r="AU231" s="269"/>
      <c r="AV231" s="269"/>
      <c r="AW231" s="269"/>
      <c r="AX231" s="269"/>
      <c r="AY231" s="269"/>
      <c r="AZ231" s="269"/>
      <c r="BA231" s="269"/>
      <c r="BB231" s="269"/>
      <c r="BC231" s="269"/>
      <c r="BD231" s="269"/>
      <c r="BE231" s="269"/>
      <c r="BF231" s="269"/>
      <c r="BG231" s="269"/>
      <c r="BH231" s="269"/>
      <c r="BI231" s="269"/>
      <c r="BJ231" s="269"/>
      <c r="BK231" s="269"/>
      <c r="BL231" s="269"/>
      <c r="BM231" s="269"/>
      <c r="BN231" s="269"/>
      <c r="BO231" s="269"/>
      <c r="BP231" s="269"/>
      <c r="BQ231" s="269"/>
      <c r="BR231" s="269"/>
      <c r="BS231" s="269"/>
      <c r="BT231" s="269"/>
      <c r="BU231" s="269"/>
      <c r="BV231" s="269"/>
      <c r="BW231" s="269"/>
      <c r="BX231" s="269"/>
      <c r="BY231" s="269"/>
      <c r="BZ231" s="269"/>
      <c r="CA231" s="269"/>
      <c r="CB231" s="269"/>
      <c r="CC231" s="269"/>
      <c r="CD231" s="269"/>
      <c r="CE231" s="269"/>
      <c r="CF231" s="269"/>
      <c r="CG231" s="269"/>
      <c r="CH231" s="269"/>
      <c r="CI231" s="269"/>
      <c r="CJ231" s="269"/>
      <c r="CK231" s="269"/>
      <c r="CL231" s="269"/>
      <c r="CM231" s="269"/>
      <c r="CN231" s="269"/>
      <c r="CO231" s="269"/>
      <c r="CP231" s="269"/>
      <c r="CQ231" s="269"/>
      <c r="CR231" s="269"/>
      <c r="CS231" s="269"/>
      <c r="CT231" s="269"/>
      <c r="CU231" s="269"/>
      <c r="CV231" s="269"/>
      <c r="CW231" s="269"/>
      <c r="CX231" s="269"/>
      <c r="CY231" s="269"/>
      <c r="CZ231" s="269"/>
      <c r="DA231" s="269"/>
      <c r="DB231" s="269"/>
      <c r="DC231" s="269"/>
      <c r="DD231" s="269"/>
      <c r="DE231" s="269"/>
      <c r="DF231" s="269"/>
      <c r="DG231" s="269"/>
      <c r="DH231" s="269"/>
      <c r="DI231" s="269"/>
    </row>
    <row r="232" spans="1:113" x14ac:dyDescent="0.25">
      <c r="A232" s="269"/>
      <c r="B232" s="269"/>
      <c r="C232" s="269"/>
      <c r="D232" s="269"/>
      <c r="E232" s="269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69"/>
      <c r="AT232" s="269"/>
      <c r="AU232" s="269"/>
      <c r="AV232" s="269"/>
      <c r="AW232" s="269"/>
      <c r="AX232" s="269"/>
      <c r="AY232" s="269"/>
      <c r="AZ232" s="269"/>
      <c r="BA232" s="269"/>
      <c r="BB232" s="269"/>
      <c r="BC232" s="269"/>
      <c r="BD232" s="269"/>
      <c r="BE232" s="269"/>
      <c r="BF232" s="269"/>
      <c r="BG232" s="269"/>
      <c r="BH232" s="269"/>
      <c r="BI232" s="269"/>
      <c r="BJ232" s="269"/>
      <c r="BK232" s="269"/>
      <c r="BL232" s="269"/>
      <c r="BM232" s="269"/>
      <c r="BN232" s="269"/>
      <c r="BO232" s="269"/>
      <c r="BP232" s="269"/>
      <c r="BQ232" s="269"/>
      <c r="BR232" s="269"/>
      <c r="BS232" s="269"/>
      <c r="BT232" s="269"/>
      <c r="BU232" s="269"/>
      <c r="BV232" s="269"/>
      <c r="BW232" s="269"/>
      <c r="BX232" s="269"/>
      <c r="BY232" s="269"/>
      <c r="BZ232" s="269"/>
      <c r="CA232" s="269"/>
      <c r="CB232" s="269"/>
      <c r="CC232" s="269"/>
      <c r="CD232" s="269"/>
      <c r="CE232" s="269"/>
      <c r="CF232" s="269"/>
      <c r="CG232" s="269"/>
      <c r="CH232" s="269"/>
      <c r="CI232" s="269"/>
      <c r="CJ232" s="269"/>
      <c r="CK232" s="269"/>
      <c r="CL232" s="269"/>
      <c r="CM232" s="269"/>
      <c r="CN232" s="269"/>
      <c r="CO232" s="269"/>
      <c r="CP232" s="269"/>
      <c r="CQ232" s="269"/>
      <c r="CR232" s="269"/>
      <c r="CS232" s="269"/>
      <c r="CT232" s="269"/>
      <c r="CU232" s="269"/>
      <c r="CV232" s="269"/>
      <c r="CW232" s="269"/>
      <c r="CX232" s="269"/>
      <c r="CY232" s="269"/>
      <c r="CZ232" s="269"/>
      <c r="DA232" s="269"/>
      <c r="DB232" s="269"/>
      <c r="DC232" s="269"/>
      <c r="DD232" s="269"/>
      <c r="DE232" s="269"/>
      <c r="DF232" s="269"/>
      <c r="DG232" s="269"/>
      <c r="DH232" s="269"/>
      <c r="DI232" s="269"/>
    </row>
    <row r="233" spans="1:113" x14ac:dyDescent="0.25">
      <c r="A233" s="269"/>
      <c r="B233" s="269"/>
      <c r="C233" s="2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26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69"/>
      <c r="AT233" s="269"/>
      <c r="AU233" s="269"/>
      <c r="AV233" s="269"/>
      <c r="AW233" s="269"/>
      <c r="AX233" s="269"/>
      <c r="AY233" s="269"/>
      <c r="AZ233" s="269"/>
      <c r="BA233" s="269"/>
      <c r="BB233" s="269"/>
      <c r="BC233" s="269"/>
      <c r="BD233" s="269"/>
      <c r="BE233" s="269"/>
      <c r="BF233" s="269"/>
      <c r="BG233" s="269"/>
      <c r="BH233" s="269"/>
      <c r="BI233" s="269"/>
      <c r="BJ233" s="269"/>
      <c r="BK233" s="269"/>
      <c r="BL233" s="269"/>
      <c r="BM233" s="269"/>
      <c r="BN233" s="269"/>
      <c r="BO233" s="269"/>
      <c r="BP233" s="269"/>
      <c r="BQ233" s="269"/>
      <c r="BR233" s="269"/>
      <c r="BS233" s="269"/>
      <c r="BT233" s="269"/>
      <c r="BU233" s="269"/>
      <c r="BV233" s="269"/>
      <c r="BW233" s="269"/>
      <c r="BX233" s="269"/>
      <c r="BY233" s="269"/>
      <c r="BZ233" s="269"/>
      <c r="CA233" s="269"/>
      <c r="CB233" s="269"/>
      <c r="CC233" s="269"/>
      <c r="CD233" s="269"/>
      <c r="CE233" s="269"/>
      <c r="CF233" s="269"/>
      <c r="CG233" s="269"/>
      <c r="CH233" s="269"/>
      <c r="CI233" s="269"/>
      <c r="CJ233" s="269"/>
      <c r="CK233" s="269"/>
      <c r="CL233" s="269"/>
      <c r="CM233" s="269"/>
      <c r="CN233" s="269"/>
      <c r="CO233" s="269"/>
      <c r="CP233" s="269"/>
      <c r="CQ233" s="269"/>
      <c r="CR233" s="269"/>
      <c r="CS233" s="269"/>
      <c r="CT233" s="269"/>
      <c r="CU233" s="269"/>
      <c r="CV233" s="269"/>
      <c r="CW233" s="269"/>
      <c r="CX233" s="269"/>
      <c r="CY233" s="269"/>
      <c r="CZ233" s="269"/>
      <c r="DA233" s="269"/>
      <c r="DB233" s="269"/>
      <c r="DC233" s="269"/>
      <c r="DD233" s="269"/>
      <c r="DE233" s="269"/>
      <c r="DF233" s="269"/>
      <c r="DG233" s="269"/>
      <c r="DH233" s="269"/>
      <c r="DI233" s="269"/>
    </row>
    <row r="234" spans="1:113" x14ac:dyDescent="0.25">
      <c r="A234" s="269"/>
      <c r="B234" s="269"/>
      <c r="C234" s="269"/>
      <c r="D234" s="269"/>
      <c r="E234" s="269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26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69"/>
      <c r="AT234" s="269"/>
      <c r="AU234" s="269"/>
      <c r="AV234" s="269"/>
      <c r="AW234" s="269"/>
      <c r="AX234" s="269"/>
      <c r="AY234" s="269"/>
      <c r="AZ234" s="269"/>
      <c r="BA234" s="269"/>
      <c r="BB234" s="269"/>
      <c r="BC234" s="269"/>
      <c r="BD234" s="269"/>
      <c r="BE234" s="269"/>
      <c r="BF234" s="269"/>
      <c r="BG234" s="269"/>
      <c r="BH234" s="269"/>
      <c r="BI234" s="269"/>
      <c r="BJ234" s="269"/>
      <c r="BK234" s="269"/>
      <c r="BL234" s="269"/>
      <c r="BM234" s="269"/>
      <c r="BN234" s="269"/>
      <c r="BO234" s="269"/>
      <c r="BP234" s="269"/>
      <c r="BQ234" s="269"/>
      <c r="BR234" s="269"/>
      <c r="BS234" s="269"/>
      <c r="BT234" s="269"/>
      <c r="BU234" s="269"/>
      <c r="BV234" s="269"/>
      <c r="BW234" s="269"/>
      <c r="BX234" s="269"/>
      <c r="BY234" s="269"/>
      <c r="BZ234" s="269"/>
      <c r="CA234" s="269"/>
      <c r="CB234" s="269"/>
      <c r="CC234" s="269"/>
      <c r="CD234" s="269"/>
      <c r="CE234" s="269"/>
      <c r="CF234" s="269"/>
      <c r="CG234" s="269"/>
      <c r="CH234" s="269"/>
      <c r="CI234" s="269"/>
      <c r="CJ234" s="269"/>
      <c r="CK234" s="269"/>
      <c r="CL234" s="269"/>
      <c r="CM234" s="269"/>
      <c r="CN234" s="269"/>
      <c r="CO234" s="269"/>
      <c r="CP234" s="269"/>
      <c r="CQ234" s="269"/>
      <c r="CR234" s="269"/>
      <c r="CS234" s="269"/>
      <c r="CT234" s="269"/>
      <c r="CU234" s="269"/>
      <c r="CV234" s="269"/>
      <c r="CW234" s="269"/>
      <c r="CX234" s="269"/>
      <c r="CY234" s="269"/>
      <c r="CZ234" s="269"/>
      <c r="DA234" s="269"/>
      <c r="DB234" s="269"/>
      <c r="DC234" s="269"/>
      <c r="DD234" s="269"/>
      <c r="DE234" s="269"/>
      <c r="DF234" s="269"/>
      <c r="DG234" s="269"/>
      <c r="DH234" s="269"/>
      <c r="DI234" s="269"/>
    </row>
    <row r="235" spans="1:113" x14ac:dyDescent="0.25">
      <c r="A235" s="269"/>
      <c r="B235" s="269"/>
      <c r="C235" s="269"/>
      <c r="D235" s="269"/>
      <c r="E235" s="269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  <c r="AA235" s="269"/>
      <c r="AB235" s="269"/>
      <c r="AC235" s="269"/>
      <c r="AD235" s="269"/>
      <c r="AE235" s="269"/>
      <c r="AF235" s="269"/>
      <c r="AG235" s="269"/>
      <c r="AH235" s="269"/>
      <c r="AI235" s="269"/>
      <c r="AJ235" s="269"/>
      <c r="AK235" s="269"/>
      <c r="AL235" s="269"/>
      <c r="AM235" s="269"/>
      <c r="AN235" s="269"/>
      <c r="AO235" s="269"/>
      <c r="AP235" s="269"/>
      <c r="AQ235" s="269"/>
      <c r="AR235" s="269"/>
      <c r="AS235" s="269"/>
      <c r="AT235" s="269"/>
      <c r="AU235" s="269"/>
      <c r="AV235" s="269"/>
      <c r="AW235" s="269"/>
      <c r="AX235" s="269"/>
      <c r="AY235" s="269"/>
      <c r="AZ235" s="269"/>
      <c r="BA235" s="269"/>
      <c r="BB235" s="269"/>
      <c r="BC235" s="269"/>
      <c r="BD235" s="269"/>
      <c r="BE235" s="269"/>
      <c r="BF235" s="269"/>
      <c r="BG235" s="269"/>
      <c r="BH235" s="269"/>
      <c r="BI235" s="269"/>
      <c r="BJ235" s="269"/>
      <c r="BK235" s="269"/>
      <c r="BL235" s="269"/>
      <c r="BM235" s="269"/>
      <c r="BN235" s="269"/>
      <c r="BO235" s="269"/>
      <c r="BP235" s="269"/>
      <c r="BQ235" s="269"/>
      <c r="BR235" s="269"/>
      <c r="BS235" s="269"/>
      <c r="BT235" s="269"/>
      <c r="BU235" s="269"/>
      <c r="BV235" s="269"/>
      <c r="BW235" s="269"/>
      <c r="BX235" s="269"/>
      <c r="BY235" s="269"/>
      <c r="BZ235" s="269"/>
      <c r="CA235" s="269"/>
      <c r="CB235" s="269"/>
      <c r="CC235" s="269"/>
      <c r="CD235" s="269"/>
      <c r="CE235" s="269"/>
      <c r="CF235" s="269"/>
      <c r="CG235" s="269"/>
      <c r="CH235" s="269"/>
      <c r="CI235" s="269"/>
      <c r="CJ235" s="269"/>
      <c r="CK235" s="269"/>
      <c r="CL235" s="269"/>
      <c r="CM235" s="269"/>
      <c r="CN235" s="269"/>
      <c r="CO235" s="269"/>
      <c r="CP235" s="269"/>
      <c r="CQ235" s="269"/>
      <c r="CR235" s="269"/>
      <c r="CS235" s="269"/>
      <c r="CT235" s="269"/>
      <c r="CU235" s="269"/>
      <c r="CV235" s="269"/>
      <c r="CW235" s="269"/>
      <c r="CX235" s="269"/>
      <c r="CY235" s="269"/>
      <c r="CZ235" s="269"/>
      <c r="DA235" s="269"/>
      <c r="DB235" s="269"/>
      <c r="DC235" s="269"/>
      <c r="DD235" s="269"/>
      <c r="DE235" s="269"/>
      <c r="DF235" s="269"/>
      <c r="DG235" s="269"/>
      <c r="DH235" s="269"/>
      <c r="DI235" s="269"/>
    </row>
    <row r="236" spans="1:113" x14ac:dyDescent="0.25">
      <c r="A236" s="269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  <c r="AA236" s="269"/>
      <c r="AB236" s="269"/>
      <c r="AC236" s="269"/>
      <c r="AD236" s="269"/>
      <c r="AE236" s="269"/>
      <c r="AF236" s="269"/>
      <c r="AG236" s="269"/>
      <c r="AH236" s="269"/>
      <c r="AI236" s="269"/>
      <c r="AJ236" s="269"/>
      <c r="AK236" s="269"/>
      <c r="AL236" s="269"/>
      <c r="AM236" s="269"/>
      <c r="AN236" s="269"/>
      <c r="AO236" s="269"/>
      <c r="AP236" s="269"/>
      <c r="AQ236" s="269"/>
      <c r="AR236" s="269"/>
      <c r="AS236" s="269"/>
      <c r="AT236" s="269"/>
      <c r="AU236" s="269"/>
      <c r="AV236" s="269"/>
      <c r="AW236" s="269"/>
      <c r="AX236" s="269"/>
      <c r="AY236" s="269"/>
      <c r="AZ236" s="269"/>
      <c r="BA236" s="269"/>
      <c r="BB236" s="269"/>
      <c r="BC236" s="269"/>
      <c r="BD236" s="269"/>
      <c r="BE236" s="269"/>
      <c r="BF236" s="269"/>
      <c r="BG236" s="269"/>
      <c r="BH236" s="269"/>
      <c r="BI236" s="269"/>
      <c r="BJ236" s="269"/>
      <c r="BK236" s="269"/>
      <c r="BL236" s="269"/>
      <c r="BM236" s="269"/>
      <c r="BN236" s="269"/>
      <c r="BO236" s="269"/>
      <c r="BP236" s="269"/>
      <c r="BQ236" s="269"/>
      <c r="BR236" s="269"/>
      <c r="BS236" s="269"/>
      <c r="BT236" s="269"/>
      <c r="BU236" s="269"/>
      <c r="BV236" s="269"/>
      <c r="BW236" s="269"/>
      <c r="BX236" s="269"/>
      <c r="BY236" s="269"/>
      <c r="BZ236" s="269"/>
      <c r="CA236" s="269"/>
      <c r="CB236" s="269"/>
      <c r="CC236" s="269"/>
      <c r="CD236" s="269"/>
      <c r="CE236" s="269"/>
      <c r="CF236" s="269"/>
      <c r="CG236" s="269"/>
      <c r="CH236" s="269"/>
      <c r="CI236" s="269"/>
      <c r="CJ236" s="269"/>
      <c r="CK236" s="269"/>
      <c r="CL236" s="269"/>
      <c r="CM236" s="269"/>
      <c r="CN236" s="269"/>
      <c r="CO236" s="269"/>
      <c r="CP236" s="269"/>
      <c r="CQ236" s="269"/>
      <c r="CR236" s="269"/>
      <c r="CS236" s="269"/>
      <c r="CT236" s="269"/>
      <c r="CU236" s="269"/>
      <c r="CV236" s="269"/>
      <c r="CW236" s="269"/>
      <c r="CX236" s="269"/>
      <c r="CY236" s="269"/>
      <c r="CZ236" s="269"/>
      <c r="DA236" s="269"/>
      <c r="DB236" s="269"/>
      <c r="DC236" s="269"/>
      <c r="DD236" s="269"/>
      <c r="DE236" s="269"/>
      <c r="DF236" s="269"/>
      <c r="DG236" s="269"/>
      <c r="DH236" s="269"/>
      <c r="DI236" s="269"/>
    </row>
    <row r="237" spans="1:113" x14ac:dyDescent="0.25">
      <c r="A237" s="269"/>
      <c r="B237" s="269"/>
      <c r="C237" s="2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  <c r="AA237" s="269"/>
      <c r="AB237" s="269"/>
      <c r="AC237" s="269"/>
      <c r="AD237" s="269"/>
      <c r="AE237" s="269"/>
      <c r="AF237" s="269"/>
      <c r="AG237" s="269"/>
      <c r="AH237" s="269"/>
      <c r="AI237" s="269"/>
      <c r="AJ237" s="269"/>
      <c r="AK237" s="269"/>
      <c r="AL237" s="269"/>
      <c r="AM237" s="269"/>
      <c r="AN237" s="269"/>
      <c r="AO237" s="269"/>
      <c r="AP237" s="269"/>
      <c r="AQ237" s="269"/>
      <c r="AR237" s="269"/>
      <c r="AS237" s="269"/>
      <c r="AT237" s="269"/>
      <c r="AU237" s="269"/>
      <c r="AV237" s="269"/>
      <c r="AW237" s="269"/>
      <c r="AX237" s="269"/>
      <c r="AY237" s="269"/>
      <c r="AZ237" s="269"/>
      <c r="BA237" s="269"/>
      <c r="BB237" s="269"/>
      <c r="BC237" s="269"/>
      <c r="BD237" s="269"/>
      <c r="BE237" s="269"/>
      <c r="BF237" s="269"/>
      <c r="BG237" s="269"/>
      <c r="BH237" s="269"/>
      <c r="BI237" s="269"/>
      <c r="BJ237" s="269"/>
      <c r="BK237" s="269"/>
      <c r="BL237" s="269"/>
      <c r="BM237" s="269"/>
      <c r="BN237" s="269"/>
      <c r="BO237" s="269"/>
      <c r="BP237" s="269"/>
      <c r="BQ237" s="269"/>
      <c r="BR237" s="269"/>
      <c r="BS237" s="269"/>
      <c r="BT237" s="269"/>
      <c r="BU237" s="269"/>
      <c r="BV237" s="269"/>
      <c r="BW237" s="269"/>
      <c r="BX237" s="269"/>
      <c r="BY237" s="269"/>
      <c r="BZ237" s="269"/>
      <c r="CA237" s="269"/>
      <c r="CB237" s="269"/>
      <c r="CC237" s="269"/>
      <c r="CD237" s="269"/>
      <c r="CE237" s="269"/>
      <c r="CF237" s="269"/>
      <c r="CG237" s="269"/>
      <c r="CH237" s="269"/>
      <c r="CI237" s="269"/>
      <c r="CJ237" s="269"/>
      <c r="CK237" s="269"/>
      <c r="CL237" s="269"/>
      <c r="CM237" s="269"/>
      <c r="CN237" s="269"/>
      <c r="CO237" s="269"/>
      <c r="CP237" s="269"/>
      <c r="CQ237" s="269"/>
      <c r="CR237" s="269"/>
      <c r="CS237" s="269"/>
      <c r="CT237" s="269"/>
      <c r="CU237" s="269"/>
      <c r="CV237" s="269"/>
      <c r="CW237" s="269"/>
      <c r="CX237" s="269"/>
      <c r="CY237" s="269"/>
      <c r="CZ237" s="269"/>
      <c r="DA237" s="269"/>
      <c r="DB237" s="269"/>
      <c r="DC237" s="269"/>
      <c r="DD237" s="269"/>
      <c r="DE237" s="269"/>
      <c r="DF237" s="269"/>
      <c r="DG237" s="269"/>
      <c r="DH237" s="269"/>
      <c r="DI237" s="269"/>
    </row>
    <row r="238" spans="1:113" x14ac:dyDescent="0.25">
      <c r="A238" s="269"/>
      <c r="B238" s="269"/>
      <c r="C238" s="2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  <c r="AA238" s="269"/>
      <c r="AB238" s="269"/>
      <c r="AC238" s="269"/>
      <c r="AD238" s="269"/>
      <c r="AE238" s="269"/>
      <c r="AF238" s="269"/>
      <c r="AG238" s="269"/>
      <c r="AH238" s="269"/>
      <c r="AI238" s="269"/>
      <c r="AJ238" s="269"/>
      <c r="AK238" s="269"/>
      <c r="AL238" s="269"/>
      <c r="AM238" s="269"/>
      <c r="AN238" s="269"/>
      <c r="AO238" s="269"/>
      <c r="AP238" s="269"/>
      <c r="AQ238" s="269"/>
      <c r="AR238" s="269"/>
      <c r="AS238" s="269"/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  <c r="CG238" s="269"/>
      <c r="CH238" s="269"/>
      <c r="CI238" s="269"/>
      <c r="CJ238" s="269"/>
      <c r="CK238" s="269"/>
      <c r="CL238" s="269"/>
      <c r="CM238" s="269"/>
      <c r="CN238" s="269"/>
      <c r="CO238" s="269"/>
      <c r="CP238" s="269"/>
      <c r="CQ238" s="269"/>
      <c r="CR238" s="269"/>
      <c r="CS238" s="269"/>
      <c r="CT238" s="269"/>
      <c r="CU238" s="269"/>
      <c r="CV238" s="269"/>
      <c r="CW238" s="269"/>
      <c r="CX238" s="269"/>
      <c r="CY238" s="269"/>
      <c r="CZ238" s="269"/>
      <c r="DA238" s="269"/>
      <c r="DB238" s="269"/>
      <c r="DC238" s="269"/>
      <c r="DD238" s="269"/>
      <c r="DE238" s="269"/>
      <c r="DF238" s="269"/>
      <c r="DG238" s="269"/>
      <c r="DH238" s="269"/>
      <c r="DI238" s="269"/>
    </row>
    <row r="239" spans="1:113" x14ac:dyDescent="0.25">
      <c r="A239" s="269"/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  <c r="CG239" s="269"/>
      <c r="CH239" s="269"/>
      <c r="CI239" s="269"/>
      <c r="CJ239" s="269"/>
      <c r="CK239" s="269"/>
      <c r="CL239" s="269"/>
      <c r="CM239" s="269"/>
      <c r="CN239" s="269"/>
      <c r="CO239" s="269"/>
      <c r="CP239" s="269"/>
      <c r="CQ239" s="269"/>
      <c r="CR239" s="269"/>
      <c r="CS239" s="269"/>
      <c r="CT239" s="269"/>
      <c r="CU239" s="269"/>
      <c r="CV239" s="269"/>
      <c r="CW239" s="269"/>
      <c r="CX239" s="269"/>
      <c r="CY239" s="269"/>
      <c r="CZ239" s="269"/>
      <c r="DA239" s="269"/>
      <c r="DB239" s="269"/>
      <c r="DC239" s="269"/>
      <c r="DD239" s="269"/>
      <c r="DE239" s="269"/>
      <c r="DF239" s="269"/>
      <c r="DG239" s="269"/>
      <c r="DH239" s="269"/>
      <c r="DI239" s="269"/>
    </row>
    <row r="240" spans="1:113" x14ac:dyDescent="0.25">
      <c r="A240" s="269"/>
      <c r="B240" s="269"/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  <c r="AS240" s="269"/>
      <c r="AT240" s="269"/>
      <c r="AU240" s="269"/>
      <c r="AV240" s="269"/>
      <c r="AW240" s="269"/>
      <c r="AX240" s="269"/>
      <c r="AY240" s="269"/>
      <c r="AZ240" s="269"/>
      <c r="BA240" s="269"/>
      <c r="BB240" s="269"/>
      <c r="BC240" s="269"/>
      <c r="BD240" s="269"/>
      <c r="BE240" s="269"/>
      <c r="BF240" s="269"/>
      <c r="BG240" s="269"/>
      <c r="BH240" s="269"/>
      <c r="BI240" s="269"/>
      <c r="BJ240" s="269"/>
      <c r="BK240" s="269"/>
      <c r="BL240" s="269"/>
      <c r="BM240" s="269"/>
      <c r="BN240" s="269"/>
      <c r="BO240" s="269"/>
      <c r="BP240" s="269"/>
      <c r="BQ240" s="269"/>
      <c r="BR240" s="269"/>
      <c r="BS240" s="269"/>
      <c r="BT240" s="269"/>
      <c r="BU240" s="269"/>
      <c r="BV240" s="269"/>
      <c r="BW240" s="269"/>
      <c r="BX240" s="269"/>
      <c r="BY240" s="269"/>
      <c r="BZ240" s="269"/>
      <c r="CA240" s="269"/>
      <c r="CB240" s="269"/>
      <c r="CC240" s="269"/>
      <c r="CD240" s="269"/>
      <c r="CE240" s="269"/>
      <c r="CF240" s="269"/>
      <c r="CG240" s="269"/>
      <c r="CH240" s="269"/>
      <c r="CI240" s="269"/>
      <c r="CJ240" s="269"/>
      <c r="CK240" s="269"/>
      <c r="CL240" s="269"/>
      <c r="CM240" s="269"/>
      <c r="CN240" s="269"/>
      <c r="CO240" s="269"/>
      <c r="CP240" s="269"/>
      <c r="CQ240" s="269"/>
      <c r="CR240" s="269"/>
      <c r="CS240" s="269"/>
      <c r="CT240" s="269"/>
      <c r="CU240" s="269"/>
      <c r="CV240" s="269"/>
      <c r="CW240" s="269"/>
      <c r="CX240" s="269"/>
      <c r="CY240" s="269"/>
      <c r="CZ240" s="269"/>
      <c r="DA240" s="269"/>
      <c r="DB240" s="269"/>
      <c r="DC240" s="269"/>
      <c r="DD240" s="269"/>
      <c r="DE240" s="269"/>
      <c r="DF240" s="269"/>
      <c r="DG240" s="269"/>
      <c r="DH240" s="269"/>
      <c r="DI240" s="269"/>
    </row>
    <row r="241" spans="1:113" x14ac:dyDescent="0.25">
      <c r="A241" s="269"/>
      <c r="B241" s="269"/>
      <c r="C241" s="2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  <c r="AA241" s="269"/>
      <c r="AB241" s="269"/>
      <c r="AC241" s="269"/>
      <c r="AD241" s="269"/>
      <c r="AE241" s="269"/>
      <c r="AF241" s="269"/>
      <c r="AG241" s="269"/>
      <c r="AH241" s="269"/>
      <c r="AI241" s="269"/>
      <c r="AJ241" s="269"/>
      <c r="AK241" s="269"/>
      <c r="AL241" s="269"/>
      <c r="AM241" s="269"/>
      <c r="AN241" s="269"/>
      <c r="AO241" s="269"/>
      <c r="AP241" s="269"/>
      <c r="AQ241" s="269"/>
      <c r="AR241" s="269"/>
      <c r="AS241" s="269"/>
      <c r="AT241" s="269"/>
      <c r="AU241" s="269"/>
      <c r="AV241" s="269"/>
      <c r="AW241" s="269"/>
      <c r="AX241" s="269"/>
      <c r="AY241" s="269"/>
      <c r="AZ241" s="269"/>
      <c r="BA241" s="269"/>
      <c r="BB241" s="269"/>
      <c r="BC241" s="269"/>
      <c r="BD241" s="269"/>
      <c r="BE241" s="269"/>
      <c r="BF241" s="269"/>
      <c r="BG241" s="269"/>
      <c r="BH241" s="269"/>
      <c r="BI241" s="269"/>
      <c r="BJ241" s="269"/>
      <c r="BK241" s="269"/>
      <c r="BL241" s="269"/>
      <c r="BM241" s="269"/>
      <c r="BN241" s="269"/>
      <c r="BO241" s="269"/>
      <c r="BP241" s="269"/>
      <c r="BQ241" s="269"/>
      <c r="BR241" s="269"/>
      <c r="BS241" s="269"/>
      <c r="BT241" s="269"/>
      <c r="BU241" s="269"/>
      <c r="BV241" s="269"/>
      <c r="BW241" s="269"/>
      <c r="BX241" s="269"/>
      <c r="BY241" s="269"/>
      <c r="BZ241" s="269"/>
      <c r="CA241" s="269"/>
      <c r="CB241" s="269"/>
      <c r="CC241" s="269"/>
      <c r="CD241" s="269"/>
      <c r="CE241" s="269"/>
      <c r="CF241" s="269"/>
      <c r="CG241" s="269"/>
      <c r="CH241" s="269"/>
      <c r="CI241" s="269"/>
      <c r="CJ241" s="269"/>
      <c r="CK241" s="269"/>
      <c r="CL241" s="269"/>
      <c r="CM241" s="269"/>
      <c r="CN241" s="269"/>
      <c r="CO241" s="269"/>
      <c r="CP241" s="269"/>
      <c r="CQ241" s="269"/>
      <c r="CR241" s="269"/>
      <c r="CS241" s="269"/>
      <c r="CT241" s="269"/>
      <c r="CU241" s="269"/>
      <c r="CV241" s="269"/>
      <c r="CW241" s="269"/>
      <c r="CX241" s="269"/>
      <c r="CY241" s="269"/>
      <c r="CZ241" s="269"/>
      <c r="DA241" s="269"/>
      <c r="DB241" s="269"/>
      <c r="DC241" s="269"/>
      <c r="DD241" s="269"/>
      <c r="DE241" s="269"/>
      <c r="DF241" s="269"/>
      <c r="DG241" s="269"/>
      <c r="DH241" s="269"/>
      <c r="DI241" s="269"/>
    </row>
    <row r="242" spans="1:113" x14ac:dyDescent="0.25">
      <c r="A242" s="269"/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  <c r="AA242" s="269"/>
      <c r="AB242" s="269"/>
      <c r="AC242" s="269"/>
      <c r="AD242" s="269"/>
      <c r="AE242" s="269"/>
      <c r="AF242" s="269"/>
      <c r="AG242" s="269"/>
      <c r="AH242" s="269"/>
      <c r="AI242" s="269"/>
      <c r="AJ242" s="269"/>
      <c r="AK242" s="269"/>
      <c r="AL242" s="269"/>
      <c r="AM242" s="269"/>
      <c r="AN242" s="269"/>
      <c r="AO242" s="269"/>
      <c r="AP242" s="269"/>
      <c r="AQ242" s="269"/>
      <c r="AR242" s="269"/>
      <c r="AS242" s="269"/>
      <c r="AT242" s="269"/>
      <c r="AU242" s="269"/>
      <c r="AV242" s="269"/>
      <c r="AW242" s="269"/>
      <c r="AX242" s="269"/>
      <c r="AY242" s="269"/>
      <c r="AZ242" s="269"/>
      <c r="BA242" s="269"/>
      <c r="BB242" s="269"/>
      <c r="BC242" s="269"/>
      <c r="BD242" s="269"/>
      <c r="BE242" s="269"/>
      <c r="BF242" s="269"/>
      <c r="BG242" s="269"/>
      <c r="BH242" s="269"/>
      <c r="BI242" s="269"/>
      <c r="BJ242" s="269"/>
      <c r="BK242" s="269"/>
      <c r="BL242" s="269"/>
      <c r="BM242" s="269"/>
      <c r="BN242" s="269"/>
      <c r="BO242" s="269"/>
      <c r="BP242" s="269"/>
      <c r="BQ242" s="269"/>
      <c r="BR242" s="269"/>
      <c r="BS242" s="269"/>
      <c r="BT242" s="269"/>
      <c r="BU242" s="269"/>
      <c r="BV242" s="269"/>
      <c r="BW242" s="269"/>
      <c r="BX242" s="269"/>
      <c r="BY242" s="269"/>
      <c r="BZ242" s="269"/>
      <c r="CA242" s="269"/>
      <c r="CB242" s="269"/>
      <c r="CC242" s="269"/>
      <c r="CD242" s="269"/>
      <c r="CE242" s="269"/>
      <c r="CF242" s="269"/>
      <c r="CG242" s="269"/>
      <c r="CH242" s="269"/>
      <c r="CI242" s="269"/>
      <c r="CJ242" s="269"/>
      <c r="CK242" s="269"/>
      <c r="CL242" s="269"/>
      <c r="CM242" s="269"/>
      <c r="CN242" s="269"/>
      <c r="CO242" s="269"/>
      <c r="CP242" s="269"/>
      <c r="CQ242" s="269"/>
      <c r="CR242" s="269"/>
      <c r="CS242" s="269"/>
      <c r="CT242" s="269"/>
      <c r="CU242" s="269"/>
      <c r="CV242" s="269"/>
      <c r="CW242" s="269"/>
      <c r="CX242" s="269"/>
      <c r="CY242" s="269"/>
      <c r="CZ242" s="269"/>
      <c r="DA242" s="269"/>
      <c r="DB242" s="269"/>
      <c r="DC242" s="269"/>
      <c r="DD242" s="269"/>
      <c r="DE242" s="269"/>
      <c r="DF242" s="269"/>
      <c r="DG242" s="269"/>
      <c r="DH242" s="269"/>
      <c r="DI242" s="269"/>
    </row>
    <row r="243" spans="1:113" x14ac:dyDescent="0.25">
      <c r="A243" s="269"/>
      <c r="B243" s="269"/>
      <c r="C243" s="2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  <c r="AA243" s="269"/>
      <c r="AB243" s="269"/>
      <c r="AC243" s="269"/>
      <c r="AD243" s="269"/>
      <c r="AE243" s="269"/>
      <c r="AF243" s="269"/>
      <c r="AG243" s="269"/>
      <c r="AH243" s="269"/>
      <c r="AI243" s="269"/>
      <c r="AJ243" s="269"/>
      <c r="AK243" s="269"/>
      <c r="AL243" s="269"/>
      <c r="AM243" s="269"/>
      <c r="AN243" s="269"/>
      <c r="AO243" s="269"/>
      <c r="AP243" s="269"/>
      <c r="AQ243" s="269"/>
      <c r="AR243" s="269"/>
      <c r="AS243" s="269"/>
      <c r="AT243" s="269"/>
      <c r="AU243" s="269"/>
      <c r="AV243" s="269"/>
      <c r="AW243" s="269"/>
      <c r="AX243" s="269"/>
      <c r="AY243" s="269"/>
      <c r="AZ243" s="269"/>
      <c r="BA243" s="269"/>
      <c r="BB243" s="269"/>
      <c r="BC243" s="269"/>
      <c r="BD243" s="269"/>
      <c r="BE243" s="269"/>
      <c r="BF243" s="269"/>
      <c r="BG243" s="269"/>
      <c r="BH243" s="269"/>
      <c r="BI243" s="269"/>
      <c r="BJ243" s="269"/>
      <c r="BK243" s="269"/>
      <c r="BL243" s="269"/>
      <c r="BM243" s="269"/>
      <c r="BN243" s="269"/>
      <c r="BO243" s="269"/>
      <c r="BP243" s="269"/>
      <c r="BQ243" s="269"/>
      <c r="BR243" s="269"/>
      <c r="BS243" s="269"/>
      <c r="BT243" s="269"/>
      <c r="BU243" s="269"/>
      <c r="BV243" s="269"/>
      <c r="BW243" s="269"/>
      <c r="BX243" s="269"/>
      <c r="BY243" s="269"/>
      <c r="BZ243" s="269"/>
      <c r="CA243" s="269"/>
      <c r="CB243" s="269"/>
      <c r="CC243" s="269"/>
      <c r="CD243" s="269"/>
      <c r="CE243" s="269"/>
      <c r="CF243" s="269"/>
      <c r="CG243" s="269"/>
      <c r="CH243" s="269"/>
      <c r="CI243" s="269"/>
      <c r="CJ243" s="269"/>
      <c r="CK243" s="269"/>
      <c r="CL243" s="269"/>
      <c r="CM243" s="269"/>
      <c r="CN243" s="269"/>
      <c r="CO243" s="269"/>
      <c r="CP243" s="269"/>
      <c r="CQ243" s="269"/>
      <c r="CR243" s="269"/>
      <c r="CS243" s="269"/>
      <c r="CT243" s="269"/>
      <c r="CU243" s="269"/>
      <c r="CV243" s="269"/>
      <c r="CW243" s="269"/>
      <c r="CX243" s="269"/>
      <c r="CY243" s="269"/>
      <c r="CZ243" s="269"/>
      <c r="DA243" s="269"/>
      <c r="DB243" s="269"/>
      <c r="DC243" s="269"/>
      <c r="DD243" s="269"/>
      <c r="DE243" s="269"/>
      <c r="DF243" s="269"/>
      <c r="DG243" s="269"/>
      <c r="DH243" s="269"/>
      <c r="DI243" s="269"/>
    </row>
    <row r="244" spans="1:113" x14ac:dyDescent="0.25">
      <c r="A244" s="269"/>
      <c r="B244" s="269"/>
      <c r="C244" s="269"/>
      <c r="D244" s="269"/>
      <c r="E244" s="269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  <c r="AA244" s="269"/>
      <c r="AB244" s="269"/>
      <c r="AC244" s="269"/>
      <c r="AD244" s="269"/>
      <c r="AE244" s="269"/>
      <c r="AF244" s="269"/>
      <c r="AG244" s="269"/>
      <c r="AH244" s="269"/>
      <c r="AI244" s="269"/>
      <c r="AJ244" s="269"/>
      <c r="AK244" s="269"/>
      <c r="AL244" s="269"/>
      <c r="AM244" s="269"/>
      <c r="AN244" s="269"/>
      <c r="AO244" s="269"/>
      <c r="AP244" s="269"/>
      <c r="AQ244" s="269"/>
      <c r="AR244" s="269"/>
      <c r="AS244" s="269"/>
      <c r="AT244" s="269"/>
      <c r="AU244" s="269"/>
      <c r="AV244" s="269"/>
      <c r="AW244" s="269"/>
      <c r="AX244" s="269"/>
      <c r="AY244" s="269"/>
      <c r="AZ244" s="269"/>
      <c r="BA244" s="269"/>
      <c r="BB244" s="269"/>
      <c r="BC244" s="269"/>
      <c r="BD244" s="269"/>
      <c r="BE244" s="269"/>
      <c r="BF244" s="269"/>
      <c r="BG244" s="269"/>
      <c r="BH244" s="269"/>
      <c r="BI244" s="269"/>
      <c r="BJ244" s="269"/>
      <c r="BK244" s="269"/>
      <c r="BL244" s="269"/>
      <c r="BM244" s="269"/>
      <c r="BN244" s="269"/>
      <c r="BO244" s="269"/>
      <c r="BP244" s="269"/>
      <c r="BQ244" s="269"/>
      <c r="BR244" s="269"/>
      <c r="BS244" s="269"/>
      <c r="BT244" s="269"/>
      <c r="BU244" s="269"/>
      <c r="BV244" s="269"/>
      <c r="BW244" s="269"/>
      <c r="BX244" s="269"/>
      <c r="BY244" s="269"/>
      <c r="BZ244" s="269"/>
      <c r="CA244" s="269"/>
      <c r="CB244" s="269"/>
      <c r="CC244" s="269"/>
      <c r="CD244" s="269"/>
      <c r="CE244" s="269"/>
      <c r="CF244" s="269"/>
      <c r="CG244" s="269"/>
      <c r="CH244" s="269"/>
      <c r="CI244" s="269"/>
      <c r="CJ244" s="269"/>
      <c r="CK244" s="269"/>
      <c r="CL244" s="269"/>
      <c r="CM244" s="269"/>
      <c r="CN244" s="269"/>
      <c r="CO244" s="269"/>
      <c r="CP244" s="269"/>
      <c r="CQ244" s="269"/>
      <c r="CR244" s="269"/>
      <c r="CS244" s="269"/>
      <c r="CT244" s="269"/>
      <c r="CU244" s="269"/>
      <c r="CV244" s="269"/>
      <c r="CW244" s="269"/>
      <c r="CX244" s="269"/>
      <c r="CY244" s="269"/>
      <c r="CZ244" s="269"/>
      <c r="DA244" s="269"/>
      <c r="DB244" s="269"/>
      <c r="DC244" s="269"/>
      <c r="DD244" s="269"/>
      <c r="DE244" s="269"/>
      <c r="DF244" s="269"/>
      <c r="DG244" s="269"/>
      <c r="DH244" s="269"/>
      <c r="DI244" s="269"/>
    </row>
    <row r="245" spans="1:113" x14ac:dyDescent="0.25">
      <c r="A245" s="269"/>
      <c r="B245" s="269"/>
      <c r="C245" s="269"/>
      <c r="D245" s="269"/>
      <c r="E245" s="269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  <c r="AA245" s="269"/>
      <c r="AB245" s="269"/>
      <c r="AC245" s="269"/>
      <c r="AD245" s="269"/>
      <c r="AE245" s="269"/>
      <c r="AF245" s="269"/>
      <c r="AG245" s="269"/>
      <c r="AH245" s="269"/>
      <c r="AI245" s="269"/>
      <c r="AJ245" s="269"/>
      <c r="AK245" s="269"/>
      <c r="AL245" s="269"/>
      <c r="AM245" s="269"/>
      <c r="AN245" s="269"/>
      <c r="AO245" s="269"/>
      <c r="AP245" s="269"/>
      <c r="AQ245" s="269"/>
      <c r="AR245" s="269"/>
      <c r="AS245" s="269"/>
      <c r="AT245" s="269"/>
      <c r="AU245" s="269"/>
      <c r="AV245" s="269"/>
      <c r="AW245" s="269"/>
      <c r="AX245" s="269"/>
      <c r="AY245" s="269"/>
      <c r="AZ245" s="269"/>
      <c r="BA245" s="269"/>
      <c r="BB245" s="269"/>
      <c r="BC245" s="269"/>
      <c r="BD245" s="269"/>
      <c r="BE245" s="269"/>
      <c r="BF245" s="269"/>
      <c r="BG245" s="269"/>
      <c r="BH245" s="269"/>
      <c r="BI245" s="269"/>
      <c r="BJ245" s="269"/>
      <c r="BK245" s="269"/>
      <c r="BL245" s="269"/>
      <c r="BM245" s="269"/>
      <c r="BN245" s="269"/>
      <c r="BO245" s="269"/>
      <c r="BP245" s="269"/>
      <c r="BQ245" s="269"/>
      <c r="BR245" s="269"/>
      <c r="BS245" s="269"/>
      <c r="BT245" s="269"/>
      <c r="BU245" s="269"/>
      <c r="BV245" s="269"/>
      <c r="BW245" s="269"/>
      <c r="BX245" s="269"/>
      <c r="BY245" s="269"/>
      <c r="BZ245" s="269"/>
      <c r="CA245" s="269"/>
      <c r="CB245" s="269"/>
      <c r="CC245" s="269"/>
      <c r="CD245" s="269"/>
      <c r="CE245" s="269"/>
      <c r="CF245" s="269"/>
      <c r="CG245" s="269"/>
      <c r="CH245" s="269"/>
      <c r="CI245" s="269"/>
      <c r="CJ245" s="269"/>
      <c r="CK245" s="269"/>
      <c r="CL245" s="269"/>
      <c r="CM245" s="269"/>
      <c r="CN245" s="269"/>
      <c r="CO245" s="269"/>
      <c r="CP245" s="269"/>
      <c r="CQ245" s="269"/>
      <c r="CR245" s="269"/>
      <c r="CS245" s="269"/>
      <c r="CT245" s="269"/>
      <c r="CU245" s="269"/>
      <c r="CV245" s="269"/>
      <c r="CW245" s="269"/>
      <c r="CX245" s="269"/>
      <c r="CY245" s="269"/>
      <c r="CZ245" s="269"/>
      <c r="DA245" s="269"/>
      <c r="DB245" s="269"/>
      <c r="DC245" s="269"/>
      <c r="DD245" s="269"/>
      <c r="DE245" s="269"/>
      <c r="DF245" s="269"/>
      <c r="DG245" s="269"/>
      <c r="DH245" s="269"/>
      <c r="DI245" s="269"/>
    </row>
    <row r="246" spans="1:113" x14ac:dyDescent="0.25">
      <c r="A246" s="269"/>
      <c r="B246" s="269"/>
      <c r="C246" s="2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  <c r="AA246" s="269"/>
      <c r="AB246" s="269"/>
      <c r="AC246" s="269"/>
      <c r="AD246" s="269"/>
      <c r="AE246" s="269"/>
      <c r="AF246" s="269"/>
      <c r="AG246" s="269"/>
      <c r="AH246" s="269"/>
      <c r="AI246" s="269"/>
      <c r="AJ246" s="269"/>
      <c r="AK246" s="269"/>
      <c r="AL246" s="269"/>
      <c r="AM246" s="269"/>
      <c r="AN246" s="269"/>
      <c r="AO246" s="269"/>
      <c r="AP246" s="269"/>
      <c r="AQ246" s="269"/>
      <c r="AR246" s="269"/>
      <c r="AS246" s="269"/>
      <c r="AT246" s="269"/>
      <c r="AU246" s="269"/>
      <c r="AV246" s="269"/>
      <c r="AW246" s="269"/>
      <c r="AX246" s="269"/>
      <c r="AY246" s="269"/>
      <c r="AZ246" s="269"/>
      <c r="BA246" s="269"/>
      <c r="BB246" s="269"/>
      <c r="BC246" s="269"/>
      <c r="BD246" s="269"/>
      <c r="BE246" s="269"/>
      <c r="BF246" s="269"/>
      <c r="BG246" s="269"/>
      <c r="BH246" s="269"/>
      <c r="BI246" s="269"/>
      <c r="BJ246" s="269"/>
      <c r="BK246" s="269"/>
      <c r="BL246" s="269"/>
      <c r="BM246" s="269"/>
      <c r="BN246" s="269"/>
      <c r="BO246" s="269"/>
      <c r="BP246" s="269"/>
      <c r="BQ246" s="269"/>
      <c r="BR246" s="269"/>
      <c r="BS246" s="269"/>
      <c r="BT246" s="269"/>
      <c r="BU246" s="269"/>
      <c r="BV246" s="269"/>
      <c r="BW246" s="269"/>
      <c r="BX246" s="269"/>
      <c r="BY246" s="269"/>
      <c r="BZ246" s="269"/>
      <c r="CA246" s="269"/>
      <c r="CB246" s="269"/>
      <c r="CC246" s="269"/>
      <c r="CD246" s="269"/>
      <c r="CE246" s="269"/>
      <c r="CF246" s="269"/>
      <c r="CG246" s="269"/>
      <c r="CH246" s="269"/>
      <c r="CI246" s="269"/>
      <c r="CJ246" s="269"/>
      <c r="CK246" s="269"/>
      <c r="CL246" s="269"/>
      <c r="CM246" s="269"/>
      <c r="CN246" s="269"/>
      <c r="CO246" s="269"/>
      <c r="CP246" s="269"/>
      <c r="CQ246" s="269"/>
      <c r="CR246" s="269"/>
      <c r="CS246" s="269"/>
      <c r="CT246" s="269"/>
      <c r="CU246" s="269"/>
      <c r="CV246" s="269"/>
      <c r="CW246" s="269"/>
      <c r="CX246" s="269"/>
      <c r="CY246" s="269"/>
      <c r="CZ246" s="269"/>
      <c r="DA246" s="269"/>
      <c r="DB246" s="269"/>
      <c r="DC246" s="269"/>
      <c r="DD246" s="269"/>
      <c r="DE246" s="269"/>
      <c r="DF246" s="269"/>
      <c r="DG246" s="269"/>
      <c r="DH246" s="269"/>
      <c r="DI246" s="269"/>
    </row>
    <row r="247" spans="1:113" x14ac:dyDescent="0.25">
      <c r="A247" s="269"/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269"/>
      <c r="AH247" s="269"/>
      <c r="AI247" s="269"/>
      <c r="AJ247" s="269"/>
      <c r="AK247" s="269"/>
      <c r="AL247" s="269"/>
      <c r="AM247" s="269"/>
      <c r="AN247" s="269"/>
      <c r="AO247" s="269"/>
      <c r="AP247" s="269"/>
      <c r="AQ247" s="269"/>
      <c r="AR247" s="269"/>
      <c r="AS247" s="269"/>
      <c r="AT247" s="269"/>
      <c r="AU247" s="269"/>
      <c r="AV247" s="269"/>
      <c r="AW247" s="269"/>
      <c r="AX247" s="269"/>
      <c r="AY247" s="269"/>
      <c r="AZ247" s="269"/>
      <c r="BA247" s="269"/>
      <c r="BB247" s="269"/>
      <c r="BC247" s="269"/>
      <c r="BD247" s="269"/>
      <c r="BE247" s="269"/>
      <c r="BF247" s="269"/>
      <c r="BG247" s="269"/>
      <c r="BH247" s="269"/>
      <c r="BI247" s="269"/>
      <c r="BJ247" s="269"/>
      <c r="BK247" s="269"/>
      <c r="BL247" s="269"/>
      <c r="BM247" s="269"/>
      <c r="BN247" s="269"/>
      <c r="BO247" s="269"/>
      <c r="BP247" s="269"/>
      <c r="BQ247" s="269"/>
      <c r="BR247" s="269"/>
      <c r="BS247" s="269"/>
      <c r="BT247" s="269"/>
      <c r="BU247" s="269"/>
      <c r="BV247" s="269"/>
      <c r="BW247" s="269"/>
      <c r="BX247" s="269"/>
      <c r="BY247" s="269"/>
      <c r="BZ247" s="269"/>
      <c r="CA247" s="269"/>
      <c r="CB247" s="269"/>
      <c r="CC247" s="269"/>
      <c r="CD247" s="269"/>
      <c r="CE247" s="269"/>
      <c r="CF247" s="269"/>
      <c r="CG247" s="269"/>
      <c r="CH247" s="269"/>
      <c r="CI247" s="269"/>
      <c r="CJ247" s="269"/>
      <c r="CK247" s="269"/>
      <c r="CL247" s="269"/>
      <c r="CM247" s="269"/>
      <c r="CN247" s="269"/>
      <c r="CO247" s="269"/>
      <c r="CP247" s="269"/>
      <c r="CQ247" s="269"/>
      <c r="CR247" s="269"/>
      <c r="CS247" s="269"/>
      <c r="CT247" s="269"/>
      <c r="CU247" s="269"/>
      <c r="CV247" s="269"/>
      <c r="CW247" s="269"/>
      <c r="CX247" s="269"/>
      <c r="CY247" s="269"/>
      <c r="CZ247" s="269"/>
      <c r="DA247" s="269"/>
      <c r="DB247" s="269"/>
      <c r="DC247" s="269"/>
      <c r="DD247" s="269"/>
      <c r="DE247" s="269"/>
      <c r="DF247" s="269"/>
      <c r="DG247" s="269"/>
      <c r="DH247" s="269"/>
      <c r="DI247" s="269"/>
    </row>
    <row r="248" spans="1:113" x14ac:dyDescent="0.25">
      <c r="A248" s="269"/>
      <c r="B248" s="269"/>
      <c r="C248" s="2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  <c r="AA248" s="269"/>
      <c r="AB248" s="269"/>
      <c r="AC248" s="269"/>
      <c r="AD248" s="269"/>
      <c r="AE248" s="269"/>
      <c r="AF248" s="269"/>
      <c r="AG248" s="269"/>
      <c r="AH248" s="269"/>
      <c r="AI248" s="269"/>
      <c r="AJ248" s="269"/>
      <c r="AK248" s="269"/>
      <c r="AL248" s="269"/>
      <c r="AM248" s="269"/>
      <c r="AN248" s="269"/>
      <c r="AO248" s="269"/>
      <c r="AP248" s="269"/>
      <c r="AQ248" s="269"/>
      <c r="AR248" s="269"/>
      <c r="AS248" s="269"/>
      <c r="AT248" s="269"/>
      <c r="AU248" s="269"/>
      <c r="AV248" s="269"/>
      <c r="AW248" s="269"/>
      <c r="AX248" s="269"/>
      <c r="AY248" s="269"/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69"/>
      <c r="BM248" s="269"/>
      <c r="BN248" s="269"/>
      <c r="BO248" s="269"/>
      <c r="BP248" s="269"/>
      <c r="BQ248" s="269"/>
      <c r="BR248" s="269"/>
      <c r="BS248" s="269"/>
      <c r="BT248" s="269"/>
      <c r="BU248" s="269"/>
      <c r="BV248" s="269"/>
      <c r="BW248" s="269"/>
      <c r="BX248" s="269"/>
      <c r="BY248" s="269"/>
      <c r="BZ248" s="269"/>
      <c r="CA248" s="269"/>
      <c r="CB248" s="269"/>
      <c r="CC248" s="269"/>
      <c r="CD248" s="269"/>
      <c r="CE248" s="269"/>
      <c r="CF248" s="269"/>
      <c r="CG248" s="269"/>
      <c r="CH248" s="269"/>
      <c r="CI248" s="269"/>
      <c r="CJ248" s="269"/>
      <c r="CK248" s="269"/>
      <c r="CL248" s="269"/>
      <c r="CM248" s="269"/>
      <c r="CN248" s="269"/>
      <c r="CO248" s="269"/>
      <c r="CP248" s="269"/>
      <c r="CQ248" s="269"/>
      <c r="CR248" s="269"/>
      <c r="CS248" s="269"/>
      <c r="CT248" s="269"/>
      <c r="CU248" s="269"/>
      <c r="CV248" s="269"/>
      <c r="CW248" s="269"/>
      <c r="CX248" s="269"/>
      <c r="CY248" s="269"/>
      <c r="CZ248" s="269"/>
      <c r="DA248" s="269"/>
      <c r="DB248" s="269"/>
      <c r="DC248" s="269"/>
      <c r="DD248" s="269"/>
      <c r="DE248" s="269"/>
      <c r="DF248" s="269"/>
      <c r="DG248" s="269"/>
      <c r="DH248" s="269"/>
      <c r="DI248" s="269"/>
    </row>
    <row r="249" spans="1:113" x14ac:dyDescent="0.25">
      <c r="A249" s="269"/>
      <c r="B249" s="269"/>
      <c r="C249" s="269"/>
      <c r="D249" s="269"/>
      <c r="E249" s="269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26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  <c r="CA249" s="269"/>
      <c r="CB249" s="269"/>
      <c r="CC249" s="269"/>
      <c r="CD249" s="269"/>
      <c r="CE249" s="269"/>
      <c r="CF249" s="269"/>
      <c r="CG249" s="269"/>
      <c r="CH249" s="269"/>
      <c r="CI249" s="269"/>
      <c r="CJ249" s="269"/>
      <c r="CK249" s="269"/>
      <c r="CL249" s="269"/>
      <c r="CM249" s="269"/>
      <c r="CN249" s="269"/>
      <c r="CO249" s="269"/>
      <c r="CP249" s="269"/>
      <c r="CQ249" s="269"/>
      <c r="CR249" s="269"/>
      <c r="CS249" s="269"/>
      <c r="CT249" s="269"/>
      <c r="CU249" s="269"/>
      <c r="CV249" s="269"/>
      <c r="CW249" s="269"/>
      <c r="CX249" s="269"/>
      <c r="CY249" s="269"/>
      <c r="CZ249" s="269"/>
      <c r="DA249" s="269"/>
      <c r="DB249" s="269"/>
      <c r="DC249" s="269"/>
      <c r="DD249" s="269"/>
      <c r="DE249" s="269"/>
      <c r="DF249" s="269"/>
      <c r="DG249" s="269"/>
      <c r="DH249" s="269"/>
      <c r="DI249" s="269"/>
    </row>
    <row r="250" spans="1:113" x14ac:dyDescent="0.25">
      <c r="A250" s="269"/>
      <c r="B250" s="269"/>
      <c r="C250" s="269"/>
      <c r="D250" s="269"/>
      <c r="E250" s="269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  <c r="AA250" s="269"/>
      <c r="AB250" s="269"/>
      <c r="AC250" s="269"/>
      <c r="AD250" s="269"/>
      <c r="AE250" s="269"/>
      <c r="AF250" s="269"/>
      <c r="AG250" s="269"/>
      <c r="AH250" s="269"/>
      <c r="AI250" s="269"/>
      <c r="AJ250" s="269"/>
      <c r="AK250" s="269"/>
      <c r="AL250" s="269"/>
      <c r="AM250" s="269"/>
      <c r="AN250" s="269"/>
      <c r="AO250" s="269"/>
      <c r="AP250" s="269"/>
      <c r="AQ250" s="269"/>
      <c r="AR250" s="269"/>
      <c r="AS250" s="269"/>
      <c r="AT250" s="269"/>
      <c r="AU250" s="269"/>
      <c r="AV250" s="269"/>
      <c r="AW250" s="269"/>
      <c r="AX250" s="269"/>
      <c r="AY250" s="269"/>
      <c r="AZ250" s="269"/>
      <c r="BA250" s="269"/>
      <c r="BB250" s="269"/>
      <c r="BC250" s="269"/>
      <c r="BD250" s="269"/>
      <c r="BE250" s="269"/>
      <c r="BF250" s="269"/>
      <c r="BG250" s="269"/>
      <c r="BH250" s="269"/>
      <c r="BI250" s="269"/>
      <c r="BJ250" s="269"/>
      <c r="BK250" s="269"/>
      <c r="BL250" s="269"/>
      <c r="BM250" s="269"/>
      <c r="BN250" s="269"/>
      <c r="BO250" s="269"/>
      <c r="BP250" s="269"/>
      <c r="BQ250" s="269"/>
      <c r="BR250" s="269"/>
      <c r="BS250" s="269"/>
      <c r="BT250" s="269"/>
      <c r="BU250" s="269"/>
      <c r="BV250" s="269"/>
      <c r="BW250" s="269"/>
      <c r="BX250" s="269"/>
      <c r="BY250" s="269"/>
      <c r="BZ250" s="269"/>
      <c r="CA250" s="269"/>
      <c r="CB250" s="269"/>
      <c r="CC250" s="269"/>
      <c r="CD250" s="269"/>
      <c r="CE250" s="269"/>
      <c r="CF250" s="269"/>
      <c r="CG250" s="269"/>
      <c r="CH250" s="269"/>
      <c r="CI250" s="269"/>
      <c r="CJ250" s="269"/>
      <c r="CK250" s="269"/>
      <c r="CL250" s="269"/>
      <c r="CM250" s="269"/>
      <c r="CN250" s="269"/>
      <c r="CO250" s="269"/>
      <c r="CP250" s="269"/>
      <c r="CQ250" s="269"/>
      <c r="CR250" s="269"/>
      <c r="CS250" s="269"/>
      <c r="CT250" s="269"/>
      <c r="CU250" s="269"/>
      <c r="CV250" s="269"/>
      <c r="CW250" s="269"/>
      <c r="CX250" s="269"/>
      <c r="CY250" s="269"/>
      <c r="CZ250" s="269"/>
      <c r="DA250" s="269"/>
      <c r="DB250" s="269"/>
      <c r="DC250" s="269"/>
      <c r="DD250" s="269"/>
      <c r="DE250" s="269"/>
      <c r="DF250" s="269"/>
      <c r="DG250" s="269"/>
      <c r="DH250" s="269"/>
      <c r="DI250" s="269"/>
    </row>
    <row r="251" spans="1:113" x14ac:dyDescent="0.25">
      <c r="A251" s="269"/>
      <c r="B251" s="269"/>
      <c r="C251" s="269"/>
      <c r="D251" s="269"/>
      <c r="E251" s="269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269"/>
      <c r="AH251" s="269"/>
      <c r="AI251" s="269"/>
      <c r="AJ251" s="269"/>
      <c r="AK251" s="269"/>
      <c r="AL251" s="269"/>
      <c r="AM251" s="269"/>
      <c r="AN251" s="269"/>
      <c r="AO251" s="269"/>
      <c r="AP251" s="269"/>
      <c r="AQ251" s="269"/>
      <c r="AR251" s="269"/>
      <c r="AS251" s="269"/>
      <c r="AT251" s="269"/>
      <c r="AU251" s="269"/>
      <c r="AV251" s="269"/>
      <c r="AW251" s="269"/>
      <c r="AX251" s="269"/>
      <c r="AY251" s="269"/>
      <c r="AZ251" s="269"/>
      <c r="BA251" s="269"/>
      <c r="BB251" s="269"/>
      <c r="BC251" s="269"/>
      <c r="BD251" s="269"/>
      <c r="BE251" s="269"/>
      <c r="BF251" s="269"/>
      <c r="BG251" s="269"/>
      <c r="BH251" s="269"/>
      <c r="BI251" s="269"/>
      <c r="BJ251" s="269"/>
      <c r="BK251" s="269"/>
      <c r="BL251" s="269"/>
      <c r="BM251" s="269"/>
      <c r="BN251" s="269"/>
      <c r="BO251" s="269"/>
      <c r="BP251" s="269"/>
      <c r="BQ251" s="269"/>
      <c r="BR251" s="269"/>
      <c r="BS251" s="269"/>
      <c r="BT251" s="269"/>
      <c r="BU251" s="269"/>
      <c r="BV251" s="269"/>
      <c r="BW251" s="269"/>
      <c r="BX251" s="269"/>
      <c r="BY251" s="269"/>
      <c r="BZ251" s="269"/>
      <c r="CA251" s="269"/>
      <c r="CB251" s="269"/>
      <c r="CC251" s="269"/>
      <c r="CD251" s="269"/>
      <c r="CE251" s="269"/>
      <c r="CF251" s="269"/>
      <c r="CG251" s="269"/>
      <c r="CH251" s="269"/>
      <c r="CI251" s="269"/>
      <c r="CJ251" s="269"/>
      <c r="CK251" s="269"/>
      <c r="CL251" s="269"/>
      <c r="CM251" s="269"/>
      <c r="CN251" s="269"/>
      <c r="CO251" s="269"/>
      <c r="CP251" s="269"/>
      <c r="CQ251" s="269"/>
      <c r="CR251" s="269"/>
      <c r="CS251" s="269"/>
      <c r="CT251" s="269"/>
      <c r="CU251" s="269"/>
      <c r="CV251" s="269"/>
      <c r="CW251" s="269"/>
      <c r="CX251" s="269"/>
      <c r="CY251" s="269"/>
      <c r="CZ251" s="269"/>
      <c r="DA251" s="269"/>
      <c r="DB251" s="269"/>
      <c r="DC251" s="269"/>
      <c r="DD251" s="269"/>
      <c r="DE251" s="269"/>
      <c r="DF251" s="269"/>
      <c r="DG251" s="269"/>
      <c r="DH251" s="269"/>
      <c r="DI251" s="269"/>
    </row>
    <row r="252" spans="1:113" x14ac:dyDescent="0.25">
      <c r="A252" s="269"/>
      <c r="B252" s="269"/>
      <c r="C252" s="2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  <c r="AA252" s="269"/>
      <c r="AB252" s="269"/>
      <c r="AC252" s="269"/>
      <c r="AD252" s="269"/>
      <c r="AE252" s="269"/>
      <c r="AF252" s="269"/>
      <c r="AG252" s="269"/>
      <c r="AH252" s="269"/>
      <c r="AI252" s="269"/>
      <c r="AJ252" s="269"/>
      <c r="AK252" s="269"/>
      <c r="AL252" s="269"/>
      <c r="AM252" s="269"/>
      <c r="AN252" s="269"/>
      <c r="AO252" s="269"/>
      <c r="AP252" s="269"/>
      <c r="AQ252" s="269"/>
      <c r="AR252" s="269"/>
      <c r="AS252" s="269"/>
      <c r="AT252" s="269"/>
      <c r="AU252" s="269"/>
      <c r="AV252" s="269"/>
      <c r="AW252" s="269"/>
      <c r="AX252" s="269"/>
      <c r="AY252" s="269"/>
      <c r="AZ252" s="269"/>
      <c r="BA252" s="269"/>
      <c r="BB252" s="269"/>
      <c r="BC252" s="269"/>
      <c r="BD252" s="269"/>
      <c r="BE252" s="269"/>
      <c r="BF252" s="269"/>
      <c r="BG252" s="269"/>
      <c r="BH252" s="269"/>
      <c r="BI252" s="269"/>
      <c r="BJ252" s="269"/>
      <c r="BK252" s="269"/>
      <c r="BL252" s="269"/>
      <c r="BM252" s="269"/>
      <c r="BN252" s="269"/>
      <c r="BO252" s="269"/>
      <c r="BP252" s="269"/>
      <c r="BQ252" s="269"/>
      <c r="BR252" s="269"/>
      <c r="BS252" s="269"/>
      <c r="BT252" s="269"/>
      <c r="BU252" s="269"/>
      <c r="BV252" s="269"/>
      <c r="BW252" s="269"/>
      <c r="BX252" s="269"/>
      <c r="BY252" s="269"/>
      <c r="BZ252" s="269"/>
      <c r="CA252" s="269"/>
      <c r="CB252" s="269"/>
      <c r="CC252" s="269"/>
      <c r="CD252" s="269"/>
      <c r="CE252" s="269"/>
      <c r="CF252" s="269"/>
      <c r="CG252" s="269"/>
      <c r="CH252" s="269"/>
      <c r="CI252" s="269"/>
      <c r="CJ252" s="269"/>
      <c r="CK252" s="269"/>
      <c r="CL252" s="269"/>
      <c r="CM252" s="269"/>
      <c r="CN252" s="269"/>
      <c r="CO252" s="269"/>
      <c r="CP252" s="269"/>
      <c r="CQ252" s="269"/>
      <c r="CR252" s="269"/>
      <c r="CS252" s="269"/>
      <c r="CT252" s="269"/>
      <c r="CU252" s="269"/>
      <c r="CV252" s="269"/>
      <c r="CW252" s="269"/>
      <c r="CX252" s="269"/>
      <c r="CY252" s="269"/>
      <c r="CZ252" s="269"/>
      <c r="DA252" s="269"/>
      <c r="DB252" s="269"/>
      <c r="DC252" s="269"/>
      <c r="DD252" s="269"/>
      <c r="DE252" s="269"/>
      <c r="DF252" s="269"/>
      <c r="DG252" s="269"/>
      <c r="DH252" s="269"/>
      <c r="DI252" s="269"/>
    </row>
    <row r="253" spans="1:113" x14ac:dyDescent="0.25">
      <c r="A253" s="269"/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  <c r="AA253" s="269"/>
      <c r="AB253" s="269"/>
      <c r="AC253" s="269"/>
      <c r="AD253" s="269"/>
      <c r="AE253" s="269"/>
      <c r="AF253" s="269"/>
      <c r="AG253" s="269"/>
      <c r="AH253" s="269"/>
      <c r="AI253" s="269"/>
      <c r="AJ253" s="269"/>
      <c r="AK253" s="269"/>
      <c r="AL253" s="269"/>
      <c r="AM253" s="269"/>
      <c r="AN253" s="269"/>
      <c r="AO253" s="269"/>
      <c r="AP253" s="269"/>
      <c r="AQ253" s="269"/>
      <c r="AR253" s="269"/>
      <c r="AS253" s="269"/>
      <c r="AT253" s="269"/>
      <c r="AU253" s="269"/>
      <c r="AV253" s="269"/>
      <c r="AW253" s="269"/>
      <c r="AX253" s="269"/>
      <c r="AY253" s="269"/>
      <c r="AZ253" s="269"/>
      <c r="BA253" s="269"/>
      <c r="BB253" s="269"/>
      <c r="BC253" s="269"/>
      <c r="BD253" s="269"/>
      <c r="BE253" s="269"/>
      <c r="BF253" s="269"/>
      <c r="BG253" s="269"/>
      <c r="BH253" s="269"/>
      <c r="BI253" s="269"/>
      <c r="BJ253" s="269"/>
      <c r="BK253" s="269"/>
      <c r="BL253" s="269"/>
      <c r="BM253" s="269"/>
      <c r="BN253" s="269"/>
      <c r="BO253" s="269"/>
      <c r="BP253" s="269"/>
      <c r="BQ253" s="269"/>
      <c r="BR253" s="269"/>
      <c r="BS253" s="269"/>
      <c r="BT253" s="269"/>
      <c r="BU253" s="269"/>
      <c r="BV253" s="269"/>
      <c r="BW253" s="269"/>
      <c r="BX253" s="269"/>
      <c r="BY253" s="269"/>
      <c r="BZ253" s="269"/>
      <c r="CA253" s="269"/>
      <c r="CB253" s="269"/>
      <c r="CC253" s="269"/>
      <c r="CD253" s="269"/>
      <c r="CE253" s="269"/>
      <c r="CF253" s="269"/>
      <c r="CG253" s="269"/>
      <c r="CH253" s="269"/>
      <c r="CI253" s="269"/>
      <c r="CJ253" s="269"/>
      <c r="CK253" s="269"/>
      <c r="CL253" s="269"/>
      <c r="CM253" s="269"/>
      <c r="CN253" s="269"/>
      <c r="CO253" s="269"/>
      <c r="CP253" s="269"/>
      <c r="CQ253" s="269"/>
      <c r="CR253" s="269"/>
      <c r="CS253" s="269"/>
      <c r="CT253" s="269"/>
      <c r="CU253" s="269"/>
      <c r="CV253" s="269"/>
      <c r="CW253" s="269"/>
      <c r="CX253" s="269"/>
      <c r="CY253" s="269"/>
      <c r="CZ253" s="269"/>
      <c r="DA253" s="269"/>
      <c r="DB253" s="269"/>
      <c r="DC253" s="269"/>
      <c r="DD253" s="269"/>
      <c r="DE253" s="269"/>
      <c r="DF253" s="269"/>
      <c r="DG253" s="269"/>
      <c r="DH253" s="269"/>
      <c r="DI253" s="269"/>
    </row>
    <row r="254" spans="1:113" x14ac:dyDescent="0.25">
      <c r="A254" s="269"/>
      <c r="B254" s="269"/>
      <c r="C254" s="2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  <c r="AA254" s="269"/>
      <c r="AB254" s="269"/>
      <c r="AC254" s="269"/>
      <c r="AD254" s="269"/>
      <c r="AE254" s="269"/>
      <c r="AF254" s="269"/>
      <c r="AG254" s="269"/>
      <c r="AH254" s="269"/>
      <c r="AI254" s="269"/>
      <c r="AJ254" s="269"/>
      <c r="AK254" s="269"/>
      <c r="AL254" s="269"/>
      <c r="AM254" s="269"/>
      <c r="AN254" s="269"/>
      <c r="AO254" s="269"/>
      <c r="AP254" s="269"/>
      <c r="AQ254" s="269"/>
      <c r="AR254" s="269"/>
      <c r="AS254" s="269"/>
      <c r="AT254" s="269"/>
      <c r="AU254" s="269"/>
      <c r="AV254" s="269"/>
      <c r="AW254" s="269"/>
      <c r="AX254" s="269"/>
      <c r="AY254" s="269"/>
      <c r="AZ254" s="269"/>
      <c r="BA254" s="269"/>
      <c r="BB254" s="269"/>
      <c r="BC254" s="269"/>
      <c r="BD254" s="269"/>
      <c r="BE254" s="269"/>
      <c r="BF254" s="269"/>
      <c r="BG254" s="269"/>
      <c r="BH254" s="269"/>
      <c r="BI254" s="269"/>
      <c r="BJ254" s="269"/>
      <c r="BK254" s="269"/>
      <c r="BL254" s="269"/>
      <c r="BM254" s="269"/>
      <c r="BN254" s="269"/>
      <c r="BO254" s="269"/>
      <c r="BP254" s="269"/>
      <c r="BQ254" s="269"/>
      <c r="BR254" s="269"/>
      <c r="BS254" s="269"/>
      <c r="BT254" s="269"/>
      <c r="BU254" s="269"/>
      <c r="BV254" s="269"/>
      <c r="BW254" s="269"/>
      <c r="BX254" s="269"/>
      <c r="BY254" s="269"/>
      <c r="BZ254" s="269"/>
      <c r="CA254" s="269"/>
      <c r="CB254" s="269"/>
      <c r="CC254" s="269"/>
      <c r="CD254" s="269"/>
      <c r="CE254" s="269"/>
      <c r="CF254" s="269"/>
      <c r="CG254" s="269"/>
      <c r="CH254" s="269"/>
      <c r="CI254" s="269"/>
      <c r="CJ254" s="269"/>
      <c r="CK254" s="269"/>
      <c r="CL254" s="269"/>
      <c r="CM254" s="269"/>
      <c r="CN254" s="269"/>
      <c r="CO254" s="269"/>
      <c r="CP254" s="269"/>
      <c r="CQ254" s="269"/>
      <c r="CR254" s="269"/>
      <c r="CS254" s="269"/>
      <c r="CT254" s="269"/>
      <c r="CU254" s="269"/>
      <c r="CV254" s="269"/>
      <c r="CW254" s="269"/>
      <c r="CX254" s="269"/>
      <c r="CY254" s="269"/>
      <c r="CZ254" s="269"/>
      <c r="DA254" s="269"/>
      <c r="DB254" s="269"/>
      <c r="DC254" s="269"/>
      <c r="DD254" s="269"/>
      <c r="DE254" s="269"/>
      <c r="DF254" s="269"/>
      <c r="DG254" s="269"/>
      <c r="DH254" s="269"/>
      <c r="DI254" s="269"/>
    </row>
    <row r="255" spans="1:113" x14ac:dyDescent="0.25">
      <c r="A255" s="269"/>
      <c r="B255" s="269"/>
      <c r="C255" s="269"/>
      <c r="D255" s="269"/>
      <c r="E255" s="269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  <c r="AA255" s="269"/>
      <c r="AB255" s="269"/>
      <c r="AC255" s="269"/>
      <c r="AD255" s="269"/>
      <c r="AE255" s="269"/>
      <c r="AF255" s="269"/>
      <c r="AG255" s="269"/>
      <c r="AH255" s="269"/>
      <c r="AI255" s="269"/>
      <c r="AJ255" s="269"/>
      <c r="AK255" s="269"/>
      <c r="AL255" s="269"/>
      <c r="AM255" s="269"/>
      <c r="AN255" s="269"/>
      <c r="AO255" s="269"/>
      <c r="AP255" s="269"/>
      <c r="AQ255" s="269"/>
      <c r="AR255" s="269"/>
      <c r="AS255" s="269"/>
      <c r="AT255" s="269"/>
      <c r="AU255" s="269"/>
      <c r="AV255" s="269"/>
      <c r="AW255" s="269"/>
      <c r="AX255" s="269"/>
      <c r="AY255" s="269"/>
      <c r="AZ255" s="269"/>
      <c r="BA255" s="269"/>
      <c r="BB255" s="269"/>
      <c r="BC255" s="269"/>
      <c r="BD255" s="269"/>
      <c r="BE255" s="269"/>
      <c r="BF255" s="269"/>
      <c r="BG255" s="269"/>
      <c r="BH255" s="269"/>
      <c r="BI255" s="269"/>
      <c r="BJ255" s="269"/>
      <c r="BK255" s="269"/>
      <c r="BL255" s="269"/>
      <c r="BM255" s="269"/>
      <c r="BN255" s="269"/>
      <c r="BO255" s="269"/>
      <c r="BP255" s="269"/>
      <c r="BQ255" s="269"/>
      <c r="BR255" s="269"/>
      <c r="BS255" s="269"/>
      <c r="BT255" s="269"/>
      <c r="BU255" s="269"/>
      <c r="BV255" s="269"/>
      <c r="BW255" s="269"/>
      <c r="BX255" s="269"/>
      <c r="BY255" s="269"/>
      <c r="BZ255" s="269"/>
      <c r="CA255" s="269"/>
      <c r="CB255" s="269"/>
      <c r="CC255" s="269"/>
      <c r="CD255" s="269"/>
      <c r="CE255" s="269"/>
      <c r="CF255" s="269"/>
      <c r="CG255" s="269"/>
      <c r="CH255" s="269"/>
      <c r="CI255" s="269"/>
      <c r="CJ255" s="269"/>
      <c r="CK255" s="269"/>
      <c r="CL255" s="269"/>
      <c r="CM255" s="269"/>
      <c r="CN255" s="269"/>
      <c r="CO255" s="269"/>
      <c r="CP255" s="269"/>
      <c r="CQ255" s="269"/>
      <c r="CR255" s="269"/>
      <c r="CS255" s="269"/>
      <c r="CT255" s="269"/>
      <c r="CU255" s="269"/>
      <c r="CV255" s="269"/>
      <c r="CW255" s="269"/>
      <c r="CX255" s="269"/>
      <c r="CY255" s="269"/>
      <c r="CZ255" s="269"/>
      <c r="DA255" s="269"/>
      <c r="DB255" s="269"/>
      <c r="DC255" s="269"/>
      <c r="DD255" s="269"/>
      <c r="DE255" s="269"/>
      <c r="DF255" s="269"/>
      <c r="DG255" s="269"/>
      <c r="DH255" s="269"/>
      <c r="DI255" s="269"/>
    </row>
    <row r="256" spans="1:113" x14ac:dyDescent="0.25">
      <c r="A256" s="269"/>
      <c r="B256" s="269"/>
      <c r="C256" s="269"/>
      <c r="D256" s="269"/>
      <c r="E256" s="269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  <c r="AA256" s="269"/>
      <c r="AB256" s="269"/>
      <c r="AC256" s="269"/>
      <c r="AD256" s="269"/>
      <c r="AE256" s="269"/>
      <c r="AF256" s="269"/>
      <c r="AG256" s="269"/>
      <c r="AH256" s="269"/>
      <c r="AI256" s="269"/>
      <c r="AJ256" s="269"/>
      <c r="AK256" s="269"/>
      <c r="AL256" s="269"/>
      <c r="AM256" s="269"/>
      <c r="AN256" s="269"/>
      <c r="AO256" s="269"/>
      <c r="AP256" s="269"/>
      <c r="AQ256" s="269"/>
      <c r="AR256" s="269"/>
      <c r="AS256" s="269"/>
      <c r="AT256" s="269"/>
      <c r="AU256" s="269"/>
      <c r="AV256" s="269"/>
      <c r="AW256" s="269"/>
      <c r="AX256" s="269"/>
      <c r="AY256" s="269"/>
      <c r="AZ256" s="269"/>
      <c r="BA256" s="269"/>
      <c r="BB256" s="269"/>
      <c r="BC256" s="269"/>
      <c r="BD256" s="269"/>
      <c r="BE256" s="269"/>
      <c r="BF256" s="269"/>
      <c r="BG256" s="269"/>
      <c r="BH256" s="269"/>
      <c r="BI256" s="269"/>
      <c r="BJ256" s="269"/>
      <c r="BK256" s="269"/>
      <c r="BL256" s="269"/>
      <c r="BM256" s="269"/>
      <c r="BN256" s="269"/>
      <c r="BO256" s="269"/>
      <c r="BP256" s="269"/>
      <c r="BQ256" s="269"/>
      <c r="BR256" s="269"/>
      <c r="BS256" s="269"/>
      <c r="BT256" s="269"/>
      <c r="BU256" s="269"/>
      <c r="BV256" s="269"/>
      <c r="BW256" s="269"/>
      <c r="BX256" s="269"/>
      <c r="BY256" s="269"/>
      <c r="BZ256" s="269"/>
      <c r="CA256" s="269"/>
      <c r="CB256" s="269"/>
      <c r="CC256" s="269"/>
      <c r="CD256" s="269"/>
      <c r="CE256" s="269"/>
      <c r="CF256" s="269"/>
      <c r="CG256" s="269"/>
      <c r="CH256" s="269"/>
      <c r="CI256" s="269"/>
      <c r="CJ256" s="269"/>
      <c r="CK256" s="269"/>
      <c r="CL256" s="269"/>
      <c r="CM256" s="269"/>
      <c r="CN256" s="269"/>
      <c r="CO256" s="269"/>
      <c r="CP256" s="269"/>
      <c r="CQ256" s="269"/>
      <c r="CR256" s="269"/>
      <c r="CS256" s="269"/>
      <c r="CT256" s="269"/>
      <c r="CU256" s="269"/>
      <c r="CV256" s="269"/>
      <c r="CW256" s="269"/>
      <c r="CX256" s="269"/>
      <c r="CY256" s="269"/>
      <c r="CZ256" s="269"/>
      <c r="DA256" s="269"/>
      <c r="DB256" s="269"/>
      <c r="DC256" s="269"/>
      <c r="DD256" s="269"/>
      <c r="DE256" s="269"/>
      <c r="DF256" s="269"/>
      <c r="DG256" s="269"/>
      <c r="DH256" s="269"/>
      <c r="DI256" s="269"/>
    </row>
    <row r="257" spans="1:113" x14ac:dyDescent="0.25">
      <c r="A257" s="269"/>
      <c r="B257" s="269"/>
      <c r="C257" s="269"/>
      <c r="D257" s="269"/>
      <c r="E257" s="269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  <c r="AA257" s="269"/>
      <c r="AB257" s="269"/>
      <c r="AC257" s="269"/>
      <c r="AD257" s="269"/>
      <c r="AE257" s="269"/>
      <c r="AF257" s="269"/>
      <c r="AG257" s="269"/>
      <c r="AH257" s="269"/>
      <c r="AI257" s="269"/>
      <c r="AJ257" s="269"/>
      <c r="AK257" s="269"/>
      <c r="AL257" s="269"/>
      <c r="AM257" s="269"/>
      <c r="AN257" s="269"/>
      <c r="AO257" s="269"/>
      <c r="AP257" s="269"/>
      <c r="AQ257" s="269"/>
      <c r="AR257" s="269"/>
      <c r="AS257" s="269"/>
      <c r="AT257" s="269"/>
      <c r="AU257" s="269"/>
      <c r="AV257" s="269"/>
      <c r="AW257" s="269"/>
      <c r="AX257" s="269"/>
      <c r="AY257" s="269"/>
      <c r="AZ257" s="269"/>
      <c r="BA257" s="269"/>
      <c r="BB257" s="269"/>
      <c r="BC257" s="269"/>
      <c r="BD257" s="269"/>
      <c r="BE257" s="269"/>
      <c r="BF257" s="269"/>
      <c r="BG257" s="269"/>
      <c r="BH257" s="269"/>
      <c r="BI257" s="269"/>
      <c r="BJ257" s="269"/>
      <c r="BK257" s="269"/>
      <c r="BL257" s="269"/>
      <c r="BM257" s="269"/>
      <c r="BN257" s="269"/>
      <c r="BO257" s="269"/>
      <c r="BP257" s="269"/>
      <c r="BQ257" s="269"/>
      <c r="BR257" s="269"/>
      <c r="BS257" s="269"/>
      <c r="BT257" s="269"/>
      <c r="BU257" s="269"/>
      <c r="BV257" s="269"/>
      <c r="BW257" s="269"/>
      <c r="BX257" s="269"/>
      <c r="BY257" s="269"/>
      <c r="BZ257" s="269"/>
      <c r="CA257" s="269"/>
      <c r="CB257" s="269"/>
      <c r="CC257" s="269"/>
      <c r="CD257" s="269"/>
      <c r="CE257" s="269"/>
      <c r="CF257" s="269"/>
      <c r="CG257" s="269"/>
      <c r="CH257" s="269"/>
      <c r="CI257" s="269"/>
      <c r="CJ257" s="269"/>
      <c r="CK257" s="269"/>
      <c r="CL257" s="269"/>
      <c r="CM257" s="269"/>
      <c r="CN257" s="269"/>
      <c r="CO257" s="269"/>
      <c r="CP257" s="269"/>
      <c r="CQ257" s="269"/>
      <c r="CR257" s="269"/>
      <c r="CS257" s="269"/>
      <c r="CT257" s="269"/>
      <c r="CU257" s="269"/>
      <c r="CV257" s="269"/>
      <c r="CW257" s="269"/>
      <c r="CX257" s="269"/>
      <c r="CY257" s="269"/>
      <c r="CZ257" s="269"/>
      <c r="DA257" s="269"/>
      <c r="DB257" s="269"/>
      <c r="DC257" s="269"/>
      <c r="DD257" s="269"/>
      <c r="DE257" s="269"/>
      <c r="DF257" s="269"/>
      <c r="DG257" s="269"/>
      <c r="DH257" s="269"/>
      <c r="DI257" s="269"/>
    </row>
    <row r="258" spans="1:113" x14ac:dyDescent="0.25">
      <c r="A258" s="269"/>
      <c r="B258" s="269"/>
      <c r="C258" s="269"/>
      <c r="D258" s="269"/>
      <c r="E258" s="269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  <c r="AA258" s="269"/>
      <c r="AB258" s="269"/>
      <c r="AC258" s="269"/>
      <c r="AD258" s="269"/>
      <c r="AE258" s="269"/>
      <c r="AF258" s="269"/>
      <c r="AG258" s="269"/>
      <c r="AH258" s="269"/>
      <c r="AI258" s="269"/>
      <c r="AJ258" s="269"/>
      <c r="AK258" s="269"/>
      <c r="AL258" s="269"/>
      <c r="AM258" s="269"/>
      <c r="AN258" s="269"/>
      <c r="AO258" s="269"/>
      <c r="AP258" s="269"/>
      <c r="AQ258" s="269"/>
      <c r="AR258" s="269"/>
      <c r="AS258" s="269"/>
      <c r="AT258" s="269"/>
      <c r="AU258" s="269"/>
      <c r="AV258" s="269"/>
      <c r="AW258" s="269"/>
      <c r="AX258" s="269"/>
      <c r="AY258" s="269"/>
      <c r="AZ258" s="269"/>
      <c r="BA258" s="269"/>
      <c r="BB258" s="269"/>
      <c r="BC258" s="269"/>
      <c r="BD258" s="269"/>
      <c r="BE258" s="269"/>
      <c r="BF258" s="269"/>
      <c r="BG258" s="269"/>
      <c r="BH258" s="269"/>
      <c r="BI258" s="269"/>
      <c r="BJ258" s="269"/>
      <c r="BK258" s="269"/>
      <c r="BL258" s="269"/>
      <c r="BM258" s="269"/>
      <c r="BN258" s="269"/>
      <c r="BO258" s="269"/>
      <c r="BP258" s="269"/>
      <c r="BQ258" s="269"/>
      <c r="BR258" s="269"/>
      <c r="BS258" s="269"/>
      <c r="BT258" s="269"/>
      <c r="BU258" s="269"/>
      <c r="BV258" s="269"/>
      <c r="BW258" s="269"/>
      <c r="BX258" s="269"/>
      <c r="BY258" s="269"/>
      <c r="BZ258" s="269"/>
      <c r="CA258" s="269"/>
      <c r="CB258" s="269"/>
      <c r="CC258" s="269"/>
      <c r="CD258" s="269"/>
      <c r="CE258" s="269"/>
      <c r="CF258" s="269"/>
      <c r="CG258" s="269"/>
      <c r="CH258" s="269"/>
      <c r="CI258" s="269"/>
      <c r="CJ258" s="269"/>
      <c r="CK258" s="269"/>
      <c r="CL258" s="269"/>
      <c r="CM258" s="269"/>
      <c r="CN258" s="269"/>
      <c r="CO258" s="269"/>
      <c r="CP258" s="269"/>
      <c r="CQ258" s="269"/>
      <c r="CR258" s="269"/>
      <c r="CS258" s="269"/>
      <c r="CT258" s="269"/>
      <c r="CU258" s="269"/>
      <c r="CV258" s="269"/>
      <c r="CW258" s="269"/>
      <c r="CX258" s="269"/>
      <c r="CY258" s="269"/>
      <c r="CZ258" s="269"/>
      <c r="DA258" s="269"/>
      <c r="DB258" s="269"/>
      <c r="DC258" s="269"/>
      <c r="DD258" s="269"/>
      <c r="DE258" s="269"/>
      <c r="DF258" s="269"/>
      <c r="DG258" s="269"/>
      <c r="DH258" s="269"/>
      <c r="DI258" s="269"/>
    </row>
    <row r="259" spans="1:113" x14ac:dyDescent="0.25">
      <c r="A259" s="269"/>
      <c r="B259" s="269"/>
      <c r="C259" s="269"/>
      <c r="D259" s="269"/>
      <c r="E259" s="269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  <c r="AA259" s="269"/>
      <c r="AB259" s="269"/>
      <c r="AC259" s="269"/>
      <c r="AD259" s="269"/>
      <c r="AE259" s="269"/>
      <c r="AF259" s="269"/>
      <c r="AG259" s="269"/>
      <c r="AH259" s="269"/>
      <c r="AI259" s="269"/>
      <c r="AJ259" s="269"/>
      <c r="AK259" s="269"/>
      <c r="AL259" s="269"/>
      <c r="AM259" s="269"/>
      <c r="AN259" s="269"/>
      <c r="AO259" s="269"/>
      <c r="AP259" s="269"/>
      <c r="AQ259" s="269"/>
      <c r="AR259" s="269"/>
      <c r="AS259" s="269"/>
      <c r="AT259" s="269"/>
      <c r="AU259" s="269"/>
      <c r="AV259" s="269"/>
      <c r="AW259" s="269"/>
      <c r="AX259" s="269"/>
      <c r="AY259" s="269"/>
      <c r="AZ259" s="269"/>
      <c r="BA259" s="269"/>
      <c r="BB259" s="269"/>
      <c r="BC259" s="269"/>
      <c r="BD259" s="269"/>
      <c r="BE259" s="269"/>
      <c r="BF259" s="269"/>
      <c r="BG259" s="269"/>
      <c r="BH259" s="269"/>
      <c r="BI259" s="269"/>
      <c r="BJ259" s="269"/>
      <c r="BK259" s="269"/>
      <c r="BL259" s="269"/>
      <c r="BM259" s="269"/>
      <c r="BN259" s="269"/>
      <c r="BO259" s="269"/>
      <c r="BP259" s="269"/>
      <c r="BQ259" s="269"/>
      <c r="BR259" s="269"/>
      <c r="BS259" s="269"/>
      <c r="BT259" s="269"/>
      <c r="BU259" s="269"/>
      <c r="BV259" s="269"/>
      <c r="BW259" s="269"/>
      <c r="BX259" s="269"/>
      <c r="BY259" s="269"/>
      <c r="BZ259" s="269"/>
      <c r="CA259" s="269"/>
      <c r="CB259" s="269"/>
      <c r="CC259" s="269"/>
      <c r="CD259" s="269"/>
      <c r="CE259" s="269"/>
      <c r="CF259" s="269"/>
      <c r="CG259" s="269"/>
      <c r="CH259" s="269"/>
      <c r="CI259" s="269"/>
      <c r="CJ259" s="269"/>
      <c r="CK259" s="269"/>
      <c r="CL259" s="269"/>
      <c r="CM259" s="269"/>
      <c r="CN259" s="269"/>
      <c r="CO259" s="269"/>
      <c r="CP259" s="269"/>
      <c r="CQ259" s="269"/>
      <c r="CR259" s="269"/>
      <c r="CS259" s="269"/>
      <c r="CT259" s="269"/>
      <c r="CU259" s="269"/>
      <c r="CV259" s="269"/>
      <c r="CW259" s="269"/>
      <c r="CX259" s="269"/>
      <c r="CY259" s="269"/>
      <c r="CZ259" s="269"/>
      <c r="DA259" s="269"/>
      <c r="DB259" s="269"/>
      <c r="DC259" s="269"/>
      <c r="DD259" s="269"/>
      <c r="DE259" s="269"/>
      <c r="DF259" s="269"/>
      <c r="DG259" s="269"/>
      <c r="DH259" s="269"/>
      <c r="DI259" s="269"/>
    </row>
    <row r="260" spans="1:113" x14ac:dyDescent="0.25">
      <c r="A260" s="269"/>
      <c r="B260" s="269"/>
      <c r="C260" s="2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  <c r="AA260" s="269"/>
      <c r="AB260" s="269"/>
      <c r="AC260" s="269"/>
      <c r="AD260" s="269"/>
      <c r="AE260" s="269"/>
      <c r="AF260" s="269"/>
      <c r="AG260" s="269"/>
      <c r="AH260" s="269"/>
      <c r="AI260" s="269"/>
      <c r="AJ260" s="269"/>
      <c r="AK260" s="269"/>
      <c r="AL260" s="269"/>
      <c r="AM260" s="269"/>
      <c r="AN260" s="269"/>
      <c r="AO260" s="269"/>
      <c r="AP260" s="269"/>
      <c r="AQ260" s="269"/>
      <c r="AR260" s="269"/>
      <c r="AS260" s="269"/>
      <c r="AT260" s="269"/>
      <c r="AU260" s="269"/>
      <c r="AV260" s="269"/>
      <c r="AW260" s="269"/>
      <c r="AX260" s="269"/>
      <c r="AY260" s="269"/>
      <c r="AZ260" s="269"/>
      <c r="BA260" s="269"/>
      <c r="BB260" s="269"/>
      <c r="BC260" s="269"/>
      <c r="BD260" s="269"/>
      <c r="BE260" s="269"/>
      <c r="BF260" s="269"/>
      <c r="BG260" s="269"/>
      <c r="BH260" s="269"/>
      <c r="BI260" s="269"/>
      <c r="BJ260" s="269"/>
      <c r="BK260" s="269"/>
      <c r="BL260" s="269"/>
      <c r="BM260" s="269"/>
      <c r="BN260" s="269"/>
      <c r="BO260" s="269"/>
      <c r="BP260" s="269"/>
      <c r="BQ260" s="269"/>
      <c r="BR260" s="269"/>
      <c r="BS260" s="269"/>
      <c r="BT260" s="269"/>
      <c r="BU260" s="269"/>
      <c r="BV260" s="269"/>
      <c r="BW260" s="269"/>
      <c r="BX260" s="269"/>
      <c r="BY260" s="269"/>
      <c r="BZ260" s="269"/>
      <c r="CA260" s="269"/>
      <c r="CB260" s="269"/>
      <c r="CC260" s="269"/>
      <c r="CD260" s="269"/>
      <c r="CE260" s="269"/>
      <c r="CF260" s="269"/>
      <c r="CG260" s="269"/>
      <c r="CH260" s="269"/>
      <c r="CI260" s="269"/>
      <c r="CJ260" s="269"/>
      <c r="CK260" s="269"/>
      <c r="CL260" s="269"/>
      <c r="CM260" s="269"/>
      <c r="CN260" s="269"/>
      <c r="CO260" s="269"/>
      <c r="CP260" s="269"/>
      <c r="CQ260" s="269"/>
      <c r="CR260" s="269"/>
      <c r="CS260" s="269"/>
      <c r="CT260" s="269"/>
      <c r="CU260" s="269"/>
      <c r="CV260" s="269"/>
      <c r="CW260" s="269"/>
      <c r="CX260" s="269"/>
      <c r="CY260" s="269"/>
      <c r="CZ260" s="269"/>
      <c r="DA260" s="269"/>
      <c r="DB260" s="269"/>
      <c r="DC260" s="269"/>
      <c r="DD260" s="269"/>
      <c r="DE260" s="269"/>
      <c r="DF260" s="269"/>
      <c r="DG260" s="269"/>
      <c r="DH260" s="269"/>
      <c r="DI260" s="269"/>
    </row>
    <row r="261" spans="1:113" x14ac:dyDescent="0.25">
      <c r="A261" s="269"/>
      <c r="B261" s="269"/>
      <c r="C261" s="269"/>
      <c r="D261" s="269"/>
      <c r="E261" s="269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  <c r="AA261" s="269"/>
      <c r="AB261" s="269"/>
      <c r="AC261" s="269"/>
      <c r="AD261" s="269"/>
      <c r="AE261" s="269"/>
      <c r="AF261" s="269"/>
      <c r="AG261" s="269"/>
      <c r="AH261" s="269"/>
      <c r="AI261" s="269"/>
      <c r="AJ261" s="269"/>
      <c r="AK261" s="269"/>
      <c r="AL261" s="269"/>
      <c r="AM261" s="269"/>
      <c r="AN261" s="269"/>
      <c r="AO261" s="269"/>
      <c r="AP261" s="269"/>
      <c r="AQ261" s="269"/>
      <c r="AR261" s="269"/>
      <c r="AS261" s="269"/>
      <c r="AT261" s="269"/>
      <c r="AU261" s="269"/>
      <c r="AV261" s="269"/>
      <c r="AW261" s="269"/>
      <c r="AX261" s="269"/>
      <c r="AY261" s="269"/>
      <c r="AZ261" s="269"/>
      <c r="BA261" s="269"/>
      <c r="BB261" s="269"/>
      <c r="BC261" s="269"/>
      <c r="BD261" s="269"/>
      <c r="BE261" s="269"/>
      <c r="BF261" s="269"/>
      <c r="BG261" s="269"/>
      <c r="BH261" s="269"/>
      <c r="BI261" s="269"/>
      <c r="BJ261" s="269"/>
      <c r="BK261" s="269"/>
      <c r="BL261" s="269"/>
      <c r="BM261" s="269"/>
      <c r="BN261" s="269"/>
      <c r="BO261" s="269"/>
      <c r="BP261" s="269"/>
      <c r="BQ261" s="269"/>
      <c r="BR261" s="269"/>
      <c r="BS261" s="269"/>
      <c r="BT261" s="269"/>
      <c r="BU261" s="269"/>
      <c r="BV261" s="269"/>
      <c r="BW261" s="269"/>
      <c r="BX261" s="269"/>
      <c r="BY261" s="269"/>
      <c r="BZ261" s="269"/>
      <c r="CA261" s="269"/>
      <c r="CB261" s="269"/>
      <c r="CC261" s="269"/>
      <c r="CD261" s="269"/>
      <c r="CE261" s="269"/>
      <c r="CF261" s="269"/>
      <c r="CG261" s="269"/>
      <c r="CH261" s="269"/>
      <c r="CI261" s="269"/>
      <c r="CJ261" s="269"/>
      <c r="CK261" s="269"/>
      <c r="CL261" s="269"/>
      <c r="CM261" s="269"/>
      <c r="CN261" s="269"/>
      <c r="CO261" s="269"/>
      <c r="CP261" s="269"/>
      <c r="CQ261" s="269"/>
      <c r="CR261" s="269"/>
      <c r="CS261" s="269"/>
      <c r="CT261" s="269"/>
      <c r="CU261" s="269"/>
      <c r="CV261" s="269"/>
      <c r="CW261" s="269"/>
      <c r="CX261" s="269"/>
      <c r="CY261" s="269"/>
      <c r="CZ261" s="269"/>
      <c r="DA261" s="269"/>
      <c r="DB261" s="269"/>
      <c r="DC261" s="269"/>
      <c r="DD261" s="269"/>
      <c r="DE261" s="269"/>
      <c r="DF261" s="269"/>
      <c r="DG261" s="269"/>
      <c r="DH261" s="269"/>
      <c r="DI261" s="269"/>
    </row>
    <row r="262" spans="1:113" x14ac:dyDescent="0.25">
      <c r="A262" s="269"/>
      <c r="B262" s="269"/>
      <c r="C262" s="269"/>
      <c r="D262" s="269"/>
      <c r="E262" s="269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  <c r="AA262" s="269"/>
      <c r="AB262" s="269"/>
      <c r="AC262" s="269"/>
      <c r="AD262" s="269"/>
      <c r="AE262" s="269"/>
      <c r="AF262" s="269"/>
      <c r="AG262" s="269"/>
      <c r="AH262" s="269"/>
      <c r="AI262" s="269"/>
      <c r="AJ262" s="269"/>
      <c r="AK262" s="269"/>
      <c r="AL262" s="269"/>
      <c r="AM262" s="269"/>
      <c r="AN262" s="269"/>
      <c r="AO262" s="269"/>
      <c r="AP262" s="269"/>
      <c r="AQ262" s="269"/>
      <c r="AR262" s="269"/>
      <c r="AS262" s="269"/>
      <c r="AT262" s="269"/>
      <c r="AU262" s="269"/>
      <c r="AV262" s="269"/>
      <c r="AW262" s="269"/>
      <c r="AX262" s="269"/>
      <c r="AY262" s="269"/>
      <c r="AZ262" s="269"/>
      <c r="BA262" s="269"/>
      <c r="BB262" s="269"/>
      <c r="BC262" s="269"/>
      <c r="BD262" s="269"/>
      <c r="BE262" s="269"/>
      <c r="BF262" s="269"/>
      <c r="BG262" s="269"/>
      <c r="BH262" s="269"/>
      <c r="BI262" s="269"/>
      <c r="BJ262" s="269"/>
      <c r="BK262" s="269"/>
      <c r="BL262" s="269"/>
      <c r="BM262" s="269"/>
      <c r="BN262" s="269"/>
      <c r="BO262" s="269"/>
      <c r="BP262" s="269"/>
      <c r="BQ262" s="269"/>
      <c r="BR262" s="269"/>
      <c r="BS262" s="269"/>
      <c r="BT262" s="269"/>
      <c r="BU262" s="269"/>
      <c r="BV262" s="269"/>
      <c r="BW262" s="269"/>
      <c r="BX262" s="269"/>
      <c r="BY262" s="269"/>
      <c r="BZ262" s="269"/>
      <c r="CA262" s="269"/>
      <c r="CB262" s="269"/>
      <c r="CC262" s="269"/>
      <c r="CD262" s="269"/>
      <c r="CE262" s="269"/>
      <c r="CF262" s="269"/>
      <c r="CG262" s="269"/>
      <c r="CH262" s="269"/>
      <c r="CI262" s="269"/>
      <c r="CJ262" s="269"/>
      <c r="CK262" s="269"/>
      <c r="CL262" s="269"/>
      <c r="CM262" s="269"/>
      <c r="CN262" s="269"/>
      <c r="CO262" s="269"/>
      <c r="CP262" s="269"/>
      <c r="CQ262" s="269"/>
      <c r="CR262" s="269"/>
      <c r="CS262" s="269"/>
      <c r="CT262" s="269"/>
      <c r="CU262" s="269"/>
      <c r="CV262" s="269"/>
      <c r="CW262" s="269"/>
      <c r="CX262" s="269"/>
      <c r="CY262" s="269"/>
      <c r="CZ262" s="269"/>
      <c r="DA262" s="269"/>
      <c r="DB262" s="269"/>
      <c r="DC262" s="269"/>
      <c r="DD262" s="269"/>
      <c r="DE262" s="269"/>
      <c r="DF262" s="269"/>
      <c r="DG262" s="269"/>
      <c r="DH262" s="269"/>
      <c r="DI262" s="269"/>
    </row>
    <row r="263" spans="1:113" x14ac:dyDescent="0.25">
      <c r="A263" s="269"/>
      <c r="B263" s="269"/>
      <c r="C263" s="2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269"/>
      <c r="AH263" s="269"/>
      <c r="AI263" s="269"/>
      <c r="AJ263" s="269"/>
      <c r="AK263" s="269"/>
      <c r="AL263" s="269"/>
      <c r="AM263" s="269"/>
      <c r="AN263" s="269"/>
      <c r="AO263" s="269"/>
      <c r="AP263" s="269"/>
      <c r="AQ263" s="269"/>
      <c r="AR263" s="269"/>
      <c r="AS263" s="269"/>
      <c r="AT263" s="269"/>
      <c r="AU263" s="269"/>
      <c r="AV263" s="269"/>
      <c r="AW263" s="269"/>
      <c r="AX263" s="269"/>
      <c r="AY263" s="269"/>
      <c r="AZ263" s="269"/>
      <c r="BA263" s="269"/>
      <c r="BB263" s="269"/>
      <c r="BC263" s="269"/>
      <c r="BD263" s="269"/>
      <c r="BE263" s="269"/>
      <c r="BF263" s="269"/>
      <c r="BG263" s="269"/>
      <c r="BH263" s="269"/>
      <c r="BI263" s="269"/>
      <c r="BJ263" s="269"/>
      <c r="BK263" s="269"/>
      <c r="BL263" s="269"/>
      <c r="BM263" s="269"/>
      <c r="BN263" s="269"/>
      <c r="BO263" s="269"/>
      <c r="BP263" s="269"/>
      <c r="BQ263" s="269"/>
      <c r="BR263" s="269"/>
      <c r="BS263" s="269"/>
      <c r="BT263" s="269"/>
      <c r="BU263" s="269"/>
      <c r="BV263" s="269"/>
      <c r="BW263" s="269"/>
      <c r="BX263" s="269"/>
      <c r="BY263" s="269"/>
      <c r="BZ263" s="269"/>
      <c r="CA263" s="269"/>
      <c r="CB263" s="269"/>
      <c r="CC263" s="269"/>
      <c r="CD263" s="269"/>
      <c r="CE263" s="269"/>
      <c r="CF263" s="269"/>
      <c r="CG263" s="269"/>
      <c r="CH263" s="269"/>
      <c r="CI263" s="269"/>
      <c r="CJ263" s="269"/>
      <c r="CK263" s="269"/>
      <c r="CL263" s="269"/>
      <c r="CM263" s="269"/>
      <c r="CN263" s="269"/>
      <c r="CO263" s="269"/>
      <c r="CP263" s="269"/>
      <c r="CQ263" s="269"/>
      <c r="CR263" s="269"/>
      <c r="CS263" s="269"/>
      <c r="CT263" s="269"/>
      <c r="CU263" s="269"/>
      <c r="CV263" s="269"/>
      <c r="CW263" s="269"/>
      <c r="CX263" s="269"/>
      <c r="CY263" s="269"/>
      <c r="CZ263" s="269"/>
      <c r="DA263" s="269"/>
      <c r="DB263" s="269"/>
      <c r="DC263" s="269"/>
      <c r="DD263" s="269"/>
      <c r="DE263" s="269"/>
      <c r="DF263" s="269"/>
      <c r="DG263" s="269"/>
      <c r="DH263" s="269"/>
      <c r="DI263" s="269"/>
    </row>
    <row r="264" spans="1:113" x14ac:dyDescent="0.25">
      <c r="A264" s="269"/>
      <c r="B264" s="269"/>
      <c r="C264" s="2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  <c r="AA264" s="269"/>
      <c r="AB264" s="269"/>
      <c r="AC264" s="269"/>
      <c r="AD264" s="269"/>
      <c r="AE264" s="269"/>
      <c r="AF264" s="269"/>
      <c r="AG264" s="269"/>
      <c r="AH264" s="269"/>
      <c r="AI264" s="269"/>
      <c r="AJ264" s="269"/>
      <c r="AK264" s="269"/>
      <c r="AL264" s="269"/>
      <c r="AM264" s="269"/>
      <c r="AN264" s="269"/>
      <c r="AO264" s="269"/>
      <c r="AP264" s="269"/>
      <c r="AQ264" s="269"/>
      <c r="AR264" s="269"/>
      <c r="AS264" s="269"/>
      <c r="AT264" s="269"/>
      <c r="AU264" s="269"/>
      <c r="AV264" s="269"/>
      <c r="AW264" s="269"/>
      <c r="AX264" s="269"/>
      <c r="AY264" s="269"/>
      <c r="AZ264" s="269"/>
      <c r="BA264" s="269"/>
      <c r="BB264" s="269"/>
      <c r="BC264" s="269"/>
      <c r="BD264" s="269"/>
      <c r="BE264" s="269"/>
      <c r="BF264" s="269"/>
      <c r="BG264" s="269"/>
      <c r="BH264" s="269"/>
      <c r="BI264" s="269"/>
      <c r="BJ264" s="269"/>
      <c r="BK264" s="269"/>
      <c r="BL264" s="269"/>
      <c r="BM264" s="269"/>
      <c r="BN264" s="269"/>
      <c r="BO264" s="269"/>
      <c r="BP264" s="269"/>
      <c r="BQ264" s="269"/>
      <c r="BR264" s="269"/>
      <c r="BS264" s="269"/>
      <c r="BT264" s="269"/>
      <c r="BU264" s="269"/>
      <c r="BV264" s="269"/>
      <c r="BW264" s="269"/>
      <c r="BX264" s="269"/>
      <c r="BY264" s="269"/>
      <c r="BZ264" s="269"/>
      <c r="CA264" s="269"/>
      <c r="CB264" s="269"/>
      <c r="CC264" s="269"/>
      <c r="CD264" s="269"/>
      <c r="CE264" s="269"/>
      <c r="CF264" s="269"/>
      <c r="CG264" s="269"/>
      <c r="CH264" s="269"/>
      <c r="CI264" s="269"/>
      <c r="CJ264" s="269"/>
      <c r="CK264" s="269"/>
      <c r="CL264" s="269"/>
      <c r="CM264" s="269"/>
      <c r="CN264" s="269"/>
      <c r="CO264" s="269"/>
      <c r="CP264" s="269"/>
      <c r="CQ264" s="269"/>
      <c r="CR264" s="269"/>
      <c r="CS264" s="269"/>
      <c r="CT264" s="269"/>
      <c r="CU264" s="269"/>
      <c r="CV264" s="269"/>
      <c r="CW264" s="269"/>
      <c r="CX264" s="269"/>
      <c r="CY264" s="269"/>
      <c r="CZ264" s="269"/>
      <c r="DA264" s="269"/>
      <c r="DB264" s="269"/>
      <c r="DC264" s="269"/>
      <c r="DD264" s="269"/>
      <c r="DE264" s="269"/>
      <c r="DF264" s="269"/>
      <c r="DG264" s="269"/>
      <c r="DH264" s="269"/>
      <c r="DI264" s="269"/>
    </row>
    <row r="265" spans="1:113" x14ac:dyDescent="0.25">
      <c r="A265" s="269"/>
      <c r="B265" s="269"/>
      <c r="C265" s="269"/>
      <c r="D265" s="269"/>
      <c r="E265" s="269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269"/>
      <c r="AH265" s="269"/>
      <c r="AI265" s="269"/>
      <c r="AJ265" s="269"/>
      <c r="AK265" s="269"/>
      <c r="AL265" s="269"/>
      <c r="AM265" s="269"/>
      <c r="AN265" s="269"/>
      <c r="AO265" s="269"/>
      <c r="AP265" s="269"/>
      <c r="AQ265" s="269"/>
      <c r="AR265" s="269"/>
      <c r="AS265" s="269"/>
      <c r="AT265" s="269"/>
      <c r="AU265" s="269"/>
      <c r="AV265" s="269"/>
      <c r="AW265" s="269"/>
      <c r="AX265" s="269"/>
      <c r="AY265" s="269"/>
      <c r="AZ265" s="269"/>
      <c r="BA265" s="269"/>
      <c r="BB265" s="269"/>
      <c r="BC265" s="269"/>
      <c r="BD265" s="269"/>
      <c r="BE265" s="269"/>
      <c r="BF265" s="269"/>
      <c r="BG265" s="269"/>
      <c r="BH265" s="269"/>
      <c r="BI265" s="269"/>
      <c r="BJ265" s="269"/>
      <c r="BK265" s="269"/>
      <c r="BL265" s="269"/>
      <c r="BM265" s="269"/>
      <c r="BN265" s="269"/>
      <c r="BO265" s="269"/>
      <c r="BP265" s="269"/>
      <c r="BQ265" s="269"/>
      <c r="BR265" s="269"/>
      <c r="BS265" s="269"/>
      <c r="BT265" s="269"/>
      <c r="BU265" s="269"/>
      <c r="BV265" s="269"/>
      <c r="BW265" s="269"/>
      <c r="BX265" s="269"/>
      <c r="BY265" s="269"/>
      <c r="BZ265" s="269"/>
      <c r="CA265" s="269"/>
      <c r="CB265" s="269"/>
      <c r="CC265" s="269"/>
      <c r="CD265" s="269"/>
      <c r="CE265" s="269"/>
      <c r="CF265" s="269"/>
      <c r="CG265" s="269"/>
      <c r="CH265" s="269"/>
      <c r="CI265" s="269"/>
      <c r="CJ265" s="269"/>
      <c r="CK265" s="269"/>
      <c r="CL265" s="269"/>
      <c r="CM265" s="269"/>
      <c r="CN265" s="269"/>
      <c r="CO265" s="269"/>
      <c r="CP265" s="269"/>
      <c r="CQ265" s="269"/>
      <c r="CR265" s="269"/>
      <c r="CS265" s="269"/>
      <c r="CT265" s="269"/>
      <c r="CU265" s="269"/>
      <c r="CV265" s="269"/>
      <c r="CW265" s="269"/>
      <c r="CX265" s="269"/>
      <c r="CY265" s="269"/>
      <c r="CZ265" s="269"/>
      <c r="DA265" s="269"/>
      <c r="DB265" s="269"/>
      <c r="DC265" s="269"/>
      <c r="DD265" s="269"/>
      <c r="DE265" s="269"/>
      <c r="DF265" s="269"/>
      <c r="DG265" s="269"/>
      <c r="DH265" s="269"/>
      <c r="DI265" s="269"/>
    </row>
    <row r="266" spans="1:113" x14ac:dyDescent="0.25">
      <c r="A266" s="269"/>
      <c r="B266" s="269"/>
      <c r="C266" s="269"/>
      <c r="D266" s="269"/>
      <c r="E266" s="269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  <c r="AA266" s="269"/>
      <c r="AB266" s="269"/>
      <c r="AC266" s="269"/>
      <c r="AD266" s="269"/>
      <c r="AE266" s="269"/>
      <c r="AF266" s="269"/>
      <c r="AG266" s="269"/>
      <c r="AH266" s="269"/>
      <c r="AI266" s="269"/>
      <c r="AJ266" s="269"/>
      <c r="AK266" s="269"/>
      <c r="AL266" s="269"/>
      <c r="AM266" s="269"/>
      <c r="AN266" s="269"/>
      <c r="AO266" s="269"/>
      <c r="AP266" s="269"/>
      <c r="AQ266" s="269"/>
      <c r="AR266" s="269"/>
      <c r="AS266" s="269"/>
      <c r="AT266" s="269"/>
      <c r="AU266" s="269"/>
      <c r="AV266" s="269"/>
      <c r="AW266" s="269"/>
      <c r="AX266" s="269"/>
      <c r="AY266" s="269"/>
      <c r="AZ266" s="269"/>
      <c r="BA266" s="269"/>
      <c r="BB266" s="269"/>
      <c r="BC266" s="269"/>
      <c r="BD266" s="269"/>
      <c r="BE266" s="269"/>
      <c r="BF266" s="269"/>
      <c r="BG266" s="269"/>
      <c r="BH266" s="269"/>
      <c r="BI266" s="269"/>
      <c r="BJ266" s="269"/>
      <c r="BK266" s="269"/>
      <c r="BL266" s="269"/>
      <c r="BM266" s="269"/>
      <c r="BN266" s="269"/>
      <c r="BO266" s="269"/>
      <c r="BP266" s="269"/>
      <c r="BQ266" s="269"/>
      <c r="BR266" s="269"/>
      <c r="BS266" s="269"/>
      <c r="BT266" s="269"/>
      <c r="BU266" s="269"/>
      <c r="BV266" s="269"/>
      <c r="BW266" s="269"/>
      <c r="BX266" s="269"/>
      <c r="BY266" s="269"/>
      <c r="BZ266" s="269"/>
      <c r="CA266" s="269"/>
      <c r="CB266" s="269"/>
      <c r="CC266" s="269"/>
      <c r="CD266" s="269"/>
      <c r="CE266" s="269"/>
      <c r="CF266" s="269"/>
      <c r="CG266" s="269"/>
      <c r="CH266" s="269"/>
      <c r="CI266" s="269"/>
      <c r="CJ266" s="269"/>
      <c r="CK266" s="269"/>
      <c r="CL266" s="269"/>
      <c r="CM266" s="269"/>
      <c r="CN266" s="269"/>
      <c r="CO266" s="269"/>
      <c r="CP266" s="269"/>
      <c r="CQ266" s="269"/>
      <c r="CR266" s="269"/>
      <c r="CS266" s="269"/>
      <c r="CT266" s="269"/>
      <c r="CU266" s="269"/>
      <c r="CV266" s="269"/>
      <c r="CW266" s="269"/>
      <c r="CX266" s="269"/>
      <c r="CY266" s="269"/>
      <c r="CZ266" s="269"/>
      <c r="DA266" s="269"/>
      <c r="DB266" s="269"/>
      <c r="DC266" s="269"/>
      <c r="DD266" s="269"/>
      <c r="DE266" s="269"/>
      <c r="DF266" s="269"/>
      <c r="DG266" s="269"/>
      <c r="DH266" s="269"/>
      <c r="DI266" s="269"/>
    </row>
    <row r="267" spans="1:113" x14ac:dyDescent="0.25">
      <c r="A267" s="269"/>
      <c r="B267" s="269"/>
      <c r="C267" s="269"/>
      <c r="D267" s="269"/>
      <c r="E267" s="269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  <c r="AA267" s="269"/>
      <c r="AB267" s="269"/>
      <c r="AC267" s="269"/>
      <c r="AD267" s="269"/>
      <c r="AE267" s="269"/>
      <c r="AF267" s="269"/>
      <c r="AG267" s="269"/>
      <c r="AH267" s="269"/>
      <c r="AI267" s="269"/>
      <c r="AJ267" s="269"/>
      <c r="AK267" s="269"/>
      <c r="AL267" s="269"/>
      <c r="AM267" s="269"/>
      <c r="AN267" s="269"/>
      <c r="AO267" s="269"/>
      <c r="AP267" s="269"/>
      <c r="AQ267" s="269"/>
      <c r="AR267" s="269"/>
      <c r="AS267" s="269"/>
      <c r="AT267" s="269"/>
      <c r="AU267" s="269"/>
      <c r="AV267" s="269"/>
      <c r="AW267" s="269"/>
      <c r="AX267" s="269"/>
      <c r="AY267" s="269"/>
      <c r="AZ267" s="269"/>
      <c r="BA267" s="269"/>
      <c r="BB267" s="269"/>
      <c r="BC267" s="269"/>
      <c r="BD267" s="269"/>
      <c r="BE267" s="269"/>
      <c r="BF267" s="269"/>
      <c r="BG267" s="269"/>
      <c r="BH267" s="269"/>
      <c r="BI267" s="269"/>
      <c r="BJ267" s="269"/>
      <c r="BK267" s="269"/>
      <c r="BL267" s="269"/>
      <c r="BM267" s="269"/>
      <c r="BN267" s="269"/>
      <c r="BO267" s="269"/>
      <c r="BP267" s="269"/>
      <c r="BQ267" s="269"/>
      <c r="BR267" s="269"/>
      <c r="BS267" s="269"/>
      <c r="BT267" s="269"/>
      <c r="BU267" s="269"/>
      <c r="BV267" s="269"/>
      <c r="BW267" s="269"/>
      <c r="BX267" s="269"/>
      <c r="BY267" s="269"/>
      <c r="BZ267" s="269"/>
      <c r="CA267" s="269"/>
      <c r="CB267" s="269"/>
      <c r="CC267" s="269"/>
      <c r="CD267" s="269"/>
      <c r="CE267" s="269"/>
      <c r="CF267" s="269"/>
      <c r="CG267" s="269"/>
      <c r="CH267" s="269"/>
      <c r="CI267" s="269"/>
      <c r="CJ267" s="269"/>
      <c r="CK267" s="269"/>
      <c r="CL267" s="269"/>
      <c r="CM267" s="269"/>
      <c r="CN267" s="269"/>
      <c r="CO267" s="269"/>
      <c r="CP267" s="269"/>
      <c r="CQ267" s="269"/>
      <c r="CR267" s="269"/>
      <c r="CS267" s="269"/>
      <c r="CT267" s="269"/>
      <c r="CU267" s="269"/>
      <c r="CV267" s="269"/>
      <c r="CW267" s="269"/>
      <c r="CX267" s="269"/>
      <c r="CY267" s="269"/>
      <c r="CZ267" s="269"/>
      <c r="DA267" s="269"/>
      <c r="DB267" s="269"/>
      <c r="DC267" s="269"/>
      <c r="DD267" s="269"/>
      <c r="DE267" s="269"/>
      <c r="DF267" s="269"/>
      <c r="DG267" s="269"/>
      <c r="DH267" s="269"/>
      <c r="DI267" s="269"/>
    </row>
    <row r="268" spans="1:113" x14ac:dyDescent="0.25">
      <c r="A268" s="269"/>
      <c r="B268" s="269"/>
      <c r="C268" s="269"/>
      <c r="D268" s="269"/>
      <c r="E268" s="269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  <c r="AA268" s="269"/>
      <c r="AB268" s="269"/>
      <c r="AC268" s="269"/>
      <c r="AD268" s="269"/>
      <c r="AE268" s="269"/>
      <c r="AF268" s="269"/>
      <c r="AG268" s="269"/>
      <c r="AH268" s="269"/>
      <c r="AI268" s="269"/>
      <c r="AJ268" s="269"/>
      <c r="AK268" s="269"/>
      <c r="AL268" s="269"/>
      <c r="AM268" s="269"/>
      <c r="AN268" s="269"/>
      <c r="AO268" s="269"/>
      <c r="AP268" s="269"/>
      <c r="AQ268" s="269"/>
      <c r="AR268" s="269"/>
      <c r="AS268" s="269"/>
      <c r="AT268" s="269"/>
      <c r="AU268" s="269"/>
      <c r="AV268" s="269"/>
      <c r="AW268" s="269"/>
      <c r="AX268" s="269"/>
      <c r="AY268" s="269"/>
      <c r="AZ268" s="269"/>
      <c r="BA268" s="269"/>
      <c r="BB268" s="269"/>
      <c r="BC268" s="269"/>
      <c r="BD268" s="269"/>
      <c r="BE268" s="269"/>
      <c r="BF268" s="269"/>
      <c r="BG268" s="269"/>
      <c r="BH268" s="269"/>
      <c r="BI268" s="269"/>
      <c r="BJ268" s="269"/>
      <c r="BK268" s="269"/>
      <c r="BL268" s="269"/>
      <c r="BM268" s="269"/>
      <c r="BN268" s="269"/>
      <c r="BO268" s="269"/>
      <c r="BP268" s="269"/>
      <c r="BQ268" s="269"/>
      <c r="BR268" s="269"/>
      <c r="BS268" s="269"/>
      <c r="BT268" s="269"/>
      <c r="BU268" s="269"/>
      <c r="BV268" s="269"/>
      <c r="BW268" s="269"/>
      <c r="BX268" s="269"/>
      <c r="BY268" s="269"/>
      <c r="BZ268" s="269"/>
      <c r="CA268" s="269"/>
      <c r="CB268" s="269"/>
      <c r="CC268" s="269"/>
      <c r="CD268" s="269"/>
      <c r="CE268" s="269"/>
      <c r="CF268" s="269"/>
      <c r="CG268" s="269"/>
      <c r="CH268" s="269"/>
      <c r="CI268" s="269"/>
      <c r="CJ268" s="269"/>
      <c r="CK268" s="269"/>
      <c r="CL268" s="269"/>
      <c r="CM268" s="269"/>
      <c r="CN268" s="269"/>
      <c r="CO268" s="269"/>
      <c r="CP268" s="269"/>
      <c r="CQ268" s="269"/>
      <c r="CR268" s="269"/>
      <c r="CS268" s="269"/>
      <c r="CT268" s="269"/>
      <c r="CU268" s="269"/>
      <c r="CV268" s="269"/>
      <c r="CW268" s="269"/>
      <c r="CX268" s="269"/>
      <c r="CY268" s="269"/>
      <c r="CZ268" s="269"/>
      <c r="DA268" s="269"/>
      <c r="DB268" s="269"/>
      <c r="DC268" s="269"/>
      <c r="DD268" s="269"/>
      <c r="DE268" s="269"/>
      <c r="DF268" s="269"/>
      <c r="DG268" s="269"/>
      <c r="DH268" s="269"/>
      <c r="DI268" s="269"/>
    </row>
    <row r="269" spans="1:113" x14ac:dyDescent="0.25">
      <c r="A269" s="269"/>
      <c r="B269" s="269"/>
      <c r="C269" s="2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269"/>
      <c r="AH269" s="269"/>
      <c r="AI269" s="269"/>
      <c r="AJ269" s="269"/>
      <c r="AK269" s="269"/>
      <c r="AL269" s="269"/>
      <c r="AM269" s="269"/>
      <c r="AN269" s="269"/>
      <c r="AO269" s="269"/>
      <c r="AP269" s="269"/>
      <c r="AQ269" s="269"/>
      <c r="AR269" s="269"/>
      <c r="AS269" s="269"/>
      <c r="AT269" s="269"/>
      <c r="AU269" s="269"/>
      <c r="AV269" s="269"/>
      <c r="AW269" s="269"/>
      <c r="AX269" s="269"/>
      <c r="AY269" s="269"/>
      <c r="AZ269" s="269"/>
      <c r="BA269" s="269"/>
      <c r="BB269" s="269"/>
      <c r="BC269" s="269"/>
      <c r="BD269" s="269"/>
      <c r="BE269" s="269"/>
      <c r="BF269" s="269"/>
      <c r="BG269" s="269"/>
      <c r="BH269" s="269"/>
      <c r="BI269" s="269"/>
      <c r="BJ269" s="269"/>
      <c r="BK269" s="269"/>
      <c r="BL269" s="269"/>
      <c r="BM269" s="269"/>
      <c r="BN269" s="269"/>
      <c r="BO269" s="269"/>
      <c r="BP269" s="269"/>
      <c r="BQ269" s="269"/>
      <c r="BR269" s="269"/>
      <c r="BS269" s="269"/>
      <c r="BT269" s="269"/>
      <c r="BU269" s="269"/>
      <c r="BV269" s="269"/>
      <c r="BW269" s="269"/>
      <c r="BX269" s="269"/>
      <c r="BY269" s="269"/>
      <c r="BZ269" s="269"/>
      <c r="CA269" s="269"/>
      <c r="CB269" s="269"/>
      <c r="CC269" s="269"/>
      <c r="CD269" s="269"/>
      <c r="CE269" s="269"/>
      <c r="CF269" s="269"/>
      <c r="CG269" s="269"/>
      <c r="CH269" s="269"/>
      <c r="CI269" s="269"/>
      <c r="CJ269" s="269"/>
      <c r="CK269" s="269"/>
      <c r="CL269" s="269"/>
      <c r="CM269" s="269"/>
      <c r="CN269" s="269"/>
      <c r="CO269" s="269"/>
      <c r="CP269" s="269"/>
      <c r="CQ269" s="269"/>
      <c r="CR269" s="269"/>
      <c r="CS269" s="269"/>
      <c r="CT269" s="269"/>
      <c r="CU269" s="269"/>
      <c r="CV269" s="269"/>
      <c r="CW269" s="269"/>
      <c r="CX269" s="269"/>
      <c r="CY269" s="269"/>
      <c r="CZ269" s="269"/>
      <c r="DA269" s="269"/>
      <c r="DB269" s="269"/>
      <c r="DC269" s="269"/>
      <c r="DD269" s="269"/>
      <c r="DE269" s="269"/>
      <c r="DF269" s="269"/>
      <c r="DG269" s="269"/>
      <c r="DH269" s="269"/>
      <c r="DI269" s="269"/>
    </row>
    <row r="270" spans="1:113" x14ac:dyDescent="0.25">
      <c r="A270" s="269"/>
      <c r="B270" s="269"/>
      <c r="C270" s="269"/>
      <c r="D270" s="269"/>
      <c r="E270" s="269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269"/>
      <c r="AH270" s="269"/>
      <c r="AI270" s="269"/>
      <c r="AJ270" s="269"/>
      <c r="AK270" s="269"/>
      <c r="AL270" s="269"/>
      <c r="AM270" s="269"/>
      <c r="AN270" s="269"/>
      <c r="AO270" s="269"/>
      <c r="AP270" s="269"/>
      <c r="AQ270" s="269"/>
      <c r="AR270" s="269"/>
      <c r="AS270" s="269"/>
      <c r="AT270" s="269"/>
      <c r="AU270" s="269"/>
      <c r="AV270" s="269"/>
      <c r="AW270" s="269"/>
      <c r="AX270" s="269"/>
      <c r="AY270" s="269"/>
      <c r="AZ270" s="269"/>
      <c r="BA270" s="269"/>
      <c r="BB270" s="269"/>
      <c r="BC270" s="269"/>
      <c r="BD270" s="269"/>
      <c r="BE270" s="269"/>
      <c r="BF270" s="269"/>
      <c r="BG270" s="269"/>
      <c r="BH270" s="269"/>
      <c r="BI270" s="269"/>
      <c r="BJ270" s="269"/>
      <c r="BK270" s="269"/>
      <c r="BL270" s="269"/>
      <c r="BM270" s="269"/>
      <c r="BN270" s="269"/>
      <c r="BO270" s="269"/>
      <c r="BP270" s="269"/>
      <c r="BQ270" s="269"/>
      <c r="BR270" s="269"/>
      <c r="BS270" s="269"/>
      <c r="BT270" s="269"/>
      <c r="BU270" s="269"/>
      <c r="BV270" s="269"/>
      <c r="BW270" s="269"/>
      <c r="BX270" s="269"/>
      <c r="BY270" s="269"/>
      <c r="BZ270" s="269"/>
      <c r="CA270" s="269"/>
      <c r="CB270" s="269"/>
      <c r="CC270" s="269"/>
      <c r="CD270" s="269"/>
      <c r="CE270" s="269"/>
      <c r="CF270" s="269"/>
      <c r="CG270" s="269"/>
      <c r="CH270" s="269"/>
      <c r="CI270" s="269"/>
      <c r="CJ270" s="269"/>
      <c r="CK270" s="269"/>
      <c r="CL270" s="269"/>
      <c r="CM270" s="269"/>
      <c r="CN270" s="269"/>
      <c r="CO270" s="269"/>
      <c r="CP270" s="269"/>
      <c r="CQ270" s="269"/>
      <c r="CR270" s="269"/>
      <c r="CS270" s="269"/>
      <c r="CT270" s="269"/>
      <c r="CU270" s="269"/>
      <c r="CV270" s="269"/>
      <c r="CW270" s="269"/>
      <c r="CX270" s="269"/>
      <c r="CY270" s="269"/>
      <c r="CZ270" s="269"/>
      <c r="DA270" s="269"/>
      <c r="DB270" s="269"/>
      <c r="DC270" s="269"/>
      <c r="DD270" s="269"/>
      <c r="DE270" s="269"/>
      <c r="DF270" s="269"/>
      <c r="DG270" s="269"/>
      <c r="DH270" s="269"/>
      <c r="DI270" s="269"/>
    </row>
    <row r="271" spans="1:113" x14ac:dyDescent="0.25">
      <c r="A271" s="269"/>
      <c r="B271" s="269"/>
      <c r="C271" s="269"/>
      <c r="D271" s="269"/>
      <c r="E271" s="269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269"/>
      <c r="AH271" s="269"/>
      <c r="AI271" s="269"/>
      <c r="AJ271" s="269"/>
      <c r="AK271" s="269"/>
      <c r="AL271" s="269"/>
      <c r="AM271" s="269"/>
      <c r="AN271" s="269"/>
      <c r="AO271" s="269"/>
      <c r="AP271" s="269"/>
      <c r="AQ271" s="269"/>
      <c r="AR271" s="269"/>
      <c r="AS271" s="269"/>
      <c r="AT271" s="269"/>
      <c r="AU271" s="269"/>
      <c r="AV271" s="269"/>
      <c r="AW271" s="269"/>
      <c r="AX271" s="269"/>
      <c r="AY271" s="269"/>
      <c r="AZ271" s="269"/>
      <c r="BA271" s="269"/>
      <c r="BB271" s="269"/>
      <c r="BC271" s="269"/>
      <c r="BD271" s="269"/>
      <c r="BE271" s="269"/>
      <c r="BF271" s="269"/>
      <c r="BG271" s="269"/>
      <c r="BH271" s="269"/>
      <c r="BI271" s="269"/>
      <c r="BJ271" s="269"/>
      <c r="BK271" s="269"/>
      <c r="BL271" s="269"/>
      <c r="BM271" s="269"/>
      <c r="BN271" s="269"/>
      <c r="BO271" s="269"/>
      <c r="BP271" s="269"/>
      <c r="BQ271" s="269"/>
      <c r="BR271" s="269"/>
      <c r="BS271" s="269"/>
      <c r="BT271" s="269"/>
      <c r="BU271" s="269"/>
      <c r="BV271" s="269"/>
      <c r="BW271" s="269"/>
      <c r="BX271" s="269"/>
      <c r="BY271" s="269"/>
      <c r="BZ271" s="269"/>
      <c r="CA271" s="269"/>
      <c r="CB271" s="269"/>
      <c r="CC271" s="269"/>
      <c r="CD271" s="269"/>
      <c r="CE271" s="269"/>
      <c r="CF271" s="269"/>
      <c r="CG271" s="269"/>
      <c r="CH271" s="269"/>
      <c r="CI271" s="269"/>
      <c r="CJ271" s="269"/>
      <c r="CK271" s="269"/>
      <c r="CL271" s="269"/>
      <c r="CM271" s="269"/>
      <c r="CN271" s="269"/>
      <c r="CO271" s="269"/>
      <c r="CP271" s="269"/>
      <c r="CQ271" s="269"/>
      <c r="CR271" s="269"/>
      <c r="CS271" s="269"/>
      <c r="CT271" s="269"/>
      <c r="CU271" s="269"/>
      <c r="CV271" s="269"/>
      <c r="CW271" s="269"/>
      <c r="CX271" s="269"/>
      <c r="CY271" s="269"/>
      <c r="CZ271" s="269"/>
      <c r="DA271" s="269"/>
      <c r="DB271" s="269"/>
      <c r="DC271" s="269"/>
      <c r="DD271" s="269"/>
      <c r="DE271" s="269"/>
      <c r="DF271" s="269"/>
      <c r="DG271" s="269"/>
      <c r="DH271" s="269"/>
      <c r="DI271" s="269"/>
    </row>
    <row r="272" spans="1:113" x14ac:dyDescent="0.25">
      <c r="A272" s="269"/>
      <c r="B272" s="269"/>
      <c r="C272" s="269"/>
      <c r="D272" s="269"/>
      <c r="E272" s="269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69"/>
      <c r="AT272" s="269"/>
      <c r="AU272" s="269"/>
      <c r="AV272" s="269"/>
      <c r="AW272" s="269"/>
      <c r="AX272" s="269"/>
      <c r="AY272" s="269"/>
      <c r="AZ272" s="269"/>
      <c r="BA272" s="269"/>
      <c r="BB272" s="269"/>
      <c r="BC272" s="269"/>
      <c r="BD272" s="269"/>
      <c r="BE272" s="269"/>
      <c r="BF272" s="269"/>
      <c r="BG272" s="269"/>
      <c r="BH272" s="269"/>
      <c r="BI272" s="269"/>
      <c r="BJ272" s="269"/>
      <c r="BK272" s="269"/>
      <c r="BL272" s="269"/>
      <c r="BM272" s="269"/>
      <c r="BN272" s="269"/>
      <c r="BO272" s="269"/>
      <c r="BP272" s="269"/>
      <c r="BQ272" s="269"/>
      <c r="BR272" s="269"/>
      <c r="BS272" s="269"/>
      <c r="BT272" s="269"/>
      <c r="BU272" s="269"/>
      <c r="BV272" s="269"/>
      <c r="BW272" s="269"/>
      <c r="BX272" s="269"/>
      <c r="BY272" s="269"/>
      <c r="BZ272" s="269"/>
      <c r="CA272" s="269"/>
      <c r="CB272" s="269"/>
      <c r="CC272" s="269"/>
      <c r="CD272" s="269"/>
      <c r="CE272" s="269"/>
      <c r="CF272" s="269"/>
      <c r="CG272" s="269"/>
      <c r="CH272" s="269"/>
      <c r="CI272" s="269"/>
      <c r="CJ272" s="269"/>
      <c r="CK272" s="269"/>
      <c r="CL272" s="269"/>
      <c r="CM272" s="269"/>
      <c r="CN272" s="269"/>
      <c r="CO272" s="269"/>
      <c r="CP272" s="269"/>
      <c r="CQ272" s="269"/>
      <c r="CR272" s="269"/>
      <c r="CS272" s="269"/>
      <c r="CT272" s="269"/>
      <c r="CU272" s="269"/>
      <c r="CV272" s="269"/>
      <c r="CW272" s="269"/>
      <c r="CX272" s="269"/>
      <c r="CY272" s="269"/>
      <c r="CZ272" s="269"/>
      <c r="DA272" s="269"/>
      <c r="DB272" s="269"/>
      <c r="DC272" s="269"/>
      <c r="DD272" s="269"/>
      <c r="DE272" s="269"/>
      <c r="DF272" s="269"/>
      <c r="DG272" s="269"/>
      <c r="DH272" s="269"/>
      <c r="DI272" s="269"/>
    </row>
    <row r="273" spans="1:113" x14ac:dyDescent="0.25">
      <c r="A273" s="269"/>
      <c r="B273" s="269"/>
      <c r="C273" s="269"/>
      <c r="D273" s="269"/>
      <c r="E273" s="269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69"/>
      <c r="AT273" s="269"/>
      <c r="AU273" s="269"/>
      <c r="AV273" s="269"/>
      <c r="AW273" s="269"/>
      <c r="AX273" s="269"/>
      <c r="AY273" s="269"/>
      <c r="AZ273" s="269"/>
      <c r="BA273" s="269"/>
      <c r="BB273" s="269"/>
      <c r="BC273" s="269"/>
      <c r="BD273" s="269"/>
      <c r="BE273" s="269"/>
      <c r="BF273" s="269"/>
      <c r="BG273" s="269"/>
      <c r="BH273" s="269"/>
      <c r="BI273" s="269"/>
      <c r="BJ273" s="269"/>
      <c r="BK273" s="269"/>
      <c r="BL273" s="269"/>
      <c r="BM273" s="269"/>
      <c r="BN273" s="269"/>
      <c r="BO273" s="269"/>
      <c r="BP273" s="269"/>
      <c r="BQ273" s="269"/>
      <c r="BR273" s="269"/>
      <c r="BS273" s="269"/>
      <c r="BT273" s="269"/>
      <c r="BU273" s="269"/>
      <c r="BV273" s="269"/>
      <c r="BW273" s="269"/>
      <c r="BX273" s="269"/>
      <c r="BY273" s="269"/>
      <c r="BZ273" s="269"/>
      <c r="CA273" s="269"/>
      <c r="CB273" s="269"/>
      <c r="CC273" s="269"/>
      <c r="CD273" s="269"/>
      <c r="CE273" s="269"/>
      <c r="CF273" s="269"/>
      <c r="CG273" s="269"/>
      <c r="CH273" s="269"/>
      <c r="CI273" s="269"/>
      <c r="CJ273" s="269"/>
      <c r="CK273" s="269"/>
      <c r="CL273" s="269"/>
      <c r="CM273" s="269"/>
      <c r="CN273" s="269"/>
      <c r="CO273" s="269"/>
      <c r="CP273" s="269"/>
      <c r="CQ273" s="269"/>
      <c r="CR273" s="269"/>
      <c r="CS273" s="269"/>
      <c r="CT273" s="269"/>
      <c r="CU273" s="269"/>
      <c r="CV273" s="269"/>
      <c r="CW273" s="269"/>
      <c r="CX273" s="269"/>
      <c r="CY273" s="269"/>
      <c r="CZ273" s="269"/>
      <c r="DA273" s="269"/>
      <c r="DB273" s="269"/>
      <c r="DC273" s="269"/>
      <c r="DD273" s="269"/>
      <c r="DE273" s="269"/>
      <c r="DF273" s="269"/>
      <c r="DG273" s="269"/>
      <c r="DH273" s="269"/>
      <c r="DI273" s="269"/>
    </row>
    <row r="274" spans="1:113" x14ac:dyDescent="0.25">
      <c r="A274" s="269"/>
      <c r="B274" s="269"/>
      <c r="C274" s="269"/>
      <c r="D274" s="269"/>
      <c r="E274" s="269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69"/>
      <c r="AT274" s="269"/>
      <c r="AU274" s="269"/>
      <c r="AV274" s="269"/>
      <c r="AW274" s="269"/>
      <c r="AX274" s="269"/>
      <c r="AY274" s="269"/>
      <c r="AZ274" s="269"/>
      <c r="BA274" s="269"/>
      <c r="BB274" s="269"/>
      <c r="BC274" s="269"/>
      <c r="BD274" s="269"/>
      <c r="BE274" s="269"/>
      <c r="BF274" s="269"/>
      <c r="BG274" s="269"/>
      <c r="BH274" s="269"/>
      <c r="BI274" s="269"/>
      <c r="BJ274" s="269"/>
      <c r="BK274" s="269"/>
      <c r="BL274" s="269"/>
      <c r="BM274" s="269"/>
      <c r="BN274" s="269"/>
      <c r="BO274" s="269"/>
      <c r="BP274" s="269"/>
      <c r="BQ274" s="269"/>
      <c r="BR274" s="269"/>
      <c r="BS274" s="269"/>
      <c r="BT274" s="269"/>
      <c r="BU274" s="269"/>
      <c r="BV274" s="269"/>
      <c r="BW274" s="269"/>
      <c r="BX274" s="269"/>
      <c r="BY274" s="269"/>
      <c r="BZ274" s="269"/>
      <c r="CA274" s="269"/>
      <c r="CB274" s="269"/>
      <c r="CC274" s="269"/>
      <c r="CD274" s="269"/>
      <c r="CE274" s="269"/>
      <c r="CF274" s="269"/>
      <c r="CG274" s="269"/>
      <c r="CH274" s="269"/>
      <c r="CI274" s="269"/>
      <c r="CJ274" s="269"/>
      <c r="CK274" s="269"/>
      <c r="CL274" s="269"/>
      <c r="CM274" s="269"/>
      <c r="CN274" s="269"/>
      <c r="CO274" s="269"/>
      <c r="CP274" s="269"/>
      <c r="CQ274" s="269"/>
      <c r="CR274" s="269"/>
      <c r="CS274" s="269"/>
      <c r="CT274" s="269"/>
      <c r="CU274" s="269"/>
      <c r="CV274" s="269"/>
      <c r="CW274" s="269"/>
      <c r="CX274" s="269"/>
      <c r="CY274" s="269"/>
      <c r="CZ274" s="269"/>
      <c r="DA274" s="269"/>
      <c r="DB274" s="269"/>
      <c r="DC274" s="269"/>
      <c r="DD274" s="269"/>
      <c r="DE274" s="269"/>
      <c r="DF274" s="269"/>
      <c r="DG274" s="269"/>
      <c r="DH274" s="269"/>
      <c r="DI274" s="269"/>
    </row>
    <row r="275" spans="1:113" x14ac:dyDescent="0.25">
      <c r="A275" s="269"/>
      <c r="B275" s="269"/>
      <c r="C275" s="2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69"/>
      <c r="AT275" s="269"/>
      <c r="AU275" s="269"/>
      <c r="AV275" s="269"/>
      <c r="AW275" s="269"/>
      <c r="AX275" s="269"/>
      <c r="AY275" s="269"/>
      <c r="AZ275" s="269"/>
      <c r="BA275" s="269"/>
      <c r="BB275" s="269"/>
      <c r="BC275" s="269"/>
      <c r="BD275" s="269"/>
      <c r="BE275" s="269"/>
      <c r="BF275" s="269"/>
      <c r="BG275" s="269"/>
      <c r="BH275" s="269"/>
      <c r="BI275" s="269"/>
      <c r="BJ275" s="269"/>
      <c r="BK275" s="269"/>
      <c r="BL275" s="269"/>
      <c r="BM275" s="269"/>
      <c r="BN275" s="269"/>
      <c r="BO275" s="269"/>
      <c r="BP275" s="269"/>
      <c r="BQ275" s="269"/>
      <c r="BR275" s="269"/>
      <c r="BS275" s="269"/>
      <c r="BT275" s="269"/>
      <c r="BU275" s="269"/>
      <c r="BV275" s="269"/>
      <c r="BW275" s="269"/>
      <c r="BX275" s="269"/>
      <c r="BY275" s="269"/>
      <c r="BZ275" s="269"/>
      <c r="CA275" s="269"/>
      <c r="CB275" s="269"/>
      <c r="CC275" s="269"/>
      <c r="CD275" s="269"/>
      <c r="CE275" s="269"/>
      <c r="CF275" s="269"/>
      <c r="CG275" s="269"/>
      <c r="CH275" s="269"/>
      <c r="CI275" s="269"/>
      <c r="CJ275" s="269"/>
      <c r="CK275" s="269"/>
      <c r="CL275" s="269"/>
      <c r="CM275" s="269"/>
      <c r="CN275" s="269"/>
      <c r="CO275" s="269"/>
      <c r="CP275" s="269"/>
      <c r="CQ275" s="269"/>
      <c r="CR275" s="269"/>
      <c r="CS275" s="269"/>
      <c r="CT275" s="269"/>
      <c r="CU275" s="269"/>
      <c r="CV275" s="269"/>
      <c r="CW275" s="269"/>
      <c r="CX275" s="269"/>
      <c r="CY275" s="269"/>
      <c r="CZ275" s="269"/>
      <c r="DA275" s="269"/>
      <c r="DB275" s="269"/>
      <c r="DC275" s="269"/>
      <c r="DD275" s="269"/>
      <c r="DE275" s="269"/>
      <c r="DF275" s="269"/>
      <c r="DG275" s="269"/>
      <c r="DH275" s="269"/>
      <c r="DI275" s="269"/>
    </row>
    <row r="276" spans="1:113" x14ac:dyDescent="0.25">
      <c r="A276" s="269"/>
      <c r="B276" s="269"/>
      <c r="C276" s="2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69"/>
      <c r="AT276" s="269"/>
      <c r="AU276" s="269"/>
      <c r="AV276" s="269"/>
      <c r="AW276" s="269"/>
      <c r="AX276" s="269"/>
      <c r="AY276" s="269"/>
      <c r="AZ276" s="269"/>
      <c r="BA276" s="269"/>
      <c r="BB276" s="269"/>
      <c r="BC276" s="269"/>
      <c r="BD276" s="269"/>
      <c r="BE276" s="269"/>
      <c r="BF276" s="269"/>
      <c r="BG276" s="269"/>
      <c r="BH276" s="269"/>
      <c r="BI276" s="269"/>
      <c r="BJ276" s="269"/>
      <c r="BK276" s="269"/>
      <c r="BL276" s="269"/>
      <c r="BM276" s="269"/>
      <c r="BN276" s="269"/>
      <c r="BO276" s="269"/>
      <c r="BP276" s="269"/>
      <c r="BQ276" s="269"/>
      <c r="BR276" s="269"/>
      <c r="BS276" s="269"/>
      <c r="BT276" s="269"/>
      <c r="BU276" s="269"/>
      <c r="BV276" s="269"/>
      <c r="BW276" s="269"/>
      <c r="BX276" s="269"/>
      <c r="BY276" s="269"/>
      <c r="BZ276" s="269"/>
      <c r="CA276" s="269"/>
      <c r="CB276" s="269"/>
      <c r="CC276" s="269"/>
      <c r="CD276" s="269"/>
      <c r="CE276" s="269"/>
      <c r="CF276" s="269"/>
      <c r="CG276" s="269"/>
      <c r="CH276" s="269"/>
      <c r="CI276" s="269"/>
      <c r="CJ276" s="269"/>
      <c r="CK276" s="269"/>
      <c r="CL276" s="269"/>
      <c r="CM276" s="269"/>
      <c r="CN276" s="269"/>
      <c r="CO276" s="269"/>
      <c r="CP276" s="269"/>
      <c r="CQ276" s="269"/>
      <c r="CR276" s="269"/>
      <c r="CS276" s="269"/>
      <c r="CT276" s="269"/>
      <c r="CU276" s="269"/>
      <c r="CV276" s="269"/>
      <c r="CW276" s="269"/>
      <c r="CX276" s="269"/>
      <c r="CY276" s="269"/>
      <c r="CZ276" s="269"/>
      <c r="DA276" s="269"/>
      <c r="DB276" s="269"/>
      <c r="DC276" s="269"/>
      <c r="DD276" s="269"/>
      <c r="DE276" s="269"/>
      <c r="DF276" s="269"/>
      <c r="DG276" s="269"/>
      <c r="DH276" s="269"/>
      <c r="DI276" s="269"/>
    </row>
    <row r="277" spans="1:113" x14ac:dyDescent="0.25">
      <c r="A277" s="269"/>
      <c r="B277" s="269"/>
      <c r="C277" s="2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269"/>
      <c r="AH277" s="269"/>
      <c r="AI277" s="269"/>
      <c r="AJ277" s="269"/>
      <c r="AK277" s="269"/>
      <c r="AL277" s="269"/>
      <c r="AM277" s="269"/>
      <c r="AN277" s="269"/>
      <c r="AO277" s="269"/>
      <c r="AP277" s="269"/>
      <c r="AQ277" s="269"/>
      <c r="AR277" s="269"/>
      <c r="AS277" s="269"/>
      <c r="AT277" s="269"/>
      <c r="AU277" s="269"/>
      <c r="AV277" s="269"/>
      <c r="AW277" s="269"/>
      <c r="AX277" s="269"/>
      <c r="AY277" s="269"/>
      <c r="AZ277" s="269"/>
      <c r="BA277" s="269"/>
      <c r="BB277" s="269"/>
      <c r="BC277" s="269"/>
      <c r="BD277" s="269"/>
      <c r="BE277" s="269"/>
      <c r="BF277" s="269"/>
      <c r="BG277" s="269"/>
      <c r="BH277" s="269"/>
      <c r="BI277" s="269"/>
      <c r="BJ277" s="269"/>
      <c r="BK277" s="269"/>
      <c r="BL277" s="269"/>
      <c r="BM277" s="269"/>
      <c r="BN277" s="269"/>
      <c r="BO277" s="269"/>
      <c r="BP277" s="269"/>
      <c r="BQ277" s="269"/>
      <c r="BR277" s="269"/>
      <c r="BS277" s="269"/>
      <c r="BT277" s="269"/>
      <c r="BU277" s="269"/>
      <c r="BV277" s="269"/>
      <c r="BW277" s="269"/>
      <c r="BX277" s="269"/>
      <c r="BY277" s="269"/>
      <c r="BZ277" s="269"/>
      <c r="CA277" s="269"/>
      <c r="CB277" s="269"/>
      <c r="CC277" s="269"/>
      <c r="CD277" s="269"/>
      <c r="CE277" s="269"/>
      <c r="CF277" s="269"/>
      <c r="CG277" s="269"/>
      <c r="CH277" s="269"/>
      <c r="CI277" s="269"/>
      <c r="CJ277" s="269"/>
      <c r="CK277" s="269"/>
      <c r="CL277" s="269"/>
      <c r="CM277" s="269"/>
      <c r="CN277" s="269"/>
      <c r="CO277" s="269"/>
      <c r="CP277" s="269"/>
      <c r="CQ277" s="269"/>
      <c r="CR277" s="269"/>
      <c r="CS277" s="269"/>
      <c r="CT277" s="269"/>
      <c r="CU277" s="269"/>
      <c r="CV277" s="269"/>
      <c r="CW277" s="269"/>
      <c r="CX277" s="269"/>
      <c r="CY277" s="269"/>
      <c r="CZ277" s="269"/>
      <c r="DA277" s="269"/>
      <c r="DB277" s="269"/>
      <c r="DC277" s="269"/>
      <c r="DD277" s="269"/>
      <c r="DE277" s="269"/>
      <c r="DF277" s="269"/>
      <c r="DG277" s="269"/>
      <c r="DH277" s="269"/>
      <c r="DI277" s="269"/>
    </row>
    <row r="278" spans="1:113" x14ac:dyDescent="0.25">
      <c r="A278" s="269"/>
      <c r="B278" s="269"/>
      <c r="C278" s="2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  <c r="AA278" s="269"/>
      <c r="AB278" s="269"/>
      <c r="AC278" s="269"/>
      <c r="AD278" s="269"/>
      <c r="AE278" s="269"/>
      <c r="AF278" s="269"/>
      <c r="AG278" s="269"/>
      <c r="AH278" s="269"/>
      <c r="AI278" s="269"/>
      <c r="AJ278" s="269"/>
      <c r="AK278" s="269"/>
      <c r="AL278" s="269"/>
      <c r="AM278" s="269"/>
      <c r="AN278" s="269"/>
      <c r="AO278" s="269"/>
      <c r="AP278" s="269"/>
      <c r="AQ278" s="269"/>
      <c r="AR278" s="269"/>
      <c r="AS278" s="269"/>
      <c r="AT278" s="269"/>
      <c r="AU278" s="269"/>
      <c r="AV278" s="269"/>
      <c r="AW278" s="269"/>
      <c r="AX278" s="269"/>
      <c r="AY278" s="269"/>
      <c r="AZ278" s="269"/>
      <c r="BA278" s="269"/>
      <c r="BB278" s="269"/>
      <c r="BC278" s="269"/>
      <c r="BD278" s="269"/>
      <c r="BE278" s="269"/>
      <c r="BF278" s="269"/>
      <c r="BG278" s="269"/>
      <c r="BH278" s="269"/>
      <c r="BI278" s="269"/>
      <c r="BJ278" s="269"/>
      <c r="BK278" s="269"/>
      <c r="BL278" s="269"/>
      <c r="BM278" s="269"/>
      <c r="BN278" s="269"/>
      <c r="BO278" s="269"/>
      <c r="BP278" s="269"/>
      <c r="BQ278" s="269"/>
      <c r="BR278" s="269"/>
      <c r="BS278" s="269"/>
      <c r="BT278" s="269"/>
      <c r="BU278" s="269"/>
      <c r="BV278" s="269"/>
      <c r="BW278" s="269"/>
      <c r="BX278" s="269"/>
      <c r="BY278" s="269"/>
      <c r="BZ278" s="269"/>
      <c r="CA278" s="269"/>
      <c r="CB278" s="269"/>
      <c r="CC278" s="269"/>
      <c r="CD278" s="269"/>
      <c r="CE278" s="269"/>
      <c r="CF278" s="269"/>
      <c r="CG278" s="269"/>
      <c r="CH278" s="269"/>
      <c r="CI278" s="269"/>
      <c r="CJ278" s="269"/>
      <c r="CK278" s="269"/>
      <c r="CL278" s="269"/>
      <c r="CM278" s="269"/>
      <c r="CN278" s="269"/>
      <c r="CO278" s="269"/>
      <c r="CP278" s="269"/>
      <c r="CQ278" s="269"/>
      <c r="CR278" s="269"/>
      <c r="CS278" s="269"/>
      <c r="CT278" s="269"/>
      <c r="CU278" s="269"/>
      <c r="CV278" s="269"/>
      <c r="CW278" s="269"/>
      <c r="CX278" s="269"/>
      <c r="CY278" s="269"/>
      <c r="CZ278" s="269"/>
      <c r="DA278" s="269"/>
      <c r="DB278" s="269"/>
      <c r="DC278" s="269"/>
      <c r="DD278" s="269"/>
      <c r="DE278" s="269"/>
      <c r="DF278" s="269"/>
      <c r="DG278" s="269"/>
      <c r="DH278" s="269"/>
      <c r="DI278" s="269"/>
    </row>
    <row r="279" spans="1:113" x14ac:dyDescent="0.25">
      <c r="A279" s="269"/>
      <c r="B279" s="269"/>
      <c r="C279" s="2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  <c r="AA279" s="269"/>
      <c r="AB279" s="269"/>
      <c r="AC279" s="269"/>
      <c r="AD279" s="269"/>
      <c r="AE279" s="269"/>
      <c r="AF279" s="269"/>
      <c r="AG279" s="269"/>
      <c r="AH279" s="269"/>
      <c r="AI279" s="269"/>
      <c r="AJ279" s="269"/>
      <c r="AK279" s="269"/>
      <c r="AL279" s="269"/>
      <c r="AM279" s="269"/>
      <c r="AN279" s="269"/>
      <c r="AO279" s="269"/>
      <c r="AP279" s="269"/>
      <c r="AQ279" s="269"/>
      <c r="AR279" s="269"/>
      <c r="AS279" s="269"/>
      <c r="AT279" s="269"/>
      <c r="AU279" s="269"/>
      <c r="AV279" s="269"/>
      <c r="AW279" s="269"/>
      <c r="AX279" s="269"/>
      <c r="AY279" s="269"/>
      <c r="AZ279" s="269"/>
      <c r="BA279" s="269"/>
      <c r="BB279" s="269"/>
      <c r="BC279" s="269"/>
      <c r="BD279" s="269"/>
      <c r="BE279" s="269"/>
      <c r="BF279" s="269"/>
      <c r="BG279" s="269"/>
      <c r="BH279" s="269"/>
      <c r="BI279" s="269"/>
      <c r="BJ279" s="269"/>
      <c r="BK279" s="269"/>
      <c r="BL279" s="269"/>
      <c r="BM279" s="269"/>
      <c r="BN279" s="269"/>
      <c r="BO279" s="269"/>
      <c r="BP279" s="269"/>
      <c r="BQ279" s="269"/>
      <c r="BR279" s="269"/>
      <c r="BS279" s="269"/>
      <c r="BT279" s="269"/>
      <c r="BU279" s="269"/>
      <c r="BV279" s="269"/>
      <c r="BW279" s="269"/>
      <c r="BX279" s="269"/>
      <c r="BY279" s="269"/>
      <c r="BZ279" s="269"/>
      <c r="CA279" s="269"/>
      <c r="CB279" s="269"/>
      <c r="CC279" s="269"/>
      <c r="CD279" s="269"/>
      <c r="CE279" s="269"/>
      <c r="CF279" s="269"/>
      <c r="CG279" s="269"/>
      <c r="CH279" s="269"/>
      <c r="CI279" s="269"/>
      <c r="CJ279" s="269"/>
      <c r="CK279" s="269"/>
      <c r="CL279" s="269"/>
      <c r="CM279" s="269"/>
      <c r="CN279" s="269"/>
      <c r="CO279" s="269"/>
      <c r="CP279" s="269"/>
      <c r="CQ279" s="269"/>
      <c r="CR279" s="269"/>
      <c r="CS279" s="269"/>
      <c r="CT279" s="269"/>
      <c r="CU279" s="269"/>
      <c r="CV279" s="269"/>
      <c r="CW279" s="269"/>
      <c r="CX279" s="269"/>
      <c r="CY279" s="269"/>
      <c r="CZ279" s="269"/>
      <c r="DA279" s="269"/>
      <c r="DB279" s="269"/>
      <c r="DC279" s="269"/>
      <c r="DD279" s="269"/>
      <c r="DE279" s="269"/>
      <c r="DF279" s="269"/>
      <c r="DG279" s="269"/>
      <c r="DH279" s="269"/>
      <c r="DI279" s="269"/>
    </row>
    <row r="280" spans="1:113" x14ac:dyDescent="0.25">
      <c r="A280" s="269"/>
      <c r="B280" s="269"/>
      <c r="C280" s="2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  <c r="AA280" s="269"/>
      <c r="AB280" s="269"/>
      <c r="AC280" s="269"/>
      <c r="AD280" s="269"/>
      <c r="AE280" s="269"/>
      <c r="AF280" s="269"/>
      <c r="AG280" s="269"/>
      <c r="AH280" s="269"/>
      <c r="AI280" s="269"/>
      <c r="AJ280" s="269"/>
      <c r="AK280" s="269"/>
      <c r="AL280" s="269"/>
      <c r="AM280" s="269"/>
      <c r="AN280" s="269"/>
      <c r="AO280" s="269"/>
      <c r="AP280" s="269"/>
      <c r="AQ280" s="269"/>
      <c r="AR280" s="269"/>
      <c r="AS280" s="269"/>
      <c r="AT280" s="269"/>
      <c r="AU280" s="269"/>
      <c r="AV280" s="269"/>
      <c r="AW280" s="269"/>
      <c r="AX280" s="269"/>
      <c r="AY280" s="269"/>
      <c r="AZ280" s="269"/>
      <c r="BA280" s="269"/>
      <c r="BB280" s="269"/>
      <c r="BC280" s="269"/>
      <c r="BD280" s="269"/>
      <c r="BE280" s="269"/>
      <c r="BF280" s="269"/>
      <c r="BG280" s="269"/>
      <c r="BH280" s="269"/>
      <c r="BI280" s="269"/>
      <c r="BJ280" s="269"/>
      <c r="BK280" s="269"/>
      <c r="BL280" s="269"/>
      <c r="BM280" s="269"/>
      <c r="BN280" s="269"/>
      <c r="BO280" s="269"/>
      <c r="BP280" s="269"/>
      <c r="BQ280" s="269"/>
      <c r="BR280" s="269"/>
      <c r="BS280" s="269"/>
      <c r="BT280" s="269"/>
      <c r="BU280" s="269"/>
      <c r="BV280" s="269"/>
      <c r="BW280" s="269"/>
      <c r="BX280" s="269"/>
      <c r="BY280" s="269"/>
      <c r="BZ280" s="269"/>
      <c r="CA280" s="269"/>
      <c r="CB280" s="269"/>
      <c r="CC280" s="269"/>
      <c r="CD280" s="269"/>
      <c r="CE280" s="269"/>
      <c r="CF280" s="269"/>
      <c r="CG280" s="269"/>
      <c r="CH280" s="269"/>
      <c r="CI280" s="269"/>
      <c r="CJ280" s="269"/>
      <c r="CK280" s="269"/>
      <c r="CL280" s="269"/>
      <c r="CM280" s="269"/>
      <c r="CN280" s="269"/>
      <c r="CO280" s="269"/>
      <c r="CP280" s="269"/>
      <c r="CQ280" s="269"/>
      <c r="CR280" s="269"/>
      <c r="CS280" s="269"/>
      <c r="CT280" s="269"/>
      <c r="CU280" s="269"/>
      <c r="CV280" s="269"/>
      <c r="CW280" s="269"/>
      <c r="CX280" s="269"/>
      <c r="CY280" s="269"/>
      <c r="CZ280" s="269"/>
      <c r="DA280" s="269"/>
      <c r="DB280" s="269"/>
      <c r="DC280" s="269"/>
      <c r="DD280" s="269"/>
      <c r="DE280" s="269"/>
      <c r="DF280" s="269"/>
      <c r="DG280" s="269"/>
      <c r="DH280" s="269"/>
      <c r="DI280" s="269"/>
    </row>
    <row r="281" spans="1:113" x14ac:dyDescent="0.25">
      <c r="A281" s="269"/>
      <c r="B281" s="269"/>
      <c r="C281" s="2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  <c r="AA281" s="269"/>
      <c r="AB281" s="269"/>
      <c r="AC281" s="269"/>
      <c r="AD281" s="269"/>
      <c r="AE281" s="269"/>
      <c r="AF281" s="269"/>
      <c r="AG281" s="269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69"/>
      <c r="AW281" s="269"/>
      <c r="AX281" s="269"/>
      <c r="AY281" s="269"/>
      <c r="AZ281" s="269"/>
      <c r="BA281" s="269"/>
      <c r="BB281" s="269"/>
      <c r="BC281" s="269"/>
      <c r="BD281" s="269"/>
      <c r="BE281" s="269"/>
      <c r="BF281" s="269"/>
      <c r="BG281" s="269"/>
      <c r="BH281" s="269"/>
      <c r="BI281" s="269"/>
      <c r="BJ281" s="269"/>
      <c r="BK281" s="269"/>
      <c r="BL281" s="269"/>
      <c r="BM281" s="269"/>
      <c r="BN281" s="269"/>
      <c r="BO281" s="269"/>
      <c r="BP281" s="269"/>
      <c r="BQ281" s="269"/>
      <c r="BR281" s="269"/>
      <c r="BS281" s="269"/>
      <c r="BT281" s="269"/>
      <c r="BU281" s="269"/>
      <c r="BV281" s="269"/>
      <c r="BW281" s="269"/>
      <c r="BX281" s="269"/>
      <c r="BY281" s="269"/>
      <c r="BZ281" s="269"/>
      <c r="CA281" s="269"/>
      <c r="CB281" s="269"/>
      <c r="CC281" s="269"/>
      <c r="CD281" s="269"/>
      <c r="CE281" s="269"/>
      <c r="CF281" s="269"/>
      <c r="CG281" s="269"/>
      <c r="CH281" s="269"/>
      <c r="CI281" s="269"/>
      <c r="CJ281" s="269"/>
      <c r="CK281" s="269"/>
      <c r="CL281" s="269"/>
      <c r="CM281" s="269"/>
      <c r="CN281" s="269"/>
      <c r="CO281" s="269"/>
      <c r="CP281" s="269"/>
      <c r="CQ281" s="269"/>
      <c r="CR281" s="269"/>
      <c r="CS281" s="269"/>
      <c r="CT281" s="269"/>
      <c r="CU281" s="269"/>
      <c r="CV281" s="269"/>
      <c r="CW281" s="269"/>
      <c r="CX281" s="269"/>
      <c r="CY281" s="269"/>
      <c r="CZ281" s="269"/>
      <c r="DA281" s="269"/>
      <c r="DB281" s="269"/>
      <c r="DC281" s="269"/>
      <c r="DD281" s="269"/>
      <c r="DE281" s="269"/>
      <c r="DF281" s="269"/>
      <c r="DG281" s="269"/>
      <c r="DH281" s="269"/>
      <c r="DI281" s="269"/>
    </row>
    <row r="282" spans="1:113" x14ac:dyDescent="0.25">
      <c r="A282" s="269"/>
      <c r="B282" s="269"/>
      <c r="C282" s="2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  <c r="AA282" s="269"/>
      <c r="AB282" s="269"/>
      <c r="AC282" s="269"/>
      <c r="AD282" s="269"/>
      <c r="AE282" s="269"/>
      <c r="AF282" s="269"/>
      <c r="AG282" s="269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69"/>
      <c r="AW282" s="269"/>
      <c r="AX282" s="269"/>
      <c r="AY282" s="269"/>
      <c r="AZ282" s="269"/>
      <c r="BA282" s="269"/>
      <c r="BB282" s="269"/>
      <c r="BC282" s="269"/>
      <c r="BD282" s="269"/>
      <c r="BE282" s="269"/>
      <c r="BF282" s="269"/>
      <c r="BG282" s="269"/>
      <c r="BH282" s="269"/>
      <c r="BI282" s="269"/>
      <c r="BJ282" s="269"/>
      <c r="BK282" s="269"/>
      <c r="BL282" s="269"/>
      <c r="BM282" s="269"/>
      <c r="BN282" s="269"/>
      <c r="BO282" s="269"/>
      <c r="BP282" s="269"/>
      <c r="BQ282" s="269"/>
      <c r="BR282" s="269"/>
      <c r="BS282" s="269"/>
      <c r="BT282" s="269"/>
      <c r="BU282" s="269"/>
      <c r="BV282" s="269"/>
      <c r="BW282" s="269"/>
      <c r="BX282" s="269"/>
      <c r="BY282" s="269"/>
      <c r="BZ282" s="269"/>
      <c r="CA282" s="269"/>
      <c r="CB282" s="269"/>
      <c r="CC282" s="269"/>
      <c r="CD282" s="269"/>
      <c r="CE282" s="269"/>
      <c r="CF282" s="269"/>
      <c r="CG282" s="269"/>
      <c r="CH282" s="269"/>
      <c r="CI282" s="269"/>
      <c r="CJ282" s="269"/>
      <c r="CK282" s="269"/>
      <c r="CL282" s="269"/>
      <c r="CM282" s="269"/>
      <c r="CN282" s="269"/>
      <c r="CO282" s="269"/>
      <c r="CP282" s="269"/>
      <c r="CQ282" s="269"/>
      <c r="CR282" s="269"/>
      <c r="CS282" s="269"/>
      <c r="CT282" s="269"/>
      <c r="CU282" s="269"/>
      <c r="CV282" s="269"/>
      <c r="CW282" s="269"/>
      <c r="CX282" s="269"/>
      <c r="CY282" s="269"/>
      <c r="CZ282" s="269"/>
      <c r="DA282" s="269"/>
      <c r="DB282" s="269"/>
      <c r="DC282" s="269"/>
      <c r="DD282" s="269"/>
      <c r="DE282" s="269"/>
      <c r="DF282" s="269"/>
      <c r="DG282" s="269"/>
      <c r="DH282" s="269"/>
      <c r="DI282" s="269"/>
    </row>
    <row r="283" spans="1:113" x14ac:dyDescent="0.25">
      <c r="A283" s="269"/>
      <c r="B283" s="269"/>
      <c r="C283" s="2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  <c r="AA283" s="269"/>
      <c r="AB283" s="269"/>
      <c r="AC283" s="269"/>
      <c r="AD283" s="269"/>
      <c r="AE283" s="269"/>
      <c r="AF283" s="269"/>
      <c r="AG283" s="269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69"/>
      <c r="AW283" s="269"/>
      <c r="AX283" s="269"/>
      <c r="AY283" s="269"/>
      <c r="AZ283" s="269"/>
      <c r="BA283" s="269"/>
      <c r="BB283" s="269"/>
      <c r="BC283" s="269"/>
      <c r="BD283" s="269"/>
      <c r="BE283" s="269"/>
      <c r="BF283" s="269"/>
      <c r="BG283" s="269"/>
      <c r="BH283" s="269"/>
      <c r="BI283" s="269"/>
      <c r="BJ283" s="269"/>
      <c r="BK283" s="269"/>
      <c r="BL283" s="269"/>
      <c r="BM283" s="269"/>
      <c r="BN283" s="269"/>
      <c r="BO283" s="269"/>
      <c r="BP283" s="269"/>
      <c r="BQ283" s="269"/>
      <c r="BR283" s="269"/>
      <c r="BS283" s="269"/>
      <c r="BT283" s="269"/>
      <c r="BU283" s="269"/>
      <c r="BV283" s="269"/>
      <c r="BW283" s="269"/>
      <c r="BX283" s="269"/>
      <c r="BY283" s="269"/>
      <c r="BZ283" s="269"/>
      <c r="CA283" s="269"/>
      <c r="CB283" s="269"/>
      <c r="CC283" s="269"/>
      <c r="CD283" s="269"/>
      <c r="CE283" s="269"/>
      <c r="CF283" s="269"/>
      <c r="CG283" s="269"/>
      <c r="CH283" s="269"/>
      <c r="CI283" s="269"/>
      <c r="CJ283" s="269"/>
      <c r="CK283" s="269"/>
      <c r="CL283" s="269"/>
      <c r="CM283" s="269"/>
      <c r="CN283" s="269"/>
      <c r="CO283" s="269"/>
      <c r="CP283" s="269"/>
      <c r="CQ283" s="269"/>
      <c r="CR283" s="269"/>
      <c r="CS283" s="269"/>
      <c r="CT283" s="269"/>
      <c r="CU283" s="269"/>
      <c r="CV283" s="269"/>
      <c r="CW283" s="269"/>
      <c r="CX283" s="269"/>
      <c r="CY283" s="269"/>
      <c r="CZ283" s="269"/>
      <c r="DA283" s="269"/>
      <c r="DB283" s="269"/>
      <c r="DC283" s="269"/>
      <c r="DD283" s="269"/>
      <c r="DE283" s="269"/>
      <c r="DF283" s="269"/>
      <c r="DG283" s="269"/>
      <c r="DH283" s="269"/>
      <c r="DI283" s="269"/>
    </row>
    <row r="284" spans="1:113" x14ac:dyDescent="0.25">
      <c r="A284" s="269"/>
      <c r="B284" s="269"/>
      <c r="C284" s="2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  <c r="AA284" s="269"/>
      <c r="AB284" s="269"/>
      <c r="AC284" s="269"/>
      <c r="AD284" s="269"/>
      <c r="AE284" s="269"/>
      <c r="AF284" s="269"/>
      <c r="AG284" s="269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69"/>
      <c r="AW284" s="269"/>
      <c r="AX284" s="269"/>
      <c r="AY284" s="269"/>
      <c r="AZ284" s="269"/>
      <c r="BA284" s="269"/>
      <c r="BB284" s="269"/>
      <c r="BC284" s="269"/>
      <c r="BD284" s="269"/>
      <c r="BE284" s="269"/>
      <c r="BF284" s="269"/>
      <c r="BG284" s="269"/>
      <c r="BH284" s="269"/>
      <c r="BI284" s="269"/>
      <c r="BJ284" s="269"/>
      <c r="BK284" s="269"/>
      <c r="BL284" s="269"/>
      <c r="BM284" s="269"/>
      <c r="BN284" s="269"/>
      <c r="BO284" s="269"/>
      <c r="BP284" s="269"/>
      <c r="BQ284" s="269"/>
      <c r="BR284" s="269"/>
      <c r="BS284" s="269"/>
      <c r="BT284" s="269"/>
      <c r="BU284" s="269"/>
      <c r="BV284" s="269"/>
      <c r="BW284" s="269"/>
      <c r="BX284" s="269"/>
      <c r="BY284" s="269"/>
      <c r="BZ284" s="269"/>
      <c r="CA284" s="269"/>
      <c r="CB284" s="269"/>
      <c r="CC284" s="269"/>
      <c r="CD284" s="269"/>
      <c r="CE284" s="269"/>
      <c r="CF284" s="269"/>
      <c r="CG284" s="269"/>
      <c r="CH284" s="269"/>
      <c r="CI284" s="269"/>
      <c r="CJ284" s="269"/>
      <c r="CK284" s="269"/>
      <c r="CL284" s="269"/>
      <c r="CM284" s="269"/>
      <c r="CN284" s="269"/>
      <c r="CO284" s="269"/>
      <c r="CP284" s="269"/>
      <c r="CQ284" s="269"/>
      <c r="CR284" s="269"/>
      <c r="CS284" s="269"/>
      <c r="CT284" s="269"/>
      <c r="CU284" s="269"/>
      <c r="CV284" s="269"/>
      <c r="CW284" s="269"/>
      <c r="CX284" s="269"/>
      <c r="CY284" s="269"/>
      <c r="CZ284" s="269"/>
      <c r="DA284" s="269"/>
      <c r="DB284" s="269"/>
      <c r="DC284" s="269"/>
      <c r="DD284" s="269"/>
      <c r="DE284" s="269"/>
      <c r="DF284" s="269"/>
      <c r="DG284" s="269"/>
      <c r="DH284" s="269"/>
      <c r="DI284" s="269"/>
    </row>
    <row r="285" spans="1:113" x14ac:dyDescent="0.25">
      <c r="A285" s="269"/>
      <c r="B285" s="269"/>
      <c r="C285" s="269"/>
      <c r="D285" s="269"/>
      <c r="E285" s="269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269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69"/>
      <c r="AW285" s="269"/>
      <c r="AX285" s="269"/>
      <c r="AY285" s="269"/>
      <c r="AZ285" s="269"/>
      <c r="BA285" s="269"/>
      <c r="BB285" s="269"/>
      <c r="BC285" s="269"/>
      <c r="BD285" s="269"/>
      <c r="BE285" s="269"/>
      <c r="BF285" s="269"/>
      <c r="BG285" s="269"/>
      <c r="BH285" s="269"/>
      <c r="BI285" s="269"/>
      <c r="BJ285" s="269"/>
      <c r="BK285" s="269"/>
      <c r="BL285" s="269"/>
      <c r="BM285" s="269"/>
      <c r="BN285" s="269"/>
      <c r="BO285" s="269"/>
      <c r="BP285" s="269"/>
      <c r="BQ285" s="269"/>
      <c r="BR285" s="269"/>
      <c r="BS285" s="269"/>
      <c r="BT285" s="269"/>
      <c r="BU285" s="269"/>
      <c r="BV285" s="269"/>
      <c r="BW285" s="269"/>
      <c r="BX285" s="269"/>
      <c r="BY285" s="269"/>
      <c r="BZ285" s="269"/>
      <c r="CA285" s="269"/>
      <c r="CB285" s="269"/>
      <c r="CC285" s="269"/>
      <c r="CD285" s="269"/>
      <c r="CE285" s="269"/>
      <c r="CF285" s="269"/>
      <c r="CG285" s="269"/>
      <c r="CH285" s="269"/>
      <c r="CI285" s="269"/>
      <c r="CJ285" s="269"/>
      <c r="CK285" s="269"/>
      <c r="CL285" s="269"/>
      <c r="CM285" s="269"/>
      <c r="CN285" s="269"/>
      <c r="CO285" s="269"/>
      <c r="CP285" s="269"/>
      <c r="CQ285" s="269"/>
      <c r="CR285" s="269"/>
      <c r="CS285" s="269"/>
      <c r="CT285" s="269"/>
      <c r="CU285" s="269"/>
      <c r="CV285" s="269"/>
      <c r="CW285" s="269"/>
      <c r="CX285" s="269"/>
      <c r="CY285" s="269"/>
      <c r="CZ285" s="269"/>
      <c r="DA285" s="269"/>
      <c r="DB285" s="269"/>
      <c r="DC285" s="269"/>
      <c r="DD285" s="269"/>
      <c r="DE285" s="269"/>
      <c r="DF285" s="269"/>
      <c r="DG285" s="269"/>
      <c r="DH285" s="269"/>
      <c r="DI285" s="269"/>
    </row>
    <row r="286" spans="1:113" x14ac:dyDescent="0.25">
      <c r="A286" s="269"/>
      <c r="B286" s="269"/>
      <c r="C286" s="2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269"/>
      <c r="AB286" s="269"/>
      <c r="AC286" s="269"/>
      <c r="AD286" s="269"/>
      <c r="AE286" s="269"/>
      <c r="AF286" s="269"/>
      <c r="AG286" s="269"/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69"/>
      <c r="AW286" s="269"/>
      <c r="AX286" s="269"/>
      <c r="AY286" s="269"/>
      <c r="AZ286" s="269"/>
      <c r="BA286" s="269"/>
      <c r="BB286" s="269"/>
      <c r="BC286" s="269"/>
      <c r="BD286" s="269"/>
      <c r="BE286" s="269"/>
      <c r="BF286" s="269"/>
      <c r="BG286" s="269"/>
      <c r="BH286" s="269"/>
      <c r="BI286" s="269"/>
      <c r="BJ286" s="269"/>
      <c r="BK286" s="269"/>
      <c r="BL286" s="269"/>
      <c r="BM286" s="269"/>
      <c r="BN286" s="269"/>
      <c r="BO286" s="269"/>
      <c r="BP286" s="269"/>
      <c r="BQ286" s="269"/>
      <c r="BR286" s="269"/>
      <c r="BS286" s="269"/>
      <c r="BT286" s="269"/>
      <c r="BU286" s="269"/>
      <c r="BV286" s="269"/>
      <c r="BW286" s="269"/>
      <c r="BX286" s="269"/>
      <c r="BY286" s="269"/>
      <c r="BZ286" s="269"/>
      <c r="CA286" s="269"/>
      <c r="CB286" s="269"/>
      <c r="CC286" s="269"/>
      <c r="CD286" s="269"/>
      <c r="CE286" s="269"/>
      <c r="CF286" s="269"/>
      <c r="CG286" s="269"/>
      <c r="CH286" s="269"/>
      <c r="CI286" s="269"/>
      <c r="CJ286" s="269"/>
      <c r="CK286" s="269"/>
      <c r="CL286" s="269"/>
      <c r="CM286" s="269"/>
      <c r="CN286" s="269"/>
      <c r="CO286" s="269"/>
      <c r="CP286" s="269"/>
      <c r="CQ286" s="269"/>
      <c r="CR286" s="269"/>
      <c r="CS286" s="269"/>
      <c r="CT286" s="269"/>
      <c r="CU286" s="269"/>
      <c r="CV286" s="269"/>
      <c r="CW286" s="269"/>
      <c r="CX286" s="269"/>
      <c r="CY286" s="269"/>
      <c r="CZ286" s="269"/>
      <c r="DA286" s="269"/>
      <c r="DB286" s="269"/>
      <c r="DC286" s="269"/>
      <c r="DD286" s="269"/>
      <c r="DE286" s="269"/>
      <c r="DF286" s="269"/>
      <c r="DG286" s="269"/>
      <c r="DH286" s="269"/>
      <c r="DI286" s="269"/>
    </row>
    <row r="287" spans="1:113" x14ac:dyDescent="0.25">
      <c r="A287" s="269"/>
      <c r="B287" s="269"/>
      <c r="C287" s="2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269"/>
      <c r="AB287" s="269"/>
      <c r="AC287" s="269"/>
      <c r="AD287" s="269"/>
      <c r="AE287" s="269"/>
      <c r="AF287" s="269"/>
      <c r="AG287" s="269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69"/>
      <c r="AW287" s="269"/>
      <c r="AX287" s="269"/>
      <c r="AY287" s="269"/>
      <c r="AZ287" s="269"/>
      <c r="BA287" s="269"/>
      <c r="BB287" s="269"/>
      <c r="BC287" s="269"/>
      <c r="BD287" s="269"/>
      <c r="BE287" s="269"/>
      <c r="BF287" s="269"/>
      <c r="BG287" s="269"/>
      <c r="BH287" s="269"/>
      <c r="BI287" s="269"/>
      <c r="BJ287" s="269"/>
      <c r="BK287" s="269"/>
      <c r="BL287" s="269"/>
      <c r="BM287" s="269"/>
      <c r="BN287" s="269"/>
      <c r="BO287" s="269"/>
      <c r="BP287" s="269"/>
      <c r="BQ287" s="269"/>
      <c r="BR287" s="269"/>
      <c r="BS287" s="269"/>
      <c r="BT287" s="269"/>
      <c r="BU287" s="269"/>
      <c r="BV287" s="269"/>
      <c r="BW287" s="269"/>
      <c r="BX287" s="269"/>
      <c r="BY287" s="269"/>
      <c r="BZ287" s="269"/>
      <c r="CA287" s="269"/>
      <c r="CB287" s="269"/>
      <c r="CC287" s="269"/>
      <c r="CD287" s="269"/>
      <c r="CE287" s="269"/>
      <c r="CF287" s="269"/>
      <c r="CG287" s="269"/>
      <c r="CH287" s="269"/>
      <c r="CI287" s="269"/>
      <c r="CJ287" s="269"/>
      <c r="CK287" s="269"/>
      <c r="CL287" s="269"/>
      <c r="CM287" s="269"/>
      <c r="CN287" s="269"/>
      <c r="CO287" s="269"/>
      <c r="CP287" s="269"/>
      <c r="CQ287" s="269"/>
      <c r="CR287" s="269"/>
      <c r="CS287" s="269"/>
      <c r="CT287" s="269"/>
      <c r="CU287" s="269"/>
      <c r="CV287" s="269"/>
      <c r="CW287" s="269"/>
      <c r="CX287" s="269"/>
      <c r="CY287" s="269"/>
      <c r="CZ287" s="269"/>
      <c r="DA287" s="269"/>
      <c r="DB287" s="269"/>
      <c r="DC287" s="269"/>
      <c r="DD287" s="269"/>
      <c r="DE287" s="269"/>
      <c r="DF287" s="269"/>
      <c r="DG287" s="269"/>
      <c r="DH287" s="269"/>
      <c r="DI287" s="269"/>
    </row>
    <row r="288" spans="1:113" x14ac:dyDescent="0.25">
      <c r="A288" s="269"/>
      <c r="B288" s="269"/>
      <c r="C288" s="2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269"/>
      <c r="AB288" s="269"/>
      <c r="AC288" s="269"/>
      <c r="AD288" s="269"/>
      <c r="AE288" s="269"/>
      <c r="AF288" s="269"/>
      <c r="AG288" s="269"/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69"/>
      <c r="AW288" s="269"/>
      <c r="AX288" s="269"/>
      <c r="AY288" s="269"/>
      <c r="AZ288" s="269"/>
      <c r="BA288" s="269"/>
      <c r="BB288" s="269"/>
      <c r="BC288" s="269"/>
      <c r="BD288" s="269"/>
      <c r="BE288" s="269"/>
      <c r="BF288" s="269"/>
      <c r="BG288" s="269"/>
      <c r="BH288" s="269"/>
      <c r="BI288" s="269"/>
      <c r="BJ288" s="269"/>
      <c r="BK288" s="269"/>
      <c r="BL288" s="269"/>
      <c r="BM288" s="269"/>
      <c r="BN288" s="269"/>
      <c r="BO288" s="269"/>
      <c r="BP288" s="269"/>
      <c r="BQ288" s="269"/>
      <c r="BR288" s="269"/>
      <c r="BS288" s="269"/>
      <c r="BT288" s="269"/>
      <c r="BU288" s="269"/>
      <c r="BV288" s="269"/>
      <c r="BW288" s="269"/>
      <c r="BX288" s="269"/>
      <c r="BY288" s="269"/>
      <c r="BZ288" s="269"/>
      <c r="CA288" s="269"/>
      <c r="CB288" s="269"/>
      <c r="CC288" s="269"/>
      <c r="CD288" s="269"/>
      <c r="CE288" s="269"/>
      <c r="CF288" s="269"/>
      <c r="CG288" s="269"/>
      <c r="CH288" s="269"/>
      <c r="CI288" s="269"/>
      <c r="CJ288" s="269"/>
      <c r="CK288" s="269"/>
      <c r="CL288" s="269"/>
      <c r="CM288" s="269"/>
      <c r="CN288" s="269"/>
      <c r="CO288" s="269"/>
      <c r="CP288" s="269"/>
      <c r="CQ288" s="269"/>
      <c r="CR288" s="269"/>
      <c r="CS288" s="269"/>
      <c r="CT288" s="269"/>
      <c r="CU288" s="269"/>
      <c r="CV288" s="269"/>
      <c r="CW288" s="269"/>
      <c r="CX288" s="269"/>
      <c r="CY288" s="269"/>
      <c r="CZ288" s="269"/>
      <c r="DA288" s="269"/>
      <c r="DB288" s="269"/>
      <c r="DC288" s="269"/>
      <c r="DD288" s="269"/>
      <c r="DE288" s="269"/>
      <c r="DF288" s="269"/>
      <c r="DG288" s="269"/>
      <c r="DH288" s="269"/>
      <c r="DI288" s="269"/>
    </row>
    <row r="289" spans="1:113" x14ac:dyDescent="0.25">
      <c r="A289" s="269"/>
      <c r="B289" s="269"/>
      <c r="C289" s="269"/>
      <c r="D289" s="269"/>
      <c r="E289" s="269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  <c r="AA289" s="269"/>
      <c r="AB289" s="269"/>
      <c r="AC289" s="269"/>
      <c r="AD289" s="269"/>
      <c r="AE289" s="269"/>
      <c r="AF289" s="269"/>
      <c r="AG289" s="269"/>
      <c r="AH289" s="269"/>
      <c r="AI289" s="269"/>
      <c r="AJ289" s="269"/>
      <c r="AK289" s="269"/>
      <c r="AL289" s="269"/>
      <c r="AM289" s="269"/>
      <c r="AN289" s="269"/>
      <c r="AO289" s="269"/>
      <c r="AP289" s="269"/>
      <c r="AQ289" s="269"/>
      <c r="AR289" s="269"/>
      <c r="AS289" s="269"/>
      <c r="AT289" s="269"/>
      <c r="AU289" s="269"/>
      <c r="AV289" s="269"/>
      <c r="AW289" s="269"/>
      <c r="AX289" s="269"/>
      <c r="AY289" s="269"/>
      <c r="AZ289" s="269"/>
      <c r="BA289" s="269"/>
      <c r="BB289" s="269"/>
      <c r="BC289" s="269"/>
      <c r="BD289" s="269"/>
      <c r="BE289" s="269"/>
      <c r="BF289" s="269"/>
      <c r="BG289" s="269"/>
      <c r="BH289" s="269"/>
      <c r="BI289" s="269"/>
      <c r="BJ289" s="269"/>
      <c r="BK289" s="269"/>
      <c r="BL289" s="269"/>
      <c r="BM289" s="269"/>
      <c r="BN289" s="269"/>
      <c r="BO289" s="269"/>
      <c r="BP289" s="269"/>
      <c r="BQ289" s="269"/>
      <c r="BR289" s="269"/>
      <c r="BS289" s="269"/>
      <c r="BT289" s="269"/>
      <c r="BU289" s="269"/>
      <c r="BV289" s="269"/>
      <c r="BW289" s="269"/>
      <c r="BX289" s="269"/>
      <c r="BY289" s="269"/>
      <c r="BZ289" s="269"/>
      <c r="CA289" s="269"/>
      <c r="CB289" s="269"/>
      <c r="CC289" s="269"/>
      <c r="CD289" s="269"/>
      <c r="CE289" s="269"/>
      <c r="CF289" s="269"/>
      <c r="CG289" s="269"/>
      <c r="CH289" s="269"/>
      <c r="CI289" s="269"/>
      <c r="CJ289" s="269"/>
      <c r="CK289" s="269"/>
      <c r="CL289" s="269"/>
      <c r="CM289" s="269"/>
      <c r="CN289" s="269"/>
      <c r="CO289" s="269"/>
      <c r="CP289" s="269"/>
      <c r="CQ289" s="269"/>
      <c r="CR289" s="269"/>
      <c r="CS289" s="269"/>
      <c r="CT289" s="269"/>
      <c r="CU289" s="269"/>
      <c r="CV289" s="269"/>
      <c r="CW289" s="269"/>
      <c r="CX289" s="269"/>
      <c r="CY289" s="269"/>
      <c r="CZ289" s="269"/>
      <c r="DA289" s="269"/>
      <c r="DB289" s="269"/>
      <c r="DC289" s="269"/>
      <c r="DD289" s="269"/>
      <c r="DE289" s="269"/>
      <c r="DF289" s="269"/>
      <c r="DG289" s="269"/>
      <c r="DH289" s="269"/>
      <c r="DI289" s="269"/>
    </row>
    <row r="290" spans="1:113" x14ac:dyDescent="0.25">
      <c r="A290" s="269"/>
      <c r="B290" s="269"/>
      <c r="C290" s="269"/>
      <c r="D290" s="269"/>
      <c r="E290" s="269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  <c r="AA290" s="269"/>
      <c r="AB290" s="269"/>
      <c r="AC290" s="269"/>
      <c r="AD290" s="269"/>
      <c r="AE290" s="269"/>
      <c r="AF290" s="269"/>
      <c r="AG290" s="269"/>
      <c r="AH290" s="269"/>
      <c r="AI290" s="269"/>
      <c r="AJ290" s="269"/>
      <c r="AK290" s="269"/>
      <c r="AL290" s="269"/>
      <c r="AM290" s="269"/>
      <c r="AN290" s="269"/>
      <c r="AO290" s="269"/>
      <c r="AP290" s="269"/>
      <c r="AQ290" s="269"/>
      <c r="AR290" s="269"/>
      <c r="AS290" s="269"/>
      <c r="AT290" s="269"/>
      <c r="AU290" s="269"/>
      <c r="AV290" s="269"/>
      <c r="AW290" s="269"/>
      <c r="AX290" s="269"/>
      <c r="AY290" s="269"/>
      <c r="AZ290" s="269"/>
      <c r="BA290" s="269"/>
      <c r="BB290" s="269"/>
      <c r="BC290" s="269"/>
      <c r="BD290" s="269"/>
      <c r="BE290" s="269"/>
      <c r="BF290" s="269"/>
      <c r="BG290" s="269"/>
      <c r="BH290" s="269"/>
      <c r="BI290" s="269"/>
      <c r="BJ290" s="269"/>
      <c r="BK290" s="269"/>
      <c r="BL290" s="269"/>
      <c r="BM290" s="269"/>
      <c r="BN290" s="269"/>
      <c r="BO290" s="269"/>
      <c r="BP290" s="269"/>
      <c r="BQ290" s="269"/>
      <c r="BR290" s="269"/>
      <c r="BS290" s="269"/>
      <c r="BT290" s="269"/>
      <c r="BU290" s="269"/>
      <c r="BV290" s="269"/>
      <c r="BW290" s="269"/>
      <c r="BX290" s="269"/>
      <c r="BY290" s="269"/>
      <c r="BZ290" s="269"/>
      <c r="CA290" s="269"/>
      <c r="CB290" s="269"/>
      <c r="CC290" s="269"/>
      <c r="CD290" s="269"/>
      <c r="CE290" s="269"/>
      <c r="CF290" s="269"/>
      <c r="CG290" s="269"/>
      <c r="CH290" s="269"/>
      <c r="CI290" s="269"/>
      <c r="CJ290" s="269"/>
      <c r="CK290" s="269"/>
      <c r="CL290" s="269"/>
      <c r="CM290" s="269"/>
      <c r="CN290" s="269"/>
      <c r="CO290" s="269"/>
      <c r="CP290" s="269"/>
      <c r="CQ290" s="269"/>
      <c r="CR290" s="269"/>
      <c r="CS290" s="269"/>
      <c r="CT290" s="269"/>
      <c r="CU290" s="269"/>
      <c r="CV290" s="269"/>
      <c r="CW290" s="269"/>
      <c r="CX290" s="269"/>
      <c r="CY290" s="269"/>
      <c r="CZ290" s="269"/>
      <c r="DA290" s="269"/>
      <c r="DB290" s="269"/>
      <c r="DC290" s="269"/>
      <c r="DD290" s="269"/>
      <c r="DE290" s="269"/>
      <c r="DF290" s="269"/>
      <c r="DG290" s="269"/>
      <c r="DH290" s="269"/>
      <c r="DI290" s="269"/>
    </row>
    <row r="291" spans="1:113" x14ac:dyDescent="0.25">
      <c r="A291" s="269"/>
      <c r="B291" s="269"/>
      <c r="C291" s="269"/>
      <c r="D291" s="269"/>
      <c r="E291" s="269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  <c r="AA291" s="269"/>
      <c r="AB291" s="269"/>
      <c r="AC291" s="269"/>
      <c r="AD291" s="269"/>
      <c r="AE291" s="269"/>
      <c r="AF291" s="269"/>
      <c r="AG291" s="269"/>
      <c r="AH291" s="269"/>
      <c r="AI291" s="269"/>
      <c r="AJ291" s="269"/>
      <c r="AK291" s="269"/>
      <c r="AL291" s="269"/>
      <c r="AM291" s="269"/>
      <c r="AN291" s="269"/>
      <c r="AO291" s="269"/>
      <c r="AP291" s="269"/>
      <c r="AQ291" s="269"/>
      <c r="AR291" s="269"/>
      <c r="AS291" s="269"/>
      <c r="AT291" s="269"/>
      <c r="AU291" s="269"/>
      <c r="AV291" s="269"/>
      <c r="AW291" s="269"/>
      <c r="AX291" s="269"/>
      <c r="AY291" s="269"/>
      <c r="AZ291" s="269"/>
      <c r="BA291" s="269"/>
      <c r="BB291" s="269"/>
      <c r="BC291" s="269"/>
      <c r="BD291" s="269"/>
      <c r="BE291" s="269"/>
      <c r="BF291" s="269"/>
      <c r="BG291" s="269"/>
      <c r="BH291" s="269"/>
      <c r="BI291" s="269"/>
      <c r="BJ291" s="269"/>
      <c r="BK291" s="269"/>
      <c r="BL291" s="269"/>
      <c r="BM291" s="269"/>
      <c r="BN291" s="269"/>
      <c r="BO291" s="269"/>
      <c r="BP291" s="269"/>
      <c r="BQ291" s="269"/>
      <c r="BR291" s="269"/>
      <c r="BS291" s="269"/>
      <c r="BT291" s="269"/>
      <c r="BU291" s="269"/>
      <c r="BV291" s="269"/>
      <c r="BW291" s="269"/>
      <c r="BX291" s="269"/>
      <c r="BY291" s="269"/>
      <c r="BZ291" s="269"/>
      <c r="CA291" s="269"/>
      <c r="CB291" s="269"/>
      <c r="CC291" s="269"/>
      <c r="CD291" s="269"/>
      <c r="CE291" s="269"/>
      <c r="CF291" s="269"/>
      <c r="CG291" s="269"/>
      <c r="CH291" s="269"/>
      <c r="CI291" s="269"/>
      <c r="CJ291" s="269"/>
      <c r="CK291" s="269"/>
      <c r="CL291" s="269"/>
      <c r="CM291" s="269"/>
      <c r="CN291" s="269"/>
      <c r="CO291" s="269"/>
      <c r="CP291" s="269"/>
      <c r="CQ291" s="269"/>
      <c r="CR291" s="269"/>
      <c r="CS291" s="269"/>
      <c r="CT291" s="269"/>
      <c r="CU291" s="269"/>
      <c r="CV291" s="269"/>
      <c r="CW291" s="269"/>
      <c r="CX291" s="269"/>
      <c r="CY291" s="269"/>
      <c r="CZ291" s="269"/>
      <c r="DA291" s="269"/>
      <c r="DB291" s="269"/>
      <c r="DC291" s="269"/>
      <c r="DD291" s="269"/>
      <c r="DE291" s="269"/>
      <c r="DF291" s="269"/>
      <c r="DG291" s="269"/>
      <c r="DH291" s="269"/>
      <c r="DI291" s="269"/>
    </row>
    <row r="292" spans="1:113" x14ac:dyDescent="0.25">
      <c r="A292" s="269"/>
      <c r="B292" s="269"/>
      <c r="C292" s="2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269"/>
      <c r="AH292" s="269"/>
      <c r="AI292" s="269"/>
      <c r="AJ292" s="269"/>
      <c r="AK292" s="269"/>
      <c r="AL292" s="269"/>
      <c r="AM292" s="269"/>
      <c r="AN292" s="269"/>
      <c r="AO292" s="269"/>
      <c r="AP292" s="269"/>
      <c r="AQ292" s="269"/>
      <c r="AR292" s="269"/>
      <c r="AS292" s="269"/>
      <c r="AT292" s="269"/>
      <c r="AU292" s="269"/>
      <c r="AV292" s="269"/>
      <c r="AW292" s="269"/>
      <c r="AX292" s="269"/>
      <c r="AY292" s="269"/>
      <c r="AZ292" s="269"/>
      <c r="BA292" s="269"/>
      <c r="BB292" s="269"/>
      <c r="BC292" s="269"/>
      <c r="BD292" s="269"/>
      <c r="BE292" s="269"/>
      <c r="BF292" s="269"/>
      <c r="BG292" s="269"/>
      <c r="BH292" s="269"/>
      <c r="BI292" s="269"/>
      <c r="BJ292" s="269"/>
      <c r="BK292" s="269"/>
      <c r="BL292" s="269"/>
      <c r="BM292" s="269"/>
      <c r="BN292" s="269"/>
      <c r="BO292" s="269"/>
      <c r="BP292" s="269"/>
      <c r="BQ292" s="269"/>
      <c r="BR292" s="269"/>
      <c r="BS292" s="269"/>
      <c r="BT292" s="269"/>
      <c r="BU292" s="269"/>
      <c r="BV292" s="269"/>
      <c r="BW292" s="269"/>
      <c r="BX292" s="269"/>
      <c r="BY292" s="269"/>
      <c r="BZ292" s="269"/>
      <c r="CA292" s="269"/>
      <c r="CB292" s="269"/>
      <c r="CC292" s="269"/>
      <c r="CD292" s="269"/>
      <c r="CE292" s="269"/>
      <c r="CF292" s="269"/>
      <c r="CG292" s="269"/>
      <c r="CH292" s="269"/>
      <c r="CI292" s="269"/>
      <c r="CJ292" s="269"/>
      <c r="CK292" s="269"/>
      <c r="CL292" s="269"/>
      <c r="CM292" s="269"/>
      <c r="CN292" s="269"/>
      <c r="CO292" s="269"/>
      <c r="CP292" s="269"/>
      <c r="CQ292" s="269"/>
      <c r="CR292" s="269"/>
      <c r="CS292" s="269"/>
      <c r="CT292" s="269"/>
      <c r="CU292" s="269"/>
      <c r="CV292" s="269"/>
      <c r="CW292" s="269"/>
      <c r="CX292" s="269"/>
      <c r="CY292" s="269"/>
      <c r="CZ292" s="269"/>
      <c r="DA292" s="269"/>
      <c r="DB292" s="269"/>
      <c r="DC292" s="269"/>
      <c r="DD292" s="269"/>
      <c r="DE292" s="269"/>
      <c r="DF292" s="269"/>
      <c r="DG292" s="269"/>
      <c r="DH292" s="269"/>
      <c r="DI292" s="269"/>
    </row>
    <row r="293" spans="1:113" x14ac:dyDescent="0.25">
      <c r="A293" s="269"/>
      <c r="B293" s="269"/>
      <c r="C293" s="269"/>
      <c r="D293" s="269"/>
      <c r="E293" s="269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  <c r="AA293" s="269"/>
      <c r="AB293" s="269"/>
      <c r="AC293" s="269"/>
      <c r="AD293" s="269"/>
      <c r="AE293" s="269"/>
      <c r="AF293" s="269"/>
      <c r="AG293" s="269"/>
      <c r="AH293" s="269"/>
      <c r="AI293" s="269"/>
      <c r="AJ293" s="269"/>
      <c r="AK293" s="269"/>
      <c r="AL293" s="269"/>
      <c r="AM293" s="269"/>
      <c r="AN293" s="269"/>
      <c r="AO293" s="269"/>
      <c r="AP293" s="269"/>
      <c r="AQ293" s="269"/>
      <c r="AR293" s="269"/>
      <c r="AS293" s="269"/>
      <c r="AT293" s="269"/>
      <c r="AU293" s="269"/>
      <c r="AV293" s="269"/>
      <c r="AW293" s="269"/>
      <c r="AX293" s="269"/>
      <c r="AY293" s="269"/>
      <c r="AZ293" s="269"/>
      <c r="BA293" s="269"/>
      <c r="BB293" s="269"/>
      <c r="BC293" s="269"/>
      <c r="BD293" s="269"/>
      <c r="BE293" s="269"/>
      <c r="BF293" s="269"/>
      <c r="BG293" s="269"/>
      <c r="BH293" s="269"/>
      <c r="BI293" s="269"/>
      <c r="BJ293" s="269"/>
      <c r="BK293" s="269"/>
      <c r="BL293" s="269"/>
      <c r="BM293" s="269"/>
      <c r="BN293" s="269"/>
      <c r="BO293" s="269"/>
      <c r="BP293" s="269"/>
      <c r="BQ293" s="269"/>
      <c r="BR293" s="269"/>
      <c r="BS293" s="269"/>
      <c r="BT293" s="269"/>
      <c r="BU293" s="269"/>
      <c r="BV293" s="269"/>
      <c r="BW293" s="269"/>
      <c r="BX293" s="269"/>
      <c r="BY293" s="269"/>
      <c r="BZ293" s="269"/>
      <c r="CA293" s="269"/>
      <c r="CB293" s="269"/>
      <c r="CC293" s="269"/>
      <c r="CD293" s="269"/>
      <c r="CE293" s="269"/>
      <c r="CF293" s="269"/>
      <c r="CG293" s="269"/>
      <c r="CH293" s="269"/>
      <c r="CI293" s="269"/>
      <c r="CJ293" s="269"/>
      <c r="CK293" s="269"/>
      <c r="CL293" s="269"/>
      <c r="CM293" s="269"/>
      <c r="CN293" s="269"/>
      <c r="CO293" s="269"/>
      <c r="CP293" s="269"/>
      <c r="CQ293" s="269"/>
      <c r="CR293" s="269"/>
      <c r="CS293" s="269"/>
      <c r="CT293" s="269"/>
      <c r="CU293" s="269"/>
      <c r="CV293" s="269"/>
      <c r="CW293" s="269"/>
      <c r="CX293" s="269"/>
      <c r="CY293" s="269"/>
      <c r="CZ293" s="269"/>
      <c r="DA293" s="269"/>
      <c r="DB293" s="269"/>
      <c r="DC293" s="269"/>
      <c r="DD293" s="269"/>
      <c r="DE293" s="269"/>
      <c r="DF293" s="269"/>
      <c r="DG293" s="269"/>
      <c r="DH293" s="269"/>
      <c r="DI293" s="269"/>
    </row>
    <row r="294" spans="1:113" x14ac:dyDescent="0.25">
      <c r="A294" s="269"/>
      <c r="B294" s="269"/>
      <c r="C294" s="269"/>
      <c r="D294" s="269"/>
      <c r="E294" s="269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  <c r="AA294" s="269"/>
      <c r="AB294" s="269"/>
      <c r="AC294" s="269"/>
      <c r="AD294" s="269"/>
      <c r="AE294" s="269"/>
      <c r="AF294" s="269"/>
      <c r="AG294" s="269"/>
      <c r="AH294" s="269"/>
      <c r="AI294" s="269"/>
      <c r="AJ294" s="269"/>
      <c r="AK294" s="269"/>
      <c r="AL294" s="269"/>
      <c r="AM294" s="269"/>
      <c r="AN294" s="269"/>
      <c r="AO294" s="269"/>
      <c r="AP294" s="269"/>
      <c r="AQ294" s="269"/>
      <c r="AR294" s="269"/>
      <c r="AS294" s="269"/>
      <c r="AT294" s="269"/>
      <c r="AU294" s="269"/>
      <c r="AV294" s="269"/>
      <c r="AW294" s="269"/>
      <c r="AX294" s="269"/>
      <c r="AY294" s="269"/>
      <c r="AZ294" s="269"/>
      <c r="BA294" s="269"/>
      <c r="BB294" s="269"/>
      <c r="BC294" s="269"/>
      <c r="BD294" s="269"/>
      <c r="BE294" s="269"/>
      <c r="BF294" s="269"/>
      <c r="BG294" s="269"/>
      <c r="BH294" s="269"/>
      <c r="BI294" s="269"/>
      <c r="BJ294" s="269"/>
      <c r="BK294" s="269"/>
      <c r="BL294" s="269"/>
      <c r="BM294" s="269"/>
      <c r="BN294" s="269"/>
      <c r="BO294" s="269"/>
      <c r="BP294" s="269"/>
      <c r="BQ294" s="269"/>
      <c r="BR294" s="269"/>
      <c r="BS294" s="269"/>
      <c r="BT294" s="269"/>
      <c r="BU294" s="269"/>
      <c r="BV294" s="269"/>
      <c r="BW294" s="269"/>
      <c r="BX294" s="269"/>
      <c r="BY294" s="269"/>
      <c r="BZ294" s="269"/>
      <c r="CA294" s="269"/>
      <c r="CB294" s="269"/>
      <c r="CC294" s="269"/>
      <c r="CD294" s="269"/>
      <c r="CE294" s="269"/>
      <c r="CF294" s="269"/>
      <c r="CG294" s="269"/>
      <c r="CH294" s="269"/>
      <c r="CI294" s="269"/>
      <c r="CJ294" s="269"/>
      <c r="CK294" s="269"/>
      <c r="CL294" s="269"/>
      <c r="CM294" s="269"/>
      <c r="CN294" s="269"/>
      <c r="CO294" s="269"/>
      <c r="CP294" s="269"/>
      <c r="CQ294" s="269"/>
      <c r="CR294" s="269"/>
      <c r="CS294" s="269"/>
      <c r="CT294" s="269"/>
      <c r="CU294" s="269"/>
      <c r="CV294" s="269"/>
      <c r="CW294" s="269"/>
      <c r="CX294" s="269"/>
      <c r="CY294" s="269"/>
      <c r="CZ294" s="269"/>
      <c r="DA294" s="269"/>
      <c r="DB294" s="269"/>
      <c r="DC294" s="269"/>
      <c r="DD294" s="269"/>
      <c r="DE294" s="269"/>
      <c r="DF294" s="269"/>
      <c r="DG294" s="269"/>
      <c r="DH294" s="269"/>
      <c r="DI294" s="269"/>
    </row>
    <row r="295" spans="1:113" x14ac:dyDescent="0.25">
      <c r="A295" s="269"/>
      <c r="B295" s="269"/>
      <c r="C295" s="269"/>
      <c r="D295" s="269"/>
      <c r="E295" s="269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  <c r="AA295" s="269"/>
      <c r="AB295" s="269"/>
      <c r="AC295" s="269"/>
      <c r="AD295" s="269"/>
      <c r="AE295" s="269"/>
      <c r="AF295" s="269"/>
      <c r="AG295" s="269"/>
      <c r="AH295" s="269"/>
      <c r="AI295" s="269"/>
      <c r="AJ295" s="269"/>
      <c r="AK295" s="269"/>
      <c r="AL295" s="269"/>
      <c r="AM295" s="269"/>
      <c r="AN295" s="269"/>
      <c r="AO295" s="269"/>
      <c r="AP295" s="269"/>
      <c r="AQ295" s="269"/>
      <c r="AR295" s="269"/>
      <c r="AS295" s="269"/>
      <c r="AT295" s="269"/>
      <c r="AU295" s="269"/>
      <c r="AV295" s="269"/>
      <c r="AW295" s="269"/>
      <c r="AX295" s="269"/>
      <c r="AY295" s="269"/>
      <c r="AZ295" s="269"/>
      <c r="BA295" s="269"/>
      <c r="BB295" s="269"/>
      <c r="BC295" s="269"/>
      <c r="BD295" s="269"/>
      <c r="BE295" s="269"/>
      <c r="BF295" s="269"/>
      <c r="BG295" s="269"/>
      <c r="BH295" s="269"/>
      <c r="BI295" s="269"/>
      <c r="BJ295" s="269"/>
      <c r="BK295" s="269"/>
      <c r="BL295" s="269"/>
      <c r="BM295" s="269"/>
      <c r="BN295" s="269"/>
      <c r="BO295" s="269"/>
      <c r="BP295" s="269"/>
      <c r="BQ295" s="269"/>
      <c r="BR295" s="269"/>
      <c r="BS295" s="269"/>
      <c r="BT295" s="269"/>
      <c r="BU295" s="269"/>
      <c r="BV295" s="269"/>
      <c r="BW295" s="269"/>
      <c r="BX295" s="269"/>
      <c r="BY295" s="269"/>
      <c r="BZ295" s="269"/>
      <c r="CA295" s="269"/>
      <c r="CB295" s="269"/>
      <c r="CC295" s="269"/>
      <c r="CD295" s="269"/>
      <c r="CE295" s="269"/>
      <c r="CF295" s="269"/>
      <c r="CG295" s="269"/>
      <c r="CH295" s="269"/>
      <c r="CI295" s="269"/>
      <c r="CJ295" s="269"/>
      <c r="CK295" s="269"/>
      <c r="CL295" s="269"/>
      <c r="CM295" s="269"/>
      <c r="CN295" s="269"/>
      <c r="CO295" s="269"/>
      <c r="CP295" s="269"/>
      <c r="CQ295" s="269"/>
      <c r="CR295" s="269"/>
      <c r="CS295" s="269"/>
      <c r="CT295" s="269"/>
      <c r="CU295" s="269"/>
      <c r="CV295" s="269"/>
      <c r="CW295" s="269"/>
      <c r="CX295" s="269"/>
      <c r="CY295" s="269"/>
      <c r="CZ295" s="269"/>
      <c r="DA295" s="269"/>
      <c r="DB295" s="269"/>
      <c r="DC295" s="269"/>
      <c r="DD295" s="269"/>
      <c r="DE295" s="269"/>
      <c r="DF295" s="269"/>
      <c r="DG295" s="269"/>
      <c r="DH295" s="269"/>
      <c r="DI295" s="269"/>
    </row>
    <row r="296" spans="1:113" x14ac:dyDescent="0.25">
      <c r="A296" s="269"/>
      <c r="B296" s="269"/>
      <c r="C296" s="2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269"/>
      <c r="AH296" s="269"/>
      <c r="AI296" s="269"/>
      <c r="AJ296" s="269"/>
      <c r="AK296" s="269"/>
      <c r="AL296" s="269"/>
      <c r="AM296" s="269"/>
      <c r="AN296" s="269"/>
      <c r="AO296" s="269"/>
      <c r="AP296" s="269"/>
      <c r="AQ296" s="269"/>
      <c r="AR296" s="269"/>
      <c r="AS296" s="269"/>
      <c r="AT296" s="269"/>
      <c r="AU296" s="269"/>
      <c r="AV296" s="269"/>
      <c r="AW296" s="269"/>
      <c r="AX296" s="269"/>
      <c r="AY296" s="269"/>
      <c r="AZ296" s="269"/>
      <c r="BA296" s="269"/>
      <c r="BB296" s="269"/>
      <c r="BC296" s="269"/>
      <c r="BD296" s="269"/>
      <c r="BE296" s="269"/>
      <c r="BF296" s="269"/>
      <c r="BG296" s="269"/>
      <c r="BH296" s="269"/>
      <c r="BI296" s="269"/>
      <c r="BJ296" s="269"/>
      <c r="BK296" s="269"/>
      <c r="BL296" s="269"/>
      <c r="BM296" s="269"/>
      <c r="BN296" s="269"/>
      <c r="BO296" s="269"/>
      <c r="BP296" s="269"/>
      <c r="BQ296" s="269"/>
      <c r="BR296" s="269"/>
      <c r="BS296" s="269"/>
      <c r="BT296" s="269"/>
      <c r="BU296" s="269"/>
      <c r="BV296" s="269"/>
      <c r="BW296" s="269"/>
      <c r="BX296" s="269"/>
      <c r="BY296" s="269"/>
      <c r="BZ296" s="269"/>
      <c r="CA296" s="269"/>
      <c r="CB296" s="269"/>
      <c r="CC296" s="269"/>
      <c r="CD296" s="269"/>
      <c r="CE296" s="269"/>
      <c r="CF296" s="269"/>
      <c r="CG296" s="269"/>
      <c r="CH296" s="269"/>
      <c r="CI296" s="269"/>
      <c r="CJ296" s="269"/>
      <c r="CK296" s="269"/>
      <c r="CL296" s="269"/>
      <c r="CM296" s="269"/>
      <c r="CN296" s="269"/>
      <c r="CO296" s="269"/>
      <c r="CP296" s="269"/>
      <c r="CQ296" s="269"/>
      <c r="CR296" s="269"/>
      <c r="CS296" s="269"/>
      <c r="CT296" s="269"/>
      <c r="CU296" s="269"/>
      <c r="CV296" s="269"/>
      <c r="CW296" s="269"/>
      <c r="CX296" s="269"/>
      <c r="CY296" s="269"/>
      <c r="CZ296" s="269"/>
      <c r="DA296" s="269"/>
      <c r="DB296" s="269"/>
      <c r="DC296" s="269"/>
      <c r="DD296" s="269"/>
      <c r="DE296" s="269"/>
      <c r="DF296" s="269"/>
      <c r="DG296" s="269"/>
      <c r="DH296" s="269"/>
      <c r="DI296" s="269"/>
    </row>
    <row r="297" spans="1:113" x14ac:dyDescent="0.25">
      <c r="A297" s="269"/>
      <c r="B297" s="269"/>
      <c r="C297" s="269"/>
      <c r="D297" s="269"/>
      <c r="E297" s="269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  <c r="AA297" s="269"/>
      <c r="AB297" s="269"/>
      <c r="AC297" s="269"/>
      <c r="AD297" s="269"/>
      <c r="AE297" s="269"/>
      <c r="AF297" s="269"/>
      <c r="AG297" s="269"/>
      <c r="AH297" s="269"/>
      <c r="AI297" s="269"/>
      <c r="AJ297" s="269"/>
      <c r="AK297" s="269"/>
      <c r="AL297" s="269"/>
      <c r="AM297" s="269"/>
      <c r="AN297" s="269"/>
      <c r="AO297" s="269"/>
      <c r="AP297" s="269"/>
      <c r="AQ297" s="269"/>
      <c r="AR297" s="269"/>
      <c r="AS297" s="269"/>
      <c r="AT297" s="269"/>
      <c r="AU297" s="269"/>
      <c r="AV297" s="269"/>
      <c r="AW297" s="269"/>
      <c r="AX297" s="269"/>
      <c r="AY297" s="269"/>
      <c r="AZ297" s="269"/>
      <c r="BA297" s="269"/>
      <c r="BB297" s="269"/>
      <c r="BC297" s="269"/>
      <c r="BD297" s="269"/>
      <c r="BE297" s="269"/>
      <c r="BF297" s="269"/>
      <c r="BG297" s="269"/>
      <c r="BH297" s="269"/>
      <c r="BI297" s="269"/>
      <c r="BJ297" s="269"/>
      <c r="BK297" s="269"/>
      <c r="BL297" s="269"/>
      <c r="BM297" s="269"/>
      <c r="BN297" s="269"/>
      <c r="BO297" s="269"/>
      <c r="BP297" s="269"/>
      <c r="BQ297" s="269"/>
      <c r="BR297" s="269"/>
      <c r="BS297" s="269"/>
      <c r="BT297" s="269"/>
      <c r="BU297" s="269"/>
      <c r="BV297" s="269"/>
      <c r="BW297" s="269"/>
      <c r="BX297" s="269"/>
      <c r="BY297" s="269"/>
      <c r="BZ297" s="269"/>
      <c r="CA297" s="269"/>
      <c r="CB297" s="269"/>
      <c r="CC297" s="269"/>
      <c r="CD297" s="269"/>
      <c r="CE297" s="269"/>
      <c r="CF297" s="269"/>
      <c r="CG297" s="269"/>
      <c r="CH297" s="269"/>
      <c r="CI297" s="269"/>
      <c r="CJ297" s="269"/>
      <c r="CK297" s="269"/>
      <c r="CL297" s="269"/>
      <c r="CM297" s="269"/>
      <c r="CN297" s="269"/>
      <c r="CO297" s="269"/>
      <c r="CP297" s="269"/>
      <c r="CQ297" s="269"/>
      <c r="CR297" s="269"/>
      <c r="CS297" s="269"/>
      <c r="CT297" s="269"/>
      <c r="CU297" s="269"/>
      <c r="CV297" s="269"/>
      <c r="CW297" s="269"/>
      <c r="CX297" s="269"/>
      <c r="CY297" s="269"/>
      <c r="CZ297" s="269"/>
      <c r="DA297" s="269"/>
      <c r="DB297" s="269"/>
      <c r="DC297" s="269"/>
      <c r="DD297" s="269"/>
      <c r="DE297" s="269"/>
      <c r="DF297" s="269"/>
      <c r="DG297" s="269"/>
      <c r="DH297" s="269"/>
      <c r="DI297" s="269"/>
    </row>
    <row r="298" spans="1:113" x14ac:dyDescent="0.25">
      <c r="A298" s="269"/>
      <c r="B298" s="269"/>
      <c r="C298" s="269"/>
      <c r="D298" s="269"/>
      <c r="E298" s="269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  <c r="AA298" s="269"/>
      <c r="AB298" s="269"/>
      <c r="AC298" s="269"/>
      <c r="AD298" s="269"/>
      <c r="AE298" s="269"/>
      <c r="AF298" s="269"/>
      <c r="AG298" s="269"/>
      <c r="AH298" s="269"/>
      <c r="AI298" s="269"/>
      <c r="AJ298" s="269"/>
      <c r="AK298" s="269"/>
      <c r="AL298" s="269"/>
      <c r="AM298" s="269"/>
      <c r="AN298" s="269"/>
      <c r="AO298" s="269"/>
      <c r="AP298" s="269"/>
      <c r="AQ298" s="269"/>
      <c r="AR298" s="269"/>
      <c r="AS298" s="269"/>
      <c r="AT298" s="269"/>
      <c r="AU298" s="269"/>
      <c r="AV298" s="269"/>
      <c r="AW298" s="269"/>
      <c r="AX298" s="269"/>
      <c r="AY298" s="269"/>
      <c r="AZ298" s="269"/>
      <c r="BA298" s="269"/>
      <c r="BB298" s="269"/>
      <c r="BC298" s="269"/>
      <c r="BD298" s="269"/>
      <c r="BE298" s="269"/>
      <c r="BF298" s="269"/>
      <c r="BG298" s="269"/>
      <c r="BH298" s="269"/>
      <c r="BI298" s="269"/>
      <c r="BJ298" s="269"/>
      <c r="BK298" s="269"/>
      <c r="BL298" s="269"/>
      <c r="BM298" s="269"/>
      <c r="BN298" s="269"/>
      <c r="BO298" s="269"/>
      <c r="BP298" s="269"/>
      <c r="BQ298" s="269"/>
      <c r="BR298" s="269"/>
      <c r="BS298" s="269"/>
      <c r="BT298" s="269"/>
      <c r="BU298" s="269"/>
      <c r="BV298" s="269"/>
      <c r="BW298" s="269"/>
      <c r="BX298" s="269"/>
      <c r="BY298" s="269"/>
      <c r="BZ298" s="269"/>
      <c r="CA298" s="269"/>
      <c r="CB298" s="269"/>
      <c r="CC298" s="269"/>
      <c r="CD298" s="269"/>
      <c r="CE298" s="269"/>
      <c r="CF298" s="269"/>
      <c r="CG298" s="269"/>
      <c r="CH298" s="269"/>
      <c r="CI298" s="269"/>
      <c r="CJ298" s="269"/>
      <c r="CK298" s="269"/>
      <c r="CL298" s="269"/>
      <c r="CM298" s="269"/>
      <c r="CN298" s="269"/>
      <c r="CO298" s="269"/>
      <c r="CP298" s="269"/>
      <c r="CQ298" s="269"/>
      <c r="CR298" s="269"/>
      <c r="CS298" s="269"/>
      <c r="CT298" s="269"/>
      <c r="CU298" s="269"/>
      <c r="CV298" s="269"/>
      <c r="CW298" s="269"/>
      <c r="CX298" s="269"/>
      <c r="CY298" s="269"/>
      <c r="CZ298" s="269"/>
      <c r="DA298" s="269"/>
      <c r="DB298" s="269"/>
      <c r="DC298" s="269"/>
      <c r="DD298" s="269"/>
      <c r="DE298" s="269"/>
      <c r="DF298" s="269"/>
      <c r="DG298" s="269"/>
      <c r="DH298" s="269"/>
      <c r="DI298" s="269"/>
    </row>
    <row r="299" spans="1:113" x14ac:dyDescent="0.25">
      <c r="A299" s="269"/>
      <c r="B299" s="269"/>
      <c r="C299" s="269"/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  <c r="AA299" s="269"/>
      <c r="AB299" s="269"/>
      <c r="AC299" s="269"/>
      <c r="AD299" s="269"/>
      <c r="AE299" s="269"/>
      <c r="AF299" s="269"/>
      <c r="AG299" s="269"/>
      <c r="AH299" s="269"/>
      <c r="AI299" s="269"/>
      <c r="AJ299" s="269"/>
      <c r="AK299" s="269"/>
      <c r="AL299" s="269"/>
      <c r="AM299" s="269"/>
      <c r="AN299" s="269"/>
      <c r="AO299" s="269"/>
      <c r="AP299" s="269"/>
      <c r="AQ299" s="269"/>
      <c r="AR299" s="269"/>
      <c r="AS299" s="269"/>
      <c r="AT299" s="269"/>
      <c r="AU299" s="269"/>
      <c r="AV299" s="269"/>
      <c r="AW299" s="269"/>
      <c r="AX299" s="269"/>
      <c r="AY299" s="269"/>
      <c r="AZ299" s="269"/>
      <c r="BA299" s="269"/>
      <c r="BB299" s="269"/>
      <c r="BC299" s="269"/>
      <c r="BD299" s="269"/>
      <c r="BE299" s="269"/>
      <c r="BF299" s="269"/>
      <c r="BG299" s="269"/>
      <c r="BH299" s="269"/>
      <c r="BI299" s="269"/>
      <c r="BJ299" s="269"/>
      <c r="BK299" s="269"/>
      <c r="BL299" s="269"/>
      <c r="BM299" s="269"/>
      <c r="BN299" s="269"/>
      <c r="BO299" s="269"/>
      <c r="BP299" s="269"/>
      <c r="BQ299" s="269"/>
      <c r="BR299" s="269"/>
      <c r="BS299" s="269"/>
      <c r="BT299" s="269"/>
      <c r="BU299" s="269"/>
      <c r="BV299" s="269"/>
      <c r="BW299" s="269"/>
      <c r="BX299" s="269"/>
      <c r="BY299" s="269"/>
      <c r="BZ299" s="269"/>
      <c r="CA299" s="269"/>
      <c r="CB299" s="269"/>
      <c r="CC299" s="269"/>
      <c r="CD299" s="269"/>
      <c r="CE299" s="269"/>
      <c r="CF299" s="269"/>
      <c r="CG299" s="269"/>
      <c r="CH299" s="269"/>
      <c r="CI299" s="269"/>
      <c r="CJ299" s="269"/>
      <c r="CK299" s="269"/>
      <c r="CL299" s="269"/>
      <c r="CM299" s="269"/>
      <c r="CN299" s="269"/>
      <c r="CO299" s="269"/>
      <c r="CP299" s="269"/>
      <c r="CQ299" s="269"/>
      <c r="CR299" s="269"/>
      <c r="CS299" s="269"/>
      <c r="CT299" s="269"/>
      <c r="CU299" s="269"/>
      <c r="CV299" s="269"/>
      <c r="CW299" s="269"/>
      <c r="CX299" s="269"/>
      <c r="CY299" s="269"/>
      <c r="CZ299" s="269"/>
      <c r="DA299" s="269"/>
      <c r="DB299" s="269"/>
      <c r="DC299" s="269"/>
      <c r="DD299" s="269"/>
      <c r="DE299" s="269"/>
      <c r="DF299" s="269"/>
      <c r="DG299" s="269"/>
      <c r="DH299" s="269"/>
      <c r="DI299" s="269"/>
    </row>
    <row r="300" spans="1:113" x14ac:dyDescent="0.25">
      <c r="A300" s="269"/>
      <c r="B300" s="269"/>
      <c r="C300" s="269"/>
      <c r="D300" s="269"/>
      <c r="E300" s="269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  <c r="AA300" s="269"/>
      <c r="AB300" s="269"/>
      <c r="AC300" s="269"/>
      <c r="AD300" s="269"/>
      <c r="AE300" s="269"/>
      <c r="AF300" s="269"/>
      <c r="AG300" s="269"/>
      <c r="AH300" s="269"/>
      <c r="AI300" s="269"/>
      <c r="AJ300" s="269"/>
      <c r="AK300" s="269"/>
      <c r="AL300" s="269"/>
      <c r="AM300" s="269"/>
      <c r="AN300" s="269"/>
      <c r="AO300" s="269"/>
      <c r="AP300" s="269"/>
      <c r="AQ300" s="269"/>
      <c r="AR300" s="269"/>
      <c r="AS300" s="269"/>
      <c r="AT300" s="269"/>
      <c r="AU300" s="269"/>
      <c r="AV300" s="269"/>
      <c r="AW300" s="269"/>
      <c r="AX300" s="269"/>
      <c r="AY300" s="269"/>
      <c r="AZ300" s="269"/>
      <c r="BA300" s="269"/>
      <c r="BB300" s="269"/>
      <c r="BC300" s="269"/>
      <c r="BD300" s="269"/>
      <c r="BE300" s="269"/>
      <c r="BF300" s="269"/>
      <c r="BG300" s="269"/>
      <c r="BH300" s="269"/>
      <c r="BI300" s="269"/>
      <c r="BJ300" s="269"/>
      <c r="BK300" s="269"/>
      <c r="BL300" s="269"/>
      <c r="BM300" s="269"/>
      <c r="BN300" s="269"/>
      <c r="BO300" s="269"/>
      <c r="BP300" s="269"/>
      <c r="BQ300" s="269"/>
      <c r="BR300" s="269"/>
      <c r="BS300" s="269"/>
      <c r="BT300" s="269"/>
      <c r="BU300" s="269"/>
      <c r="BV300" s="269"/>
      <c r="BW300" s="269"/>
      <c r="BX300" s="269"/>
      <c r="BY300" s="269"/>
      <c r="BZ300" s="269"/>
      <c r="CA300" s="269"/>
      <c r="CB300" s="269"/>
      <c r="CC300" s="269"/>
      <c r="CD300" s="269"/>
      <c r="CE300" s="269"/>
      <c r="CF300" s="269"/>
      <c r="CG300" s="269"/>
      <c r="CH300" s="269"/>
      <c r="CI300" s="269"/>
      <c r="CJ300" s="269"/>
      <c r="CK300" s="269"/>
      <c r="CL300" s="269"/>
      <c r="CM300" s="269"/>
      <c r="CN300" s="269"/>
      <c r="CO300" s="269"/>
      <c r="CP300" s="269"/>
      <c r="CQ300" s="269"/>
      <c r="CR300" s="269"/>
      <c r="CS300" s="269"/>
      <c r="CT300" s="269"/>
      <c r="CU300" s="269"/>
      <c r="CV300" s="269"/>
      <c r="CW300" s="269"/>
      <c r="CX300" s="269"/>
      <c r="CY300" s="269"/>
      <c r="CZ300" s="269"/>
      <c r="DA300" s="269"/>
      <c r="DB300" s="269"/>
      <c r="DC300" s="269"/>
      <c r="DD300" s="269"/>
      <c r="DE300" s="269"/>
      <c r="DF300" s="269"/>
      <c r="DG300" s="269"/>
      <c r="DH300" s="269"/>
      <c r="DI300" s="269"/>
    </row>
    <row r="301" spans="1:113" x14ac:dyDescent="0.25">
      <c r="A301" s="269"/>
      <c r="B301" s="269"/>
      <c r="C301" s="269"/>
      <c r="D301" s="269"/>
      <c r="E301" s="269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  <c r="AA301" s="269"/>
      <c r="AB301" s="269"/>
      <c r="AC301" s="269"/>
      <c r="AD301" s="269"/>
      <c r="AE301" s="269"/>
      <c r="AF301" s="269"/>
      <c r="AG301" s="269"/>
      <c r="AH301" s="269"/>
      <c r="AI301" s="269"/>
      <c r="AJ301" s="269"/>
      <c r="AK301" s="269"/>
      <c r="AL301" s="269"/>
      <c r="AM301" s="269"/>
      <c r="AN301" s="269"/>
      <c r="AO301" s="269"/>
      <c r="AP301" s="269"/>
      <c r="AQ301" s="269"/>
      <c r="AR301" s="269"/>
      <c r="AS301" s="269"/>
      <c r="AT301" s="269"/>
      <c r="AU301" s="269"/>
      <c r="AV301" s="269"/>
      <c r="AW301" s="269"/>
      <c r="AX301" s="269"/>
      <c r="AY301" s="269"/>
      <c r="AZ301" s="269"/>
      <c r="BA301" s="269"/>
      <c r="BB301" s="269"/>
      <c r="BC301" s="269"/>
      <c r="BD301" s="269"/>
      <c r="BE301" s="269"/>
      <c r="BF301" s="269"/>
      <c r="BG301" s="269"/>
      <c r="BH301" s="269"/>
      <c r="BI301" s="269"/>
      <c r="BJ301" s="269"/>
      <c r="BK301" s="269"/>
      <c r="BL301" s="269"/>
      <c r="BM301" s="269"/>
      <c r="BN301" s="269"/>
      <c r="BO301" s="269"/>
      <c r="BP301" s="269"/>
      <c r="BQ301" s="269"/>
      <c r="BR301" s="269"/>
      <c r="BS301" s="269"/>
      <c r="BT301" s="269"/>
      <c r="BU301" s="269"/>
      <c r="BV301" s="269"/>
      <c r="BW301" s="269"/>
      <c r="BX301" s="269"/>
      <c r="BY301" s="269"/>
      <c r="BZ301" s="269"/>
      <c r="CA301" s="269"/>
      <c r="CB301" s="269"/>
      <c r="CC301" s="269"/>
      <c r="CD301" s="269"/>
      <c r="CE301" s="269"/>
      <c r="CF301" s="269"/>
      <c r="CG301" s="269"/>
      <c r="CH301" s="269"/>
      <c r="CI301" s="269"/>
      <c r="CJ301" s="269"/>
      <c r="CK301" s="269"/>
      <c r="CL301" s="269"/>
      <c r="CM301" s="269"/>
      <c r="CN301" s="269"/>
      <c r="CO301" s="269"/>
      <c r="CP301" s="269"/>
      <c r="CQ301" s="269"/>
      <c r="CR301" s="269"/>
      <c r="CS301" s="269"/>
      <c r="CT301" s="269"/>
      <c r="CU301" s="269"/>
      <c r="CV301" s="269"/>
      <c r="CW301" s="269"/>
      <c r="CX301" s="269"/>
      <c r="CY301" s="269"/>
      <c r="CZ301" s="269"/>
      <c r="DA301" s="269"/>
      <c r="DB301" s="269"/>
      <c r="DC301" s="269"/>
      <c r="DD301" s="269"/>
      <c r="DE301" s="269"/>
      <c r="DF301" s="269"/>
      <c r="DG301" s="269"/>
      <c r="DH301" s="269"/>
      <c r="DI301" s="269"/>
    </row>
    <row r="302" spans="1:113" x14ac:dyDescent="0.25">
      <c r="A302" s="269"/>
      <c r="B302" s="269"/>
      <c r="C302" s="269"/>
      <c r="D302" s="269"/>
      <c r="E302" s="269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  <c r="AA302" s="269"/>
      <c r="AB302" s="269"/>
      <c r="AC302" s="269"/>
      <c r="AD302" s="269"/>
      <c r="AE302" s="269"/>
      <c r="AF302" s="269"/>
      <c r="AG302" s="269"/>
      <c r="AH302" s="269"/>
      <c r="AI302" s="269"/>
      <c r="AJ302" s="269"/>
      <c r="AK302" s="269"/>
      <c r="AL302" s="269"/>
      <c r="AM302" s="269"/>
      <c r="AN302" s="269"/>
      <c r="AO302" s="269"/>
      <c r="AP302" s="269"/>
      <c r="AQ302" s="269"/>
      <c r="AR302" s="269"/>
      <c r="AS302" s="269"/>
      <c r="AT302" s="269"/>
      <c r="AU302" s="269"/>
      <c r="AV302" s="269"/>
      <c r="AW302" s="269"/>
      <c r="AX302" s="269"/>
      <c r="AY302" s="269"/>
      <c r="AZ302" s="269"/>
      <c r="BA302" s="269"/>
      <c r="BB302" s="269"/>
      <c r="BC302" s="269"/>
      <c r="BD302" s="269"/>
      <c r="BE302" s="269"/>
      <c r="BF302" s="269"/>
      <c r="BG302" s="269"/>
      <c r="BH302" s="269"/>
      <c r="BI302" s="269"/>
      <c r="BJ302" s="269"/>
      <c r="BK302" s="269"/>
      <c r="BL302" s="269"/>
      <c r="BM302" s="269"/>
      <c r="BN302" s="269"/>
      <c r="BO302" s="269"/>
      <c r="BP302" s="269"/>
      <c r="BQ302" s="269"/>
      <c r="BR302" s="269"/>
      <c r="BS302" s="269"/>
      <c r="BT302" s="269"/>
      <c r="BU302" s="269"/>
      <c r="BV302" s="269"/>
      <c r="BW302" s="269"/>
      <c r="BX302" s="269"/>
      <c r="BY302" s="269"/>
      <c r="BZ302" s="269"/>
      <c r="CA302" s="269"/>
      <c r="CB302" s="269"/>
      <c r="CC302" s="269"/>
      <c r="CD302" s="269"/>
      <c r="CE302" s="269"/>
      <c r="CF302" s="269"/>
      <c r="CG302" s="269"/>
      <c r="CH302" s="269"/>
      <c r="CI302" s="269"/>
      <c r="CJ302" s="269"/>
      <c r="CK302" s="269"/>
      <c r="CL302" s="269"/>
      <c r="CM302" s="269"/>
      <c r="CN302" s="269"/>
      <c r="CO302" s="269"/>
      <c r="CP302" s="269"/>
      <c r="CQ302" s="269"/>
      <c r="CR302" s="269"/>
      <c r="CS302" s="269"/>
      <c r="CT302" s="269"/>
      <c r="CU302" s="269"/>
      <c r="CV302" s="269"/>
      <c r="CW302" s="269"/>
      <c r="CX302" s="269"/>
      <c r="CY302" s="269"/>
      <c r="CZ302" s="269"/>
      <c r="DA302" s="269"/>
      <c r="DB302" s="269"/>
      <c r="DC302" s="269"/>
      <c r="DD302" s="269"/>
      <c r="DE302" s="269"/>
      <c r="DF302" s="269"/>
      <c r="DG302" s="269"/>
      <c r="DH302" s="269"/>
      <c r="DI302" s="269"/>
    </row>
    <row r="303" spans="1:113" x14ac:dyDescent="0.25">
      <c r="A303" s="269"/>
      <c r="B303" s="269"/>
      <c r="C303" s="269"/>
      <c r="D303" s="269"/>
      <c r="E303" s="269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  <c r="AA303" s="269"/>
      <c r="AB303" s="269"/>
      <c r="AC303" s="269"/>
      <c r="AD303" s="269"/>
      <c r="AE303" s="269"/>
      <c r="AF303" s="269"/>
      <c r="AG303" s="269"/>
      <c r="AH303" s="269"/>
      <c r="AI303" s="269"/>
      <c r="AJ303" s="269"/>
      <c r="AK303" s="269"/>
      <c r="AL303" s="269"/>
      <c r="AM303" s="269"/>
      <c r="AN303" s="269"/>
      <c r="AO303" s="269"/>
      <c r="AP303" s="269"/>
      <c r="AQ303" s="269"/>
      <c r="AR303" s="269"/>
      <c r="AS303" s="269"/>
      <c r="AT303" s="269"/>
      <c r="AU303" s="269"/>
      <c r="AV303" s="269"/>
      <c r="AW303" s="269"/>
      <c r="AX303" s="269"/>
      <c r="AY303" s="269"/>
      <c r="AZ303" s="269"/>
      <c r="BA303" s="269"/>
      <c r="BB303" s="269"/>
      <c r="BC303" s="269"/>
      <c r="BD303" s="269"/>
      <c r="BE303" s="269"/>
      <c r="BF303" s="269"/>
      <c r="BG303" s="269"/>
      <c r="BH303" s="269"/>
      <c r="BI303" s="269"/>
      <c r="BJ303" s="269"/>
      <c r="BK303" s="269"/>
      <c r="BL303" s="269"/>
      <c r="BM303" s="269"/>
      <c r="BN303" s="269"/>
      <c r="BO303" s="269"/>
      <c r="BP303" s="269"/>
      <c r="BQ303" s="269"/>
      <c r="BR303" s="269"/>
      <c r="BS303" s="269"/>
      <c r="BT303" s="269"/>
      <c r="BU303" s="269"/>
      <c r="BV303" s="269"/>
      <c r="BW303" s="269"/>
      <c r="BX303" s="269"/>
      <c r="BY303" s="269"/>
      <c r="BZ303" s="269"/>
      <c r="CA303" s="269"/>
      <c r="CB303" s="269"/>
      <c r="CC303" s="269"/>
      <c r="CD303" s="269"/>
      <c r="CE303" s="269"/>
      <c r="CF303" s="269"/>
      <c r="CG303" s="269"/>
      <c r="CH303" s="269"/>
      <c r="CI303" s="269"/>
      <c r="CJ303" s="269"/>
      <c r="CK303" s="269"/>
      <c r="CL303" s="269"/>
      <c r="CM303" s="269"/>
      <c r="CN303" s="269"/>
      <c r="CO303" s="269"/>
      <c r="CP303" s="269"/>
      <c r="CQ303" s="269"/>
      <c r="CR303" s="269"/>
      <c r="CS303" s="269"/>
      <c r="CT303" s="269"/>
      <c r="CU303" s="269"/>
      <c r="CV303" s="269"/>
      <c r="CW303" s="269"/>
      <c r="CX303" s="269"/>
      <c r="CY303" s="269"/>
      <c r="CZ303" s="269"/>
      <c r="DA303" s="269"/>
      <c r="DB303" s="269"/>
      <c r="DC303" s="269"/>
      <c r="DD303" s="269"/>
      <c r="DE303" s="269"/>
      <c r="DF303" s="269"/>
      <c r="DG303" s="269"/>
      <c r="DH303" s="269"/>
      <c r="DI303" s="269"/>
    </row>
    <row r="304" spans="1:113" x14ac:dyDescent="0.25">
      <c r="A304" s="269"/>
      <c r="B304" s="269"/>
      <c r="C304" s="269"/>
      <c r="D304" s="269"/>
      <c r="E304" s="269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  <c r="AA304" s="269"/>
      <c r="AB304" s="269"/>
      <c r="AC304" s="269"/>
      <c r="AD304" s="269"/>
      <c r="AE304" s="269"/>
      <c r="AF304" s="269"/>
      <c r="AG304" s="269"/>
      <c r="AH304" s="269"/>
      <c r="AI304" s="269"/>
      <c r="AJ304" s="269"/>
      <c r="AK304" s="269"/>
      <c r="AL304" s="269"/>
      <c r="AM304" s="269"/>
      <c r="AN304" s="269"/>
      <c r="AO304" s="269"/>
      <c r="AP304" s="269"/>
      <c r="AQ304" s="269"/>
      <c r="AR304" s="269"/>
      <c r="AS304" s="269"/>
      <c r="AT304" s="269"/>
      <c r="AU304" s="269"/>
      <c r="AV304" s="269"/>
      <c r="AW304" s="269"/>
      <c r="AX304" s="269"/>
      <c r="AY304" s="269"/>
      <c r="AZ304" s="269"/>
      <c r="BA304" s="269"/>
      <c r="BB304" s="269"/>
      <c r="BC304" s="269"/>
      <c r="BD304" s="269"/>
      <c r="BE304" s="269"/>
      <c r="BF304" s="269"/>
      <c r="BG304" s="269"/>
      <c r="BH304" s="269"/>
      <c r="BI304" s="269"/>
      <c r="BJ304" s="269"/>
      <c r="BK304" s="269"/>
      <c r="BL304" s="269"/>
      <c r="BM304" s="269"/>
      <c r="BN304" s="269"/>
      <c r="BO304" s="269"/>
      <c r="BP304" s="269"/>
      <c r="BQ304" s="269"/>
      <c r="BR304" s="269"/>
      <c r="BS304" s="269"/>
      <c r="BT304" s="269"/>
      <c r="BU304" s="269"/>
      <c r="BV304" s="269"/>
      <c r="BW304" s="269"/>
      <c r="BX304" s="269"/>
      <c r="BY304" s="269"/>
      <c r="BZ304" s="269"/>
      <c r="CA304" s="269"/>
      <c r="CB304" s="269"/>
      <c r="CC304" s="269"/>
      <c r="CD304" s="269"/>
      <c r="CE304" s="269"/>
      <c r="CF304" s="269"/>
      <c r="CG304" s="269"/>
      <c r="CH304" s="269"/>
      <c r="CI304" s="269"/>
      <c r="CJ304" s="269"/>
      <c r="CK304" s="269"/>
      <c r="CL304" s="269"/>
      <c r="CM304" s="269"/>
      <c r="CN304" s="269"/>
      <c r="CO304" s="269"/>
      <c r="CP304" s="269"/>
      <c r="CQ304" s="269"/>
      <c r="CR304" s="269"/>
      <c r="CS304" s="269"/>
      <c r="CT304" s="269"/>
      <c r="CU304" s="269"/>
      <c r="CV304" s="269"/>
      <c r="CW304" s="269"/>
      <c r="CX304" s="269"/>
      <c r="CY304" s="269"/>
      <c r="CZ304" s="269"/>
      <c r="DA304" s="269"/>
      <c r="DB304" s="269"/>
      <c r="DC304" s="269"/>
      <c r="DD304" s="269"/>
      <c r="DE304" s="269"/>
      <c r="DF304" s="269"/>
      <c r="DG304" s="269"/>
      <c r="DH304" s="269"/>
      <c r="DI304" s="269"/>
    </row>
    <row r="305" spans="1:113" x14ac:dyDescent="0.25">
      <c r="A305" s="269"/>
      <c r="B305" s="269"/>
      <c r="C305" s="269"/>
      <c r="D305" s="269"/>
      <c r="E305" s="269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269"/>
      <c r="AH305" s="269"/>
      <c r="AI305" s="269"/>
      <c r="AJ305" s="269"/>
      <c r="AK305" s="269"/>
      <c r="AL305" s="269"/>
      <c r="AM305" s="269"/>
      <c r="AN305" s="269"/>
      <c r="AO305" s="269"/>
      <c r="AP305" s="269"/>
      <c r="AQ305" s="269"/>
      <c r="AR305" s="269"/>
      <c r="AS305" s="269"/>
      <c r="AT305" s="269"/>
      <c r="AU305" s="269"/>
      <c r="AV305" s="269"/>
      <c r="AW305" s="269"/>
      <c r="AX305" s="269"/>
      <c r="AY305" s="269"/>
      <c r="AZ305" s="269"/>
      <c r="BA305" s="269"/>
      <c r="BB305" s="269"/>
      <c r="BC305" s="269"/>
      <c r="BD305" s="269"/>
      <c r="BE305" s="269"/>
      <c r="BF305" s="269"/>
      <c r="BG305" s="269"/>
      <c r="BH305" s="269"/>
      <c r="BI305" s="269"/>
      <c r="BJ305" s="269"/>
      <c r="BK305" s="269"/>
      <c r="BL305" s="269"/>
      <c r="BM305" s="269"/>
      <c r="BN305" s="269"/>
      <c r="BO305" s="269"/>
      <c r="BP305" s="269"/>
      <c r="BQ305" s="269"/>
      <c r="BR305" s="269"/>
      <c r="BS305" s="269"/>
      <c r="BT305" s="269"/>
      <c r="BU305" s="269"/>
      <c r="BV305" s="269"/>
      <c r="BW305" s="269"/>
      <c r="BX305" s="269"/>
      <c r="BY305" s="269"/>
      <c r="BZ305" s="269"/>
      <c r="CA305" s="269"/>
      <c r="CB305" s="269"/>
      <c r="CC305" s="269"/>
      <c r="CD305" s="269"/>
      <c r="CE305" s="269"/>
      <c r="CF305" s="269"/>
      <c r="CG305" s="269"/>
      <c r="CH305" s="269"/>
      <c r="CI305" s="269"/>
      <c r="CJ305" s="269"/>
      <c r="CK305" s="269"/>
      <c r="CL305" s="269"/>
      <c r="CM305" s="269"/>
      <c r="CN305" s="269"/>
      <c r="CO305" s="269"/>
      <c r="CP305" s="269"/>
      <c r="CQ305" s="269"/>
      <c r="CR305" s="269"/>
      <c r="CS305" s="269"/>
      <c r="CT305" s="269"/>
      <c r="CU305" s="269"/>
      <c r="CV305" s="269"/>
      <c r="CW305" s="269"/>
      <c r="CX305" s="269"/>
      <c r="CY305" s="269"/>
      <c r="CZ305" s="269"/>
      <c r="DA305" s="269"/>
      <c r="DB305" s="269"/>
      <c r="DC305" s="269"/>
      <c r="DD305" s="269"/>
      <c r="DE305" s="269"/>
      <c r="DF305" s="269"/>
      <c r="DG305" s="269"/>
      <c r="DH305" s="269"/>
      <c r="DI305" s="269"/>
    </row>
    <row r="306" spans="1:113" x14ac:dyDescent="0.25">
      <c r="A306" s="269"/>
      <c r="B306" s="269"/>
      <c r="C306" s="269"/>
      <c r="D306" s="269"/>
      <c r="E306" s="269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  <c r="AA306" s="269"/>
      <c r="AB306" s="269"/>
      <c r="AC306" s="269"/>
      <c r="AD306" s="269"/>
      <c r="AE306" s="269"/>
      <c r="AF306" s="269"/>
      <c r="AG306" s="269"/>
      <c r="AH306" s="269"/>
      <c r="AI306" s="269"/>
      <c r="AJ306" s="269"/>
      <c r="AK306" s="269"/>
      <c r="AL306" s="269"/>
      <c r="AM306" s="269"/>
      <c r="AN306" s="269"/>
      <c r="AO306" s="269"/>
      <c r="AP306" s="269"/>
      <c r="AQ306" s="269"/>
      <c r="AR306" s="269"/>
      <c r="AS306" s="269"/>
      <c r="AT306" s="269"/>
      <c r="AU306" s="269"/>
      <c r="AV306" s="269"/>
      <c r="AW306" s="269"/>
      <c r="AX306" s="269"/>
      <c r="AY306" s="269"/>
      <c r="AZ306" s="269"/>
      <c r="BA306" s="269"/>
      <c r="BB306" s="269"/>
      <c r="BC306" s="269"/>
      <c r="BD306" s="269"/>
      <c r="BE306" s="269"/>
      <c r="BF306" s="269"/>
      <c r="BG306" s="269"/>
      <c r="BH306" s="269"/>
      <c r="BI306" s="269"/>
      <c r="BJ306" s="269"/>
      <c r="BK306" s="269"/>
      <c r="BL306" s="269"/>
      <c r="BM306" s="269"/>
      <c r="BN306" s="269"/>
      <c r="BO306" s="269"/>
      <c r="BP306" s="269"/>
      <c r="BQ306" s="269"/>
      <c r="BR306" s="269"/>
      <c r="BS306" s="269"/>
      <c r="BT306" s="269"/>
      <c r="BU306" s="269"/>
      <c r="BV306" s="269"/>
      <c r="BW306" s="269"/>
      <c r="BX306" s="269"/>
      <c r="BY306" s="269"/>
      <c r="BZ306" s="269"/>
      <c r="CA306" s="269"/>
      <c r="CB306" s="269"/>
      <c r="CC306" s="269"/>
      <c r="CD306" s="269"/>
      <c r="CE306" s="269"/>
      <c r="CF306" s="269"/>
      <c r="CG306" s="269"/>
      <c r="CH306" s="269"/>
      <c r="CI306" s="269"/>
      <c r="CJ306" s="269"/>
      <c r="CK306" s="269"/>
      <c r="CL306" s="269"/>
      <c r="CM306" s="269"/>
      <c r="CN306" s="269"/>
      <c r="CO306" s="269"/>
      <c r="CP306" s="269"/>
      <c r="CQ306" s="269"/>
      <c r="CR306" s="269"/>
      <c r="CS306" s="269"/>
      <c r="CT306" s="269"/>
      <c r="CU306" s="269"/>
      <c r="CV306" s="269"/>
      <c r="CW306" s="269"/>
      <c r="CX306" s="269"/>
      <c r="CY306" s="269"/>
      <c r="CZ306" s="269"/>
      <c r="DA306" s="269"/>
      <c r="DB306" s="269"/>
      <c r="DC306" s="269"/>
      <c r="DD306" s="269"/>
      <c r="DE306" s="269"/>
      <c r="DF306" s="269"/>
      <c r="DG306" s="269"/>
      <c r="DH306" s="269"/>
      <c r="DI306" s="269"/>
    </row>
    <row r="307" spans="1:113" x14ac:dyDescent="0.25">
      <c r="A307" s="269"/>
      <c r="B307" s="269"/>
      <c r="C307" s="269"/>
      <c r="D307" s="269"/>
      <c r="E307" s="269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  <c r="AA307" s="269"/>
      <c r="AB307" s="269"/>
      <c r="AC307" s="269"/>
      <c r="AD307" s="269"/>
      <c r="AE307" s="269"/>
      <c r="AF307" s="269"/>
      <c r="AG307" s="269"/>
      <c r="AH307" s="269"/>
      <c r="AI307" s="269"/>
      <c r="AJ307" s="269"/>
      <c r="AK307" s="269"/>
      <c r="AL307" s="269"/>
      <c r="AM307" s="269"/>
      <c r="AN307" s="269"/>
      <c r="AO307" s="269"/>
      <c r="AP307" s="269"/>
      <c r="AQ307" s="269"/>
      <c r="AR307" s="269"/>
      <c r="AS307" s="269"/>
      <c r="AT307" s="269"/>
      <c r="AU307" s="269"/>
      <c r="AV307" s="269"/>
      <c r="AW307" s="269"/>
      <c r="AX307" s="269"/>
      <c r="AY307" s="269"/>
      <c r="AZ307" s="269"/>
      <c r="BA307" s="269"/>
      <c r="BB307" s="269"/>
      <c r="BC307" s="269"/>
      <c r="BD307" s="269"/>
      <c r="BE307" s="269"/>
      <c r="BF307" s="269"/>
      <c r="BG307" s="269"/>
      <c r="BH307" s="269"/>
      <c r="BI307" s="269"/>
      <c r="BJ307" s="269"/>
      <c r="BK307" s="269"/>
      <c r="BL307" s="269"/>
      <c r="BM307" s="269"/>
      <c r="BN307" s="269"/>
      <c r="BO307" s="269"/>
      <c r="BP307" s="269"/>
      <c r="BQ307" s="269"/>
      <c r="BR307" s="269"/>
      <c r="BS307" s="269"/>
      <c r="BT307" s="269"/>
      <c r="BU307" s="269"/>
      <c r="BV307" s="269"/>
      <c r="BW307" s="269"/>
      <c r="BX307" s="269"/>
      <c r="BY307" s="269"/>
      <c r="BZ307" s="269"/>
      <c r="CA307" s="269"/>
      <c r="CB307" s="269"/>
      <c r="CC307" s="269"/>
      <c r="CD307" s="269"/>
      <c r="CE307" s="269"/>
      <c r="CF307" s="269"/>
      <c r="CG307" s="269"/>
      <c r="CH307" s="269"/>
      <c r="CI307" s="269"/>
      <c r="CJ307" s="269"/>
      <c r="CK307" s="269"/>
      <c r="CL307" s="269"/>
      <c r="CM307" s="269"/>
      <c r="CN307" s="269"/>
      <c r="CO307" s="269"/>
      <c r="CP307" s="269"/>
      <c r="CQ307" s="269"/>
      <c r="CR307" s="269"/>
      <c r="CS307" s="269"/>
      <c r="CT307" s="269"/>
      <c r="CU307" s="269"/>
      <c r="CV307" s="269"/>
      <c r="CW307" s="269"/>
      <c r="CX307" s="269"/>
      <c r="CY307" s="269"/>
      <c r="CZ307" s="269"/>
      <c r="DA307" s="269"/>
      <c r="DB307" s="269"/>
      <c r="DC307" s="269"/>
      <c r="DD307" s="269"/>
      <c r="DE307" s="269"/>
      <c r="DF307" s="269"/>
      <c r="DG307" s="269"/>
      <c r="DH307" s="269"/>
      <c r="DI307" s="269"/>
    </row>
    <row r="308" spans="1:113" x14ac:dyDescent="0.25">
      <c r="A308" s="269"/>
      <c r="B308" s="269"/>
      <c r="C308" s="269"/>
      <c r="D308" s="269"/>
      <c r="E308" s="269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  <c r="AA308" s="269"/>
      <c r="AB308" s="269"/>
      <c r="AC308" s="269"/>
      <c r="AD308" s="269"/>
      <c r="AE308" s="269"/>
      <c r="AF308" s="269"/>
      <c r="AG308" s="269"/>
      <c r="AH308" s="269"/>
      <c r="AI308" s="269"/>
      <c r="AJ308" s="269"/>
      <c r="AK308" s="269"/>
      <c r="AL308" s="269"/>
      <c r="AM308" s="269"/>
      <c r="AN308" s="269"/>
      <c r="AO308" s="269"/>
      <c r="AP308" s="269"/>
      <c r="AQ308" s="269"/>
      <c r="AR308" s="269"/>
      <c r="AS308" s="269"/>
      <c r="AT308" s="269"/>
      <c r="AU308" s="269"/>
      <c r="AV308" s="269"/>
      <c r="AW308" s="269"/>
      <c r="AX308" s="269"/>
      <c r="AY308" s="269"/>
      <c r="AZ308" s="269"/>
      <c r="BA308" s="269"/>
      <c r="BB308" s="269"/>
      <c r="BC308" s="269"/>
      <c r="BD308" s="269"/>
      <c r="BE308" s="269"/>
      <c r="BF308" s="269"/>
      <c r="BG308" s="269"/>
      <c r="BH308" s="269"/>
      <c r="BI308" s="269"/>
      <c r="BJ308" s="269"/>
      <c r="BK308" s="269"/>
      <c r="BL308" s="269"/>
      <c r="BM308" s="269"/>
      <c r="BN308" s="269"/>
      <c r="BO308" s="269"/>
      <c r="BP308" s="269"/>
      <c r="BQ308" s="269"/>
      <c r="BR308" s="269"/>
      <c r="BS308" s="269"/>
      <c r="BT308" s="269"/>
      <c r="BU308" s="269"/>
      <c r="BV308" s="269"/>
      <c r="BW308" s="269"/>
      <c r="BX308" s="269"/>
      <c r="BY308" s="269"/>
      <c r="BZ308" s="269"/>
      <c r="CA308" s="269"/>
      <c r="CB308" s="269"/>
      <c r="CC308" s="269"/>
      <c r="CD308" s="269"/>
      <c r="CE308" s="269"/>
      <c r="CF308" s="269"/>
      <c r="CG308" s="269"/>
      <c r="CH308" s="269"/>
      <c r="CI308" s="269"/>
      <c r="CJ308" s="269"/>
      <c r="CK308" s="269"/>
      <c r="CL308" s="269"/>
      <c r="CM308" s="269"/>
      <c r="CN308" s="269"/>
      <c r="CO308" s="269"/>
      <c r="CP308" s="269"/>
      <c r="CQ308" s="269"/>
      <c r="CR308" s="269"/>
      <c r="CS308" s="269"/>
      <c r="CT308" s="269"/>
      <c r="CU308" s="269"/>
      <c r="CV308" s="269"/>
      <c r="CW308" s="269"/>
      <c r="CX308" s="269"/>
      <c r="CY308" s="269"/>
      <c r="CZ308" s="269"/>
      <c r="DA308" s="269"/>
      <c r="DB308" s="269"/>
      <c r="DC308" s="269"/>
      <c r="DD308" s="269"/>
      <c r="DE308" s="269"/>
      <c r="DF308" s="269"/>
      <c r="DG308" s="269"/>
      <c r="DH308" s="269"/>
      <c r="DI308" s="269"/>
    </row>
    <row r="309" spans="1:113" x14ac:dyDescent="0.25">
      <c r="A309" s="269"/>
      <c r="B309" s="269"/>
      <c r="C309" s="269"/>
      <c r="D309" s="269"/>
      <c r="E309" s="269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  <c r="AA309" s="269"/>
      <c r="AB309" s="269"/>
      <c r="AC309" s="269"/>
      <c r="AD309" s="269"/>
      <c r="AE309" s="269"/>
      <c r="AF309" s="269"/>
      <c r="AG309" s="269"/>
      <c r="AH309" s="269"/>
      <c r="AI309" s="269"/>
      <c r="AJ309" s="269"/>
      <c r="AK309" s="269"/>
      <c r="AL309" s="269"/>
      <c r="AM309" s="269"/>
      <c r="AN309" s="269"/>
      <c r="AO309" s="269"/>
      <c r="AP309" s="269"/>
      <c r="AQ309" s="269"/>
      <c r="AR309" s="269"/>
      <c r="AS309" s="269"/>
      <c r="AT309" s="269"/>
      <c r="AU309" s="269"/>
      <c r="AV309" s="269"/>
      <c r="AW309" s="269"/>
      <c r="AX309" s="269"/>
      <c r="AY309" s="269"/>
      <c r="AZ309" s="269"/>
      <c r="BA309" s="269"/>
      <c r="BB309" s="269"/>
      <c r="BC309" s="269"/>
      <c r="BD309" s="269"/>
      <c r="BE309" s="269"/>
      <c r="BF309" s="269"/>
      <c r="BG309" s="269"/>
      <c r="BH309" s="269"/>
      <c r="BI309" s="269"/>
      <c r="BJ309" s="269"/>
      <c r="BK309" s="269"/>
      <c r="BL309" s="269"/>
      <c r="BM309" s="269"/>
      <c r="BN309" s="269"/>
      <c r="BO309" s="269"/>
      <c r="BP309" s="269"/>
      <c r="BQ309" s="269"/>
      <c r="BR309" s="269"/>
      <c r="BS309" s="269"/>
      <c r="BT309" s="269"/>
      <c r="BU309" s="269"/>
      <c r="BV309" s="269"/>
      <c r="BW309" s="269"/>
      <c r="BX309" s="269"/>
      <c r="BY309" s="269"/>
      <c r="BZ309" s="269"/>
      <c r="CA309" s="269"/>
      <c r="CB309" s="269"/>
      <c r="CC309" s="269"/>
      <c r="CD309" s="269"/>
      <c r="CE309" s="269"/>
      <c r="CF309" s="269"/>
      <c r="CG309" s="269"/>
      <c r="CH309" s="269"/>
      <c r="CI309" s="269"/>
      <c r="CJ309" s="269"/>
      <c r="CK309" s="269"/>
      <c r="CL309" s="269"/>
      <c r="CM309" s="269"/>
      <c r="CN309" s="269"/>
      <c r="CO309" s="269"/>
      <c r="CP309" s="269"/>
      <c r="CQ309" s="269"/>
      <c r="CR309" s="269"/>
      <c r="CS309" s="269"/>
      <c r="CT309" s="269"/>
      <c r="CU309" s="269"/>
      <c r="CV309" s="269"/>
      <c r="CW309" s="269"/>
      <c r="CX309" s="269"/>
      <c r="CY309" s="269"/>
      <c r="CZ309" s="269"/>
      <c r="DA309" s="269"/>
      <c r="DB309" s="269"/>
      <c r="DC309" s="269"/>
      <c r="DD309" s="269"/>
      <c r="DE309" s="269"/>
      <c r="DF309" s="269"/>
      <c r="DG309" s="269"/>
      <c r="DH309" s="269"/>
      <c r="DI309" s="269"/>
    </row>
    <row r="310" spans="1:113" x14ac:dyDescent="0.25">
      <c r="A310" s="269"/>
      <c r="B310" s="269"/>
      <c r="C310" s="269"/>
      <c r="D310" s="269"/>
      <c r="E310" s="269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  <c r="AA310" s="269"/>
      <c r="AB310" s="269"/>
      <c r="AC310" s="269"/>
      <c r="AD310" s="269"/>
      <c r="AE310" s="269"/>
      <c r="AF310" s="269"/>
      <c r="AG310" s="269"/>
      <c r="AH310" s="269"/>
      <c r="AI310" s="269"/>
      <c r="AJ310" s="269"/>
      <c r="AK310" s="269"/>
      <c r="AL310" s="269"/>
      <c r="AM310" s="269"/>
      <c r="AN310" s="269"/>
      <c r="AO310" s="269"/>
      <c r="AP310" s="269"/>
      <c r="AQ310" s="269"/>
      <c r="AR310" s="269"/>
      <c r="AS310" s="269"/>
      <c r="AT310" s="269"/>
      <c r="AU310" s="269"/>
      <c r="AV310" s="269"/>
      <c r="AW310" s="269"/>
      <c r="AX310" s="269"/>
      <c r="AY310" s="269"/>
      <c r="AZ310" s="269"/>
      <c r="BA310" s="269"/>
      <c r="BB310" s="269"/>
      <c r="BC310" s="269"/>
      <c r="BD310" s="269"/>
      <c r="BE310" s="269"/>
      <c r="BF310" s="269"/>
      <c r="BG310" s="269"/>
      <c r="BH310" s="269"/>
      <c r="BI310" s="269"/>
      <c r="BJ310" s="269"/>
      <c r="BK310" s="269"/>
      <c r="BL310" s="269"/>
      <c r="BM310" s="269"/>
      <c r="BN310" s="269"/>
      <c r="BO310" s="269"/>
      <c r="BP310" s="269"/>
      <c r="BQ310" s="269"/>
      <c r="BR310" s="269"/>
      <c r="BS310" s="269"/>
      <c r="BT310" s="269"/>
      <c r="BU310" s="269"/>
      <c r="BV310" s="269"/>
      <c r="BW310" s="269"/>
      <c r="BX310" s="269"/>
      <c r="BY310" s="269"/>
      <c r="BZ310" s="269"/>
      <c r="CA310" s="269"/>
      <c r="CB310" s="269"/>
      <c r="CC310" s="269"/>
      <c r="CD310" s="269"/>
      <c r="CE310" s="269"/>
      <c r="CF310" s="269"/>
      <c r="CG310" s="269"/>
      <c r="CH310" s="269"/>
      <c r="CI310" s="269"/>
      <c r="CJ310" s="269"/>
      <c r="CK310" s="269"/>
      <c r="CL310" s="269"/>
      <c r="CM310" s="269"/>
      <c r="CN310" s="269"/>
      <c r="CO310" s="269"/>
      <c r="CP310" s="269"/>
      <c r="CQ310" s="269"/>
      <c r="CR310" s="269"/>
      <c r="CS310" s="269"/>
      <c r="CT310" s="269"/>
      <c r="CU310" s="269"/>
      <c r="CV310" s="269"/>
      <c r="CW310" s="269"/>
      <c r="CX310" s="269"/>
      <c r="CY310" s="269"/>
      <c r="CZ310" s="269"/>
      <c r="DA310" s="269"/>
      <c r="DB310" s="269"/>
      <c r="DC310" s="269"/>
      <c r="DD310" s="269"/>
      <c r="DE310" s="269"/>
      <c r="DF310" s="269"/>
      <c r="DG310" s="269"/>
      <c r="DH310" s="269"/>
      <c r="DI310" s="269"/>
    </row>
    <row r="311" spans="1:113" x14ac:dyDescent="0.25">
      <c r="A311" s="269"/>
      <c r="B311" s="269"/>
      <c r="C311" s="269"/>
      <c r="D311" s="269"/>
      <c r="E311" s="269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  <c r="AA311" s="269"/>
      <c r="AB311" s="269"/>
      <c r="AC311" s="269"/>
      <c r="AD311" s="269"/>
      <c r="AE311" s="269"/>
      <c r="AF311" s="269"/>
      <c r="AG311" s="269"/>
      <c r="AH311" s="269"/>
      <c r="AI311" s="269"/>
      <c r="AJ311" s="269"/>
      <c r="AK311" s="269"/>
      <c r="AL311" s="269"/>
      <c r="AM311" s="269"/>
      <c r="AN311" s="269"/>
      <c r="AO311" s="269"/>
      <c r="AP311" s="269"/>
      <c r="AQ311" s="269"/>
      <c r="AR311" s="269"/>
      <c r="AS311" s="269"/>
      <c r="AT311" s="269"/>
      <c r="AU311" s="269"/>
      <c r="AV311" s="269"/>
      <c r="AW311" s="269"/>
      <c r="AX311" s="269"/>
      <c r="AY311" s="269"/>
      <c r="AZ311" s="269"/>
      <c r="BA311" s="269"/>
      <c r="BB311" s="269"/>
      <c r="BC311" s="269"/>
      <c r="BD311" s="269"/>
      <c r="BE311" s="269"/>
      <c r="BF311" s="269"/>
      <c r="BG311" s="269"/>
      <c r="BH311" s="269"/>
      <c r="BI311" s="269"/>
      <c r="BJ311" s="269"/>
      <c r="BK311" s="269"/>
      <c r="BL311" s="269"/>
      <c r="BM311" s="269"/>
      <c r="BN311" s="269"/>
      <c r="BO311" s="269"/>
      <c r="BP311" s="269"/>
      <c r="BQ311" s="269"/>
      <c r="BR311" s="269"/>
      <c r="BS311" s="269"/>
      <c r="BT311" s="269"/>
      <c r="BU311" s="269"/>
      <c r="BV311" s="269"/>
      <c r="BW311" s="269"/>
      <c r="BX311" s="269"/>
      <c r="BY311" s="269"/>
      <c r="BZ311" s="269"/>
      <c r="CA311" s="269"/>
      <c r="CB311" s="269"/>
      <c r="CC311" s="269"/>
      <c r="CD311" s="269"/>
      <c r="CE311" s="269"/>
      <c r="CF311" s="269"/>
      <c r="CG311" s="269"/>
      <c r="CH311" s="269"/>
      <c r="CI311" s="269"/>
      <c r="CJ311" s="269"/>
      <c r="CK311" s="269"/>
      <c r="CL311" s="269"/>
      <c r="CM311" s="269"/>
      <c r="CN311" s="269"/>
      <c r="CO311" s="269"/>
      <c r="CP311" s="269"/>
      <c r="CQ311" s="269"/>
      <c r="CR311" s="269"/>
      <c r="CS311" s="269"/>
      <c r="CT311" s="269"/>
      <c r="CU311" s="269"/>
      <c r="CV311" s="269"/>
      <c r="CW311" s="269"/>
      <c r="CX311" s="269"/>
      <c r="CY311" s="269"/>
      <c r="CZ311" s="269"/>
      <c r="DA311" s="269"/>
      <c r="DB311" s="269"/>
      <c r="DC311" s="269"/>
      <c r="DD311" s="269"/>
      <c r="DE311" s="269"/>
      <c r="DF311" s="269"/>
      <c r="DG311" s="269"/>
      <c r="DH311" s="269"/>
      <c r="DI311" s="269"/>
    </row>
    <row r="312" spans="1:113" x14ac:dyDescent="0.25">
      <c r="A312" s="269"/>
      <c r="B312" s="269"/>
      <c r="C312" s="269"/>
      <c r="D312" s="269"/>
      <c r="E312" s="269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  <c r="AA312" s="269"/>
      <c r="AB312" s="269"/>
      <c r="AC312" s="269"/>
      <c r="AD312" s="269"/>
      <c r="AE312" s="269"/>
      <c r="AF312" s="269"/>
      <c r="AG312" s="269"/>
      <c r="AH312" s="269"/>
      <c r="AI312" s="269"/>
      <c r="AJ312" s="269"/>
      <c r="AK312" s="269"/>
      <c r="AL312" s="269"/>
      <c r="AM312" s="269"/>
      <c r="AN312" s="269"/>
      <c r="AO312" s="269"/>
      <c r="AP312" s="269"/>
      <c r="AQ312" s="269"/>
      <c r="AR312" s="269"/>
      <c r="AS312" s="269"/>
      <c r="AT312" s="269"/>
      <c r="AU312" s="269"/>
      <c r="AV312" s="269"/>
      <c r="AW312" s="269"/>
      <c r="AX312" s="269"/>
      <c r="AY312" s="269"/>
      <c r="AZ312" s="269"/>
      <c r="BA312" s="269"/>
      <c r="BB312" s="269"/>
      <c r="BC312" s="269"/>
      <c r="BD312" s="269"/>
      <c r="BE312" s="269"/>
      <c r="BF312" s="269"/>
      <c r="BG312" s="269"/>
      <c r="BH312" s="269"/>
      <c r="BI312" s="269"/>
      <c r="BJ312" s="269"/>
      <c r="BK312" s="269"/>
      <c r="BL312" s="269"/>
      <c r="BM312" s="269"/>
      <c r="BN312" s="269"/>
      <c r="BO312" s="269"/>
      <c r="BP312" s="269"/>
      <c r="BQ312" s="269"/>
      <c r="BR312" s="269"/>
      <c r="BS312" s="269"/>
      <c r="BT312" s="269"/>
      <c r="BU312" s="269"/>
      <c r="BV312" s="269"/>
      <c r="BW312" s="269"/>
      <c r="BX312" s="269"/>
      <c r="BY312" s="269"/>
      <c r="BZ312" s="269"/>
      <c r="CA312" s="269"/>
      <c r="CB312" s="269"/>
      <c r="CC312" s="269"/>
      <c r="CD312" s="269"/>
      <c r="CE312" s="269"/>
      <c r="CF312" s="269"/>
      <c r="CG312" s="269"/>
      <c r="CH312" s="269"/>
      <c r="CI312" s="269"/>
      <c r="CJ312" s="269"/>
      <c r="CK312" s="269"/>
      <c r="CL312" s="269"/>
      <c r="CM312" s="269"/>
      <c r="CN312" s="269"/>
      <c r="CO312" s="269"/>
      <c r="CP312" s="269"/>
      <c r="CQ312" s="269"/>
      <c r="CR312" s="269"/>
      <c r="CS312" s="269"/>
      <c r="CT312" s="269"/>
      <c r="CU312" s="269"/>
      <c r="CV312" s="269"/>
      <c r="CW312" s="269"/>
      <c r="CX312" s="269"/>
      <c r="CY312" s="269"/>
      <c r="CZ312" s="269"/>
      <c r="DA312" s="269"/>
      <c r="DB312" s="269"/>
      <c r="DC312" s="269"/>
      <c r="DD312" s="269"/>
      <c r="DE312" s="269"/>
      <c r="DF312" s="269"/>
      <c r="DG312" s="269"/>
      <c r="DH312" s="269"/>
      <c r="DI312" s="269"/>
    </row>
    <row r="313" spans="1:113" x14ac:dyDescent="0.25">
      <c r="A313" s="269"/>
      <c r="B313" s="269"/>
      <c r="C313" s="2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  <c r="AA313" s="269"/>
      <c r="AB313" s="269"/>
      <c r="AC313" s="269"/>
      <c r="AD313" s="269"/>
      <c r="AE313" s="269"/>
      <c r="AF313" s="269"/>
      <c r="AG313" s="269"/>
      <c r="AH313" s="269"/>
      <c r="AI313" s="269"/>
      <c r="AJ313" s="269"/>
      <c r="AK313" s="269"/>
      <c r="AL313" s="269"/>
      <c r="AM313" s="269"/>
      <c r="AN313" s="269"/>
      <c r="AO313" s="269"/>
      <c r="AP313" s="269"/>
      <c r="AQ313" s="269"/>
      <c r="AR313" s="269"/>
      <c r="AS313" s="269"/>
      <c r="AT313" s="269"/>
      <c r="AU313" s="269"/>
      <c r="AV313" s="269"/>
      <c r="AW313" s="269"/>
      <c r="AX313" s="269"/>
      <c r="AY313" s="269"/>
      <c r="AZ313" s="269"/>
      <c r="BA313" s="269"/>
      <c r="BB313" s="269"/>
      <c r="BC313" s="269"/>
      <c r="BD313" s="269"/>
      <c r="BE313" s="269"/>
      <c r="BF313" s="269"/>
      <c r="BG313" s="269"/>
      <c r="BH313" s="269"/>
      <c r="BI313" s="269"/>
      <c r="BJ313" s="269"/>
      <c r="BK313" s="269"/>
      <c r="BL313" s="269"/>
      <c r="BM313" s="269"/>
      <c r="BN313" s="269"/>
      <c r="BO313" s="269"/>
      <c r="BP313" s="269"/>
      <c r="BQ313" s="269"/>
      <c r="BR313" s="269"/>
      <c r="BS313" s="269"/>
      <c r="BT313" s="269"/>
      <c r="BU313" s="269"/>
      <c r="BV313" s="269"/>
      <c r="BW313" s="269"/>
      <c r="BX313" s="269"/>
      <c r="BY313" s="269"/>
      <c r="BZ313" s="269"/>
      <c r="CA313" s="269"/>
      <c r="CB313" s="269"/>
      <c r="CC313" s="269"/>
      <c r="CD313" s="269"/>
      <c r="CE313" s="269"/>
      <c r="CF313" s="269"/>
      <c r="CG313" s="269"/>
      <c r="CH313" s="269"/>
      <c r="CI313" s="269"/>
      <c r="CJ313" s="269"/>
      <c r="CK313" s="269"/>
      <c r="CL313" s="269"/>
      <c r="CM313" s="269"/>
      <c r="CN313" s="269"/>
      <c r="CO313" s="269"/>
      <c r="CP313" s="269"/>
      <c r="CQ313" s="269"/>
      <c r="CR313" s="269"/>
      <c r="CS313" s="269"/>
      <c r="CT313" s="269"/>
      <c r="CU313" s="269"/>
      <c r="CV313" s="269"/>
      <c r="CW313" s="269"/>
      <c r="CX313" s="269"/>
      <c r="CY313" s="269"/>
      <c r="CZ313" s="269"/>
      <c r="DA313" s="269"/>
      <c r="DB313" s="269"/>
      <c r="DC313" s="269"/>
      <c r="DD313" s="269"/>
      <c r="DE313" s="269"/>
      <c r="DF313" s="269"/>
      <c r="DG313" s="269"/>
      <c r="DH313" s="269"/>
      <c r="DI313" s="269"/>
    </row>
    <row r="314" spans="1:113" x14ac:dyDescent="0.25">
      <c r="A314" s="269"/>
      <c r="B314" s="269"/>
      <c r="C314" s="2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269"/>
      <c r="AH314" s="269"/>
      <c r="AI314" s="269"/>
      <c r="AJ314" s="269"/>
      <c r="AK314" s="269"/>
      <c r="AL314" s="269"/>
      <c r="AM314" s="269"/>
      <c r="AN314" s="269"/>
      <c r="AO314" s="269"/>
      <c r="AP314" s="269"/>
      <c r="AQ314" s="269"/>
      <c r="AR314" s="269"/>
      <c r="AS314" s="269"/>
      <c r="AT314" s="269"/>
      <c r="AU314" s="269"/>
      <c r="AV314" s="269"/>
      <c r="AW314" s="269"/>
      <c r="AX314" s="269"/>
      <c r="AY314" s="269"/>
      <c r="AZ314" s="269"/>
      <c r="BA314" s="269"/>
      <c r="BB314" s="269"/>
      <c r="BC314" s="269"/>
      <c r="BD314" s="269"/>
      <c r="BE314" s="269"/>
      <c r="BF314" s="269"/>
      <c r="BG314" s="269"/>
      <c r="BH314" s="269"/>
      <c r="BI314" s="269"/>
      <c r="BJ314" s="269"/>
      <c r="BK314" s="269"/>
      <c r="BL314" s="269"/>
      <c r="BM314" s="269"/>
      <c r="BN314" s="269"/>
      <c r="BO314" s="269"/>
      <c r="BP314" s="269"/>
      <c r="BQ314" s="269"/>
      <c r="BR314" s="269"/>
      <c r="BS314" s="269"/>
      <c r="BT314" s="269"/>
      <c r="BU314" s="269"/>
      <c r="BV314" s="269"/>
      <c r="BW314" s="269"/>
      <c r="BX314" s="269"/>
      <c r="BY314" s="269"/>
      <c r="BZ314" s="269"/>
      <c r="CA314" s="269"/>
      <c r="CB314" s="269"/>
      <c r="CC314" s="269"/>
      <c r="CD314" s="269"/>
      <c r="CE314" s="269"/>
      <c r="CF314" s="269"/>
      <c r="CG314" s="269"/>
      <c r="CH314" s="269"/>
      <c r="CI314" s="269"/>
      <c r="CJ314" s="269"/>
      <c r="CK314" s="269"/>
      <c r="CL314" s="269"/>
      <c r="CM314" s="269"/>
      <c r="CN314" s="269"/>
      <c r="CO314" s="269"/>
      <c r="CP314" s="269"/>
      <c r="CQ314" s="269"/>
      <c r="CR314" s="269"/>
      <c r="CS314" s="269"/>
      <c r="CT314" s="269"/>
      <c r="CU314" s="269"/>
      <c r="CV314" s="269"/>
      <c r="CW314" s="269"/>
      <c r="CX314" s="269"/>
      <c r="CY314" s="269"/>
      <c r="CZ314" s="269"/>
      <c r="DA314" s="269"/>
      <c r="DB314" s="269"/>
      <c r="DC314" s="269"/>
      <c r="DD314" s="269"/>
      <c r="DE314" s="269"/>
      <c r="DF314" s="269"/>
      <c r="DG314" s="269"/>
      <c r="DH314" s="269"/>
      <c r="DI314" s="269"/>
    </row>
    <row r="315" spans="1:113" x14ac:dyDescent="0.25">
      <c r="A315" s="269"/>
      <c r="B315" s="269"/>
      <c r="C315" s="2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  <c r="AA315" s="269"/>
      <c r="AB315" s="269"/>
      <c r="AC315" s="269"/>
      <c r="AD315" s="269"/>
      <c r="AE315" s="269"/>
      <c r="AF315" s="269"/>
      <c r="AG315" s="269"/>
      <c r="AH315" s="269"/>
      <c r="AI315" s="269"/>
      <c r="AJ315" s="269"/>
      <c r="AK315" s="269"/>
      <c r="AL315" s="269"/>
      <c r="AM315" s="269"/>
      <c r="AN315" s="269"/>
      <c r="AO315" s="269"/>
      <c r="AP315" s="269"/>
      <c r="AQ315" s="269"/>
      <c r="AR315" s="269"/>
      <c r="AS315" s="269"/>
      <c r="AT315" s="269"/>
      <c r="AU315" s="269"/>
      <c r="AV315" s="269"/>
      <c r="AW315" s="269"/>
      <c r="AX315" s="269"/>
      <c r="AY315" s="269"/>
      <c r="AZ315" s="269"/>
      <c r="BA315" s="269"/>
      <c r="BB315" s="269"/>
      <c r="BC315" s="269"/>
      <c r="BD315" s="269"/>
      <c r="BE315" s="269"/>
      <c r="BF315" s="269"/>
      <c r="BG315" s="269"/>
      <c r="BH315" s="269"/>
      <c r="BI315" s="269"/>
      <c r="BJ315" s="269"/>
      <c r="BK315" s="269"/>
      <c r="BL315" s="269"/>
      <c r="BM315" s="269"/>
      <c r="BN315" s="269"/>
      <c r="BO315" s="269"/>
      <c r="BP315" s="269"/>
      <c r="BQ315" s="269"/>
      <c r="BR315" s="269"/>
      <c r="BS315" s="269"/>
      <c r="BT315" s="269"/>
      <c r="BU315" s="269"/>
      <c r="BV315" s="269"/>
      <c r="BW315" s="269"/>
      <c r="BX315" s="269"/>
      <c r="BY315" s="269"/>
      <c r="BZ315" s="269"/>
      <c r="CA315" s="269"/>
      <c r="CB315" s="269"/>
      <c r="CC315" s="269"/>
      <c r="CD315" s="269"/>
      <c r="CE315" s="269"/>
      <c r="CF315" s="269"/>
      <c r="CG315" s="269"/>
      <c r="CH315" s="269"/>
      <c r="CI315" s="269"/>
      <c r="CJ315" s="269"/>
      <c r="CK315" s="269"/>
      <c r="CL315" s="269"/>
      <c r="CM315" s="269"/>
      <c r="CN315" s="269"/>
      <c r="CO315" s="269"/>
      <c r="CP315" s="269"/>
      <c r="CQ315" s="269"/>
      <c r="CR315" s="269"/>
      <c r="CS315" s="269"/>
      <c r="CT315" s="269"/>
      <c r="CU315" s="269"/>
      <c r="CV315" s="269"/>
      <c r="CW315" s="269"/>
      <c r="CX315" s="269"/>
      <c r="CY315" s="269"/>
      <c r="CZ315" s="269"/>
      <c r="DA315" s="269"/>
      <c r="DB315" s="269"/>
      <c r="DC315" s="269"/>
      <c r="DD315" s="269"/>
      <c r="DE315" s="269"/>
      <c r="DF315" s="269"/>
      <c r="DG315" s="269"/>
      <c r="DH315" s="269"/>
      <c r="DI315" s="269"/>
    </row>
    <row r="316" spans="1:113" x14ac:dyDescent="0.25">
      <c r="A316" s="269"/>
      <c r="B316" s="269"/>
      <c r="C316" s="2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  <c r="AA316" s="269"/>
      <c r="AB316" s="269"/>
      <c r="AC316" s="269"/>
      <c r="AD316" s="269"/>
      <c r="AE316" s="269"/>
      <c r="AF316" s="269"/>
      <c r="AG316" s="269"/>
      <c r="AH316" s="269"/>
      <c r="AI316" s="269"/>
      <c r="AJ316" s="269"/>
      <c r="AK316" s="269"/>
      <c r="AL316" s="269"/>
      <c r="AM316" s="269"/>
      <c r="AN316" s="269"/>
      <c r="AO316" s="269"/>
      <c r="AP316" s="269"/>
      <c r="AQ316" s="269"/>
      <c r="AR316" s="269"/>
      <c r="AS316" s="269"/>
      <c r="AT316" s="269"/>
      <c r="AU316" s="269"/>
      <c r="AV316" s="269"/>
      <c r="AW316" s="269"/>
      <c r="AX316" s="269"/>
      <c r="AY316" s="269"/>
      <c r="AZ316" s="269"/>
      <c r="BA316" s="269"/>
      <c r="BB316" s="269"/>
      <c r="BC316" s="269"/>
      <c r="BD316" s="269"/>
      <c r="BE316" s="269"/>
      <c r="BF316" s="269"/>
      <c r="BG316" s="269"/>
      <c r="BH316" s="269"/>
      <c r="BI316" s="269"/>
      <c r="BJ316" s="269"/>
      <c r="BK316" s="269"/>
      <c r="BL316" s="269"/>
      <c r="BM316" s="269"/>
      <c r="BN316" s="269"/>
      <c r="BO316" s="269"/>
      <c r="BP316" s="269"/>
      <c r="BQ316" s="269"/>
      <c r="BR316" s="269"/>
      <c r="BS316" s="269"/>
      <c r="BT316" s="269"/>
      <c r="BU316" s="269"/>
      <c r="BV316" s="269"/>
      <c r="BW316" s="269"/>
      <c r="BX316" s="269"/>
      <c r="BY316" s="269"/>
      <c r="BZ316" s="269"/>
      <c r="CA316" s="269"/>
      <c r="CB316" s="269"/>
      <c r="CC316" s="269"/>
      <c r="CD316" s="269"/>
      <c r="CE316" s="269"/>
      <c r="CF316" s="269"/>
      <c r="CG316" s="269"/>
      <c r="CH316" s="269"/>
      <c r="CI316" s="269"/>
      <c r="CJ316" s="269"/>
      <c r="CK316" s="269"/>
      <c r="CL316" s="269"/>
      <c r="CM316" s="269"/>
      <c r="CN316" s="269"/>
      <c r="CO316" s="269"/>
      <c r="CP316" s="269"/>
      <c r="CQ316" s="269"/>
      <c r="CR316" s="269"/>
      <c r="CS316" s="269"/>
      <c r="CT316" s="269"/>
      <c r="CU316" s="269"/>
      <c r="CV316" s="269"/>
      <c r="CW316" s="269"/>
      <c r="CX316" s="269"/>
      <c r="CY316" s="269"/>
      <c r="CZ316" s="269"/>
      <c r="DA316" s="269"/>
      <c r="DB316" s="269"/>
      <c r="DC316" s="269"/>
      <c r="DD316" s="269"/>
      <c r="DE316" s="269"/>
      <c r="DF316" s="269"/>
      <c r="DG316" s="269"/>
      <c r="DH316" s="269"/>
      <c r="DI316" s="269"/>
    </row>
    <row r="317" spans="1:113" x14ac:dyDescent="0.25">
      <c r="A317" s="269"/>
      <c r="B317" s="269"/>
      <c r="C317" s="2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  <c r="AA317" s="269"/>
      <c r="AB317" s="269"/>
      <c r="AC317" s="269"/>
      <c r="AD317" s="269"/>
      <c r="AE317" s="269"/>
      <c r="AF317" s="269"/>
      <c r="AG317" s="269"/>
      <c r="AH317" s="269"/>
      <c r="AI317" s="269"/>
      <c r="AJ317" s="269"/>
      <c r="AK317" s="269"/>
      <c r="AL317" s="269"/>
      <c r="AM317" s="269"/>
      <c r="AN317" s="269"/>
      <c r="AO317" s="269"/>
      <c r="AP317" s="269"/>
      <c r="AQ317" s="269"/>
      <c r="AR317" s="269"/>
      <c r="AS317" s="269"/>
      <c r="AT317" s="269"/>
      <c r="AU317" s="269"/>
      <c r="AV317" s="269"/>
      <c r="AW317" s="269"/>
      <c r="AX317" s="269"/>
      <c r="AY317" s="269"/>
      <c r="AZ317" s="269"/>
      <c r="BA317" s="269"/>
      <c r="BB317" s="269"/>
      <c r="BC317" s="269"/>
      <c r="BD317" s="269"/>
      <c r="BE317" s="269"/>
      <c r="BF317" s="269"/>
      <c r="BG317" s="269"/>
      <c r="BH317" s="269"/>
      <c r="BI317" s="269"/>
      <c r="BJ317" s="269"/>
      <c r="BK317" s="269"/>
      <c r="BL317" s="269"/>
      <c r="BM317" s="269"/>
      <c r="BN317" s="269"/>
      <c r="BO317" s="269"/>
      <c r="BP317" s="269"/>
      <c r="BQ317" s="269"/>
      <c r="BR317" s="269"/>
      <c r="BS317" s="269"/>
      <c r="BT317" s="269"/>
      <c r="BU317" s="269"/>
      <c r="BV317" s="269"/>
      <c r="BW317" s="269"/>
      <c r="BX317" s="269"/>
      <c r="BY317" s="269"/>
      <c r="BZ317" s="269"/>
      <c r="CA317" s="269"/>
      <c r="CB317" s="269"/>
      <c r="CC317" s="269"/>
      <c r="CD317" s="269"/>
      <c r="CE317" s="269"/>
      <c r="CF317" s="269"/>
      <c r="CG317" s="269"/>
      <c r="CH317" s="269"/>
      <c r="CI317" s="269"/>
      <c r="CJ317" s="269"/>
      <c r="CK317" s="269"/>
      <c r="CL317" s="269"/>
      <c r="CM317" s="269"/>
      <c r="CN317" s="269"/>
      <c r="CO317" s="269"/>
      <c r="CP317" s="269"/>
      <c r="CQ317" s="269"/>
      <c r="CR317" s="269"/>
      <c r="CS317" s="269"/>
      <c r="CT317" s="269"/>
      <c r="CU317" s="269"/>
      <c r="CV317" s="269"/>
      <c r="CW317" s="269"/>
      <c r="CX317" s="269"/>
      <c r="CY317" s="269"/>
      <c r="CZ317" s="269"/>
      <c r="DA317" s="269"/>
      <c r="DB317" s="269"/>
      <c r="DC317" s="269"/>
      <c r="DD317" s="269"/>
      <c r="DE317" s="269"/>
      <c r="DF317" s="269"/>
      <c r="DG317" s="269"/>
      <c r="DH317" s="269"/>
      <c r="DI317" s="269"/>
    </row>
    <row r="318" spans="1:113" x14ac:dyDescent="0.25">
      <c r="A318" s="269"/>
      <c r="B318" s="269"/>
      <c r="C318" s="2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  <c r="AA318" s="269"/>
      <c r="AB318" s="269"/>
      <c r="AC318" s="269"/>
      <c r="AD318" s="269"/>
      <c r="AE318" s="269"/>
      <c r="AF318" s="269"/>
      <c r="AG318" s="269"/>
      <c r="AH318" s="269"/>
      <c r="AI318" s="269"/>
      <c r="AJ318" s="269"/>
      <c r="AK318" s="269"/>
      <c r="AL318" s="269"/>
      <c r="AM318" s="269"/>
      <c r="AN318" s="269"/>
      <c r="AO318" s="269"/>
      <c r="AP318" s="269"/>
      <c r="AQ318" s="269"/>
      <c r="AR318" s="269"/>
      <c r="AS318" s="269"/>
      <c r="AT318" s="269"/>
      <c r="AU318" s="269"/>
      <c r="AV318" s="269"/>
      <c r="AW318" s="269"/>
      <c r="AX318" s="269"/>
      <c r="AY318" s="269"/>
      <c r="AZ318" s="269"/>
      <c r="BA318" s="269"/>
      <c r="BB318" s="269"/>
      <c r="BC318" s="269"/>
      <c r="BD318" s="269"/>
      <c r="BE318" s="269"/>
      <c r="BF318" s="269"/>
      <c r="BG318" s="269"/>
      <c r="BH318" s="269"/>
      <c r="BI318" s="269"/>
      <c r="BJ318" s="269"/>
      <c r="BK318" s="269"/>
      <c r="BL318" s="269"/>
      <c r="BM318" s="269"/>
      <c r="BN318" s="269"/>
      <c r="BO318" s="269"/>
      <c r="BP318" s="269"/>
      <c r="BQ318" s="269"/>
      <c r="BR318" s="269"/>
      <c r="BS318" s="269"/>
      <c r="BT318" s="269"/>
      <c r="BU318" s="269"/>
      <c r="BV318" s="269"/>
      <c r="BW318" s="269"/>
      <c r="BX318" s="269"/>
      <c r="BY318" s="269"/>
      <c r="BZ318" s="269"/>
      <c r="CA318" s="269"/>
      <c r="CB318" s="269"/>
      <c r="CC318" s="269"/>
      <c r="CD318" s="269"/>
      <c r="CE318" s="269"/>
      <c r="CF318" s="269"/>
      <c r="CG318" s="269"/>
      <c r="CH318" s="269"/>
      <c r="CI318" s="269"/>
      <c r="CJ318" s="269"/>
      <c r="CK318" s="269"/>
      <c r="CL318" s="269"/>
      <c r="CM318" s="269"/>
      <c r="CN318" s="269"/>
      <c r="CO318" s="269"/>
      <c r="CP318" s="269"/>
      <c r="CQ318" s="269"/>
      <c r="CR318" s="269"/>
      <c r="CS318" s="269"/>
      <c r="CT318" s="269"/>
      <c r="CU318" s="269"/>
      <c r="CV318" s="269"/>
      <c r="CW318" s="269"/>
      <c r="CX318" s="269"/>
      <c r="CY318" s="269"/>
      <c r="CZ318" s="269"/>
      <c r="DA318" s="269"/>
      <c r="DB318" s="269"/>
      <c r="DC318" s="269"/>
      <c r="DD318" s="269"/>
      <c r="DE318" s="269"/>
      <c r="DF318" s="269"/>
      <c r="DG318" s="269"/>
      <c r="DH318" s="269"/>
      <c r="DI318" s="269"/>
    </row>
    <row r="319" spans="1:113" x14ac:dyDescent="0.25">
      <c r="A319" s="269"/>
      <c r="B319" s="269"/>
      <c r="C319" s="269"/>
      <c r="D319" s="269"/>
      <c r="E319" s="269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  <c r="AA319" s="269"/>
      <c r="AB319" s="269"/>
      <c r="AC319" s="269"/>
      <c r="AD319" s="269"/>
      <c r="AE319" s="269"/>
      <c r="AF319" s="269"/>
      <c r="AG319" s="269"/>
      <c r="AH319" s="269"/>
      <c r="AI319" s="269"/>
      <c r="AJ319" s="269"/>
      <c r="AK319" s="269"/>
      <c r="AL319" s="269"/>
      <c r="AM319" s="269"/>
      <c r="AN319" s="269"/>
      <c r="AO319" s="269"/>
      <c r="AP319" s="269"/>
      <c r="AQ319" s="269"/>
      <c r="AR319" s="269"/>
      <c r="AS319" s="269"/>
      <c r="AT319" s="269"/>
      <c r="AU319" s="269"/>
      <c r="AV319" s="269"/>
      <c r="AW319" s="269"/>
      <c r="AX319" s="269"/>
      <c r="AY319" s="269"/>
      <c r="AZ319" s="269"/>
      <c r="BA319" s="269"/>
      <c r="BB319" s="269"/>
      <c r="BC319" s="269"/>
      <c r="BD319" s="269"/>
      <c r="BE319" s="269"/>
      <c r="BF319" s="269"/>
      <c r="BG319" s="269"/>
      <c r="BH319" s="269"/>
      <c r="BI319" s="269"/>
      <c r="BJ319" s="269"/>
      <c r="BK319" s="269"/>
      <c r="BL319" s="269"/>
      <c r="BM319" s="269"/>
      <c r="BN319" s="269"/>
      <c r="BO319" s="269"/>
      <c r="BP319" s="269"/>
      <c r="BQ319" s="269"/>
      <c r="BR319" s="269"/>
      <c r="BS319" s="269"/>
      <c r="BT319" s="269"/>
      <c r="BU319" s="269"/>
      <c r="BV319" s="269"/>
      <c r="BW319" s="269"/>
      <c r="BX319" s="269"/>
      <c r="BY319" s="269"/>
      <c r="BZ319" s="269"/>
      <c r="CA319" s="269"/>
      <c r="CB319" s="269"/>
      <c r="CC319" s="269"/>
      <c r="CD319" s="269"/>
      <c r="CE319" s="269"/>
      <c r="CF319" s="269"/>
      <c r="CG319" s="269"/>
      <c r="CH319" s="269"/>
      <c r="CI319" s="269"/>
      <c r="CJ319" s="269"/>
      <c r="CK319" s="269"/>
      <c r="CL319" s="269"/>
      <c r="CM319" s="269"/>
      <c r="CN319" s="269"/>
      <c r="CO319" s="269"/>
      <c r="CP319" s="269"/>
      <c r="CQ319" s="269"/>
      <c r="CR319" s="269"/>
      <c r="CS319" s="269"/>
      <c r="CT319" s="269"/>
      <c r="CU319" s="269"/>
      <c r="CV319" s="269"/>
      <c r="CW319" s="269"/>
      <c r="CX319" s="269"/>
      <c r="CY319" s="269"/>
      <c r="CZ319" s="269"/>
      <c r="DA319" s="269"/>
      <c r="DB319" s="269"/>
      <c r="DC319" s="269"/>
      <c r="DD319" s="269"/>
      <c r="DE319" s="269"/>
      <c r="DF319" s="269"/>
      <c r="DG319" s="269"/>
      <c r="DH319" s="269"/>
      <c r="DI319" s="269"/>
    </row>
    <row r="320" spans="1:113" x14ac:dyDescent="0.25">
      <c r="A320" s="269"/>
      <c r="B320" s="269"/>
      <c r="C320" s="269"/>
      <c r="D320" s="269"/>
      <c r="E320" s="269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  <c r="AA320" s="269"/>
      <c r="AB320" s="269"/>
      <c r="AC320" s="269"/>
      <c r="AD320" s="269"/>
      <c r="AE320" s="269"/>
      <c r="AF320" s="269"/>
      <c r="AG320" s="269"/>
      <c r="AH320" s="269"/>
      <c r="AI320" s="269"/>
      <c r="AJ320" s="269"/>
      <c r="AK320" s="269"/>
      <c r="AL320" s="269"/>
      <c r="AM320" s="269"/>
      <c r="AN320" s="269"/>
      <c r="AO320" s="269"/>
      <c r="AP320" s="269"/>
      <c r="AQ320" s="269"/>
      <c r="AR320" s="269"/>
      <c r="AS320" s="269"/>
      <c r="AT320" s="269"/>
      <c r="AU320" s="269"/>
      <c r="AV320" s="269"/>
      <c r="AW320" s="269"/>
      <c r="AX320" s="269"/>
      <c r="AY320" s="269"/>
      <c r="AZ320" s="269"/>
      <c r="BA320" s="269"/>
      <c r="BB320" s="269"/>
      <c r="BC320" s="269"/>
      <c r="BD320" s="269"/>
      <c r="BE320" s="269"/>
      <c r="BF320" s="269"/>
      <c r="BG320" s="269"/>
      <c r="BH320" s="269"/>
      <c r="BI320" s="269"/>
      <c r="BJ320" s="269"/>
      <c r="BK320" s="269"/>
      <c r="BL320" s="269"/>
      <c r="BM320" s="269"/>
      <c r="BN320" s="269"/>
      <c r="BO320" s="269"/>
      <c r="BP320" s="269"/>
      <c r="BQ320" s="269"/>
      <c r="BR320" s="269"/>
      <c r="BS320" s="269"/>
      <c r="BT320" s="269"/>
      <c r="BU320" s="269"/>
      <c r="BV320" s="269"/>
      <c r="BW320" s="269"/>
      <c r="BX320" s="269"/>
      <c r="BY320" s="269"/>
      <c r="BZ320" s="269"/>
      <c r="CA320" s="269"/>
      <c r="CB320" s="269"/>
      <c r="CC320" s="269"/>
      <c r="CD320" s="269"/>
      <c r="CE320" s="269"/>
      <c r="CF320" s="269"/>
      <c r="CG320" s="269"/>
      <c r="CH320" s="269"/>
      <c r="CI320" s="269"/>
      <c r="CJ320" s="269"/>
      <c r="CK320" s="269"/>
      <c r="CL320" s="269"/>
      <c r="CM320" s="269"/>
      <c r="CN320" s="269"/>
      <c r="CO320" s="269"/>
      <c r="CP320" s="269"/>
      <c r="CQ320" s="269"/>
      <c r="CR320" s="269"/>
      <c r="CS320" s="269"/>
      <c r="CT320" s="269"/>
      <c r="CU320" s="269"/>
      <c r="CV320" s="269"/>
      <c r="CW320" s="269"/>
      <c r="CX320" s="269"/>
      <c r="CY320" s="269"/>
      <c r="CZ320" s="269"/>
      <c r="DA320" s="269"/>
      <c r="DB320" s="269"/>
      <c r="DC320" s="269"/>
      <c r="DD320" s="269"/>
      <c r="DE320" s="269"/>
      <c r="DF320" s="269"/>
      <c r="DG320" s="269"/>
      <c r="DH320" s="269"/>
      <c r="DI320" s="269"/>
    </row>
    <row r="321" spans="1:113" x14ac:dyDescent="0.25">
      <c r="A321" s="269"/>
      <c r="B321" s="269"/>
      <c r="C321" s="269"/>
      <c r="D321" s="269"/>
      <c r="E321" s="269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  <c r="AA321" s="269"/>
      <c r="AB321" s="269"/>
      <c r="AC321" s="269"/>
      <c r="AD321" s="269"/>
      <c r="AE321" s="269"/>
      <c r="AF321" s="269"/>
      <c r="AG321" s="269"/>
      <c r="AH321" s="269"/>
      <c r="AI321" s="269"/>
      <c r="AJ321" s="269"/>
      <c r="AK321" s="269"/>
      <c r="AL321" s="269"/>
      <c r="AM321" s="269"/>
      <c r="AN321" s="269"/>
      <c r="AO321" s="269"/>
      <c r="AP321" s="269"/>
      <c r="AQ321" s="269"/>
      <c r="AR321" s="269"/>
      <c r="AS321" s="269"/>
      <c r="AT321" s="269"/>
      <c r="AU321" s="269"/>
      <c r="AV321" s="269"/>
      <c r="AW321" s="269"/>
      <c r="AX321" s="269"/>
      <c r="AY321" s="269"/>
      <c r="AZ321" s="269"/>
      <c r="BA321" s="269"/>
      <c r="BB321" s="269"/>
      <c r="BC321" s="269"/>
      <c r="BD321" s="269"/>
      <c r="BE321" s="269"/>
      <c r="BF321" s="269"/>
      <c r="BG321" s="269"/>
      <c r="BH321" s="269"/>
      <c r="BI321" s="269"/>
      <c r="BJ321" s="269"/>
      <c r="BK321" s="269"/>
      <c r="BL321" s="269"/>
      <c r="BM321" s="269"/>
      <c r="BN321" s="269"/>
      <c r="BO321" s="269"/>
      <c r="BP321" s="269"/>
      <c r="BQ321" s="269"/>
      <c r="BR321" s="269"/>
      <c r="BS321" s="269"/>
      <c r="BT321" s="269"/>
      <c r="BU321" s="269"/>
      <c r="BV321" s="269"/>
      <c r="BW321" s="269"/>
      <c r="BX321" s="269"/>
      <c r="BY321" s="269"/>
      <c r="BZ321" s="269"/>
      <c r="CA321" s="269"/>
      <c r="CB321" s="269"/>
      <c r="CC321" s="269"/>
      <c r="CD321" s="269"/>
      <c r="CE321" s="269"/>
      <c r="CF321" s="269"/>
      <c r="CG321" s="269"/>
      <c r="CH321" s="269"/>
      <c r="CI321" s="269"/>
      <c r="CJ321" s="269"/>
      <c r="CK321" s="269"/>
      <c r="CL321" s="269"/>
      <c r="CM321" s="269"/>
      <c r="CN321" s="269"/>
      <c r="CO321" s="269"/>
      <c r="CP321" s="269"/>
      <c r="CQ321" s="269"/>
      <c r="CR321" s="269"/>
      <c r="CS321" s="269"/>
      <c r="CT321" s="269"/>
      <c r="CU321" s="269"/>
      <c r="CV321" s="269"/>
      <c r="CW321" s="269"/>
      <c r="CX321" s="269"/>
      <c r="CY321" s="269"/>
      <c r="CZ321" s="269"/>
      <c r="DA321" s="269"/>
      <c r="DB321" s="269"/>
      <c r="DC321" s="269"/>
      <c r="DD321" s="269"/>
      <c r="DE321" s="269"/>
      <c r="DF321" s="269"/>
      <c r="DG321" s="269"/>
      <c r="DH321" s="269"/>
      <c r="DI321" s="269"/>
    </row>
    <row r="322" spans="1:113" x14ac:dyDescent="0.25">
      <c r="A322" s="269"/>
      <c r="B322" s="269"/>
      <c r="C322" s="269"/>
      <c r="D322" s="269"/>
      <c r="E322" s="269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  <c r="AA322" s="269"/>
      <c r="AB322" s="269"/>
      <c r="AC322" s="269"/>
      <c r="AD322" s="269"/>
      <c r="AE322" s="269"/>
      <c r="AF322" s="269"/>
      <c r="AG322" s="269"/>
      <c r="AH322" s="269"/>
      <c r="AI322" s="269"/>
      <c r="AJ322" s="269"/>
      <c r="AK322" s="269"/>
      <c r="AL322" s="269"/>
      <c r="AM322" s="269"/>
      <c r="AN322" s="269"/>
      <c r="AO322" s="269"/>
      <c r="AP322" s="269"/>
      <c r="AQ322" s="269"/>
      <c r="AR322" s="269"/>
      <c r="AS322" s="269"/>
      <c r="AT322" s="269"/>
      <c r="AU322" s="269"/>
      <c r="AV322" s="269"/>
      <c r="AW322" s="269"/>
      <c r="AX322" s="269"/>
      <c r="AY322" s="269"/>
      <c r="AZ322" s="269"/>
      <c r="BA322" s="269"/>
      <c r="BB322" s="269"/>
      <c r="BC322" s="269"/>
      <c r="BD322" s="269"/>
      <c r="BE322" s="269"/>
      <c r="BF322" s="269"/>
      <c r="BG322" s="269"/>
      <c r="BH322" s="269"/>
      <c r="BI322" s="269"/>
      <c r="BJ322" s="269"/>
      <c r="BK322" s="269"/>
      <c r="BL322" s="269"/>
      <c r="BM322" s="269"/>
      <c r="BN322" s="269"/>
      <c r="BO322" s="269"/>
      <c r="BP322" s="269"/>
      <c r="BQ322" s="269"/>
      <c r="BR322" s="269"/>
      <c r="BS322" s="269"/>
      <c r="BT322" s="269"/>
      <c r="BU322" s="269"/>
      <c r="BV322" s="269"/>
      <c r="BW322" s="269"/>
      <c r="BX322" s="269"/>
      <c r="BY322" s="269"/>
      <c r="BZ322" s="269"/>
      <c r="CA322" s="269"/>
      <c r="CB322" s="269"/>
      <c r="CC322" s="269"/>
      <c r="CD322" s="269"/>
      <c r="CE322" s="269"/>
      <c r="CF322" s="269"/>
      <c r="CG322" s="269"/>
      <c r="CH322" s="269"/>
      <c r="CI322" s="269"/>
      <c r="CJ322" s="269"/>
      <c r="CK322" s="269"/>
      <c r="CL322" s="269"/>
      <c r="CM322" s="269"/>
      <c r="CN322" s="269"/>
      <c r="CO322" s="269"/>
      <c r="CP322" s="269"/>
      <c r="CQ322" s="269"/>
      <c r="CR322" s="269"/>
      <c r="CS322" s="269"/>
      <c r="CT322" s="269"/>
      <c r="CU322" s="269"/>
      <c r="CV322" s="269"/>
      <c r="CW322" s="269"/>
      <c r="CX322" s="269"/>
      <c r="CY322" s="269"/>
      <c r="CZ322" s="269"/>
      <c r="DA322" s="269"/>
      <c r="DB322" s="269"/>
      <c r="DC322" s="269"/>
      <c r="DD322" s="269"/>
      <c r="DE322" s="269"/>
      <c r="DF322" s="269"/>
      <c r="DG322" s="269"/>
      <c r="DH322" s="269"/>
      <c r="DI322" s="269"/>
    </row>
    <row r="323" spans="1:113" x14ac:dyDescent="0.25">
      <c r="A323" s="269"/>
      <c r="B323" s="269"/>
      <c r="C323" s="269"/>
      <c r="D323" s="269"/>
      <c r="E323" s="269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  <c r="AA323" s="269"/>
      <c r="AB323" s="269"/>
      <c r="AC323" s="269"/>
      <c r="AD323" s="269"/>
      <c r="AE323" s="269"/>
      <c r="AF323" s="269"/>
      <c r="AG323" s="269"/>
      <c r="AH323" s="269"/>
      <c r="AI323" s="269"/>
      <c r="AJ323" s="269"/>
      <c r="AK323" s="269"/>
      <c r="AL323" s="269"/>
      <c r="AM323" s="269"/>
      <c r="AN323" s="269"/>
      <c r="AO323" s="269"/>
      <c r="AP323" s="269"/>
      <c r="AQ323" s="269"/>
      <c r="AR323" s="269"/>
      <c r="AS323" s="269"/>
      <c r="AT323" s="269"/>
      <c r="AU323" s="269"/>
      <c r="AV323" s="269"/>
      <c r="AW323" s="269"/>
      <c r="AX323" s="269"/>
      <c r="AY323" s="269"/>
      <c r="AZ323" s="269"/>
      <c r="BA323" s="269"/>
      <c r="BB323" s="269"/>
      <c r="BC323" s="269"/>
      <c r="BD323" s="269"/>
      <c r="BE323" s="269"/>
      <c r="BF323" s="269"/>
      <c r="BG323" s="269"/>
      <c r="BH323" s="269"/>
      <c r="BI323" s="269"/>
      <c r="BJ323" s="269"/>
      <c r="BK323" s="269"/>
      <c r="BL323" s="269"/>
      <c r="BM323" s="269"/>
      <c r="BN323" s="269"/>
      <c r="BO323" s="269"/>
      <c r="BP323" s="269"/>
      <c r="BQ323" s="269"/>
      <c r="BR323" s="269"/>
      <c r="BS323" s="269"/>
      <c r="BT323" s="269"/>
      <c r="BU323" s="269"/>
      <c r="BV323" s="269"/>
      <c r="BW323" s="269"/>
      <c r="BX323" s="269"/>
      <c r="BY323" s="269"/>
      <c r="BZ323" s="269"/>
      <c r="CA323" s="269"/>
      <c r="CB323" s="269"/>
      <c r="CC323" s="269"/>
      <c r="CD323" s="269"/>
      <c r="CE323" s="269"/>
      <c r="CF323" s="269"/>
      <c r="CG323" s="269"/>
      <c r="CH323" s="269"/>
      <c r="CI323" s="269"/>
      <c r="CJ323" s="269"/>
      <c r="CK323" s="269"/>
      <c r="CL323" s="269"/>
      <c r="CM323" s="269"/>
      <c r="CN323" s="269"/>
      <c r="CO323" s="269"/>
      <c r="CP323" s="269"/>
      <c r="CQ323" s="269"/>
      <c r="CR323" s="269"/>
      <c r="CS323" s="269"/>
      <c r="CT323" s="269"/>
      <c r="CU323" s="269"/>
      <c r="CV323" s="269"/>
      <c r="CW323" s="269"/>
      <c r="CX323" s="269"/>
      <c r="CY323" s="269"/>
      <c r="CZ323" s="269"/>
      <c r="DA323" s="269"/>
      <c r="DB323" s="269"/>
      <c r="DC323" s="269"/>
      <c r="DD323" s="269"/>
      <c r="DE323" s="269"/>
      <c r="DF323" s="269"/>
      <c r="DG323" s="269"/>
      <c r="DH323" s="269"/>
      <c r="DI323" s="269"/>
    </row>
    <row r="324" spans="1:113" x14ac:dyDescent="0.25">
      <c r="A324" s="269"/>
      <c r="B324" s="269"/>
      <c r="C324" s="269"/>
      <c r="D324" s="269"/>
      <c r="E324" s="269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  <c r="AA324" s="269"/>
      <c r="AB324" s="269"/>
      <c r="AC324" s="269"/>
      <c r="AD324" s="269"/>
      <c r="AE324" s="269"/>
      <c r="AF324" s="269"/>
      <c r="AG324" s="269"/>
      <c r="AH324" s="269"/>
      <c r="AI324" s="269"/>
      <c r="AJ324" s="269"/>
      <c r="AK324" s="269"/>
      <c r="AL324" s="269"/>
      <c r="AM324" s="269"/>
      <c r="AN324" s="269"/>
      <c r="AO324" s="269"/>
      <c r="AP324" s="269"/>
      <c r="AQ324" s="269"/>
      <c r="AR324" s="269"/>
      <c r="AS324" s="269"/>
      <c r="AT324" s="269"/>
      <c r="AU324" s="269"/>
      <c r="AV324" s="269"/>
      <c r="AW324" s="269"/>
      <c r="AX324" s="269"/>
      <c r="AY324" s="269"/>
      <c r="AZ324" s="269"/>
      <c r="BA324" s="269"/>
      <c r="BB324" s="269"/>
      <c r="BC324" s="269"/>
      <c r="BD324" s="269"/>
      <c r="BE324" s="269"/>
      <c r="BF324" s="269"/>
      <c r="BG324" s="269"/>
      <c r="BH324" s="269"/>
      <c r="BI324" s="269"/>
      <c r="BJ324" s="269"/>
      <c r="BK324" s="269"/>
      <c r="BL324" s="269"/>
      <c r="BM324" s="269"/>
      <c r="BN324" s="269"/>
      <c r="BO324" s="269"/>
      <c r="BP324" s="269"/>
      <c r="BQ324" s="269"/>
      <c r="BR324" s="269"/>
      <c r="BS324" s="269"/>
      <c r="BT324" s="269"/>
      <c r="BU324" s="269"/>
      <c r="BV324" s="269"/>
      <c r="BW324" s="269"/>
      <c r="BX324" s="269"/>
      <c r="BY324" s="269"/>
      <c r="BZ324" s="269"/>
      <c r="CA324" s="269"/>
      <c r="CB324" s="269"/>
      <c r="CC324" s="269"/>
      <c r="CD324" s="269"/>
      <c r="CE324" s="269"/>
      <c r="CF324" s="269"/>
      <c r="CG324" s="269"/>
      <c r="CH324" s="269"/>
      <c r="CI324" s="269"/>
      <c r="CJ324" s="269"/>
      <c r="CK324" s="269"/>
      <c r="CL324" s="269"/>
      <c r="CM324" s="269"/>
      <c r="CN324" s="269"/>
      <c r="CO324" s="269"/>
      <c r="CP324" s="269"/>
      <c r="CQ324" s="269"/>
      <c r="CR324" s="269"/>
      <c r="CS324" s="269"/>
      <c r="CT324" s="269"/>
      <c r="CU324" s="269"/>
      <c r="CV324" s="269"/>
      <c r="CW324" s="269"/>
      <c r="CX324" s="269"/>
      <c r="CY324" s="269"/>
      <c r="CZ324" s="269"/>
      <c r="DA324" s="269"/>
      <c r="DB324" s="269"/>
      <c r="DC324" s="269"/>
      <c r="DD324" s="269"/>
      <c r="DE324" s="269"/>
      <c r="DF324" s="269"/>
      <c r="DG324" s="269"/>
      <c r="DH324" s="269"/>
      <c r="DI324" s="269"/>
    </row>
    <row r="325" spans="1:113" x14ac:dyDescent="0.25">
      <c r="A325" s="269"/>
      <c r="B325" s="269"/>
      <c r="C325" s="269"/>
      <c r="D325" s="269"/>
      <c r="E325" s="269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  <c r="AA325" s="269"/>
      <c r="AB325" s="269"/>
      <c r="AC325" s="269"/>
      <c r="AD325" s="269"/>
      <c r="AE325" s="269"/>
      <c r="AF325" s="269"/>
      <c r="AG325" s="269"/>
      <c r="AH325" s="269"/>
      <c r="AI325" s="269"/>
      <c r="AJ325" s="269"/>
      <c r="AK325" s="269"/>
      <c r="AL325" s="269"/>
      <c r="AM325" s="269"/>
      <c r="AN325" s="269"/>
      <c r="AO325" s="269"/>
      <c r="AP325" s="269"/>
      <c r="AQ325" s="269"/>
      <c r="AR325" s="269"/>
      <c r="AS325" s="269"/>
      <c r="AT325" s="269"/>
      <c r="AU325" s="269"/>
      <c r="AV325" s="269"/>
      <c r="AW325" s="269"/>
      <c r="AX325" s="269"/>
      <c r="AY325" s="269"/>
      <c r="AZ325" s="269"/>
      <c r="BA325" s="269"/>
      <c r="BB325" s="269"/>
      <c r="BC325" s="269"/>
      <c r="BD325" s="269"/>
      <c r="BE325" s="269"/>
      <c r="BF325" s="269"/>
      <c r="BG325" s="269"/>
      <c r="BH325" s="269"/>
      <c r="BI325" s="269"/>
      <c r="BJ325" s="269"/>
      <c r="BK325" s="269"/>
      <c r="BL325" s="269"/>
      <c r="BM325" s="269"/>
      <c r="BN325" s="269"/>
      <c r="BO325" s="269"/>
      <c r="BP325" s="269"/>
      <c r="BQ325" s="269"/>
      <c r="BR325" s="269"/>
      <c r="BS325" s="269"/>
      <c r="BT325" s="269"/>
      <c r="BU325" s="269"/>
      <c r="BV325" s="269"/>
      <c r="BW325" s="269"/>
      <c r="BX325" s="269"/>
      <c r="BY325" s="269"/>
      <c r="BZ325" s="269"/>
      <c r="CA325" s="269"/>
      <c r="CB325" s="269"/>
      <c r="CC325" s="269"/>
      <c r="CD325" s="269"/>
      <c r="CE325" s="269"/>
      <c r="CF325" s="269"/>
      <c r="CG325" s="269"/>
      <c r="CH325" s="269"/>
      <c r="CI325" s="269"/>
      <c r="CJ325" s="269"/>
      <c r="CK325" s="269"/>
      <c r="CL325" s="269"/>
      <c r="CM325" s="269"/>
      <c r="CN325" s="269"/>
      <c r="CO325" s="269"/>
      <c r="CP325" s="269"/>
      <c r="CQ325" s="269"/>
      <c r="CR325" s="269"/>
      <c r="CS325" s="269"/>
      <c r="CT325" s="269"/>
      <c r="CU325" s="269"/>
      <c r="CV325" s="269"/>
      <c r="CW325" s="269"/>
      <c r="CX325" s="269"/>
      <c r="CY325" s="269"/>
      <c r="CZ325" s="269"/>
      <c r="DA325" s="269"/>
      <c r="DB325" s="269"/>
      <c r="DC325" s="269"/>
      <c r="DD325" s="269"/>
      <c r="DE325" s="269"/>
      <c r="DF325" s="269"/>
      <c r="DG325" s="269"/>
      <c r="DH325" s="269"/>
      <c r="DI325" s="269"/>
    </row>
    <row r="326" spans="1:113" x14ac:dyDescent="0.25">
      <c r="A326" s="269"/>
      <c r="B326" s="269"/>
      <c r="C326" s="269"/>
      <c r="D326" s="269"/>
      <c r="E326" s="269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  <c r="AA326" s="269"/>
      <c r="AB326" s="269"/>
      <c r="AC326" s="269"/>
      <c r="AD326" s="269"/>
      <c r="AE326" s="269"/>
      <c r="AF326" s="269"/>
      <c r="AG326" s="269"/>
      <c r="AH326" s="269"/>
      <c r="AI326" s="269"/>
      <c r="AJ326" s="269"/>
      <c r="AK326" s="269"/>
      <c r="AL326" s="269"/>
      <c r="AM326" s="269"/>
      <c r="AN326" s="269"/>
      <c r="AO326" s="269"/>
      <c r="AP326" s="269"/>
      <c r="AQ326" s="269"/>
      <c r="AR326" s="269"/>
      <c r="AS326" s="269"/>
      <c r="AT326" s="269"/>
      <c r="AU326" s="269"/>
      <c r="AV326" s="269"/>
      <c r="AW326" s="269"/>
      <c r="AX326" s="269"/>
      <c r="AY326" s="269"/>
      <c r="AZ326" s="269"/>
      <c r="BA326" s="269"/>
      <c r="BB326" s="269"/>
      <c r="BC326" s="269"/>
      <c r="BD326" s="269"/>
      <c r="BE326" s="269"/>
      <c r="BF326" s="269"/>
      <c r="BG326" s="269"/>
      <c r="BH326" s="269"/>
      <c r="BI326" s="269"/>
      <c r="BJ326" s="269"/>
      <c r="BK326" s="269"/>
      <c r="BL326" s="269"/>
      <c r="BM326" s="269"/>
      <c r="BN326" s="269"/>
      <c r="BO326" s="269"/>
      <c r="BP326" s="269"/>
      <c r="BQ326" s="269"/>
      <c r="BR326" s="269"/>
      <c r="BS326" s="269"/>
      <c r="BT326" s="269"/>
      <c r="BU326" s="269"/>
      <c r="BV326" s="269"/>
      <c r="BW326" s="269"/>
      <c r="BX326" s="269"/>
      <c r="BY326" s="269"/>
      <c r="BZ326" s="269"/>
      <c r="CA326" s="269"/>
      <c r="CB326" s="269"/>
      <c r="CC326" s="269"/>
      <c r="CD326" s="269"/>
      <c r="CE326" s="269"/>
      <c r="CF326" s="269"/>
      <c r="CG326" s="269"/>
      <c r="CH326" s="269"/>
      <c r="CI326" s="269"/>
      <c r="CJ326" s="269"/>
      <c r="CK326" s="269"/>
      <c r="CL326" s="269"/>
      <c r="CM326" s="269"/>
      <c r="CN326" s="269"/>
      <c r="CO326" s="269"/>
      <c r="CP326" s="269"/>
      <c r="CQ326" s="269"/>
      <c r="CR326" s="269"/>
      <c r="CS326" s="269"/>
      <c r="CT326" s="269"/>
      <c r="CU326" s="269"/>
      <c r="CV326" s="269"/>
      <c r="CW326" s="269"/>
      <c r="CX326" s="269"/>
      <c r="CY326" s="269"/>
      <c r="CZ326" s="269"/>
      <c r="DA326" s="269"/>
      <c r="DB326" s="269"/>
      <c r="DC326" s="269"/>
      <c r="DD326" s="269"/>
      <c r="DE326" s="269"/>
      <c r="DF326" s="269"/>
      <c r="DG326" s="269"/>
      <c r="DH326" s="269"/>
      <c r="DI326" s="269"/>
    </row>
    <row r="327" spans="1:113" x14ac:dyDescent="0.25">
      <c r="A327" s="269"/>
      <c r="B327" s="269"/>
      <c r="C327" s="269"/>
      <c r="D327" s="269"/>
      <c r="E327" s="269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269"/>
      <c r="AH327" s="269"/>
      <c r="AI327" s="269"/>
      <c r="AJ327" s="269"/>
      <c r="AK327" s="269"/>
      <c r="AL327" s="269"/>
      <c r="AM327" s="269"/>
      <c r="AN327" s="269"/>
      <c r="AO327" s="269"/>
      <c r="AP327" s="269"/>
      <c r="AQ327" s="269"/>
      <c r="AR327" s="269"/>
      <c r="AS327" s="269"/>
      <c r="AT327" s="269"/>
      <c r="AU327" s="269"/>
      <c r="AV327" s="269"/>
      <c r="AW327" s="269"/>
      <c r="AX327" s="269"/>
      <c r="AY327" s="269"/>
      <c r="AZ327" s="269"/>
      <c r="BA327" s="269"/>
      <c r="BB327" s="269"/>
      <c r="BC327" s="269"/>
      <c r="BD327" s="269"/>
      <c r="BE327" s="269"/>
      <c r="BF327" s="269"/>
      <c r="BG327" s="269"/>
      <c r="BH327" s="269"/>
      <c r="BI327" s="269"/>
      <c r="BJ327" s="269"/>
      <c r="BK327" s="269"/>
      <c r="BL327" s="269"/>
      <c r="BM327" s="269"/>
      <c r="BN327" s="269"/>
      <c r="BO327" s="269"/>
      <c r="BP327" s="269"/>
      <c r="BQ327" s="269"/>
      <c r="BR327" s="269"/>
      <c r="BS327" s="269"/>
      <c r="BT327" s="269"/>
      <c r="BU327" s="269"/>
      <c r="BV327" s="269"/>
      <c r="BW327" s="269"/>
      <c r="BX327" s="269"/>
      <c r="BY327" s="269"/>
      <c r="BZ327" s="269"/>
      <c r="CA327" s="269"/>
      <c r="CB327" s="269"/>
      <c r="CC327" s="269"/>
      <c r="CD327" s="269"/>
      <c r="CE327" s="269"/>
      <c r="CF327" s="269"/>
      <c r="CG327" s="269"/>
      <c r="CH327" s="269"/>
      <c r="CI327" s="269"/>
      <c r="CJ327" s="269"/>
      <c r="CK327" s="269"/>
      <c r="CL327" s="269"/>
      <c r="CM327" s="269"/>
      <c r="CN327" s="269"/>
      <c r="CO327" s="269"/>
      <c r="CP327" s="269"/>
      <c r="CQ327" s="269"/>
      <c r="CR327" s="269"/>
      <c r="CS327" s="269"/>
      <c r="CT327" s="269"/>
      <c r="CU327" s="269"/>
      <c r="CV327" s="269"/>
      <c r="CW327" s="269"/>
      <c r="CX327" s="269"/>
      <c r="CY327" s="269"/>
      <c r="CZ327" s="269"/>
      <c r="DA327" s="269"/>
      <c r="DB327" s="269"/>
      <c r="DC327" s="269"/>
      <c r="DD327" s="269"/>
      <c r="DE327" s="269"/>
      <c r="DF327" s="269"/>
      <c r="DG327" s="269"/>
      <c r="DH327" s="269"/>
      <c r="DI327" s="269"/>
    </row>
    <row r="328" spans="1:113" x14ac:dyDescent="0.25">
      <c r="A328" s="269"/>
      <c r="B328" s="269"/>
      <c r="C328" s="269"/>
      <c r="D328" s="269"/>
      <c r="E328" s="269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26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69"/>
      <c r="AT328" s="269"/>
      <c r="AU328" s="269"/>
      <c r="AV328" s="269"/>
      <c r="AW328" s="269"/>
      <c r="AX328" s="269"/>
      <c r="AY328" s="269"/>
      <c r="AZ328" s="269"/>
      <c r="BA328" s="269"/>
      <c r="BB328" s="269"/>
      <c r="BC328" s="269"/>
      <c r="BD328" s="269"/>
      <c r="BE328" s="269"/>
      <c r="BF328" s="269"/>
      <c r="BG328" s="269"/>
      <c r="BH328" s="269"/>
      <c r="BI328" s="269"/>
      <c r="BJ328" s="269"/>
      <c r="BK328" s="269"/>
      <c r="BL328" s="269"/>
      <c r="BM328" s="269"/>
      <c r="BN328" s="269"/>
      <c r="BO328" s="269"/>
      <c r="BP328" s="269"/>
      <c r="BQ328" s="269"/>
      <c r="BR328" s="269"/>
      <c r="BS328" s="269"/>
      <c r="BT328" s="269"/>
      <c r="BU328" s="269"/>
      <c r="BV328" s="269"/>
      <c r="BW328" s="269"/>
      <c r="BX328" s="269"/>
      <c r="BY328" s="269"/>
      <c r="BZ328" s="269"/>
      <c r="CA328" s="269"/>
      <c r="CB328" s="269"/>
      <c r="CC328" s="269"/>
      <c r="CD328" s="269"/>
      <c r="CE328" s="269"/>
      <c r="CF328" s="269"/>
      <c r="CG328" s="269"/>
      <c r="CH328" s="269"/>
      <c r="CI328" s="269"/>
      <c r="CJ328" s="269"/>
      <c r="CK328" s="269"/>
      <c r="CL328" s="269"/>
      <c r="CM328" s="269"/>
      <c r="CN328" s="269"/>
      <c r="CO328" s="269"/>
      <c r="CP328" s="269"/>
      <c r="CQ328" s="269"/>
      <c r="CR328" s="269"/>
      <c r="CS328" s="269"/>
      <c r="CT328" s="269"/>
      <c r="CU328" s="269"/>
      <c r="CV328" s="269"/>
      <c r="CW328" s="269"/>
      <c r="CX328" s="269"/>
      <c r="CY328" s="269"/>
      <c r="CZ328" s="269"/>
      <c r="DA328" s="269"/>
      <c r="DB328" s="269"/>
      <c r="DC328" s="269"/>
      <c r="DD328" s="269"/>
      <c r="DE328" s="269"/>
      <c r="DF328" s="269"/>
      <c r="DG328" s="269"/>
      <c r="DH328" s="269"/>
      <c r="DI328" s="269"/>
    </row>
    <row r="329" spans="1:113" x14ac:dyDescent="0.25">
      <c r="A329" s="269"/>
      <c r="B329" s="269"/>
      <c r="C329" s="269"/>
      <c r="D329" s="269"/>
      <c r="E329" s="269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26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69"/>
      <c r="AT329" s="269"/>
      <c r="AU329" s="269"/>
      <c r="AV329" s="269"/>
      <c r="AW329" s="269"/>
      <c r="AX329" s="269"/>
      <c r="AY329" s="269"/>
      <c r="AZ329" s="269"/>
      <c r="BA329" s="269"/>
      <c r="BB329" s="269"/>
      <c r="BC329" s="269"/>
      <c r="BD329" s="269"/>
      <c r="BE329" s="269"/>
      <c r="BF329" s="269"/>
      <c r="BG329" s="269"/>
      <c r="BH329" s="269"/>
      <c r="BI329" s="269"/>
      <c r="BJ329" s="269"/>
      <c r="BK329" s="269"/>
      <c r="BL329" s="269"/>
      <c r="BM329" s="269"/>
      <c r="BN329" s="269"/>
      <c r="BO329" s="269"/>
      <c r="BP329" s="269"/>
      <c r="BQ329" s="269"/>
      <c r="BR329" s="269"/>
      <c r="BS329" s="269"/>
      <c r="BT329" s="269"/>
      <c r="BU329" s="269"/>
      <c r="BV329" s="269"/>
      <c r="BW329" s="269"/>
      <c r="BX329" s="269"/>
      <c r="BY329" s="269"/>
      <c r="BZ329" s="269"/>
      <c r="CA329" s="269"/>
      <c r="CB329" s="269"/>
      <c r="CC329" s="269"/>
      <c r="CD329" s="269"/>
      <c r="CE329" s="269"/>
      <c r="CF329" s="269"/>
      <c r="CG329" s="269"/>
      <c r="CH329" s="269"/>
      <c r="CI329" s="269"/>
      <c r="CJ329" s="269"/>
      <c r="CK329" s="269"/>
      <c r="CL329" s="269"/>
      <c r="CM329" s="269"/>
      <c r="CN329" s="269"/>
      <c r="CO329" s="269"/>
      <c r="CP329" s="269"/>
      <c r="CQ329" s="269"/>
      <c r="CR329" s="269"/>
      <c r="CS329" s="269"/>
      <c r="CT329" s="269"/>
      <c r="CU329" s="269"/>
      <c r="CV329" s="269"/>
      <c r="CW329" s="269"/>
      <c r="CX329" s="269"/>
      <c r="CY329" s="269"/>
      <c r="CZ329" s="269"/>
      <c r="DA329" s="269"/>
      <c r="DB329" s="269"/>
      <c r="DC329" s="269"/>
      <c r="DD329" s="269"/>
      <c r="DE329" s="269"/>
      <c r="DF329" s="269"/>
      <c r="DG329" s="269"/>
      <c r="DH329" s="269"/>
      <c r="DI329" s="269"/>
    </row>
    <row r="330" spans="1:113" x14ac:dyDescent="0.25">
      <c r="A330" s="269"/>
      <c r="B330" s="269"/>
      <c r="C330" s="269"/>
      <c r="D330" s="269"/>
      <c r="E330" s="269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69"/>
      <c r="AT330" s="269"/>
      <c r="AU330" s="269"/>
      <c r="AV330" s="269"/>
      <c r="AW330" s="269"/>
      <c r="AX330" s="269"/>
      <c r="AY330" s="269"/>
      <c r="AZ330" s="269"/>
      <c r="BA330" s="269"/>
      <c r="BB330" s="269"/>
      <c r="BC330" s="269"/>
      <c r="BD330" s="269"/>
      <c r="BE330" s="269"/>
      <c r="BF330" s="269"/>
      <c r="BG330" s="269"/>
      <c r="BH330" s="269"/>
      <c r="BI330" s="269"/>
      <c r="BJ330" s="269"/>
      <c r="BK330" s="269"/>
      <c r="BL330" s="269"/>
      <c r="BM330" s="269"/>
      <c r="BN330" s="269"/>
      <c r="BO330" s="269"/>
      <c r="BP330" s="269"/>
      <c r="BQ330" s="269"/>
      <c r="BR330" s="269"/>
      <c r="BS330" s="269"/>
      <c r="BT330" s="269"/>
      <c r="BU330" s="269"/>
      <c r="BV330" s="269"/>
      <c r="BW330" s="269"/>
      <c r="BX330" s="269"/>
      <c r="BY330" s="269"/>
      <c r="BZ330" s="269"/>
      <c r="CA330" s="269"/>
      <c r="CB330" s="269"/>
      <c r="CC330" s="269"/>
      <c r="CD330" s="269"/>
      <c r="CE330" s="269"/>
      <c r="CF330" s="269"/>
      <c r="CG330" s="269"/>
      <c r="CH330" s="269"/>
      <c r="CI330" s="269"/>
      <c r="CJ330" s="269"/>
      <c r="CK330" s="269"/>
      <c r="CL330" s="269"/>
      <c r="CM330" s="269"/>
      <c r="CN330" s="269"/>
      <c r="CO330" s="269"/>
      <c r="CP330" s="269"/>
      <c r="CQ330" s="269"/>
      <c r="CR330" s="269"/>
      <c r="CS330" s="269"/>
      <c r="CT330" s="269"/>
      <c r="CU330" s="269"/>
      <c r="CV330" s="269"/>
      <c r="CW330" s="269"/>
      <c r="CX330" s="269"/>
      <c r="CY330" s="269"/>
      <c r="CZ330" s="269"/>
      <c r="DA330" s="269"/>
      <c r="DB330" s="269"/>
      <c r="DC330" s="269"/>
      <c r="DD330" s="269"/>
      <c r="DE330" s="269"/>
      <c r="DF330" s="269"/>
      <c r="DG330" s="269"/>
      <c r="DH330" s="269"/>
      <c r="DI330" s="269"/>
    </row>
    <row r="331" spans="1:113" x14ac:dyDescent="0.25">
      <c r="A331" s="269"/>
      <c r="B331" s="269"/>
      <c r="C331" s="269"/>
      <c r="D331" s="269"/>
      <c r="E331" s="269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26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69"/>
      <c r="AT331" s="269"/>
      <c r="AU331" s="269"/>
      <c r="AV331" s="269"/>
      <c r="AW331" s="269"/>
      <c r="AX331" s="269"/>
      <c r="AY331" s="269"/>
      <c r="AZ331" s="269"/>
      <c r="BA331" s="269"/>
      <c r="BB331" s="269"/>
      <c r="BC331" s="269"/>
      <c r="BD331" s="269"/>
      <c r="BE331" s="269"/>
      <c r="BF331" s="269"/>
      <c r="BG331" s="269"/>
      <c r="BH331" s="269"/>
      <c r="BI331" s="269"/>
      <c r="BJ331" s="269"/>
      <c r="BK331" s="269"/>
      <c r="BL331" s="269"/>
      <c r="BM331" s="269"/>
      <c r="BN331" s="269"/>
      <c r="BO331" s="269"/>
      <c r="BP331" s="269"/>
      <c r="BQ331" s="269"/>
      <c r="BR331" s="269"/>
      <c r="BS331" s="269"/>
      <c r="BT331" s="269"/>
      <c r="BU331" s="269"/>
      <c r="BV331" s="269"/>
      <c r="BW331" s="269"/>
      <c r="BX331" s="269"/>
      <c r="BY331" s="269"/>
      <c r="BZ331" s="269"/>
      <c r="CA331" s="269"/>
      <c r="CB331" s="269"/>
      <c r="CC331" s="269"/>
      <c r="CD331" s="269"/>
      <c r="CE331" s="269"/>
      <c r="CF331" s="269"/>
      <c r="CG331" s="269"/>
      <c r="CH331" s="269"/>
      <c r="CI331" s="269"/>
      <c r="CJ331" s="269"/>
      <c r="CK331" s="269"/>
      <c r="CL331" s="269"/>
      <c r="CM331" s="269"/>
      <c r="CN331" s="269"/>
      <c r="CO331" s="269"/>
      <c r="CP331" s="269"/>
      <c r="CQ331" s="269"/>
      <c r="CR331" s="269"/>
      <c r="CS331" s="269"/>
      <c r="CT331" s="269"/>
      <c r="CU331" s="269"/>
      <c r="CV331" s="269"/>
      <c r="CW331" s="269"/>
      <c r="CX331" s="269"/>
      <c r="CY331" s="269"/>
      <c r="CZ331" s="269"/>
      <c r="DA331" s="269"/>
      <c r="DB331" s="269"/>
      <c r="DC331" s="269"/>
      <c r="DD331" s="269"/>
      <c r="DE331" s="269"/>
      <c r="DF331" s="269"/>
      <c r="DG331" s="269"/>
      <c r="DH331" s="269"/>
      <c r="DI331" s="269"/>
    </row>
    <row r="332" spans="1:113" x14ac:dyDescent="0.25">
      <c r="A332" s="269"/>
      <c r="B332" s="269"/>
      <c r="C332" s="269"/>
      <c r="D332" s="269"/>
      <c r="E332" s="269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26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69"/>
      <c r="AT332" s="269"/>
      <c r="AU332" s="269"/>
      <c r="AV332" s="269"/>
      <c r="AW332" s="269"/>
      <c r="AX332" s="269"/>
      <c r="AY332" s="269"/>
      <c r="AZ332" s="269"/>
      <c r="BA332" s="269"/>
      <c r="BB332" s="269"/>
      <c r="BC332" s="269"/>
      <c r="BD332" s="269"/>
      <c r="BE332" s="269"/>
      <c r="BF332" s="269"/>
      <c r="BG332" s="269"/>
      <c r="BH332" s="269"/>
      <c r="BI332" s="269"/>
      <c r="BJ332" s="269"/>
      <c r="BK332" s="269"/>
      <c r="BL332" s="269"/>
      <c r="BM332" s="269"/>
      <c r="BN332" s="269"/>
      <c r="BO332" s="269"/>
      <c r="BP332" s="269"/>
      <c r="BQ332" s="269"/>
      <c r="BR332" s="269"/>
      <c r="BS332" s="269"/>
      <c r="BT332" s="269"/>
      <c r="BU332" s="269"/>
      <c r="BV332" s="269"/>
      <c r="BW332" s="269"/>
      <c r="BX332" s="269"/>
      <c r="BY332" s="269"/>
      <c r="BZ332" s="269"/>
      <c r="CA332" s="269"/>
      <c r="CB332" s="269"/>
      <c r="CC332" s="269"/>
      <c r="CD332" s="269"/>
      <c r="CE332" s="269"/>
      <c r="CF332" s="269"/>
      <c r="CG332" s="269"/>
      <c r="CH332" s="269"/>
      <c r="CI332" s="269"/>
      <c r="CJ332" s="269"/>
      <c r="CK332" s="269"/>
      <c r="CL332" s="269"/>
      <c r="CM332" s="269"/>
      <c r="CN332" s="269"/>
      <c r="CO332" s="269"/>
      <c r="CP332" s="269"/>
      <c r="CQ332" s="269"/>
      <c r="CR332" s="269"/>
      <c r="CS332" s="269"/>
      <c r="CT332" s="269"/>
      <c r="CU332" s="269"/>
      <c r="CV332" s="269"/>
      <c r="CW332" s="269"/>
      <c r="CX332" s="269"/>
      <c r="CY332" s="269"/>
      <c r="CZ332" s="269"/>
      <c r="DA332" s="269"/>
      <c r="DB332" s="269"/>
      <c r="DC332" s="269"/>
      <c r="DD332" s="269"/>
      <c r="DE332" s="269"/>
      <c r="DF332" s="269"/>
      <c r="DG332" s="269"/>
      <c r="DH332" s="269"/>
      <c r="DI332" s="269"/>
    </row>
    <row r="333" spans="1:113" x14ac:dyDescent="0.25">
      <c r="A333" s="269"/>
      <c r="B333" s="269"/>
      <c r="C333" s="269"/>
      <c r="D333" s="269"/>
      <c r="E333" s="269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269"/>
      <c r="AH333" s="269"/>
      <c r="AI333" s="269"/>
      <c r="AJ333" s="269"/>
      <c r="AK333" s="269"/>
      <c r="AL333" s="269"/>
      <c r="AM333" s="269"/>
      <c r="AN333" s="269"/>
      <c r="AO333" s="269"/>
      <c r="AP333" s="269"/>
      <c r="AQ333" s="269"/>
      <c r="AR333" s="269"/>
      <c r="AS333" s="269"/>
      <c r="AT333" s="269"/>
      <c r="AU333" s="269"/>
      <c r="AV333" s="269"/>
      <c r="AW333" s="269"/>
      <c r="AX333" s="269"/>
      <c r="AY333" s="269"/>
      <c r="AZ333" s="269"/>
      <c r="BA333" s="269"/>
      <c r="BB333" s="269"/>
      <c r="BC333" s="269"/>
      <c r="BD333" s="269"/>
      <c r="BE333" s="269"/>
      <c r="BF333" s="269"/>
      <c r="BG333" s="269"/>
      <c r="BH333" s="269"/>
      <c r="BI333" s="269"/>
      <c r="BJ333" s="269"/>
      <c r="BK333" s="269"/>
      <c r="BL333" s="269"/>
      <c r="BM333" s="269"/>
      <c r="BN333" s="269"/>
      <c r="BO333" s="269"/>
      <c r="BP333" s="269"/>
      <c r="BQ333" s="269"/>
      <c r="BR333" s="269"/>
      <c r="BS333" s="269"/>
      <c r="BT333" s="269"/>
      <c r="BU333" s="269"/>
      <c r="BV333" s="269"/>
      <c r="BW333" s="269"/>
      <c r="BX333" s="269"/>
      <c r="BY333" s="269"/>
      <c r="BZ333" s="269"/>
      <c r="CA333" s="269"/>
      <c r="CB333" s="269"/>
      <c r="CC333" s="269"/>
      <c r="CD333" s="269"/>
      <c r="CE333" s="269"/>
      <c r="CF333" s="269"/>
      <c r="CG333" s="269"/>
      <c r="CH333" s="269"/>
      <c r="CI333" s="269"/>
      <c r="CJ333" s="269"/>
      <c r="CK333" s="269"/>
      <c r="CL333" s="269"/>
      <c r="CM333" s="269"/>
      <c r="CN333" s="269"/>
      <c r="CO333" s="269"/>
      <c r="CP333" s="269"/>
      <c r="CQ333" s="269"/>
      <c r="CR333" s="269"/>
      <c r="CS333" s="269"/>
      <c r="CT333" s="269"/>
      <c r="CU333" s="269"/>
      <c r="CV333" s="269"/>
      <c r="CW333" s="269"/>
      <c r="CX333" s="269"/>
      <c r="CY333" s="269"/>
      <c r="CZ333" s="269"/>
      <c r="DA333" s="269"/>
      <c r="DB333" s="269"/>
      <c r="DC333" s="269"/>
      <c r="DD333" s="269"/>
      <c r="DE333" s="269"/>
      <c r="DF333" s="269"/>
      <c r="DG333" s="269"/>
      <c r="DH333" s="269"/>
      <c r="DI333" s="269"/>
    </row>
    <row r="334" spans="1:113" x14ac:dyDescent="0.25">
      <c r="A334" s="269"/>
      <c r="B334" s="269"/>
      <c r="C334" s="269"/>
      <c r="D334" s="269"/>
      <c r="E334" s="269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269"/>
      <c r="AH334" s="269"/>
      <c r="AI334" s="269"/>
      <c r="AJ334" s="269"/>
      <c r="AK334" s="269"/>
      <c r="AL334" s="269"/>
      <c r="AM334" s="269"/>
      <c r="AN334" s="269"/>
      <c r="AO334" s="269"/>
      <c r="AP334" s="269"/>
      <c r="AQ334" s="269"/>
      <c r="AR334" s="269"/>
      <c r="AS334" s="269"/>
      <c r="AT334" s="269"/>
      <c r="AU334" s="269"/>
      <c r="AV334" s="269"/>
      <c r="AW334" s="269"/>
      <c r="AX334" s="269"/>
      <c r="AY334" s="269"/>
      <c r="AZ334" s="269"/>
      <c r="BA334" s="269"/>
      <c r="BB334" s="269"/>
      <c r="BC334" s="269"/>
      <c r="BD334" s="269"/>
      <c r="BE334" s="269"/>
      <c r="BF334" s="269"/>
      <c r="BG334" s="269"/>
      <c r="BH334" s="269"/>
      <c r="BI334" s="269"/>
      <c r="BJ334" s="269"/>
      <c r="BK334" s="269"/>
      <c r="BL334" s="269"/>
      <c r="BM334" s="269"/>
      <c r="BN334" s="269"/>
      <c r="BO334" s="269"/>
      <c r="BP334" s="269"/>
      <c r="BQ334" s="269"/>
      <c r="BR334" s="269"/>
      <c r="BS334" s="269"/>
      <c r="BT334" s="269"/>
      <c r="BU334" s="269"/>
      <c r="BV334" s="269"/>
      <c r="BW334" s="269"/>
      <c r="BX334" s="269"/>
      <c r="BY334" s="269"/>
      <c r="BZ334" s="269"/>
      <c r="CA334" s="269"/>
      <c r="CB334" s="269"/>
      <c r="CC334" s="269"/>
      <c r="CD334" s="269"/>
      <c r="CE334" s="269"/>
      <c r="CF334" s="269"/>
      <c r="CG334" s="269"/>
      <c r="CH334" s="269"/>
      <c r="CI334" s="269"/>
      <c r="CJ334" s="269"/>
      <c r="CK334" s="269"/>
      <c r="CL334" s="269"/>
      <c r="CM334" s="269"/>
      <c r="CN334" s="269"/>
      <c r="CO334" s="269"/>
      <c r="CP334" s="269"/>
      <c r="CQ334" s="269"/>
      <c r="CR334" s="269"/>
      <c r="CS334" s="269"/>
      <c r="CT334" s="269"/>
      <c r="CU334" s="269"/>
      <c r="CV334" s="269"/>
      <c r="CW334" s="269"/>
      <c r="CX334" s="269"/>
      <c r="CY334" s="269"/>
      <c r="CZ334" s="269"/>
      <c r="DA334" s="269"/>
      <c r="DB334" s="269"/>
      <c r="DC334" s="269"/>
      <c r="DD334" s="269"/>
      <c r="DE334" s="269"/>
      <c r="DF334" s="269"/>
      <c r="DG334" s="269"/>
      <c r="DH334" s="269"/>
      <c r="DI334" s="269"/>
    </row>
    <row r="335" spans="1:113" x14ac:dyDescent="0.25">
      <c r="A335" s="269"/>
      <c r="B335" s="269"/>
      <c r="C335" s="269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269"/>
      <c r="AH335" s="269"/>
      <c r="AI335" s="269"/>
      <c r="AJ335" s="269"/>
      <c r="AK335" s="269"/>
      <c r="AL335" s="269"/>
      <c r="AM335" s="269"/>
      <c r="AN335" s="269"/>
      <c r="AO335" s="269"/>
      <c r="AP335" s="269"/>
      <c r="AQ335" s="269"/>
      <c r="AR335" s="269"/>
      <c r="AS335" s="269"/>
      <c r="AT335" s="269"/>
      <c r="AU335" s="269"/>
      <c r="AV335" s="269"/>
      <c r="AW335" s="269"/>
      <c r="AX335" s="269"/>
      <c r="AY335" s="269"/>
      <c r="AZ335" s="269"/>
      <c r="BA335" s="269"/>
      <c r="BB335" s="269"/>
      <c r="BC335" s="269"/>
      <c r="BD335" s="269"/>
      <c r="BE335" s="269"/>
      <c r="BF335" s="269"/>
      <c r="BG335" s="269"/>
      <c r="BH335" s="269"/>
      <c r="BI335" s="269"/>
      <c r="BJ335" s="269"/>
      <c r="BK335" s="269"/>
      <c r="BL335" s="269"/>
      <c r="BM335" s="269"/>
      <c r="BN335" s="269"/>
      <c r="BO335" s="269"/>
      <c r="BP335" s="269"/>
      <c r="BQ335" s="269"/>
      <c r="BR335" s="269"/>
      <c r="BS335" s="269"/>
      <c r="BT335" s="269"/>
      <c r="BU335" s="269"/>
      <c r="BV335" s="269"/>
      <c r="BW335" s="269"/>
      <c r="BX335" s="269"/>
      <c r="BY335" s="269"/>
      <c r="BZ335" s="269"/>
      <c r="CA335" s="269"/>
      <c r="CB335" s="269"/>
      <c r="CC335" s="269"/>
      <c r="CD335" s="269"/>
      <c r="CE335" s="269"/>
      <c r="CF335" s="269"/>
      <c r="CG335" s="269"/>
      <c r="CH335" s="269"/>
      <c r="CI335" s="269"/>
      <c r="CJ335" s="269"/>
      <c r="CK335" s="269"/>
      <c r="CL335" s="269"/>
      <c r="CM335" s="269"/>
      <c r="CN335" s="269"/>
      <c r="CO335" s="269"/>
      <c r="CP335" s="269"/>
      <c r="CQ335" s="269"/>
      <c r="CR335" s="269"/>
      <c r="CS335" s="269"/>
      <c r="CT335" s="269"/>
      <c r="CU335" s="269"/>
      <c r="CV335" s="269"/>
      <c r="CW335" s="269"/>
      <c r="CX335" s="269"/>
      <c r="CY335" s="269"/>
      <c r="CZ335" s="269"/>
      <c r="DA335" s="269"/>
      <c r="DB335" s="269"/>
      <c r="DC335" s="269"/>
      <c r="DD335" s="269"/>
      <c r="DE335" s="269"/>
      <c r="DF335" s="269"/>
      <c r="DG335" s="269"/>
      <c r="DH335" s="269"/>
      <c r="DI335" s="269"/>
    </row>
    <row r="336" spans="1:113" x14ac:dyDescent="0.25">
      <c r="A336" s="269"/>
      <c r="B336" s="269"/>
      <c r="C336" s="269"/>
      <c r="D336" s="269"/>
      <c r="E336" s="269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269"/>
      <c r="AH336" s="269"/>
      <c r="AI336" s="269"/>
      <c r="AJ336" s="269"/>
      <c r="AK336" s="269"/>
      <c r="AL336" s="269"/>
      <c r="AM336" s="269"/>
      <c r="AN336" s="269"/>
      <c r="AO336" s="269"/>
      <c r="AP336" s="269"/>
      <c r="AQ336" s="269"/>
      <c r="AR336" s="269"/>
      <c r="AS336" s="269"/>
      <c r="AT336" s="269"/>
      <c r="AU336" s="269"/>
      <c r="AV336" s="269"/>
      <c r="AW336" s="269"/>
      <c r="AX336" s="269"/>
      <c r="AY336" s="269"/>
      <c r="AZ336" s="269"/>
      <c r="BA336" s="269"/>
      <c r="BB336" s="269"/>
      <c r="BC336" s="269"/>
      <c r="BD336" s="269"/>
      <c r="BE336" s="269"/>
      <c r="BF336" s="269"/>
      <c r="BG336" s="269"/>
      <c r="BH336" s="269"/>
      <c r="BI336" s="269"/>
      <c r="BJ336" s="269"/>
      <c r="BK336" s="269"/>
      <c r="BL336" s="269"/>
      <c r="BM336" s="269"/>
      <c r="BN336" s="269"/>
      <c r="BO336" s="269"/>
      <c r="BP336" s="269"/>
      <c r="BQ336" s="269"/>
      <c r="BR336" s="269"/>
      <c r="BS336" s="269"/>
      <c r="BT336" s="269"/>
      <c r="BU336" s="269"/>
      <c r="BV336" s="269"/>
      <c r="BW336" s="269"/>
      <c r="BX336" s="269"/>
      <c r="BY336" s="269"/>
      <c r="BZ336" s="269"/>
      <c r="CA336" s="269"/>
      <c r="CB336" s="269"/>
      <c r="CC336" s="269"/>
      <c r="CD336" s="269"/>
      <c r="CE336" s="269"/>
      <c r="CF336" s="269"/>
      <c r="CG336" s="269"/>
      <c r="CH336" s="269"/>
      <c r="CI336" s="269"/>
      <c r="CJ336" s="269"/>
      <c r="CK336" s="269"/>
      <c r="CL336" s="269"/>
      <c r="CM336" s="269"/>
      <c r="CN336" s="269"/>
      <c r="CO336" s="269"/>
      <c r="CP336" s="269"/>
      <c r="CQ336" s="269"/>
      <c r="CR336" s="269"/>
      <c r="CS336" s="269"/>
      <c r="CT336" s="269"/>
      <c r="CU336" s="269"/>
      <c r="CV336" s="269"/>
      <c r="CW336" s="269"/>
      <c r="CX336" s="269"/>
      <c r="CY336" s="269"/>
      <c r="CZ336" s="269"/>
      <c r="DA336" s="269"/>
      <c r="DB336" s="269"/>
      <c r="DC336" s="269"/>
      <c r="DD336" s="269"/>
      <c r="DE336" s="269"/>
      <c r="DF336" s="269"/>
      <c r="DG336" s="269"/>
      <c r="DH336" s="269"/>
      <c r="DI336" s="269"/>
    </row>
    <row r="337" spans="1:113" x14ac:dyDescent="0.25">
      <c r="A337" s="269"/>
      <c r="B337" s="269"/>
      <c r="C337" s="269"/>
      <c r="D337" s="269"/>
      <c r="E337" s="269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269"/>
      <c r="AH337" s="269"/>
      <c r="AI337" s="269"/>
      <c r="AJ337" s="269"/>
      <c r="AK337" s="269"/>
      <c r="AL337" s="269"/>
      <c r="AM337" s="269"/>
      <c r="AN337" s="269"/>
      <c r="AO337" s="269"/>
      <c r="AP337" s="269"/>
      <c r="AQ337" s="269"/>
      <c r="AR337" s="269"/>
      <c r="AS337" s="269"/>
      <c r="AT337" s="269"/>
      <c r="AU337" s="269"/>
      <c r="AV337" s="269"/>
      <c r="AW337" s="269"/>
      <c r="AX337" s="269"/>
      <c r="AY337" s="269"/>
      <c r="AZ337" s="269"/>
      <c r="BA337" s="269"/>
      <c r="BB337" s="269"/>
      <c r="BC337" s="269"/>
      <c r="BD337" s="269"/>
      <c r="BE337" s="269"/>
      <c r="BF337" s="269"/>
      <c r="BG337" s="269"/>
      <c r="BH337" s="269"/>
      <c r="BI337" s="269"/>
      <c r="BJ337" s="269"/>
      <c r="BK337" s="269"/>
      <c r="BL337" s="269"/>
      <c r="BM337" s="269"/>
      <c r="BN337" s="269"/>
      <c r="BO337" s="269"/>
      <c r="BP337" s="269"/>
      <c r="BQ337" s="269"/>
      <c r="BR337" s="269"/>
      <c r="BS337" s="269"/>
      <c r="BT337" s="269"/>
      <c r="BU337" s="269"/>
      <c r="BV337" s="269"/>
      <c r="BW337" s="269"/>
      <c r="BX337" s="269"/>
      <c r="BY337" s="269"/>
      <c r="BZ337" s="269"/>
      <c r="CA337" s="269"/>
      <c r="CB337" s="269"/>
      <c r="CC337" s="269"/>
      <c r="CD337" s="269"/>
      <c r="CE337" s="269"/>
      <c r="CF337" s="269"/>
      <c r="CG337" s="269"/>
      <c r="CH337" s="269"/>
      <c r="CI337" s="269"/>
      <c r="CJ337" s="269"/>
      <c r="CK337" s="269"/>
      <c r="CL337" s="269"/>
      <c r="CM337" s="269"/>
      <c r="CN337" s="269"/>
      <c r="CO337" s="269"/>
      <c r="CP337" s="269"/>
      <c r="CQ337" s="269"/>
      <c r="CR337" s="269"/>
      <c r="CS337" s="269"/>
      <c r="CT337" s="269"/>
      <c r="CU337" s="269"/>
      <c r="CV337" s="269"/>
      <c r="CW337" s="269"/>
      <c r="CX337" s="269"/>
      <c r="CY337" s="269"/>
      <c r="CZ337" s="269"/>
      <c r="DA337" s="269"/>
      <c r="DB337" s="269"/>
      <c r="DC337" s="269"/>
      <c r="DD337" s="269"/>
      <c r="DE337" s="269"/>
      <c r="DF337" s="269"/>
      <c r="DG337" s="269"/>
      <c r="DH337" s="269"/>
      <c r="DI337" s="269"/>
    </row>
    <row r="338" spans="1:113" x14ac:dyDescent="0.25">
      <c r="A338" s="269"/>
      <c r="B338" s="269"/>
      <c r="C338" s="269"/>
      <c r="D338" s="269"/>
      <c r="E338" s="269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269"/>
      <c r="AH338" s="269"/>
      <c r="AI338" s="269"/>
      <c r="AJ338" s="269"/>
      <c r="AK338" s="269"/>
      <c r="AL338" s="269"/>
      <c r="AM338" s="269"/>
      <c r="AN338" s="269"/>
      <c r="AO338" s="269"/>
      <c r="AP338" s="269"/>
      <c r="AQ338" s="269"/>
      <c r="AR338" s="269"/>
      <c r="AS338" s="269"/>
      <c r="AT338" s="269"/>
      <c r="AU338" s="269"/>
      <c r="AV338" s="269"/>
      <c r="AW338" s="269"/>
      <c r="AX338" s="269"/>
      <c r="AY338" s="269"/>
      <c r="AZ338" s="269"/>
      <c r="BA338" s="269"/>
      <c r="BB338" s="269"/>
      <c r="BC338" s="269"/>
      <c r="BD338" s="269"/>
      <c r="BE338" s="269"/>
      <c r="BF338" s="269"/>
      <c r="BG338" s="269"/>
      <c r="BH338" s="269"/>
      <c r="BI338" s="269"/>
      <c r="BJ338" s="269"/>
      <c r="BK338" s="269"/>
      <c r="BL338" s="269"/>
      <c r="BM338" s="269"/>
      <c r="BN338" s="269"/>
      <c r="BO338" s="269"/>
      <c r="BP338" s="269"/>
      <c r="BQ338" s="269"/>
      <c r="BR338" s="269"/>
      <c r="BS338" s="269"/>
      <c r="BT338" s="269"/>
      <c r="BU338" s="269"/>
      <c r="BV338" s="269"/>
      <c r="BW338" s="269"/>
      <c r="BX338" s="269"/>
      <c r="BY338" s="269"/>
      <c r="BZ338" s="269"/>
      <c r="CA338" s="269"/>
      <c r="CB338" s="269"/>
      <c r="CC338" s="269"/>
      <c r="CD338" s="269"/>
      <c r="CE338" s="269"/>
      <c r="CF338" s="269"/>
      <c r="CG338" s="269"/>
      <c r="CH338" s="269"/>
      <c r="CI338" s="269"/>
      <c r="CJ338" s="269"/>
      <c r="CK338" s="269"/>
      <c r="CL338" s="269"/>
      <c r="CM338" s="269"/>
      <c r="CN338" s="269"/>
      <c r="CO338" s="269"/>
      <c r="CP338" s="269"/>
      <c r="CQ338" s="269"/>
      <c r="CR338" s="269"/>
      <c r="CS338" s="269"/>
      <c r="CT338" s="269"/>
      <c r="CU338" s="269"/>
      <c r="CV338" s="269"/>
      <c r="CW338" s="269"/>
      <c r="CX338" s="269"/>
      <c r="CY338" s="269"/>
      <c r="CZ338" s="269"/>
      <c r="DA338" s="269"/>
      <c r="DB338" s="269"/>
      <c r="DC338" s="269"/>
      <c r="DD338" s="269"/>
      <c r="DE338" s="269"/>
      <c r="DF338" s="269"/>
      <c r="DG338" s="269"/>
      <c r="DH338" s="269"/>
      <c r="DI338" s="269"/>
    </row>
    <row r="339" spans="1:113" x14ac:dyDescent="0.25">
      <c r="A339" s="269"/>
      <c r="B339" s="269"/>
      <c r="C339" s="269"/>
      <c r="D339" s="269"/>
      <c r="E339" s="269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269"/>
      <c r="AH339" s="269"/>
      <c r="AI339" s="269"/>
      <c r="AJ339" s="269"/>
      <c r="AK339" s="269"/>
      <c r="AL339" s="269"/>
      <c r="AM339" s="269"/>
      <c r="AN339" s="269"/>
      <c r="AO339" s="269"/>
      <c r="AP339" s="269"/>
      <c r="AQ339" s="269"/>
      <c r="AR339" s="269"/>
      <c r="AS339" s="269"/>
      <c r="AT339" s="269"/>
      <c r="AU339" s="269"/>
      <c r="AV339" s="269"/>
      <c r="AW339" s="269"/>
      <c r="AX339" s="269"/>
      <c r="AY339" s="269"/>
      <c r="AZ339" s="269"/>
      <c r="BA339" s="269"/>
      <c r="BB339" s="269"/>
      <c r="BC339" s="269"/>
      <c r="BD339" s="269"/>
      <c r="BE339" s="269"/>
      <c r="BF339" s="269"/>
      <c r="BG339" s="269"/>
      <c r="BH339" s="269"/>
      <c r="BI339" s="269"/>
      <c r="BJ339" s="269"/>
      <c r="BK339" s="269"/>
      <c r="BL339" s="269"/>
      <c r="BM339" s="269"/>
      <c r="BN339" s="269"/>
      <c r="BO339" s="269"/>
      <c r="BP339" s="269"/>
      <c r="BQ339" s="269"/>
      <c r="BR339" s="269"/>
      <c r="BS339" s="269"/>
      <c r="BT339" s="269"/>
      <c r="BU339" s="269"/>
      <c r="BV339" s="269"/>
      <c r="BW339" s="269"/>
      <c r="BX339" s="269"/>
      <c r="BY339" s="269"/>
      <c r="BZ339" s="269"/>
      <c r="CA339" s="269"/>
      <c r="CB339" s="269"/>
      <c r="CC339" s="269"/>
      <c r="CD339" s="269"/>
      <c r="CE339" s="269"/>
      <c r="CF339" s="269"/>
      <c r="CG339" s="269"/>
      <c r="CH339" s="269"/>
      <c r="CI339" s="269"/>
      <c r="CJ339" s="269"/>
      <c r="CK339" s="269"/>
      <c r="CL339" s="269"/>
      <c r="CM339" s="269"/>
      <c r="CN339" s="269"/>
      <c r="CO339" s="269"/>
      <c r="CP339" s="269"/>
      <c r="CQ339" s="269"/>
      <c r="CR339" s="269"/>
      <c r="CS339" s="269"/>
      <c r="CT339" s="269"/>
      <c r="CU339" s="269"/>
      <c r="CV339" s="269"/>
      <c r="CW339" s="269"/>
      <c r="CX339" s="269"/>
      <c r="CY339" s="269"/>
      <c r="CZ339" s="269"/>
      <c r="DA339" s="269"/>
      <c r="DB339" s="269"/>
      <c r="DC339" s="269"/>
      <c r="DD339" s="269"/>
      <c r="DE339" s="269"/>
      <c r="DF339" s="269"/>
      <c r="DG339" s="269"/>
      <c r="DH339" s="269"/>
      <c r="DI339" s="269"/>
    </row>
    <row r="340" spans="1:113" x14ac:dyDescent="0.25">
      <c r="A340" s="269"/>
      <c r="B340" s="269"/>
      <c r="C340" s="269"/>
      <c r="D340" s="269"/>
      <c r="E340" s="269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269"/>
      <c r="AH340" s="269"/>
      <c r="AI340" s="269"/>
      <c r="AJ340" s="269"/>
      <c r="AK340" s="269"/>
      <c r="AL340" s="269"/>
      <c r="AM340" s="269"/>
      <c r="AN340" s="269"/>
      <c r="AO340" s="269"/>
      <c r="AP340" s="269"/>
      <c r="AQ340" s="269"/>
      <c r="AR340" s="269"/>
      <c r="AS340" s="269"/>
      <c r="AT340" s="269"/>
      <c r="AU340" s="269"/>
      <c r="AV340" s="269"/>
      <c r="AW340" s="269"/>
      <c r="AX340" s="269"/>
      <c r="AY340" s="269"/>
      <c r="AZ340" s="269"/>
      <c r="BA340" s="269"/>
      <c r="BB340" s="269"/>
      <c r="BC340" s="269"/>
      <c r="BD340" s="269"/>
      <c r="BE340" s="269"/>
      <c r="BF340" s="269"/>
      <c r="BG340" s="269"/>
      <c r="BH340" s="269"/>
      <c r="BI340" s="269"/>
      <c r="BJ340" s="269"/>
      <c r="BK340" s="269"/>
      <c r="BL340" s="269"/>
      <c r="BM340" s="269"/>
      <c r="BN340" s="269"/>
      <c r="BO340" s="269"/>
      <c r="BP340" s="269"/>
      <c r="BQ340" s="269"/>
      <c r="BR340" s="269"/>
      <c r="BS340" s="269"/>
      <c r="BT340" s="269"/>
      <c r="BU340" s="269"/>
      <c r="BV340" s="269"/>
      <c r="BW340" s="269"/>
      <c r="BX340" s="269"/>
      <c r="BY340" s="269"/>
      <c r="BZ340" s="269"/>
      <c r="CA340" s="269"/>
      <c r="CB340" s="269"/>
      <c r="CC340" s="269"/>
      <c r="CD340" s="269"/>
      <c r="CE340" s="269"/>
      <c r="CF340" s="269"/>
      <c r="CG340" s="269"/>
      <c r="CH340" s="269"/>
      <c r="CI340" s="269"/>
      <c r="CJ340" s="269"/>
      <c r="CK340" s="269"/>
      <c r="CL340" s="269"/>
      <c r="CM340" s="269"/>
      <c r="CN340" s="269"/>
      <c r="CO340" s="269"/>
      <c r="CP340" s="269"/>
      <c r="CQ340" s="269"/>
      <c r="CR340" s="269"/>
      <c r="CS340" s="269"/>
      <c r="CT340" s="269"/>
      <c r="CU340" s="269"/>
      <c r="CV340" s="269"/>
      <c r="CW340" s="269"/>
      <c r="CX340" s="269"/>
      <c r="CY340" s="269"/>
      <c r="CZ340" s="269"/>
      <c r="DA340" s="269"/>
      <c r="DB340" s="269"/>
      <c r="DC340" s="269"/>
      <c r="DD340" s="269"/>
      <c r="DE340" s="269"/>
      <c r="DF340" s="269"/>
      <c r="DG340" s="269"/>
      <c r="DH340" s="269"/>
      <c r="DI340" s="269"/>
    </row>
    <row r="341" spans="1:113" x14ac:dyDescent="0.25">
      <c r="A341" s="269"/>
      <c r="B341" s="269"/>
      <c r="C341" s="269"/>
      <c r="D341" s="269"/>
      <c r="E341" s="269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269"/>
      <c r="AH341" s="269"/>
      <c r="AI341" s="269"/>
      <c r="AJ341" s="269"/>
      <c r="AK341" s="269"/>
      <c r="AL341" s="269"/>
      <c r="AM341" s="269"/>
      <c r="AN341" s="269"/>
      <c r="AO341" s="269"/>
      <c r="AP341" s="269"/>
      <c r="AQ341" s="269"/>
      <c r="AR341" s="269"/>
      <c r="AS341" s="269"/>
      <c r="AT341" s="269"/>
      <c r="AU341" s="269"/>
      <c r="AV341" s="269"/>
      <c r="AW341" s="269"/>
      <c r="AX341" s="269"/>
      <c r="AY341" s="269"/>
      <c r="AZ341" s="269"/>
      <c r="BA341" s="269"/>
      <c r="BB341" s="269"/>
      <c r="BC341" s="269"/>
      <c r="BD341" s="269"/>
      <c r="BE341" s="269"/>
      <c r="BF341" s="269"/>
      <c r="BG341" s="269"/>
      <c r="BH341" s="269"/>
      <c r="BI341" s="269"/>
      <c r="BJ341" s="269"/>
      <c r="BK341" s="269"/>
      <c r="BL341" s="269"/>
      <c r="BM341" s="269"/>
      <c r="BN341" s="269"/>
      <c r="BO341" s="269"/>
      <c r="BP341" s="269"/>
      <c r="BQ341" s="269"/>
      <c r="BR341" s="269"/>
      <c r="BS341" s="269"/>
      <c r="BT341" s="269"/>
      <c r="BU341" s="269"/>
      <c r="BV341" s="269"/>
      <c r="BW341" s="269"/>
      <c r="BX341" s="269"/>
      <c r="BY341" s="269"/>
      <c r="BZ341" s="269"/>
      <c r="CA341" s="269"/>
      <c r="CB341" s="269"/>
      <c r="CC341" s="269"/>
      <c r="CD341" s="269"/>
      <c r="CE341" s="269"/>
      <c r="CF341" s="269"/>
      <c r="CG341" s="269"/>
      <c r="CH341" s="269"/>
      <c r="CI341" s="269"/>
      <c r="CJ341" s="269"/>
      <c r="CK341" s="269"/>
      <c r="CL341" s="269"/>
      <c r="CM341" s="269"/>
      <c r="CN341" s="269"/>
      <c r="CO341" s="269"/>
      <c r="CP341" s="269"/>
      <c r="CQ341" s="269"/>
      <c r="CR341" s="269"/>
      <c r="CS341" s="269"/>
      <c r="CT341" s="269"/>
      <c r="CU341" s="269"/>
      <c r="CV341" s="269"/>
      <c r="CW341" s="269"/>
      <c r="CX341" s="269"/>
      <c r="CY341" s="269"/>
      <c r="CZ341" s="269"/>
      <c r="DA341" s="269"/>
      <c r="DB341" s="269"/>
      <c r="DC341" s="269"/>
      <c r="DD341" s="269"/>
      <c r="DE341" s="269"/>
      <c r="DF341" s="269"/>
      <c r="DG341" s="269"/>
      <c r="DH341" s="269"/>
      <c r="DI341" s="269"/>
    </row>
    <row r="342" spans="1:113" x14ac:dyDescent="0.25">
      <c r="A342" s="269"/>
      <c r="B342" s="269"/>
      <c r="C342" s="269"/>
      <c r="D342" s="269"/>
      <c r="E342" s="269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  <c r="AT342" s="269"/>
      <c r="AU342" s="269"/>
      <c r="AV342" s="269"/>
      <c r="AW342" s="269"/>
      <c r="AX342" s="269"/>
      <c r="AY342" s="269"/>
      <c r="AZ342" s="269"/>
      <c r="BA342" s="269"/>
      <c r="BB342" s="269"/>
      <c r="BC342" s="269"/>
      <c r="BD342" s="269"/>
      <c r="BE342" s="269"/>
      <c r="BF342" s="269"/>
      <c r="BG342" s="269"/>
      <c r="BH342" s="269"/>
      <c r="BI342" s="269"/>
      <c r="BJ342" s="269"/>
      <c r="BK342" s="269"/>
      <c r="BL342" s="269"/>
      <c r="BM342" s="269"/>
      <c r="BN342" s="269"/>
      <c r="BO342" s="269"/>
      <c r="BP342" s="269"/>
      <c r="BQ342" s="269"/>
      <c r="BR342" s="269"/>
      <c r="BS342" s="269"/>
      <c r="BT342" s="269"/>
      <c r="BU342" s="269"/>
      <c r="BV342" s="269"/>
      <c r="BW342" s="269"/>
      <c r="BX342" s="269"/>
      <c r="BY342" s="269"/>
      <c r="BZ342" s="269"/>
      <c r="CA342" s="269"/>
      <c r="CB342" s="269"/>
      <c r="CC342" s="269"/>
      <c r="CD342" s="269"/>
      <c r="CE342" s="269"/>
      <c r="CF342" s="269"/>
      <c r="CG342" s="269"/>
      <c r="CH342" s="269"/>
      <c r="CI342" s="269"/>
      <c r="CJ342" s="269"/>
      <c r="CK342" s="269"/>
      <c r="CL342" s="269"/>
      <c r="CM342" s="269"/>
      <c r="CN342" s="269"/>
      <c r="CO342" s="269"/>
      <c r="CP342" s="269"/>
      <c r="CQ342" s="269"/>
      <c r="CR342" s="269"/>
      <c r="CS342" s="269"/>
      <c r="CT342" s="269"/>
      <c r="CU342" s="269"/>
      <c r="CV342" s="269"/>
      <c r="CW342" s="269"/>
      <c r="CX342" s="269"/>
      <c r="CY342" s="269"/>
      <c r="CZ342" s="269"/>
      <c r="DA342" s="269"/>
      <c r="DB342" s="269"/>
      <c r="DC342" s="269"/>
      <c r="DD342" s="269"/>
      <c r="DE342" s="269"/>
      <c r="DF342" s="269"/>
      <c r="DG342" s="269"/>
      <c r="DH342" s="269"/>
      <c r="DI342" s="269"/>
    </row>
    <row r="343" spans="1:113" x14ac:dyDescent="0.25">
      <c r="A343" s="269"/>
      <c r="B343" s="269"/>
      <c r="C343" s="269"/>
      <c r="D343" s="269"/>
      <c r="E343" s="269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26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69"/>
      <c r="AT343" s="269"/>
      <c r="AU343" s="269"/>
      <c r="AV343" s="269"/>
      <c r="AW343" s="269"/>
      <c r="AX343" s="269"/>
      <c r="AY343" s="269"/>
      <c r="AZ343" s="269"/>
      <c r="BA343" s="269"/>
      <c r="BB343" s="269"/>
      <c r="BC343" s="269"/>
      <c r="BD343" s="269"/>
      <c r="BE343" s="269"/>
      <c r="BF343" s="269"/>
      <c r="BG343" s="269"/>
      <c r="BH343" s="269"/>
      <c r="BI343" s="269"/>
      <c r="BJ343" s="269"/>
      <c r="BK343" s="269"/>
      <c r="BL343" s="269"/>
      <c r="BM343" s="269"/>
      <c r="BN343" s="269"/>
      <c r="BO343" s="269"/>
      <c r="BP343" s="269"/>
      <c r="BQ343" s="269"/>
      <c r="BR343" s="269"/>
      <c r="BS343" s="269"/>
      <c r="BT343" s="269"/>
      <c r="BU343" s="269"/>
      <c r="BV343" s="269"/>
      <c r="BW343" s="269"/>
      <c r="BX343" s="269"/>
      <c r="BY343" s="269"/>
      <c r="BZ343" s="269"/>
      <c r="CA343" s="269"/>
      <c r="CB343" s="269"/>
      <c r="CC343" s="269"/>
      <c r="CD343" s="269"/>
      <c r="CE343" s="269"/>
      <c r="CF343" s="269"/>
      <c r="CG343" s="269"/>
      <c r="CH343" s="269"/>
      <c r="CI343" s="269"/>
      <c r="CJ343" s="269"/>
      <c r="CK343" s="269"/>
      <c r="CL343" s="269"/>
      <c r="CM343" s="269"/>
      <c r="CN343" s="269"/>
      <c r="CO343" s="269"/>
      <c r="CP343" s="269"/>
      <c r="CQ343" s="269"/>
      <c r="CR343" s="269"/>
      <c r="CS343" s="269"/>
      <c r="CT343" s="269"/>
      <c r="CU343" s="269"/>
      <c r="CV343" s="269"/>
      <c r="CW343" s="269"/>
      <c r="CX343" s="269"/>
      <c r="CY343" s="269"/>
      <c r="CZ343" s="269"/>
      <c r="DA343" s="269"/>
      <c r="DB343" s="269"/>
      <c r="DC343" s="269"/>
      <c r="DD343" s="269"/>
      <c r="DE343" s="269"/>
      <c r="DF343" s="269"/>
      <c r="DG343" s="269"/>
      <c r="DH343" s="269"/>
      <c r="DI343" s="269"/>
    </row>
    <row r="344" spans="1:113" x14ac:dyDescent="0.25">
      <c r="A344" s="269"/>
      <c r="B344" s="269"/>
      <c r="C344" s="269"/>
      <c r="D344" s="269"/>
      <c r="E344" s="269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26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69"/>
      <c r="AT344" s="269"/>
      <c r="AU344" s="269"/>
      <c r="AV344" s="269"/>
      <c r="AW344" s="269"/>
      <c r="AX344" s="269"/>
      <c r="AY344" s="269"/>
      <c r="AZ344" s="269"/>
      <c r="BA344" s="269"/>
      <c r="BB344" s="269"/>
      <c r="BC344" s="269"/>
      <c r="BD344" s="269"/>
      <c r="BE344" s="269"/>
      <c r="BF344" s="269"/>
      <c r="BG344" s="269"/>
      <c r="BH344" s="269"/>
      <c r="BI344" s="269"/>
      <c r="BJ344" s="269"/>
      <c r="BK344" s="269"/>
      <c r="BL344" s="269"/>
      <c r="BM344" s="269"/>
      <c r="BN344" s="269"/>
      <c r="BO344" s="269"/>
      <c r="BP344" s="269"/>
      <c r="BQ344" s="269"/>
      <c r="BR344" s="269"/>
      <c r="BS344" s="269"/>
      <c r="BT344" s="269"/>
      <c r="BU344" s="269"/>
      <c r="BV344" s="269"/>
      <c r="BW344" s="269"/>
      <c r="BX344" s="269"/>
      <c r="BY344" s="269"/>
      <c r="BZ344" s="269"/>
      <c r="CA344" s="269"/>
      <c r="CB344" s="269"/>
      <c r="CC344" s="269"/>
      <c r="CD344" s="269"/>
      <c r="CE344" s="269"/>
      <c r="CF344" s="269"/>
      <c r="CG344" s="269"/>
      <c r="CH344" s="269"/>
      <c r="CI344" s="269"/>
      <c r="CJ344" s="269"/>
      <c r="CK344" s="269"/>
      <c r="CL344" s="269"/>
      <c r="CM344" s="269"/>
      <c r="CN344" s="269"/>
      <c r="CO344" s="269"/>
      <c r="CP344" s="269"/>
      <c r="CQ344" s="269"/>
      <c r="CR344" s="269"/>
      <c r="CS344" s="269"/>
      <c r="CT344" s="269"/>
      <c r="CU344" s="269"/>
      <c r="CV344" s="269"/>
      <c r="CW344" s="269"/>
      <c r="CX344" s="269"/>
      <c r="CY344" s="269"/>
      <c r="CZ344" s="269"/>
      <c r="DA344" s="269"/>
      <c r="DB344" s="269"/>
      <c r="DC344" s="269"/>
      <c r="DD344" s="269"/>
      <c r="DE344" s="269"/>
      <c r="DF344" s="269"/>
      <c r="DG344" s="269"/>
      <c r="DH344" s="269"/>
      <c r="DI344" s="269"/>
    </row>
    <row r="345" spans="1:113" x14ac:dyDescent="0.25">
      <c r="A345" s="269"/>
      <c r="B345" s="269"/>
      <c r="C345" s="269"/>
      <c r="D345" s="269"/>
      <c r="E345" s="269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269"/>
      <c r="AH345" s="269"/>
      <c r="AI345" s="269"/>
      <c r="AJ345" s="269"/>
      <c r="AK345" s="269"/>
      <c r="AL345" s="269"/>
      <c r="AM345" s="269"/>
      <c r="AN345" s="269"/>
      <c r="AO345" s="269"/>
      <c r="AP345" s="269"/>
      <c r="AQ345" s="269"/>
      <c r="AR345" s="269"/>
      <c r="AS345" s="269"/>
      <c r="AT345" s="269"/>
      <c r="AU345" s="269"/>
      <c r="AV345" s="269"/>
      <c r="AW345" s="269"/>
      <c r="AX345" s="269"/>
      <c r="AY345" s="269"/>
      <c r="AZ345" s="269"/>
      <c r="BA345" s="269"/>
      <c r="BB345" s="269"/>
      <c r="BC345" s="269"/>
      <c r="BD345" s="269"/>
      <c r="BE345" s="269"/>
      <c r="BF345" s="269"/>
      <c r="BG345" s="269"/>
      <c r="BH345" s="269"/>
      <c r="BI345" s="269"/>
      <c r="BJ345" s="269"/>
      <c r="BK345" s="269"/>
      <c r="BL345" s="269"/>
      <c r="BM345" s="269"/>
      <c r="BN345" s="269"/>
      <c r="BO345" s="269"/>
      <c r="BP345" s="269"/>
      <c r="BQ345" s="269"/>
      <c r="BR345" s="269"/>
      <c r="BS345" s="269"/>
      <c r="BT345" s="269"/>
      <c r="BU345" s="269"/>
      <c r="BV345" s="269"/>
      <c r="BW345" s="269"/>
      <c r="BX345" s="269"/>
      <c r="BY345" s="269"/>
      <c r="BZ345" s="269"/>
      <c r="CA345" s="269"/>
      <c r="CB345" s="269"/>
      <c r="CC345" s="269"/>
      <c r="CD345" s="269"/>
      <c r="CE345" s="269"/>
      <c r="CF345" s="269"/>
      <c r="CG345" s="269"/>
      <c r="CH345" s="269"/>
      <c r="CI345" s="269"/>
      <c r="CJ345" s="269"/>
      <c r="CK345" s="269"/>
      <c r="CL345" s="269"/>
      <c r="CM345" s="269"/>
      <c r="CN345" s="269"/>
      <c r="CO345" s="269"/>
      <c r="CP345" s="269"/>
      <c r="CQ345" s="269"/>
      <c r="CR345" s="269"/>
      <c r="CS345" s="269"/>
      <c r="CT345" s="269"/>
      <c r="CU345" s="269"/>
      <c r="CV345" s="269"/>
      <c r="CW345" s="269"/>
      <c r="CX345" s="269"/>
      <c r="CY345" s="269"/>
      <c r="CZ345" s="269"/>
      <c r="DA345" s="269"/>
      <c r="DB345" s="269"/>
      <c r="DC345" s="269"/>
      <c r="DD345" s="269"/>
      <c r="DE345" s="269"/>
      <c r="DF345" s="269"/>
      <c r="DG345" s="269"/>
      <c r="DH345" s="269"/>
      <c r="DI345" s="269"/>
    </row>
    <row r="346" spans="1:113" x14ac:dyDescent="0.25">
      <c r="A346" s="269"/>
      <c r="B346" s="269"/>
      <c r="C346" s="269"/>
      <c r="D346" s="269"/>
      <c r="E346" s="269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269"/>
      <c r="AH346" s="269"/>
      <c r="AI346" s="269"/>
      <c r="AJ346" s="269"/>
      <c r="AK346" s="269"/>
      <c r="AL346" s="269"/>
      <c r="AM346" s="269"/>
      <c r="AN346" s="269"/>
      <c r="AO346" s="269"/>
      <c r="AP346" s="269"/>
      <c r="AQ346" s="269"/>
      <c r="AR346" s="269"/>
      <c r="AS346" s="269"/>
      <c r="AT346" s="269"/>
      <c r="AU346" s="269"/>
      <c r="AV346" s="269"/>
      <c r="AW346" s="269"/>
      <c r="AX346" s="269"/>
      <c r="AY346" s="269"/>
      <c r="AZ346" s="269"/>
      <c r="BA346" s="269"/>
      <c r="BB346" s="269"/>
      <c r="BC346" s="269"/>
      <c r="BD346" s="269"/>
      <c r="BE346" s="269"/>
      <c r="BF346" s="269"/>
      <c r="BG346" s="269"/>
      <c r="BH346" s="269"/>
      <c r="BI346" s="269"/>
      <c r="BJ346" s="269"/>
      <c r="BK346" s="269"/>
      <c r="BL346" s="269"/>
      <c r="BM346" s="269"/>
      <c r="BN346" s="269"/>
      <c r="BO346" s="269"/>
      <c r="BP346" s="269"/>
      <c r="BQ346" s="269"/>
      <c r="BR346" s="269"/>
      <c r="BS346" s="269"/>
      <c r="BT346" s="269"/>
      <c r="BU346" s="269"/>
      <c r="BV346" s="269"/>
      <c r="BW346" s="269"/>
      <c r="BX346" s="269"/>
      <c r="BY346" s="269"/>
      <c r="BZ346" s="269"/>
      <c r="CA346" s="269"/>
      <c r="CB346" s="269"/>
      <c r="CC346" s="269"/>
      <c r="CD346" s="269"/>
      <c r="CE346" s="269"/>
      <c r="CF346" s="269"/>
      <c r="CG346" s="269"/>
      <c r="CH346" s="269"/>
      <c r="CI346" s="269"/>
      <c r="CJ346" s="269"/>
      <c r="CK346" s="269"/>
      <c r="CL346" s="269"/>
      <c r="CM346" s="269"/>
      <c r="CN346" s="269"/>
      <c r="CO346" s="269"/>
      <c r="CP346" s="269"/>
      <c r="CQ346" s="269"/>
      <c r="CR346" s="269"/>
      <c r="CS346" s="269"/>
      <c r="CT346" s="269"/>
      <c r="CU346" s="269"/>
      <c r="CV346" s="269"/>
      <c r="CW346" s="269"/>
      <c r="CX346" s="269"/>
      <c r="CY346" s="269"/>
      <c r="CZ346" s="269"/>
      <c r="DA346" s="269"/>
      <c r="DB346" s="269"/>
      <c r="DC346" s="269"/>
      <c r="DD346" s="269"/>
      <c r="DE346" s="269"/>
      <c r="DF346" s="269"/>
      <c r="DG346" s="269"/>
      <c r="DH346" s="269"/>
      <c r="DI346" s="269"/>
    </row>
    <row r="347" spans="1:113" x14ac:dyDescent="0.25">
      <c r="A347" s="269"/>
      <c r="B347" s="269"/>
      <c r="C347" s="269"/>
      <c r="D347" s="269"/>
      <c r="E347" s="269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69"/>
      <c r="AE347" s="269"/>
      <c r="AF347" s="269"/>
      <c r="AG347" s="269"/>
      <c r="AH347" s="269"/>
      <c r="AI347" s="269"/>
      <c r="AJ347" s="269"/>
      <c r="AK347" s="269"/>
      <c r="AL347" s="269"/>
      <c r="AM347" s="269"/>
      <c r="AN347" s="269"/>
      <c r="AO347" s="269"/>
      <c r="AP347" s="269"/>
      <c r="AQ347" s="269"/>
      <c r="AR347" s="269"/>
      <c r="AS347" s="269"/>
      <c r="AT347" s="269"/>
      <c r="AU347" s="269"/>
      <c r="AV347" s="269"/>
      <c r="AW347" s="269"/>
      <c r="AX347" s="269"/>
      <c r="AY347" s="269"/>
      <c r="AZ347" s="269"/>
      <c r="BA347" s="269"/>
      <c r="BB347" s="269"/>
      <c r="BC347" s="269"/>
      <c r="BD347" s="269"/>
      <c r="BE347" s="269"/>
      <c r="BF347" s="269"/>
      <c r="BG347" s="269"/>
      <c r="BH347" s="269"/>
      <c r="BI347" s="269"/>
      <c r="BJ347" s="269"/>
      <c r="BK347" s="269"/>
      <c r="BL347" s="269"/>
      <c r="BM347" s="269"/>
      <c r="BN347" s="269"/>
      <c r="BO347" s="269"/>
      <c r="BP347" s="269"/>
      <c r="BQ347" s="269"/>
      <c r="BR347" s="269"/>
      <c r="BS347" s="269"/>
      <c r="BT347" s="269"/>
      <c r="BU347" s="269"/>
      <c r="BV347" s="269"/>
      <c r="BW347" s="269"/>
      <c r="BX347" s="269"/>
      <c r="BY347" s="269"/>
      <c r="BZ347" s="269"/>
      <c r="CA347" s="269"/>
      <c r="CB347" s="269"/>
      <c r="CC347" s="269"/>
      <c r="CD347" s="269"/>
      <c r="CE347" s="269"/>
      <c r="CF347" s="269"/>
      <c r="CG347" s="269"/>
      <c r="CH347" s="269"/>
      <c r="CI347" s="269"/>
      <c r="CJ347" s="269"/>
      <c r="CK347" s="269"/>
      <c r="CL347" s="269"/>
      <c r="CM347" s="269"/>
      <c r="CN347" s="269"/>
      <c r="CO347" s="269"/>
      <c r="CP347" s="269"/>
      <c r="CQ347" s="269"/>
      <c r="CR347" s="269"/>
      <c r="CS347" s="269"/>
      <c r="CT347" s="269"/>
      <c r="CU347" s="269"/>
      <c r="CV347" s="269"/>
      <c r="CW347" s="269"/>
      <c r="CX347" s="269"/>
      <c r="CY347" s="269"/>
      <c r="CZ347" s="269"/>
      <c r="DA347" s="269"/>
      <c r="DB347" s="269"/>
      <c r="DC347" s="269"/>
      <c r="DD347" s="269"/>
      <c r="DE347" s="269"/>
      <c r="DF347" s="269"/>
      <c r="DG347" s="269"/>
      <c r="DH347" s="269"/>
      <c r="DI347" s="269"/>
    </row>
    <row r="348" spans="1:113" x14ac:dyDescent="0.25">
      <c r="A348" s="269"/>
      <c r="B348" s="269"/>
      <c r="C348" s="269"/>
      <c r="D348" s="269"/>
      <c r="E348" s="269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69"/>
      <c r="AE348" s="269"/>
      <c r="AF348" s="269"/>
      <c r="AG348" s="269"/>
      <c r="AH348" s="269"/>
      <c r="AI348" s="269"/>
      <c r="AJ348" s="269"/>
      <c r="AK348" s="269"/>
      <c r="AL348" s="269"/>
      <c r="AM348" s="269"/>
      <c r="AN348" s="269"/>
      <c r="AO348" s="269"/>
      <c r="AP348" s="269"/>
      <c r="AQ348" s="269"/>
      <c r="AR348" s="269"/>
      <c r="AS348" s="269"/>
      <c r="AT348" s="269"/>
      <c r="AU348" s="269"/>
      <c r="AV348" s="269"/>
      <c r="AW348" s="269"/>
      <c r="AX348" s="269"/>
      <c r="AY348" s="269"/>
      <c r="AZ348" s="269"/>
      <c r="BA348" s="269"/>
      <c r="BB348" s="269"/>
      <c r="BC348" s="269"/>
      <c r="BD348" s="269"/>
      <c r="BE348" s="269"/>
      <c r="BF348" s="269"/>
      <c r="BG348" s="269"/>
      <c r="BH348" s="269"/>
      <c r="BI348" s="269"/>
      <c r="BJ348" s="269"/>
      <c r="BK348" s="269"/>
      <c r="BL348" s="269"/>
      <c r="BM348" s="269"/>
      <c r="BN348" s="269"/>
      <c r="BO348" s="269"/>
      <c r="BP348" s="269"/>
      <c r="BQ348" s="269"/>
      <c r="BR348" s="269"/>
      <c r="BS348" s="269"/>
      <c r="BT348" s="269"/>
      <c r="BU348" s="269"/>
      <c r="BV348" s="269"/>
      <c r="BW348" s="269"/>
      <c r="BX348" s="269"/>
      <c r="BY348" s="269"/>
      <c r="BZ348" s="269"/>
      <c r="CA348" s="269"/>
      <c r="CB348" s="269"/>
      <c r="CC348" s="269"/>
      <c r="CD348" s="269"/>
      <c r="CE348" s="269"/>
      <c r="CF348" s="269"/>
      <c r="CG348" s="269"/>
      <c r="CH348" s="269"/>
      <c r="CI348" s="269"/>
      <c r="CJ348" s="269"/>
      <c r="CK348" s="269"/>
      <c r="CL348" s="269"/>
      <c r="CM348" s="269"/>
      <c r="CN348" s="269"/>
      <c r="CO348" s="269"/>
      <c r="CP348" s="269"/>
      <c r="CQ348" s="269"/>
      <c r="CR348" s="269"/>
      <c r="CS348" s="269"/>
      <c r="CT348" s="269"/>
      <c r="CU348" s="269"/>
      <c r="CV348" s="269"/>
      <c r="CW348" s="269"/>
      <c r="CX348" s="269"/>
      <c r="CY348" s="269"/>
      <c r="CZ348" s="269"/>
      <c r="DA348" s="269"/>
      <c r="DB348" s="269"/>
      <c r="DC348" s="269"/>
      <c r="DD348" s="269"/>
      <c r="DE348" s="269"/>
      <c r="DF348" s="269"/>
      <c r="DG348" s="269"/>
      <c r="DH348" s="269"/>
      <c r="DI348" s="269"/>
    </row>
    <row r="349" spans="1:113" x14ac:dyDescent="0.25">
      <c r="A349" s="269"/>
      <c r="B349" s="269"/>
      <c r="C349" s="2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269"/>
      <c r="AH349" s="269"/>
      <c r="AI349" s="269"/>
      <c r="AJ349" s="269"/>
      <c r="AK349" s="269"/>
      <c r="AL349" s="269"/>
      <c r="AM349" s="269"/>
      <c r="AN349" s="269"/>
      <c r="AO349" s="269"/>
      <c r="AP349" s="269"/>
      <c r="AQ349" s="269"/>
      <c r="AR349" s="269"/>
      <c r="AS349" s="269"/>
      <c r="AT349" s="269"/>
      <c r="AU349" s="269"/>
      <c r="AV349" s="269"/>
      <c r="AW349" s="269"/>
      <c r="AX349" s="269"/>
      <c r="AY349" s="269"/>
      <c r="AZ349" s="269"/>
      <c r="BA349" s="269"/>
      <c r="BB349" s="269"/>
      <c r="BC349" s="269"/>
      <c r="BD349" s="269"/>
      <c r="BE349" s="269"/>
      <c r="BF349" s="269"/>
      <c r="BG349" s="269"/>
      <c r="BH349" s="269"/>
      <c r="BI349" s="269"/>
      <c r="BJ349" s="269"/>
      <c r="BK349" s="269"/>
      <c r="BL349" s="269"/>
      <c r="BM349" s="269"/>
      <c r="BN349" s="269"/>
      <c r="BO349" s="269"/>
      <c r="BP349" s="269"/>
      <c r="BQ349" s="269"/>
      <c r="BR349" s="269"/>
      <c r="BS349" s="269"/>
      <c r="BT349" s="269"/>
      <c r="BU349" s="269"/>
      <c r="BV349" s="269"/>
      <c r="BW349" s="269"/>
      <c r="BX349" s="269"/>
      <c r="BY349" s="269"/>
      <c r="BZ349" s="269"/>
      <c r="CA349" s="269"/>
      <c r="CB349" s="269"/>
      <c r="CC349" s="269"/>
      <c r="CD349" s="269"/>
      <c r="CE349" s="269"/>
      <c r="CF349" s="269"/>
      <c r="CG349" s="269"/>
      <c r="CH349" s="269"/>
      <c r="CI349" s="269"/>
      <c r="CJ349" s="269"/>
      <c r="CK349" s="269"/>
      <c r="CL349" s="269"/>
      <c r="CM349" s="269"/>
      <c r="CN349" s="269"/>
      <c r="CO349" s="269"/>
      <c r="CP349" s="269"/>
      <c r="CQ349" s="269"/>
      <c r="CR349" s="269"/>
      <c r="CS349" s="269"/>
      <c r="CT349" s="269"/>
      <c r="CU349" s="269"/>
      <c r="CV349" s="269"/>
      <c r="CW349" s="269"/>
      <c r="CX349" s="269"/>
      <c r="CY349" s="269"/>
      <c r="CZ349" s="269"/>
      <c r="DA349" s="269"/>
      <c r="DB349" s="269"/>
      <c r="DC349" s="269"/>
      <c r="DD349" s="269"/>
      <c r="DE349" s="269"/>
      <c r="DF349" s="269"/>
      <c r="DG349" s="269"/>
      <c r="DH349" s="269"/>
      <c r="DI349" s="269"/>
    </row>
    <row r="350" spans="1:113" x14ac:dyDescent="0.25">
      <c r="A350" s="269"/>
      <c r="B350" s="269"/>
      <c r="C350" s="269"/>
      <c r="D350" s="269"/>
      <c r="E350" s="269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69"/>
      <c r="AE350" s="269"/>
      <c r="AF350" s="269"/>
      <c r="AG350" s="269"/>
      <c r="AH350" s="269"/>
      <c r="AI350" s="269"/>
      <c r="AJ350" s="269"/>
      <c r="AK350" s="269"/>
      <c r="AL350" s="269"/>
      <c r="AM350" s="269"/>
      <c r="AN350" s="269"/>
      <c r="AO350" s="269"/>
      <c r="AP350" s="269"/>
      <c r="AQ350" s="269"/>
      <c r="AR350" s="269"/>
      <c r="AS350" s="269"/>
      <c r="AT350" s="269"/>
      <c r="AU350" s="269"/>
      <c r="AV350" s="269"/>
      <c r="AW350" s="269"/>
      <c r="AX350" s="269"/>
      <c r="AY350" s="269"/>
      <c r="AZ350" s="269"/>
      <c r="BA350" s="269"/>
      <c r="BB350" s="269"/>
      <c r="BC350" s="269"/>
      <c r="BD350" s="269"/>
      <c r="BE350" s="269"/>
      <c r="BF350" s="269"/>
      <c r="BG350" s="269"/>
      <c r="BH350" s="269"/>
      <c r="BI350" s="269"/>
      <c r="BJ350" s="269"/>
      <c r="BK350" s="269"/>
      <c r="BL350" s="269"/>
      <c r="BM350" s="269"/>
      <c r="BN350" s="269"/>
      <c r="BO350" s="269"/>
      <c r="BP350" s="269"/>
      <c r="BQ350" s="269"/>
      <c r="BR350" s="269"/>
      <c r="BS350" s="269"/>
      <c r="BT350" s="269"/>
      <c r="BU350" s="269"/>
      <c r="BV350" s="269"/>
      <c r="BW350" s="269"/>
      <c r="BX350" s="269"/>
      <c r="BY350" s="269"/>
      <c r="BZ350" s="269"/>
      <c r="CA350" s="269"/>
      <c r="CB350" s="269"/>
      <c r="CC350" s="269"/>
      <c r="CD350" s="269"/>
      <c r="CE350" s="269"/>
      <c r="CF350" s="269"/>
      <c r="CG350" s="269"/>
      <c r="CH350" s="269"/>
      <c r="CI350" s="269"/>
      <c r="CJ350" s="269"/>
      <c r="CK350" s="269"/>
      <c r="CL350" s="269"/>
      <c r="CM350" s="269"/>
      <c r="CN350" s="269"/>
      <c r="CO350" s="269"/>
      <c r="CP350" s="269"/>
      <c r="CQ350" s="269"/>
      <c r="CR350" s="269"/>
      <c r="CS350" s="269"/>
      <c r="CT350" s="269"/>
      <c r="CU350" s="269"/>
      <c r="CV350" s="269"/>
      <c r="CW350" s="269"/>
      <c r="CX350" s="269"/>
      <c r="CY350" s="269"/>
      <c r="CZ350" s="269"/>
      <c r="DA350" s="269"/>
      <c r="DB350" s="269"/>
      <c r="DC350" s="269"/>
      <c r="DD350" s="269"/>
      <c r="DE350" s="269"/>
      <c r="DF350" s="269"/>
      <c r="DG350" s="269"/>
      <c r="DH350" s="269"/>
      <c r="DI350" s="269"/>
    </row>
    <row r="351" spans="1:113" x14ac:dyDescent="0.25">
      <c r="A351" s="269"/>
      <c r="B351" s="269"/>
      <c r="C351" s="2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69"/>
      <c r="AE351" s="269"/>
      <c r="AF351" s="269"/>
      <c r="AG351" s="269"/>
      <c r="AH351" s="269"/>
      <c r="AI351" s="269"/>
      <c r="AJ351" s="269"/>
      <c r="AK351" s="269"/>
      <c r="AL351" s="269"/>
      <c r="AM351" s="269"/>
      <c r="AN351" s="269"/>
      <c r="AO351" s="269"/>
      <c r="AP351" s="269"/>
      <c r="AQ351" s="269"/>
      <c r="AR351" s="269"/>
      <c r="AS351" s="269"/>
      <c r="AT351" s="269"/>
      <c r="AU351" s="269"/>
      <c r="AV351" s="269"/>
      <c r="AW351" s="269"/>
      <c r="AX351" s="269"/>
      <c r="AY351" s="269"/>
      <c r="AZ351" s="269"/>
      <c r="BA351" s="269"/>
      <c r="BB351" s="269"/>
      <c r="BC351" s="269"/>
      <c r="BD351" s="269"/>
      <c r="BE351" s="269"/>
      <c r="BF351" s="269"/>
      <c r="BG351" s="269"/>
      <c r="BH351" s="269"/>
      <c r="BI351" s="269"/>
      <c r="BJ351" s="269"/>
      <c r="BK351" s="269"/>
      <c r="BL351" s="269"/>
      <c r="BM351" s="269"/>
      <c r="BN351" s="269"/>
      <c r="BO351" s="269"/>
      <c r="BP351" s="269"/>
      <c r="BQ351" s="269"/>
      <c r="BR351" s="269"/>
      <c r="BS351" s="269"/>
      <c r="BT351" s="269"/>
      <c r="BU351" s="269"/>
      <c r="BV351" s="269"/>
      <c r="BW351" s="269"/>
      <c r="BX351" s="269"/>
      <c r="BY351" s="269"/>
      <c r="BZ351" s="269"/>
      <c r="CA351" s="269"/>
      <c r="CB351" s="269"/>
      <c r="CC351" s="269"/>
      <c r="CD351" s="269"/>
      <c r="CE351" s="269"/>
      <c r="CF351" s="269"/>
      <c r="CG351" s="269"/>
      <c r="CH351" s="269"/>
      <c r="CI351" s="269"/>
      <c r="CJ351" s="269"/>
      <c r="CK351" s="269"/>
      <c r="CL351" s="269"/>
      <c r="CM351" s="269"/>
      <c r="CN351" s="269"/>
      <c r="CO351" s="269"/>
      <c r="CP351" s="269"/>
      <c r="CQ351" s="269"/>
      <c r="CR351" s="269"/>
      <c r="CS351" s="269"/>
      <c r="CT351" s="269"/>
      <c r="CU351" s="269"/>
      <c r="CV351" s="269"/>
      <c r="CW351" s="269"/>
      <c r="CX351" s="269"/>
      <c r="CY351" s="269"/>
      <c r="CZ351" s="269"/>
      <c r="DA351" s="269"/>
      <c r="DB351" s="269"/>
      <c r="DC351" s="269"/>
      <c r="DD351" s="269"/>
      <c r="DE351" s="269"/>
      <c r="DF351" s="269"/>
      <c r="DG351" s="269"/>
      <c r="DH351" s="269"/>
      <c r="DI351" s="269"/>
    </row>
    <row r="352" spans="1:113" x14ac:dyDescent="0.25">
      <c r="A352" s="269"/>
      <c r="B352" s="269"/>
      <c r="C352" s="269"/>
      <c r="D352" s="269"/>
      <c r="E352" s="269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69"/>
      <c r="AE352" s="269"/>
      <c r="AF352" s="269"/>
      <c r="AG352" s="269"/>
      <c r="AH352" s="269"/>
      <c r="AI352" s="269"/>
      <c r="AJ352" s="269"/>
      <c r="AK352" s="269"/>
      <c r="AL352" s="269"/>
      <c r="AM352" s="269"/>
      <c r="AN352" s="269"/>
      <c r="AO352" s="269"/>
      <c r="AP352" s="269"/>
      <c r="AQ352" s="269"/>
      <c r="AR352" s="269"/>
      <c r="AS352" s="269"/>
      <c r="AT352" s="269"/>
      <c r="AU352" s="269"/>
      <c r="AV352" s="269"/>
      <c r="AW352" s="269"/>
      <c r="AX352" s="269"/>
      <c r="AY352" s="269"/>
      <c r="AZ352" s="269"/>
      <c r="BA352" s="269"/>
      <c r="BB352" s="269"/>
      <c r="BC352" s="269"/>
      <c r="BD352" s="269"/>
      <c r="BE352" s="269"/>
      <c r="BF352" s="269"/>
      <c r="BG352" s="269"/>
      <c r="BH352" s="269"/>
      <c r="BI352" s="269"/>
      <c r="BJ352" s="269"/>
      <c r="BK352" s="269"/>
      <c r="BL352" s="269"/>
      <c r="BM352" s="269"/>
      <c r="BN352" s="269"/>
      <c r="BO352" s="269"/>
      <c r="BP352" s="269"/>
      <c r="BQ352" s="269"/>
      <c r="BR352" s="269"/>
      <c r="BS352" s="269"/>
      <c r="BT352" s="269"/>
      <c r="BU352" s="269"/>
      <c r="BV352" s="269"/>
      <c r="BW352" s="269"/>
      <c r="BX352" s="269"/>
      <c r="BY352" s="269"/>
      <c r="BZ352" s="269"/>
      <c r="CA352" s="269"/>
      <c r="CB352" s="269"/>
      <c r="CC352" s="269"/>
      <c r="CD352" s="269"/>
      <c r="CE352" s="269"/>
      <c r="CF352" s="269"/>
      <c r="CG352" s="269"/>
      <c r="CH352" s="269"/>
      <c r="CI352" s="269"/>
      <c r="CJ352" s="269"/>
      <c r="CK352" s="269"/>
      <c r="CL352" s="269"/>
      <c r="CM352" s="269"/>
      <c r="CN352" s="269"/>
      <c r="CO352" s="269"/>
      <c r="CP352" s="269"/>
      <c r="CQ352" s="269"/>
      <c r="CR352" s="269"/>
      <c r="CS352" s="269"/>
      <c r="CT352" s="269"/>
      <c r="CU352" s="269"/>
      <c r="CV352" s="269"/>
      <c r="CW352" s="269"/>
      <c r="CX352" s="269"/>
      <c r="CY352" s="269"/>
      <c r="CZ352" s="269"/>
      <c r="DA352" s="269"/>
      <c r="DB352" s="269"/>
      <c r="DC352" s="269"/>
      <c r="DD352" s="269"/>
      <c r="DE352" s="269"/>
      <c r="DF352" s="269"/>
      <c r="DG352" s="269"/>
      <c r="DH352" s="269"/>
      <c r="DI352" s="269"/>
    </row>
    <row r="353" spans="1:113" x14ac:dyDescent="0.25">
      <c r="A353" s="269"/>
      <c r="B353" s="269"/>
      <c r="C353" s="269"/>
      <c r="D353" s="269"/>
      <c r="E353" s="269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69"/>
      <c r="AE353" s="269"/>
      <c r="AF353" s="269"/>
      <c r="AG353" s="269"/>
      <c r="AH353" s="269"/>
      <c r="AI353" s="269"/>
      <c r="AJ353" s="269"/>
      <c r="AK353" s="269"/>
      <c r="AL353" s="269"/>
      <c r="AM353" s="269"/>
      <c r="AN353" s="269"/>
      <c r="AO353" s="269"/>
      <c r="AP353" s="269"/>
      <c r="AQ353" s="269"/>
      <c r="AR353" s="269"/>
      <c r="AS353" s="269"/>
      <c r="AT353" s="269"/>
      <c r="AU353" s="269"/>
      <c r="AV353" s="269"/>
      <c r="AW353" s="269"/>
      <c r="AX353" s="269"/>
      <c r="AY353" s="269"/>
      <c r="AZ353" s="269"/>
      <c r="BA353" s="269"/>
      <c r="BB353" s="269"/>
      <c r="BC353" s="269"/>
      <c r="BD353" s="269"/>
      <c r="BE353" s="269"/>
      <c r="BF353" s="269"/>
      <c r="BG353" s="269"/>
      <c r="BH353" s="269"/>
      <c r="BI353" s="269"/>
      <c r="BJ353" s="269"/>
      <c r="BK353" s="269"/>
      <c r="BL353" s="269"/>
      <c r="BM353" s="269"/>
      <c r="BN353" s="269"/>
      <c r="BO353" s="269"/>
      <c r="BP353" s="269"/>
      <c r="BQ353" s="269"/>
      <c r="BR353" s="269"/>
      <c r="BS353" s="269"/>
      <c r="BT353" s="269"/>
      <c r="BU353" s="269"/>
      <c r="BV353" s="269"/>
      <c r="BW353" s="269"/>
      <c r="BX353" s="269"/>
      <c r="BY353" s="269"/>
      <c r="BZ353" s="269"/>
      <c r="CA353" s="269"/>
      <c r="CB353" s="269"/>
      <c r="CC353" s="269"/>
      <c r="CD353" s="269"/>
      <c r="CE353" s="269"/>
      <c r="CF353" s="269"/>
      <c r="CG353" s="269"/>
      <c r="CH353" s="269"/>
      <c r="CI353" s="269"/>
      <c r="CJ353" s="269"/>
      <c r="CK353" s="269"/>
      <c r="CL353" s="269"/>
      <c r="CM353" s="269"/>
      <c r="CN353" s="269"/>
      <c r="CO353" s="269"/>
      <c r="CP353" s="269"/>
      <c r="CQ353" s="269"/>
      <c r="CR353" s="269"/>
      <c r="CS353" s="269"/>
      <c r="CT353" s="269"/>
      <c r="CU353" s="269"/>
      <c r="CV353" s="269"/>
      <c r="CW353" s="269"/>
      <c r="CX353" s="269"/>
      <c r="CY353" s="269"/>
      <c r="CZ353" s="269"/>
      <c r="DA353" s="269"/>
      <c r="DB353" s="269"/>
      <c r="DC353" s="269"/>
      <c r="DD353" s="269"/>
      <c r="DE353" s="269"/>
      <c r="DF353" s="269"/>
      <c r="DG353" s="269"/>
      <c r="DH353" s="269"/>
      <c r="DI353" s="269"/>
    </row>
    <row r="354" spans="1:113" x14ac:dyDescent="0.25">
      <c r="A354" s="269"/>
      <c r="B354" s="269"/>
      <c r="C354" s="269"/>
      <c r="D354" s="269"/>
      <c r="E354" s="269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69"/>
      <c r="AE354" s="269"/>
      <c r="AF354" s="269"/>
      <c r="AG354" s="269"/>
      <c r="AH354" s="269"/>
      <c r="AI354" s="269"/>
      <c r="AJ354" s="269"/>
      <c r="AK354" s="269"/>
      <c r="AL354" s="269"/>
      <c r="AM354" s="269"/>
      <c r="AN354" s="269"/>
      <c r="AO354" s="269"/>
      <c r="AP354" s="269"/>
      <c r="AQ354" s="269"/>
      <c r="AR354" s="269"/>
      <c r="AS354" s="269"/>
      <c r="AT354" s="269"/>
      <c r="AU354" s="269"/>
      <c r="AV354" s="269"/>
      <c r="AW354" s="269"/>
      <c r="AX354" s="269"/>
      <c r="AY354" s="269"/>
      <c r="AZ354" s="269"/>
      <c r="BA354" s="269"/>
      <c r="BB354" s="269"/>
      <c r="BC354" s="269"/>
      <c r="BD354" s="269"/>
      <c r="BE354" s="269"/>
      <c r="BF354" s="269"/>
      <c r="BG354" s="269"/>
      <c r="BH354" s="269"/>
      <c r="BI354" s="269"/>
      <c r="BJ354" s="269"/>
      <c r="BK354" s="269"/>
      <c r="BL354" s="269"/>
      <c r="BM354" s="269"/>
      <c r="BN354" s="269"/>
      <c r="BO354" s="269"/>
      <c r="BP354" s="269"/>
      <c r="BQ354" s="269"/>
      <c r="BR354" s="269"/>
      <c r="BS354" s="269"/>
      <c r="BT354" s="269"/>
      <c r="BU354" s="269"/>
      <c r="BV354" s="269"/>
      <c r="BW354" s="269"/>
      <c r="BX354" s="269"/>
      <c r="BY354" s="269"/>
      <c r="BZ354" s="269"/>
      <c r="CA354" s="269"/>
      <c r="CB354" s="269"/>
      <c r="CC354" s="269"/>
      <c r="CD354" s="269"/>
      <c r="CE354" s="269"/>
      <c r="CF354" s="269"/>
      <c r="CG354" s="269"/>
      <c r="CH354" s="269"/>
      <c r="CI354" s="269"/>
      <c r="CJ354" s="269"/>
      <c r="CK354" s="269"/>
      <c r="CL354" s="269"/>
      <c r="CM354" s="269"/>
      <c r="CN354" s="269"/>
      <c r="CO354" s="269"/>
      <c r="CP354" s="269"/>
      <c r="CQ354" s="269"/>
      <c r="CR354" s="269"/>
      <c r="CS354" s="269"/>
      <c r="CT354" s="269"/>
      <c r="CU354" s="269"/>
      <c r="CV354" s="269"/>
      <c r="CW354" s="269"/>
      <c r="CX354" s="269"/>
      <c r="CY354" s="269"/>
      <c r="CZ354" s="269"/>
      <c r="DA354" s="269"/>
      <c r="DB354" s="269"/>
      <c r="DC354" s="269"/>
      <c r="DD354" s="269"/>
      <c r="DE354" s="269"/>
      <c r="DF354" s="269"/>
      <c r="DG354" s="269"/>
      <c r="DH354" s="269"/>
      <c r="DI354" s="269"/>
    </row>
    <row r="355" spans="1:113" x14ac:dyDescent="0.25">
      <c r="A355" s="269"/>
      <c r="B355" s="269"/>
      <c r="C355" s="269"/>
      <c r="D355" s="269"/>
      <c r="E355" s="269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  <c r="AA355" s="269"/>
      <c r="AB355" s="269"/>
      <c r="AC355" s="269"/>
      <c r="AD355" s="269"/>
      <c r="AE355" s="269"/>
      <c r="AF355" s="269"/>
      <c r="AG355" s="269"/>
      <c r="AH355" s="269"/>
      <c r="AI355" s="269"/>
      <c r="AJ355" s="269"/>
      <c r="AK355" s="269"/>
      <c r="AL355" s="269"/>
      <c r="AM355" s="269"/>
      <c r="AN355" s="269"/>
      <c r="AO355" s="269"/>
      <c r="AP355" s="269"/>
      <c r="AQ355" s="269"/>
      <c r="AR355" s="269"/>
      <c r="AS355" s="269"/>
      <c r="AT355" s="269"/>
      <c r="AU355" s="269"/>
      <c r="AV355" s="269"/>
      <c r="AW355" s="269"/>
      <c r="AX355" s="269"/>
      <c r="AY355" s="269"/>
      <c r="AZ355" s="269"/>
      <c r="BA355" s="269"/>
      <c r="BB355" s="269"/>
      <c r="BC355" s="269"/>
      <c r="BD355" s="269"/>
      <c r="BE355" s="269"/>
      <c r="BF355" s="269"/>
      <c r="BG355" s="269"/>
      <c r="BH355" s="269"/>
      <c r="BI355" s="269"/>
      <c r="BJ355" s="269"/>
      <c r="BK355" s="269"/>
      <c r="BL355" s="269"/>
      <c r="BM355" s="269"/>
      <c r="BN355" s="269"/>
      <c r="BO355" s="269"/>
      <c r="BP355" s="269"/>
      <c r="BQ355" s="269"/>
      <c r="BR355" s="269"/>
      <c r="BS355" s="269"/>
      <c r="BT355" s="269"/>
      <c r="BU355" s="269"/>
      <c r="BV355" s="269"/>
      <c r="BW355" s="269"/>
      <c r="BX355" s="269"/>
      <c r="BY355" s="269"/>
      <c r="BZ355" s="269"/>
      <c r="CA355" s="269"/>
      <c r="CB355" s="269"/>
      <c r="CC355" s="269"/>
      <c r="CD355" s="269"/>
      <c r="CE355" s="269"/>
      <c r="CF355" s="269"/>
      <c r="CG355" s="269"/>
      <c r="CH355" s="269"/>
      <c r="CI355" s="269"/>
      <c r="CJ355" s="269"/>
      <c r="CK355" s="269"/>
      <c r="CL355" s="269"/>
      <c r="CM355" s="269"/>
      <c r="CN355" s="269"/>
      <c r="CO355" s="269"/>
      <c r="CP355" s="269"/>
      <c r="CQ355" s="269"/>
      <c r="CR355" s="269"/>
      <c r="CS355" s="269"/>
      <c r="CT355" s="269"/>
      <c r="CU355" s="269"/>
      <c r="CV355" s="269"/>
      <c r="CW355" s="269"/>
      <c r="CX355" s="269"/>
      <c r="CY355" s="269"/>
      <c r="CZ355" s="269"/>
      <c r="DA355" s="269"/>
      <c r="DB355" s="269"/>
      <c r="DC355" s="269"/>
      <c r="DD355" s="269"/>
      <c r="DE355" s="269"/>
      <c r="DF355" s="269"/>
      <c r="DG355" s="269"/>
      <c r="DH355" s="269"/>
      <c r="DI355" s="269"/>
    </row>
    <row r="356" spans="1:113" x14ac:dyDescent="0.25">
      <c r="A356" s="269"/>
      <c r="B356" s="269"/>
      <c r="C356" s="269"/>
      <c r="D356" s="269"/>
      <c r="E356" s="269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69"/>
      <c r="AE356" s="269"/>
      <c r="AF356" s="269"/>
      <c r="AG356" s="269"/>
      <c r="AH356" s="269"/>
      <c r="AI356" s="269"/>
      <c r="AJ356" s="269"/>
      <c r="AK356" s="269"/>
      <c r="AL356" s="269"/>
      <c r="AM356" s="269"/>
      <c r="AN356" s="269"/>
      <c r="AO356" s="269"/>
      <c r="AP356" s="269"/>
      <c r="AQ356" s="269"/>
      <c r="AR356" s="269"/>
      <c r="AS356" s="269"/>
      <c r="AT356" s="269"/>
      <c r="AU356" s="269"/>
      <c r="AV356" s="269"/>
      <c r="AW356" s="269"/>
      <c r="AX356" s="269"/>
      <c r="AY356" s="269"/>
      <c r="AZ356" s="269"/>
      <c r="BA356" s="269"/>
      <c r="BB356" s="269"/>
      <c r="BC356" s="269"/>
      <c r="BD356" s="269"/>
      <c r="BE356" s="269"/>
      <c r="BF356" s="269"/>
      <c r="BG356" s="269"/>
      <c r="BH356" s="269"/>
      <c r="BI356" s="269"/>
      <c r="BJ356" s="269"/>
      <c r="BK356" s="269"/>
      <c r="BL356" s="269"/>
      <c r="BM356" s="269"/>
      <c r="BN356" s="269"/>
      <c r="BO356" s="269"/>
      <c r="BP356" s="269"/>
      <c r="BQ356" s="269"/>
      <c r="BR356" s="269"/>
      <c r="BS356" s="269"/>
      <c r="BT356" s="269"/>
      <c r="BU356" s="269"/>
      <c r="BV356" s="269"/>
      <c r="BW356" s="269"/>
      <c r="BX356" s="269"/>
      <c r="BY356" s="269"/>
      <c r="BZ356" s="269"/>
      <c r="CA356" s="269"/>
      <c r="CB356" s="269"/>
      <c r="CC356" s="269"/>
      <c r="CD356" s="269"/>
      <c r="CE356" s="269"/>
      <c r="CF356" s="269"/>
      <c r="CG356" s="269"/>
      <c r="CH356" s="269"/>
      <c r="CI356" s="269"/>
      <c r="CJ356" s="269"/>
      <c r="CK356" s="269"/>
      <c r="CL356" s="269"/>
      <c r="CM356" s="269"/>
      <c r="CN356" s="269"/>
      <c r="CO356" s="269"/>
      <c r="CP356" s="269"/>
      <c r="CQ356" s="269"/>
      <c r="CR356" s="269"/>
      <c r="CS356" s="269"/>
      <c r="CT356" s="269"/>
      <c r="CU356" s="269"/>
      <c r="CV356" s="269"/>
      <c r="CW356" s="269"/>
      <c r="CX356" s="269"/>
      <c r="CY356" s="269"/>
      <c r="CZ356" s="269"/>
      <c r="DA356" s="269"/>
      <c r="DB356" s="269"/>
      <c r="DC356" s="269"/>
      <c r="DD356" s="269"/>
      <c r="DE356" s="269"/>
      <c r="DF356" s="269"/>
      <c r="DG356" s="269"/>
      <c r="DH356" s="269"/>
      <c r="DI356" s="269"/>
    </row>
    <row r="357" spans="1:113" x14ac:dyDescent="0.25">
      <c r="A357" s="269"/>
      <c r="B357" s="269"/>
      <c r="C357" s="269"/>
      <c r="D357" s="269"/>
      <c r="E357" s="269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69"/>
      <c r="AE357" s="269"/>
      <c r="AF357" s="269"/>
      <c r="AG357" s="269"/>
      <c r="AH357" s="269"/>
      <c r="AI357" s="269"/>
      <c r="AJ357" s="269"/>
      <c r="AK357" s="269"/>
      <c r="AL357" s="269"/>
      <c r="AM357" s="269"/>
      <c r="AN357" s="269"/>
      <c r="AO357" s="269"/>
      <c r="AP357" s="269"/>
      <c r="AQ357" s="269"/>
      <c r="AR357" s="269"/>
      <c r="AS357" s="269"/>
      <c r="AT357" s="269"/>
      <c r="AU357" s="269"/>
      <c r="AV357" s="269"/>
      <c r="AW357" s="269"/>
      <c r="AX357" s="269"/>
      <c r="AY357" s="269"/>
      <c r="AZ357" s="269"/>
      <c r="BA357" s="269"/>
      <c r="BB357" s="269"/>
      <c r="BC357" s="269"/>
      <c r="BD357" s="269"/>
      <c r="BE357" s="269"/>
      <c r="BF357" s="269"/>
      <c r="BG357" s="269"/>
      <c r="BH357" s="269"/>
      <c r="BI357" s="269"/>
      <c r="BJ357" s="269"/>
      <c r="BK357" s="269"/>
      <c r="BL357" s="269"/>
      <c r="BM357" s="269"/>
      <c r="BN357" s="269"/>
      <c r="BO357" s="269"/>
      <c r="BP357" s="269"/>
      <c r="BQ357" s="269"/>
      <c r="BR357" s="269"/>
      <c r="BS357" s="269"/>
      <c r="BT357" s="269"/>
      <c r="BU357" s="269"/>
      <c r="BV357" s="269"/>
      <c r="BW357" s="269"/>
      <c r="BX357" s="269"/>
      <c r="BY357" s="269"/>
      <c r="BZ357" s="269"/>
      <c r="CA357" s="269"/>
      <c r="CB357" s="269"/>
      <c r="CC357" s="269"/>
      <c r="CD357" s="269"/>
      <c r="CE357" s="269"/>
      <c r="CF357" s="269"/>
      <c r="CG357" s="269"/>
      <c r="CH357" s="269"/>
      <c r="CI357" s="269"/>
      <c r="CJ357" s="269"/>
      <c r="CK357" s="269"/>
      <c r="CL357" s="269"/>
      <c r="CM357" s="269"/>
      <c r="CN357" s="269"/>
      <c r="CO357" s="269"/>
      <c r="CP357" s="269"/>
      <c r="CQ357" s="269"/>
      <c r="CR357" s="269"/>
      <c r="CS357" s="269"/>
      <c r="CT357" s="269"/>
      <c r="CU357" s="269"/>
      <c r="CV357" s="269"/>
      <c r="CW357" s="269"/>
      <c r="CX357" s="269"/>
      <c r="CY357" s="269"/>
      <c r="CZ357" s="269"/>
      <c r="DA357" s="269"/>
      <c r="DB357" s="269"/>
      <c r="DC357" s="269"/>
      <c r="DD357" s="269"/>
      <c r="DE357" s="269"/>
      <c r="DF357" s="269"/>
      <c r="DG357" s="269"/>
      <c r="DH357" s="269"/>
      <c r="DI357" s="269"/>
    </row>
    <row r="358" spans="1:113" x14ac:dyDescent="0.25">
      <c r="A358" s="269"/>
      <c r="B358" s="269"/>
      <c r="C358" s="269"/>
      <c r="D358" s="269"/>
      <c r="E358" s="269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69"/>
      <c r="AE358" s="269"/>
      <c r="AF358" s="269"/>
      <c r="AG358" s="269"/>
      <c r="AH358" s="269"/>
      <c r="AI358" s="269"/>
      <c r="AJ358" s="269"/>
      <c r="AK358" s="269"/>
      <c r="AL358" s="269"/>
      <c r="AM358" s="269"/>
      <c r="AN358" s="269"/>
      <c r="AO358" s="269"/>
      <c r="AP358" s="269"/>
      <c r="AQ358" s="269"/>
      <c r="AR358" s="269"/>
      <c r="AS358" s="269"/>
      <c r="AT358" s="269"/>
      <c r="AU358" s="269"/>
      <c r="AV358" s="269"/>
      <c r="AW358" s="269"/>
      <c r="AX358" s="269"/>
      <c r="AY358" s="269"/>
      <c r="AZ358" s="269"/>
      <c r="BA358" s="269"/>
      <c r="BB358" s="269"/>
      <c r="BC358" s="269"/>
      <c r="BD358" s="269"/>
      <c r="BE358" s="269"/>
      <c r="BF358" s="269"/>
      <c r="BG358" s="269"/>
      <c r="BH358" s="269"/>
      <c r="BI358" s="269"/>
      <c r="BJ358" s="269"/>
      <c r="BK358" s="269"/>
      <c r="BL358" s="269"/>
      <c r="BM358" s="269"/>
      <c r="BN358" s="269"/>
      <c r="BO358" s="269"/>
      <c r="BP358" s="269"/>
      <c r="BQ358" s="269"/>
      <c r="BR358" s="269"/>
      <c r="BS358" s="269"/>
      <c r="BT358" s="269"/>
      <c r="BU358" s="269"/>
      <c r="BV358" s="269"/>
      <c r="BW358" s="269"/>
      <c r="BX358" s="269"/>
      <c r="BY358" s="269"/>
      <c r="BZ358" s="269"/>
      <c r="CA358" s="269"/>
      <c r="CB358" s="269"/>
      <c r="CC358" s="269"/>
      <c r="CD358" s="269"/>
      <c r="CE358" s="269"/>
      <c r="CF358" s="269"/>
      <c r="CG358" s="269"/>
      <c r="CH358" s="269"/>
      <c r="CI358" s="269"/>
      <c r="CJ358" s="269"/>
      <c r="CK358" s="269"/>
      <c r="CL358" s="269"/>
      <c r="CM358" s="269"/>
      <c r="CN358" s="269"/>
      <c r="CO358" s="269"/>
      <c r="CP358" s="269"/>
      <c r="CQ358" s="269"/>
      <c r="CR358" s="269"/>
      <c r="CS358" s="269"/>
      <c r="CT358" s="269"/>
      <c r="CU358" s="269"/>
      <c r="CV358" s="269"/>
      <c r="CW358" s="269"/>
      <c r="CX358" s="269"/>
      <c r="CY358" s="269"/>
      <c r="CZ358" s="269"/>
      <c r="DA358" s="269"/>
      <c r="DB358" s="269"/>
      <c r="DC358" s="269"/>
      <c r="DD358" s="269"/>
      <c r="DE358" s="269"/>
      <c r="DF358" s="269"/>
      <c r="DG358" s="269"/>
      <c r="DH358" s="269"/>
      <c r="DI358" s="269"/>
    </row>
    <row r="359" spans="1:113" x14ac:dyDescent="0.25">
      <c r="A359" s="269"/>
      <c r="B359" s="269"/>
      <c r="C359" s="269"/>
      <c r="D359" s="269"/>
      <c r="E359" s="269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  <c r="AA359" s="269"/>
      <c r="AB359" s="269"/>
      <c r="AC359" s="269"/>
      <c r="AD359" s="269"/>
      <c r="AE359" s="269"/>
      <c r="AF359" s="269"/>
      <c r="AG359" s="269"/>
      <c r="AH359" s="269"/>
      <c r="AI359" s="269"/>
      <c r="AJ359" s="269"/>
      <c r="AK359" s="269"/>
      <c r="AL359" s="269"/>
      <c r="AM359" s="269"/>
      <c r="AN359" s="269"/>
      <c r="AO359" s="269"/>
      <c r="AP359" s="269"/>
      <c r="AQ359" s="269"/>
      <c r="AR359" s="269"/>
      <c r="AS359" s="269"/>
      <c r="AT359" s="269"/>
      <c r="AU359" s="269"/>
      <c r="AV359" s="269"/>
      <c r="AW359" s="269"/>
      <c r="AX359" s="269"/>
      <c r="AY359" s="269"/>
      <c r="AZ359" s="269"/>
      <c r="BA359" s="269"/>
      <c r="BB359" s="269"/>
      <c r="BC359" s="269"/>
      <c r="BD359" s="269"/>
      <c r="BE359" s="269"/>
      <c r="BF359" s="269"/>
      <c r="BG359" s="269"/>
      <c r="BH359" s="269"/>
      <c r="BI359" s="269"/>
      <c r="BJ359" s="269"/>
      <c r="BK359" s="269"/>
      <c r="BL359" s="269"/>
      <c r="BM359" s="269"/>
      <c r="BN359" s="269"/>
      <c r="BO359" s="269"/>
      <c r="BP359" s="269"/>
      <c r="BQ359" s="269"/>
      <c r="BR359" s="269"/>
      <c r="BS359" s="269"/>
      <c r="BT359" s="269"/>
      <c r="BU359" s="269"/>
      <c r="BV359" s="269"/>
      <c r="BW359" s="269"/>
      <c r="BX359" s="269"/>
      <c r="BY359" s="269"/>
      <c r="BZ359" s="269"/>
      <c r="CA359" s="269"/>
      <c r="CB359" s="269"/>
      <c r="CC359" s="269"/>
      <c r="CD359" s="269"/>
      <c r="CE359" s="269"/>
      <c r="CF359" s="269"/>
      <c r="CG359" s="269"/>
      <c r="CH359" s="269"/>
      <c r="CI359" s="269"/>
      <c r="CJ359" s="269"/>
      <c r="CK359" s="269"/>
      <c r="CL359" s="269"/>
      <c r="CM359" s="269"/>
      <c r="CN359" s="269"/>
      <c r="CO359" s="269"/>
      <c r="CP359" s="269"/>
      <c r="CQ359" s="269"/>
      <c r="CR359" s="269"/>
      <c r="CS359" s="269"/>
      <c r="CT359" s="269"/>
      <c r="CU359" s="269"/>
      <c r="CV359" s="269"/>
      <c r="CW359" s="269"/>
      <c r="CX359" s="269"/>
      <c r="CY359" s="269"/>
      <c r="CZ359" s="269"/>
      <c r="DA359" s="269"/>
      <c r="DB359" s="269"/>
      <c r="DC359" s="269"/>
      <c r="DD359" s="269"/>
      <c r="DE359" s="269"/>
      <c r="DF359" s="269"/>
      <c r="DG359" s="269"/>
      <c r="DH359" s="269"/>
      <c r="DI359" s="269"/>
    </row>
    <row r="360" spans="1:113" x14ac:dyDescent="0.25">
      <c r="A360" s="269"/>
      <c r="B360" s="269"/>
      <c r="C360" s="269"/>
      <c r="D360" s="269"/>
      <c r="E360" s="269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  <c r="AA360" s="269"/>
      <c r="AB360" s="269"/>
      <c r="AC360" s="269"/>
      <c r="AD360" s="269"/>
      <c r="AE360" s="269"/>
      <c r="AF360" s="269"/>
      <c r="AG360" s="269"/>
      <c r="AH360" s="269"/>
      <c r="AI360" s="269"/>
      <c r="AJ360" s="269"/>
      <c r="AK360" s="269"/>
      <c r="AL360" s="269"/>
      <c r="AM360" s="269"/>
      <c r="AN360" s="269"/>
      <c r="AO360" s="269"/>
      <c r="AP360" s="269"/>
      <c r="AQ360" s="269"/>
      <c r="AR360" s="269"/>
      <c r="AS360" s="269"/>
      <c r="AT360" s="269"/>
      <c r="AU360" s="269"/>
      <c r="AV360" s="269"/>
      <c r="AW360" s="269"/>
      <c r="AX360" s="269"/>
      <c r="AY360" s="269"/>
      <c r="AZ360" s="269"/>
      <c r="BA360" s="269"/>
      <c r="BB360" s="269"/>
      <c r="BC360" s="269"/>
      <c r="BD360" s="269"/>
      <c r="BE360" s="269"/>
      <c r="BF360" s="269"/>
      <c r="BG360" s="269"/>
      <c r="BH360" s="269"/>
      <c r="BI360" s="269"/>
      <c r="BJ360" s="269"/>
      <c r="BK360" s="269"/>
      <c r="BL360" s="269"/>
      <c r="BM360" s="269"/>
      <c r="BN360" s="269"/>
      <c r="BO360" s="269"/>
      <c r="BP360" s="269"/>
      <c r="BQ360" s="269"/>
      <c r="BR360" s="269"/>
      <c r="BS360" s="269"/>
      <c r="BT360" s="269"/>
      <c r="BU360" s="269"/>
      <c r="BV360" s="269"/>
      <c r="BW360" s="269"/>
      <c r="BX360" s="269"/>
      <c r="BY360" s="269"/>
      <c r="BZ360" s="269"/>
      <c r="CA360" s="269"/>
      <c r="CB360" s="269"/>
      <c r="CC360" s="269"/>
      <c r="CD360" s="269"/>
      <c r="CE360" s="269"/>
      <c r="CF360" s="269"/>
      <c r="CG360" s="269"/>
      <c r="CH360" s="269"/>
      <c r="CI360" s="269"/>
      <c r="CJ360" s="269"/>
      <c r="CK360" s="269"/>
      <c r="CL360" s="269"/>
      <c r="CM360" s="269"/>
      <c r="CN360" s="269"/>
      <c r="CO360" s="269"/>
      <c r="CP360" s="269"/>
      <c r="CQ360" s="269"/>
      <c r="CR360" s="269"/>
      <c r="CS360" s="269"/>
      <c r="CT360" s="269"/>
      <c r="CU360" s="269"/>
      <c r="CV360" s="269"/>
      <c r="CW360" s="269"/>
      <c r="CX360" s="269"/>
      <c r="CY360" s="269"/>
      <c r="CZ360" s="269"/>
      <c r="DA360" s="269"/>
      <c r="DB360" s="269"/>
      <c r="DC360" s="269"/>
      <c r="DD360" s="269"/>
      <c r="DE360" s="269"/>
      <c r="DF360" s="269"/>
      <c r="DG360" s="269"/>
      <c r="DH360" s="269"/>
      <c r="DI360" s="269"/>
    </row>
    <row r="361" spans="1:113" x14ac:dyDescent="0.25">
      <c r="A361" s="269"/>
      <c r="B361" s="269"/>
      <c r="C361" s="269"/>
      <c r="D361" s="269"/>
      <c r="E361" s="269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  <c r="AA361" s="269"/>
      <c r="AB361" s="269"/>
      <c r="AC361" s="269"/>
      <c r="AD361" s="269"/>
      <c r="AE361" s="269"/>
      <c r="AF361" s="269"/>
      <c r="AG361" s="269"/>
      <c r="AH361" s="269"/>
      <c r="AI361" s="269"/>
      <c r="AJ361" s="269"/>
      <c r="AK361" s="269"/>
      <c r="AL361" s="269"/>
      <c r="AM361" s="269"/>
      <c r="AN361" s="269"/>
      <c r="AO361" s="269"/>
      <c r="AP361" s="269"/>
      <c r="AQ361" s="269"/>
      <c r="AR361" s="269"/>
      <c r="AS361" s="269"/>
      <c r="AT361" s="269"/>
      <c r="AU361" s="269"/>
      <c r="AV361" s="269"/>
      <c r="AW361" s="269"/>
      <c r="AX361" s="269"/>
      <c r="AY361" s="269"/>
      <c r="AZ361" s="269"/>
      <c r="BA361" s="269"/>
      <c r="BB361" s="269"/>
      <c r="BC361" s="269"/>
      <c r="BD361" s="269"/>
      <c r="BE361" s="269"/>
      <c r="BF361" s="269"/>
      <c r="BG361" s="269"/>
      <c r="BH361" s="269"/>
      <c r="BI361" s="269"/>
      <c r="BJ361" s="269"/>
      <c r="BK361" s="269"/>
      <c r="BL361" s="269"/>
      <c r="BM361" s="269"/>
      <c r="BN361" s="269"/>
      <c r="BO361" s="269"/>
      <c r="BP361" s="269"/>
      <c r="BQ361" s="269"/>
      <c r="BR361" s="269"/>
      <c r="BS361" s="269"/>
      <c r="BT361" s="269"/>
      <c r="BU361" s="269"/>
      <c r="BV361" s="269"/>
      <c r="BW361" s="269"/>
      <c r="BX361" s="269"/>
      <c r="BY361" s="269"/>
      <c r="BZ361" s="269"/>
      <c r="CA361" s="269"/>
      <c r="CB361" s="269"/>
      <c r="CC361" s="269"/>
      <c r="CD361" s="269"/>
      <c r="CE361" s="269"/>
      <c r="CF361" s="269"/>
      <c r="CG361" s="269"/>
      <c r="CH361" s="269"/>
      <c r="CI361" s="269"/>
      <c r="CJ361" s="269"/>
      <c r="CK361" s="269"/>
      <c r="CL361" s="269"/>
      <c r="CM361" s="269"/>
      <c r="CN361" s="269"/>
      <c r="CO361" s="269"/>
      <c r="CP361" s="269"/>
      <c r="CQ361" s="269"/>
      <c r="CR361" s="269"/>
      <c r="CS361" s="269"/>
      <c r="CT361" s="269"/>
      <c r="CU361" s="269"/>
      <c r="CV361" s="269"/>
      <c r="CW361" s="269"/>
      <c r="CX361" s="269"/>
      <c r="CY361" s="269"/>
      <c r="CZ361" s="269"/>
      <c r="DA361" s="269"/>
      <c r="DB361" s="269"/>
      <c r="DC361" s="269"/>
      <c r="DD361" s="269"/>
      <c r="DE361" s="269"/>
      <c r="DF361" s="269"/>
      <c r="DG361" s="269"/>
      <c r="DH361" s="269"/>
      <c r="DI361" s="269"/>
    </row>
    <row r="362" spans="1:113" x14ac:dyDescent="0.25">
      <c r="A362" s="269"/>
      <c r="B362" s="269"/>
      <c r="C362" s="269"/>
      <c r="D362" s="269"/>
      <c r="E362" s="269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  <c r="AA362" s="269"/>
      <c r="AB362" s="269"/>
      <c r="AC362" s="269"/>
      <c r="AD362" s="269"/>
      <c r="AE362" s="269"/>
      <c r="AF362" s="269"/>
      <c r="AG362" s="269"/>
      <c r="AH362" s="269"/>
      <c r="AI362" s="269"/>
      <c r="AJ362" s="269"/>
      <c r="AK362" s="269"/>
      <c r="AL362" s="269"/>
      <c r="AM362" s="269"/>
      <c r="AN362" s="269"/>
      <c r="AO362" s="269"/>
      <c r="AP362" s="269"/>
      <c r="AQ362" s="269"/>
      <c r="AR362" s="269"/>
      <c r="AS362" s="269"/>
      <c r="AT362" s="269"/>
      <c r="AU362" s="269"/>
      <c r="AV362" s="269"/>
      <c r="AW362" s="269"/>
      <c r="AX362" s="269"/>
      <c r="AY362" s="269"/>
      <c r="AZ362" s="269"/>
      <c r="BA362" s="269"/>
      <c r="BB362" s="269"/>
      <c r="BC362" s="269"/>
      <c r="BD362" s="269"/>
      <c r="BE362" s="269"/>
      <c r="BF362" s="269"/>
      <c r="BG362" s="269"/>
      <c r="BH362" s="269"/>
      <c r="BI362" s="269"/>
      <c r="BJ362" s="269"/>
      <c r="BK362" s="269"/>
      <c r="BL362" s="269"/>
      <c r="BM362" s="269"/>
      <c r="BN362" s="269"/>
      <c r="BO362" s="269"/>
      <c r="BP362" s="269"/>
      <c r="BQ362" s="269"/>
      <c r="BR362" s="269"/>
      <c r="BS362" s="269"/>
      <c r="BT362" s="269"/>
      <c r="BU362" s="269"/>
      <c r="BV362" s="269"/>
      <c r="BW362" s="269"/>
      <c r="BX362" s="269"/>
      <c r="BY362" s="269"/>
      <c r="BZ362" s="269"/>
      <c r="CA362" s="269"/>
      <c r="CB362" s="269"/>
      <c r="CC362" s="269"/>
      <c r="CD362" s="269"/>
      <c r="CE362" s="269"/>
      <c r="CF362" s="269"/>
      <c r="CG362" s="269"/>
      <c r="CH362" s="269"/>
      <c r="CI362" s="269"/>
      <c r="CJ362" s="269"/>
      <c r="CK362" s="269"/>
      <c r="CL362" s="269"/>
      <c r="CM362" s="269"/>
      <c r="CN362" s="269"/>
      <c r="CO362" s="269"/>
      <c r="CP362" s="269"/>
      <c r="CQ362" s="269"/>
      <c r="CR362" s="269"/>
      <c r="CS362" s="269"/>
      <c r="CT362" s="269"/>
      <c r="CU362" s="269"/>
      <c r="CV362" s="269"/>
      <c r="CW362" s="269"/>
      <c r="CX362" s="269"/>
      <c r="CY362" s="269"/>
      <c r="CZ362" s="269"/>
      <c r="DA362" s="269"/>
      <c r="DB362" s="269"/>
      <c r="DC362" s="269"/>
      <c r="DD362" s="269"/>
      <c r="DE362" s="269"/>
      <c r="DF362" s="269"/>
      <c r="DG362" s="269"/>
      <c r="DH362" s="269"/>
      <c r="DI362" s="269"/>
    </row>
    <row r="363" spans="1:113" x14ac:dyDescent="0.25">
      <c r="A363" s="269"/>
      <c r="B363" s="269"/>
      <c r="C363" s="269"/>
      <c r="D363" s="269"/>
      <c r="E363" s="269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  <c r="AA363" s="269"/>
      <c r="AB363" s="269"/>
      <c r="AC363" s="269"/>
      <c r="AD363" s="269"/>
      <c r="AE363" s="269"/>
      <c r="AF363" s="269"/>
      <c r="AG363" s="269"/>
      <c r="AH363" s="269"/>
      <c r="AI363" s="269"/>
      <c r="AJ363" s="269"/>
      <c r="AK363" s="269"/>
      <c r="AL363" s="269"/>
      <c r="AM363" s="269"/>
      <c r="AN363" s="269"/>
      <c r="AO363" s="269"/>
      <c r="AP363" s="269"/>
      <c r="AQ363" s="269"/>
      <c r="AR363" s="269"/>
      <c r="AS363" s="269"/>
      <c r="AT363" s="269"/>
      <c r="AU363" s="269"/>
      <c r="AV363" s="269"/>
      <c r="AW363" s="269"/>
      <c r="AX363" s="269"/>
      <c r="AY363" s="269"/>
      <c r="AZ363" s="269"/>
      <c r="BA363" s="269"/>
      <c r="BB363" s="269"/>
      <c r="BC363" s="269"/>
      <c r="BD363" s="269"/>
      <c r="BE363" s="269"/>
      <c r="BF363" s="269"/>
      <c r="BG363" s="269"/>
      <c r="BH363" s="269"/>
      <c r="BI363" s="269"/>
      <c r="BJ363" s="269"/>
      <c r="BK363" s="269"/>
      <c r="BL363" s="269"/>
      <c r="BM363" s="269"/>
      <c r="BN363" s="269"/>
      <c r="BO363" s="269"/>
      <c r="BP363" s="269"/>
      <c r="BQ363" s="269"/>
      <c r="BR363" s="269"/>
      <c r="BS363" s="269"/>
      <c r="BT363" s="269"/>
      <c r="BU363" s="269"/>
      <c r="BV363" s="269"/>
      <c r="BW363" s="269"/>
      <c r="BX363" s="269"/>
      <c r="BY363" s="269"/>
      <c r="BZ363" s="269"/>
      <c r="CA363" s="269"/>
      <c r="CB363" s="269"/>
      <c r="CC363" s="269"/>
      <c r="CD363" s="269"/>
      <c r="CE363" s="269"/>
      <c r="CF363" s="269"/>
      <c r="CG363" s="269"/>
      <c r="CH363" s="269"/>
      <c r="CI363" s="269"/>
      <c r="CJ363" s="269"/>
      <c r="CK363" s="269"/>
      <c r="CL363" s="269"/>
      <c r="CM363" s="269"/>
      <c r="CN363" s="269"/>
      <c r="CO363" s="269"/>
      <c r="CP363" s="269"/>
      <c r="CQ363" s="269"/>
      <c r="CR363" s="269"/>
      <c r="CS363" s="269"/>
      <c r="CT363" s="269"/>
      <c r="CU363" s="269"/>
      <c r="CV363" s="269"/>
      <c r="CW363" s="269"/>
      <c r="CX363" s="269"/>
      <c r="CY363" s="269"/>
      <c r="CZ363" s="269"/>
      <c r="DA363" s="269"/>
      <c r="DB363" s="269"/>
      <c r="DC363" s="269"/>
      <c r="DD363" s="269"/>
      <c r="DE363" s="269"/>
      <c r="DF363" s="269"/>
      <c r="DG363" s="269"/>
      <c r="DH363" s="269"/>
      <c r="DI363" s="269"/>
    </row>
    <row r="364" spans="1:113" x14ac:dyDescent="0.25">
      <c r="A364" s="269"/>
      <c r="B364" s="269"/>
      <c r="C364" s="269"/>
      <c r="D364" s="269"/>
      <c r="E364" s="269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  <c r="AA364" s="269"/>
      <c r="AB364" s="269"/>
      <c r="AC364" s="269"/>
      <c r="AD364" s="269"/>
      <c r="AE364" s="269"/>
      <c r="AF364" s="269"/>
      <c r="AG364" s="269"/>
      <c r="AH364" s="269"/>
      <c r="AI364" s="269"/>
      <c r="AJ364" s="269"/>
      <c r="AK364" s="269"/>
      <c r="AL364" s="269"/>
      <c r="AM364" s="269"/>
      <c r="AN364" s="269"/>
      <c r="AO364" s="269"/>
      <c r="AP364" s="269"/>
      <c r="AQ364" s="269"/>
      <c r="AR364" s="269"/>
      <c r="AS364" s="269"/>
      <c r="AT364" s="269"/>
      <c r="AU364" s="269"/>
      <c r="AV364" s="269"/>
      <c r="AW364" s="269"/>
      <c r="AX364" s="269"/>
      <c r="AY364" s="269"/>
      <c r="AZ364" s="269"/>
      <c r="BA364" s="269"/>
      <c r="BB364" s="269"/>
      <c r="BC364" s="269"/>
      <c r="BD364" s="269"/>
      <c r="BE364" s="269"/>
      <c r="BF364" s="269"/>
      <c r="BG364" s="269"/>
      <c r="BH364" s="269"/>
      <c r="BI364" s="269"/>
      <c r="BJ364" s="269"/>
      <c r="BK364" s="269"/>
      <c r="BL364" s="269"/>
      <c r="BM364" s="269"/>
      <c r="BN364" s="269"/>
      <c r="BO364" s="269"/>
      <c r="BP364" s="269"/>
      <c r="BQ364" s="269"/>
      <c r="BR364" s="269"/>
      <c r="BS364" s="269"/>
      <c r="BT364" s="269"/>
      <c r="BU364" s="269"/>
      <c r="BV364" s="269"/>
      <c r="BW364" s="269"/>
      <c r="BX364" s="269"/>
      <c r="BY364" s="269"/>
      <c r="BZ364" s="269"/>
      <c r="CA364" s="269"/>
      <c r="CB364" s="269"/>
      <c r="CC364" s="269"/>
      <c r="CD364" s="269"/>
      <c r="CE364" s="269"/>
      <c r="CF364" s="269"/>
      <c r="CG364" s="269"/>
      <c r="CH364" s="269"/>
      <c r="CI364" s="269"/>
      <c r="CJ364" s="269"/>
      <c r="CK364" s="269"/>
      <c r="CL364" s="269"/>
      <c r="CM364" s="269"/>
      <c r="CN364" s="269"/>
      <c r="CO364" s="269"/>
      <c r="CP364" s="269"/>
      <c r="CQ364" s="269"/>
      <c r="CR364" s="269"/>
      <c r="CS364" s="269"/>
      <c r="CT364" s="269"/>
      <c r="CU364" s="269"/>
      <c r="CV364" s="269"/>
      <c r="CW364" s="269"/>
      <c r="CX364" s="269"/>
      <c r="CY364" s="269"/>
      <c r="CZ364" s="269"/>
      <c r="DA364" s="269"/>
      <c r="DB364" s="269"/>
      <c r="DC364" s="269"/>
      <c r="DD364" s="269"/>
      <c r="DE364" s="269"/>
      <c r="DF364" s="269"/>
      <c r="DG364" s="269"/>
      <c r="DH364" s="269"/>
      <c r="DI364" s="269"/>
    </row>
    <row r="365" spans="1:113" x14ac:dyDescent="0.25">
      <c r="A365" s="269"/>
      <c r="B365" s="269"/>
      <c r="C365" s="269"/>
      <c r="D365" s="269"/>
      <c r="E365" s="269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  <c r="AA365" s="269"/>
      <c r="AB365" s="269"/>
      <c r="AC365" s="269"/>
      <c r="AD365" s="269"/>
      <c r="AE365" s="269"/>
      <c r="AF365" s="269"/>
      <c r="AG365" s="269"/>
      <c r="AH365" s="269"/>
      <c r="AI365" s="269"/>
      <c r="AJ365" s="269"/>
      <c r="AK365" s="269"/>
      <c r="AL365" s="269"/>
      <c r="AM365" s="269"/>
      <c r="AN365" s="269"/>
      <c r="AO365" s="269"/>
      <c r="AP365" s="269"/>
      <c r="AQ365" s="269"/>
      <c r="AR365" s="269"/>
      <c r="AS365" s="269"/>
      <c r="AT365" s="269"/>
      <c r="AU365" s="269"/>
      <c r="AV365" s="269"/>
      <c r="AW365" s="269"/>
      <c r="AX365" s="269"/>
      <c r="AY365" s="269"/>
      <c r="AZ365" s="269"/>
      <c r="BA365" s="269"/>
      <c r="BB365" s="269"/>
      <c r="BC365" s="269"/>
      <c r="BD365" s="269"/>
      <c r="BE365" s="269"/>
      <c r="BF365" s="269"/>
      <c r="BG365" s="269"/>
      <c r="BH365" s="269"/>
      <c r="BI365" s="269"/>
      <c r="BJ365" s="269"/>
      <c r="BK365" s="269"/>
      <c r="BL365" s="269"/>
      <c r="BM365" s="269"/>
      <c r="BN365" s="269"/>
      <c r="BO365" s="269"/>
      <c r="BP365" s="269"/>
      <c r="BQ365" s="269"/>
      <c r="BR365" s="269"/>
      <c r="BS365" s="269"/>
      <c r="BT365" s="269"/>
      <c r="BU365" s="269"/>
      <c r="BV365" s="269"/>
      <c r="BW365" s="269"/>
      <c r="BX365" s="269"/>
      <c r="BY365" s="269"/>
      <c r="BZ365" s="269"/>
      <c r="CA365" s="269"/>
      <c r="CB365" s="269"/>
      <c r="CC365" s="269"/>
      <c r="CD365" s="269"/>
      <c r="CE365" s="269"/>
      <c r="CF365" s="269"/>
      <c r="CG365" s="269"/>
      <c r="CH365" s="269"/>
      <c r="CI365" s="269"/>
      <c r="CJ365" s="269"/>
      <c r="CK365" s="269"/>
      <c r="CL365" s="269"/>
      <c r="CM365" s="269"/>
      <c r="CN365" s="269"/>
      <c r="CO365" s="269"/>
      <c r="CP365" s="269"/>
      <c r="CQ365" s="269"/>
      <c r="CR365" s="269"/>
      <c r="CS365" s="269"/>
      <c r="CT365" s="269"/>
      <c r="CU365" s="269"/>
      <c r="CV365" s="269"/>
      <c r="CW365" s="269"/>
      <c r="CX365" s="269"/>
      <c r="CY365" s="269"/>
      <c r="CZ365" s="269"/>
      <c r="DA365" s="269"/>
      <c r="DB365" s="269"/>
      <c r="DC365" s="269"/>
      <c r="DD365" s="269"/>
      <c r="DE365" s="269"/>
      <c r="DF365" s="269"/>
      <c r="DG365" s="269"/>
      <c r="DH365" s="269"/>
      <c r="DI365" s="269"/>
    </row>
    <row r="366" spans="1:113" x14ac:dyDescent="0.25">
      <c r="A366" s="269"/>
      <c r="B366" s="269"/>
      <c r="C366" s="269"/>
      <c r="D366" s="269"/>
      <c r="E366" s="269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  <c r="AA366" s="269"/>
      <c r="AB366" s="269"/>
      <c r="AC366" s="269"/>
      <c r="AD366" s="269"/>
      <c r="AE366" s="269"/>
      <c r="AF366" s="269"/>
      <c r="AG366" s="269"/>
      <c r="AH366" s="269"/>
      <c r="AI366" s="269"/>
      <c r="AJ366" s="269"/>
      <c r="AK366" s="269"/>
      <c r="AL366" s="269"/>
      <c r="AM366" s="269"/>
      <c r="AN366" s="269"/>
      <c r="AO366" s="269"/>
      <c r="AP366" s="269"/>
      <c r="AQ366" s="269"/>
      <c r="AR366" s="269"/>
      <c r="AS366" s="269"/>
      <c r="AT366" s="269"/>
      <c r="AU366" s="269"/>
      <c r="AV366" s="269"/>
      <c r="AW366" s="269"/>
      <c r="AX366" s="269"/>
      <c r="AY366" s="269"/>
      <c r="AZ366" s="269"/>
      <c r="BA366" s="269"/>
      <c r="BB366" s="269"/>
      <c r="BC366" s="269"/>
      <c r="BD366" s="269"/>
      <c r="BE366" s="269"/>
      <c r="BF366" s="269"/>
      <c r="BG366" s="269"/>
      <c r="BH366" s="269"/>
      <c r="BI366" s="269"/>
      <c r="BJ366" s="269"/>
      <c r="BK366" s="269"/>
      <c r="BL366" s="269"/>
      <c r="BM366" s="269"/>
      <c r="BN366" s="269"/>
      <c r="BO366" s="269"/>
      <c r="BP366" s="269"/>
      <c r="BQ366" s="269"/>
      <c r="BR366" s="269"/>
      <c r="BS366" s="269"/>
      <c r="BT366" s="269"/>
      <c r="BU366" s="269"/>
      <c r="BV366" s="269"/>
      <c r="BW366" s="269"/>
      <c r="BX366" s="269"/>
      <c r="BY366" s="269"/>
      <c r="BZ366" s="269"/>
      <c r="CA366" s="269"/>
      <c r="CB366" s="269"/>
      <c r="CC366" s="269"/>
      <c r="CD366" s="269"/>
      <c r="CE366" s="269"/>
      <c r="CF366" s="269"/>
      <c r="CG366" s="269"/>
      <c r="CH366" s="269"/>
      <c r="CI366" s="269"/>
      <c r="CJ366" s="269"/>
      <c r="CK366" s="269"/>
      <c r="CL366" s="269"/>
      <c r="CM366" s="269"/>
      <c r="CN366" s="269"/>
      <c r="CO366" s="269"/>
      <c r="CP366" s="269"/>
      <c r="CQ366" s="269"/>
      <c r="CR366" s="269"/>
      <c r="CS366" s="269"/>
      <c r="CT366" s="269"/>
      <c r="CU366" s="269"/>
      <c r="CV366" s="269"/>
      <c r="CW366" s="269"/>
      <c r="CX366" s="269"/>
      <c r="CY366" s="269"/>
      <c r="CZ366" s="269"/>
      <c r="DA366" s="269"/>
      <c r="DB366" s="269"/>
      <c r="DC366" s="269"/>
      <c r="DD366" s="269"/>
      <c r="DE366" s="269"/>
      <c r="DF366" s="269"/>
      <c r="DG366" s="269"/>
      <c r="DH366" s="269"/>
      <c r="DI366" s="269"/>
    </row>
    <row r="367" spans="1:113" x14ac:dyDescent="0.25">
      <c r="A367" s="269"/>
      <c r="B367" s="269"/>
      <c r="C367" s="269"/>
      <c r="D367" s="269"/>
      <c r="E367" s="269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  <c r="AA367" s="269"/>
      <c r="AB367" s="269"/>
      <c r="AC367" s="269"/>
      <c r="AD367" s="269"/>
      <c r="AE367" s="269"/>
      <c r="AF367" s="269"/>
      <c r="AG367" s="269"/>
      <c r="AH367" s="269"/>
      <c r="AI367" s="269"/>
      <c r="AJ367" s="269"/>
      <c r="AK367" s="269"/>
      <c r="AL367" s="269"/>
      <c r="AM367" s="269"/>
      <c r="AN367" s="269"/>
      <c r="AO367" s="269"/>
      <c r="AP367" s="269"/>
      <c r="AQ367" s="269"/>
      <c r="AR367" s="269"/>
      <c r="AS367" s="269"/>
      <c r="AT367" s="269"/>
      <c r="AU367" s="269"/>
      <c r="AV367" s="269"/>
      <c r="AW367" s="269"/>
      <c r="AX367" s="269"/>
      <c r="AY367" s="269"/>
      <c r="AZ367" s="269"/>
      <c r="BA367" s="269"/>
      <c r="BB367" s="269"/>
      <c r="BC367" s="269"/>
      <c r="BD367" s="269"/>
      <c r="BE367" s="269"/>
      <c r="BF367" s="269"/>
      <c r="BG367" s="269"/>
      <c r="BH367" s="269"/>
      <c r="BI367" s="269"/>
      <c r="BJ367" s="269"/>
      <c r="BK367" s="269"/>
      <c r="BL367" s="269"/>
      <c r="BM367" s="269"/>
      <c r="BN367" s="269"/>
      <c r="BO367" s="269"/>
      <c r="BP367" s="269"/>
      <c r="BQ367" s="269"/>
      <c r="BR367" s="269"/>
      <c r="BS367" s="269"/>
      <c r="BT367" s="269"/>
      <c r="BU367" s="269"/>
      <c r="BV367" s="269"/>
      <c r="BW367" s="269"/>
      <c r="BX367" s="269"/>
      <c r="BY367" s="269"/>
      <c r="BZ367" s="269"/>
      <c r="CA367" s="269"/>
      <c r="CB367" s="269"/>
      <c r="CC367" s="269"/>
      <c r="CD367" s="269"/>
      <c r="CE367" s="269"/>
      <c r="CF367" s="269"/>
      <c r="CG367" s="269"/>
      <c r="CH367" s="269"/>
      <c r="CI367" s="269"/>
      <c r="CJ367" s="269"/>
      <c r="CK367" s="269"/>
      <c r="CL367" s="269"/>
      <c r="CM367" s="269"/>
      <c r="CN367" s="269"/>
      <c r="CO367" s="269"/>
      <c r="CP367" s="269"/>
      <c r="CQ367" s="269"/>
      <c r="CR367" s="269"/>
      <c r="CS367" s="269"/>
      <c r="CT367" s="269"/>
      <c r="CU367" s="269"/>
      <c r="CV367" s="269"/>
      <c r="CW367" s="269"/>
      <c r="CX367" s="269"/>
      <c r="CY367" s="269"/>
      <c r="CZ367" s="269"/>
      <c r="DA367" s="269"/>
      <c r="DB367" s="269"/>
      <c r="DC367" s="269"/>
      <c r="DD367" s="269"/>
      <c r="DE367" s="269"/>
      <c r="DF367" s="269"/>
      <c r="DG367" s="269"/>
      <c r="DH367" s="269"/>
      <c r="DI367" s="269"/>
    </row>
    <row r="368" spans="1:113" x14ac:dyDescent="0.25">
      <c r="A368" s="269"/>
      <c r="B368" s="269"/>
      <c r="C368" s="269"/>
      <c r="D368" s="269"/>
      <c r="E368" s="269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  <c r="AA368" s="269"/>
      <c r="AB368" s="269"/>
      <c r="AC368" s="269"/>
      <c r="AD368" s="269"/>
      <c r="AE368" s="269"/>
      <c r="AF368" s="269"/>
      <c r="AG368" s="269"/>
      <c r="AH368" s="269"/>
      <c r="AI368" s="269"/>
      <c r="AJ368" s="269"/>
      <c r="AK368" s="269"/>
      <c r="AL368" s="269"/>
      <c r="AM368" s="269"/>
      <c r="AN368" s="269"/>
      <c r="AO368" s="269"/>
      <c r="AP368" s="269"/>
      <c r="AQ368" s="269"/>
      <c r="AR368" s="269"/>
      <c r="AS368" s="269"/>
      <c r="AT368" s="269"/>
      <c r="AU368" s="269"/>
      <c r="AV368" s="269"/>
      <c r="AW368" s="269"/>
      <c r="AX368" s="269"/>
      <c r="AY368" s="269"/>
      <c r="AZ368" s="269"/>
      <c r="BA368" s="269"/>
      <c r="BB368" s="269"/>
      <c r="BC368" s="269"/>
      <c r="BD368" s="269"/>
      <c r="BE368" s="269"/>
      <c r="BF368" s="269"/>
      <c r="BG368" s="269"/>
      <c r="BH368" s="269"/>
      <c r="BI368" s="269"/>
      <c r="BJ368" s="269"/>
      <c r="BK368" s="269"/>
      <c r="BL368" s="269"/>
      <c r="BM368" s="269"/>
      <c r="BN368" s="269"/>
      <c r="BO368" s="269"/>
      <c r="BP368" s="269"/>
      <c r="BQ368" s="269"/>
      <c r="BR368" s="269"/>
      <c r="BS368" s="269"/>
      <c r="BT368" s="269"/>
      <c r="BU368" s="269"/>
      <c r="BV368" s="269"/>
      <c r="BW368" s="269"/>
      <c r="BX368" s="269"/>
      <c r="BY368" s="269"/>
      <c r="BZ368" s="269"/>
      <c r="CA368" s="269"/>
      <c r="CB368" s="269"/>
      <c r="CC368" s="269"/>
      <c r="CD368" s="269"/>
      <c r="CE368" s="269"/>
      <c r="CF368" s="269"/>
      <c r="CG368" s="269"/>
      <c r="CH368" s="269"/>
      <c r="CI368" s="269"/>
      <c r="CJ368" s="269"/>
      <c r="CK368" s="269"/>
      <c r="CL368" s="269"/>
      <c r="CM368" s="269"/>
      <c r="CN368" s="269"/>
      <c r="CO368" s="269"/>
      <c r="CP368" s="269"/>
      <c r="CQ368" s="269"/>
      <c r="CR368" s="269"/>
      <c r="CS368" s="269"/>
      <c r="CT368" s="269"/>
      <c r="CU368" s="269"/>
      <c r="CV368" s="269"/>
      <c r="CW368" s="269"/>
      <c r="CX368" s="269"/>
      <c r="CY368" s="269"/>
      <c r="CZ368" s="269"/>
      <c r="DA368" s="269"/>
      <c r="DB368" s="269"/>
      <c r="DC368" s="269"/>
      <c r="DD368" s="269"/>
      <c r="DE368" s="269"/>
      <c r="DF368" s="269"/>
      <c r="DG368" s="269"/>
      <c r="DH368" s="269"/>
      <c r="DI368" s="269"/>
    </row>
    <row r="369" spans="1:113" x14ac:dyDescent="0.25">
      <c r="A369" s="269"/>
      <c r="B369" s="269"/>
      <c r="C369" s="269"/>
      <c r="D369" s="269"/>
      <c r="E369" s="269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269"/>
      <c r="AH369" s="269"/>
      <c r="AI369" s="269"/>
      <c r="AJ369" s="269"/>
      <c r="AK369" s="269"/>
      <c r="AL369" s="269"/>
      <c r="AM369" s="269"/>
      <c r="AN369" s="269"/>
      <c r="AO369" s="269"/>
      <c r="AP369" s="269"/>
      <c r="AQ369" s="269"/>
      <c r="AR369" s="269"/>
      <c r="AS369" s="269"/>
      <c r="AT369" s="269"/>
      <c r="AU369" s="269"/>
      <c r="AV369" s="269"/>
      <c r="AW369" s="269"/>
      <c r="AX369" s="269"/>
      <c r="AY369" s="269"/>
      <c r="AZ369" s="269"/>
      <c r="BA369" s="269"/>
      <c r="BB369" s="269"/>
      <c r="BC369" s="269"/>
      <c r="BD369" s="269"/>
      <c r="BE369" s="269"/>
      <c r="BF369" s="269"/>
      <c r="BG369" s="269"/>
      <c r="BH369" s="269"/>
      <c r="BI369" s="269"/>
      <c r="BJ369" s="269"/>
      <c r="BK369" s="269"/>
      <c r="BL369" s="269"/>
      <c r="BM369" s="269"/>
      <c r="BN369" s="269"/>
      <c r="BO369" s="269"/>
      <c r="BP369" s="269"/>
      <c r="BQ369" s="269"/>
      <c r="BR369" s="269"/>
      <c r="BS369" s="269"/>
      <c r="BT369" s="269"/>
      <c r="BU369" s="269"/>
      <c r="BV369" s="269"/>
      <c r="BW369" s="269"/>
      <c r="BX369" s="269"/>
      <c r="BY369" s="269"/>
      <c r="BZ369" s="269"/>
      <c r="CA369" s="269"/>
      <c r="CB369" s="269"/>
      <c r="CC369" s="269"/>
      <c r="CD369" s="269"/>
      <c r="CE369" s="269"/>
      <c r="CF369" s="269"/>
      <c r="CG369" s="269"/>
      <c r="CH369" s="269"/>
      <c r="CI369" s="269"/>
      <c r="CJ369" s="269"/>
      <c r="CK369" s="269"/>
      <c r="CL369" s="269"/>
      <c r="CM369" s="269"/>
      <c r="CN369" s="269"/>
      <c r="CO369" s="269"/>
      <c r="CP369" s="269"/>
      <c r="CQ369" s="269"/>
      <c r="CR369" s="269"/>
      <c r="CS369" s="269"/>
      <c r="CT369" s="269"/>
      <c r="CU369" s="269"/>
      <c r="CV369" s="269"/>
      <c r="CW369" s="269"/>
      <c r="CX369" s="269"/>
      <c r="CY369" s="269"/>
      <c r="CZ369" s="269"/>
      <c r="DA369" s="269"/>
      <c r="DB369" s="269"/>
      <c r="DC369" s="269"/>
      <c r="DD369" s="269"/>
      <c r="DE369" s="269"/>
      <c r="DF369" s="269"/>
      <c r="DG369" s="269"/>
      <c r="DH369" s="269"/>
      <c r="DI369" s="269"/>
    </row>
    <row r="370" spans="1:113" x14ac:dyDescent="0.25">
      <c r="A370" s="269"/>
      <c r="B370" s="269"/>
      <c r="C370" s="269"/>
      <c r="D370" s="269"/>
      <c r="E370" s="269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  <c r="AA370" s="269"/>
      <c r="AB370" s="269"/>
      <c r="AC370" s="269"/>
      <c r="AD370" s="269"/>
      <c r="AE370" s="269"/>
      <c r="AF370" s="269"/>
      <c r="AG370" s="269"/>
      <c r="AH370" s="269"/>
      <c r="AI370" s="269"/>
      <c r="AJ370" s="269"/>
      <c r="AK370" s="269"/>
      <c r="AL370" s="269"/>
      <c r="AM370" s="269"/>
      <c r="AN370" s="269"/>
      <c r="AO370" s="269"/>
      <c r="AP370" s="269"/>
      <c r="AQ370" s="269"/>
      <c r="AR370" s="269"/>
      <c r="AS370" s="269"/>
      <c r="AT370" s="269"/>
      <c r="AU370" s="269"/>
      <c r="AV370" s="269"/>
      <c r="AW370" s="269"/>
      <c r="AX370" s="269"/>
      <c r="AY370" s="269"/>
      <c r="AZ370" s="269"/>
      <c r="BA370" s="269"/>
      <c r="BB370" s="269"/>
      <c r="BC370" s="269"/>
      <c r="BD370" s="269"/>
      <c r="BE370" s="269"/>
      <c r="BF370" s="269"/>
      <c r="BG370" s="269"/>
      <c r="BH370" s="269"/>
      <c r="BI370" s="269"/>
      <c r="BJ370" s="269"/>
      <c r="BK370" s="269"/>
      <c r="BL370" s="269"/>
      <c r="BM370" s="269"/>
      <c r="BN370" s="269"/>
      <c r="BO370" s="269"/>
      <c r="BP370" s="269"/>
      <c r="BQ370" s="269"/>
      <c r="BR370" s="269"/>
      <c r="BS370" s="269"/>
      <c r="BT370" s="269"/>
      <c r="BU370" s="269"/>
      <c r="BV370" s="269"/>
      <c r="BW370" s="269"/>
      <c r="BX370" s="269"/>
      <c r="BY370" s="269"/>
      <c r="BZ370" s="269"/>
      <c r="CA370" s="269"/>
      <c r="CB370" s="269"/>
      <c r="CC370" s="269"/>
      <c r="CD370" s="269"/>
      <c r="CE370" s="269"/>
      <c r="CF370" s="269"/>
      <c r="CG370" s="269"/>
      <c r="CH370" s="269"/>
      <c r="CI370" s="269"/>
      <c r="CJ370" s="269"/>
      <c r="CK370" s="269"/>
      <c r="CL370" s="269"/>
      <c r="CM370" s="269"/>
      <c r="CN370" s="269"/>
      <c r="CO370" s="269"/>
      <c r="CP370" s="269"/>
      <c r="CQ370" s="269"/>
      <c r="CR370" s="269"/>
      <c r="CS370" s="269"/>
      <c r="CT370" s="269"/>
      <c r="CU370" s="269"/>
      <c r="CV370" s="269"/>
      <c r="CW370" s="269"/>
      <c r="CX370" s="269"/>
      <c r="CY370" s="269"/>
      <c r="CZ370" s="269"/>
      <c r="DA370" s="269"/>
      <c r="DB370" s="269"/>
      <c r="DC370" s="269"/>
      <c r="DD370" s="269"/>
      <c r="DE370" s="269"/>
      <c r="DF370" s="269"/>
      <c r="DG370" s="269"/>
      <c r="DH370" s="269"/>
      <c r="DI370" s="269"/>
    </row>
    <row r="371" spans="1:113" x14ac:dyDescent="0.25">
      <c r="A371" s="269"/>
      <c r="B371" s="269"/>
      <c r="C371" s="269"/>
      <c r="D371" s="269"/>
      <c r="E371" s="269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  <c r="AA371" s="269"/>
      <c r="AB371" s="269"/>
      <c r="AC371" s="269"/>
      <c r="AD371" s="269"/>
      <c r="AE371" s="269"/>
      <c r="AF371" s="269"/>
      <c r="AG371" s="269"/>
      <c r="AH371" s="269"/>
      <c r="AI371" s="269"/>
      <c r="AJ371" s="269"/>
      <c r="AK371" s="269"/>
      <c r="AL371" s="269"/>
      <c r="AM371" s="269"/>
      <c r="AN371" s="269"/>
      <c r="AO371" s="269"/>
      <c r="AP371" s="269"/>
      <c r="AQ371" s="269"/>
      <c r="AR371" s="269"/>
      <c r="AS371" s="269"/>
      <c r="AT371" s="269"/>
      <c r="AU371" s="269"/>
      <c r="AV371" s="269"/>
      <c r="AW371" s="269"/>
      <c r="AX371" s="269"/>
      <c r="AY371" s="269"/>
      <c r="AZ371" s="269"/>
      <c r="BA371" s="269"/>
      <c r="BB371" s="269"/>
      <c r="BC371" s="269"/>
      <c r="BD371" s="269"/>
      <c r="BE371" s="269"/>
      <c r="BF371" s="269"/>
      <c r="BG371" s="269"/>
      <c r="BH371" s="269"/>
      <c r="BI371" s="269"/>
      <c r="BJ371" s="269"/>
      <c r="BK371" s="269"/>
      <c r="BL371" s="269"/>
      <c r="BM371" s="269"/>
      <c r="BN371" s="269"/>
      <c r="BO371" s="269"/>
      <c r="BP371" s="269"/>
      <c r="BQ371" s="269"/>
      <c r="BR371" s="269"/>
      <c r="BS371" s="269"/>
      <c r="BT371" s="269"/>
      <c r="BU371" s="269"/>
      <c r="BV371" s="269"/>
      <c r="BW371" s="269"/>
      <c r="BX371" s="269"/>
      <c r="BY371" s="269"/>
      <c r="BZ371" s="269"/>
      <c r="CA371" s="269"/>
      <c r="CB371" s="269"/>
      <c r="CC371" s="269"/>
      <c r="CD371" s="269"/>
      <c r="CE371" s="269"/>
      <c r="CF371" s="269"/>
      <c r="CG371" s="269"/>
      <c r="CH371" s="269"/>
      <c r="CI371" s="269"/>
      <c r="CJ371" s="269"/>
      <c r="CK371" s="269"/>
      <c r="CL371" s="269"/>
      <c r="CM371" s="269"/>
      <c r="CN371" s="269"/>
      <c r="CO371" s="269"/>
      <c r="CP371" s="269"/>
      <c r="CQ371" s="269"/>
      <c r="CR371" s="269"/>
      <c r="CS371" s="269"/>
      <c r="CT371" s="269"/>
      <c r="CU371" s="269"/>
      <c r="CV371" s="269"/>
      <c r="CW371" s="269"/>
      <c r="CX371" s="269"/>
      <c r="CY371" s="269"/>
      <c r="CZ371" s="269"/>
      <c r="DA371" s="269"/>
      <c r="DB371" s="269"/>
      <c r="DC371" s="269"/>
      <c r="DD371" s="269"/>
      <c r="DE371" s="269"/>
      <c r="DF371" s="269"/>
      <c r="DG371" s="269"/>
      <c r="DH371" s="269"/>
      <c r="DI371" s="269"/>
    </row>
    <row r="372" spans="1:113" x14ac:dyDescent="0.25">
      <c r="A372" s="269"/>
      <c r="B372" s="269"/>
      <c r="C372" s="269"/>
      <c r="D372" s="269"/>
      <c r="E372" s="269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  <c r="AA372" s="269"/>
      <c r="AB372" s="269"/>
      <c r="AC372" s="269"/>
      <c r="AD372" s="269"/>
      <c r="AE372" s="269"/>
      <c r="AF372" s="269"/>
      <c r="AG372" s="269"/>
      <c r="AH372" s="269"/>
      <c r="AI372" s="269"/>
      <c r="AJ372" s="269"/>
      <c r="AK372" s="269"/>
      <c r="AL372" s="269"/>
      <c r="AM372" s="269"/>
      <c r="AN372" s="269"/>
      <c r="AO372" s="269"/>
      <c r="AP372" s="269"/>
      <c r="AQ372" s="269"/>
      <c r="AR372" s="269"/>
      <c r="AS372" s="269"/>
      <c r="AT372" s="269"/>
      <c r="AU372" s="269"/>
      <c r="AV372" s="269"/>
      <c r="AW372" s="269"/>
      <c r="AX372" s="269"/>
      <c r="AY372" s="269"/>
      <c r="AZ372" s="269"/>
      <c r="BA372" s="269"/>
      <c r="BB372" s="269"/>
      <c r="BC372" s="269"/>
      <c r="BD372" s="269"/>
      <c r="BE372" s="269"/>
      <c r="BF372" s="269"/>
      <c r="BG372" s="269"/>
      <c r="BH372" s="269"/>
      <c r="BI372" s="269"/>
      <c r="BJ372" s="269"/>
      <c r="BK372" s="269"/>
      <c r="BL372" s="269"/>
      <c r="BM372" s="269"/>
      <c r="BN372" s="269"/>
      <c r="BO372" s="269"/>
      <c r="BP372" s="269"/>
      <c r="BQ372" s="269"/>
      <c r="BR372" s="269"/>
      <c r="BS372" s="269"/>
      <c r="BT372" s="269"/>
      <c r="BU372" s="269"/>
      <c r="BV372" s="269"/>
      <c r="BW372" s="269"/>
      <c r="BX372" s="269"/>
      <c r="BY372" s="269"/>
      <c r="BZ372" s="269"/>
      <c r="CA372" s="269"/>
      <c r="CB372" s="269"/>
      <c r="CC372" s="269"/>
      <c r="CD372" s="269"/>
      <c r="CE372" s="269"/>
      <c r="CF372" s="269"/>
      <c r="CG372" s="269"/>
      <c r="CH372" s="269"/>
      <c r="CI372" s="269"/>
      <c r="CJ372" s="269"/>
      <c r="CK372" s="269"/>
      <c r="CL372" s="269"/>
      <c r="CM372" s="269"/>
      <c r="CN372" s="269"/>
      <c r="CO372" s="269"/>
      <c r="CP372" s="269"/>
      <c r="CQ372" s="269"/>
      <c r="CR372" s="269"/>
      <c r="CS372" s="269"/>
      <c r="CT372" s="269"/>
      <c r="CU372" s="269"/>
      <c r="CV372" s="269"/>
      <c r="CW372" s="269"/>
      <c r="CX372" s="269"/>
      <c r="CY372" s="269"/>
      <c r="CZ372" s="269"/>
      <c r="DA372" s="269"/>
      <c r="DB372" s="269"/>
      <c r="DC372" s="269"/>
      <c r="DD372" s="269"/>
      <c r="DE372" s="269"/>
      <c r="DF372" s="269"/>
      <c r="DG372" s="269"/>
      <c r="DH372" s="269"/>
      <c r="DI372" s="269"/>
    </row>
    <row r="373" spans="1:113" x14ac:dyDescent="0.25">
      <c r="A373" s="269"/>
      <c r="B373" s="269"/>
      <c r="C373" s="269"/>
      <c r="D373" s="269"/>
      <c r="E373" s="269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  <c r="AA373" s="269"/>
      <c r="AB373" s="269"/>
      <c r="AC373" s="269"/>
      <c r="AD373" s="269"/>
      <c r="AE373" s="269"/>
      <c r="AF373" s="269"/>
      <c r="AG373" s="269"/>
      <c r="AH373" s="269"/>
      <c r="AI373" s="269"/>
      <c r="AJ373" s="269"/>
      <c r="AK373" s="269"/>
      <c r="AL373" s="269"/>
      <c r="AM373" s="269"/>
      <c r="AN373" s="269"/>
      <c r="AO373" s="269"/>
      <c r="AP373" s="269"/>
      <c r="AQ373" s="269"/>
      <c r="AR373" s="269"/>
      <c r="AS373" s="269"/>
      <c r="AT373" s="269"/>
      <c r="AU373" s="269"/>
      <c r="AV373" s="269"/>
      <c r="AW373" s="269"/>
      <c r="AX373" s="269"/>
      <c r="AY373" s="269"/>
      <c r="AZ373" s="269"/>
      <c r="BA373" s="269"/>
      <c r="BB373" s="269"/>
      <c r="BC373" s="269"/>
      <c r="BD373" s="269"/>
      <c r="BE373" s="269"/>
      <c r="BF373" s="269"/>
      <c r="BG373" s="269"/>
      <c r="BH373" s="269"/>
      <c r="BI373" s="269"/>
      <c r="BJ373" s="269"/>
      <c r="BK373" s="269"/>
      <c r="BL373" s="269"/>
      <c r="BM373" s="269"/>
      <c r="BN373" s="269"/>
      <c r="BO373" s="269"/>
      <c r="BP373" s="269"/>
      <c r="BQ373" s="269"/>
      <c r="BR373" s="269"/>
      <c r="BS373" s="269"/>
      <c r="BT373" s="269"/>
      <c r="BU373" s="269"/>
      <c r="BV373" s="269"/>
      <c r="BW373" s="269"/>
      <c r="BX373" s="269"/>
      <c r="BY373" s="269"/>
      <c r="BZ373" s="269"/>
      <c r="CA373" s="269"/>
      <c r="CB373" s="269"/>
      <c r="CC373" s="269"/>
      <c r="CD373" s="269"/>
      <c r="CE373" s="269"/>
      <c r="CF373" s="269"/>
      <c r="CG373" s="269"/>
      <c r="CH373" s="269"/>
      <c r="CI373" s="269"/>
      <c r="CJ373" s="269"/>
      <c r="CK373" s="269"/>
      <c r="CL373" s="269"/>
      <c r="CM373" s="269"/>
      <c r="CN373" s="269"/>
      <c r="CO373" s="269"/>
      <c r="CP373" s="269"/>
      <c r="CQ373" s="269"/>
      <c r="CR373" s="269"/>
      <c r="CS373" s="269"/>
      <c r="CT373" s="269"/>
      <c r="CU373" s="269"/>
      <c r="CV373" s="269"/>
      <c r="CW373" s="269"/>
      <c r="CX373" s="269"/>
      <c r="CY373" s="269"/>
      <c r="CZ373" s="269"/>
      <c r="DA373" s="269"/>
      <c r="DB373" s="269"/>
      <c r="DC373" s="269"/>
      <c r="DD373" s="269"/>
      <c r="DE373" s="269"/>
      <c r="DF373" s="269"/>
      <c r="DG373" s="269"/>
      <c r="DH373" s="269"/>
      <c r="DI373" s="269"/>
    </row>
    <row r="374" spans="1:113" x14ac:dyDescent="0.25">
      <c r="A374" s="269"/>
      <c r="B374" s="269"/>
      <c r="C374" s="269"/>
      <c r="D374" s="269"/>
      <c r="E374" s="269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  <c r="AA374" s="269"/>
      <c r="AB374" s="269"/>
      <c r="AC374" s="269"/>
      <c r="AD374" s="269"/>
      <c r="AE374" s="269"/>
      <c r="AF374" s="269"/>
      <c r="AG374" s="269"/>
      <c r="AH374" s="269"/>
      <c r="AI374" s="269"/>
      <c r="AJ374" s="269"/>
      <c r="AK374" s="269"/>
      <c r="AL374" s="269"/>
      <c r="AM374" s="269"/>
      <c r="AN374" s="269"/>
      <c r="AO374" s="269"/>
      <c r="AP374" s="269"/>
      <c r="AQ374" s="269"/>
      <c r="AR374" s="269"/>
      <c r="AS374" s="269"/>
      <c r="AT374" s="269"/>
      <c r="AU374" s="269"/>
      <c r="AV374" s="269"/>
      <c r="AW374" s="269"/>
      <c r="AX374" s="269"/>
      <c r="AY374" s="269"/>
      <c r="AZ374" s="269"/>
      <c r="BA374" s="269"/>
      <c r="BB374" s="269"/>
      <c r="BC374" s="269"/>
      <c r="BD374" s="269"/>
      <c r="BE374" s="269"/>
      <c r="BF374" s="269"/>
      <c r="BG374" s="269"/>
      <c r="BH374" s="269"/>
      <c r="BI374" s="269"/>
      <c r="BJ374" s="269"/>
      <c r="BK374" s="269"/>
      <c r="BL374" s="269"/>
      <c r="BM374" s="269"/>
      <c r="BN374" s="269"/>
      <c r="BO374" s="269"/>
      <c r="BP374" s="269"/>
      <c r="BQ374" s="269"/>
      <c r="BR374" s="269"/>
      <c r="BS374" s="269"/>
      <c r="BT374" s="269"/>
      <c r="BU374" s="269"/>
      <c r="BV374" s="269"/>
      <c r="BW374" s="269"/>
      <c r="BX374" s="269"/>
      <c r="BY374" s="269"/>
      <c r="BZ374" s="269"/>
      <c r="CA374" s="269"/>
      <c r="CB374" s="269"/>
      <c r="CC374" s="269"/>
      <c r="CD374" s="269"/>
      <c r="CE374" s="269"/>
      <c r="CF374" s="269"/>
      <c r="CG374" s="269"/>
      <c r="CH374" s="269"/>
      <c r="CI374" s="269"/>
      <c r="CJ374" s="269"/>
      <c r="CK374" s="269"/>
      <c r="CL374" s="269"/>
      <c r="CM374" s="269"/>
      <c r="CN374" s="269"/>
      <c r="CO374" s="269"/>
      <c r="CP374" s="269"/>
      <c r="CQ374" s="269"/>
      <c r="CR374" s="269"/>
      <c r="CS374" s="269"/>
      <c r="CT374" s="269"/>
      <c r="CU374" s="269"/>
      <c r="CV374" s="269"/>
      <c r="CW374" s="269"/>
      <c r="CX374" s="269"/>
      <c r="CY374" s="269"/>
      <c r="CZ374" s="269"/>
      <c r="DA374" s="269"/>
      <c r="DB374" s="269"/>
      <c r="DC374" s="269"/>
      <c r="DD374" s="269"/>
      <c r="DE374" s="269"/>
      <c r="DF374" s="269"/>
      <c r="DG374" s="269"/>
      <c r="DH374" s="269"/>
      <c r="DI374" s="269"/>
    </row>
    <row r="375" spans="1:113" x14ac:dyDescent="0.25">
      <c r="A375" s="269"/>
      <c r="B375" s="269"/>
      <c r="C375" s="269"/>
      <c r="D375" s="269"/>
      <c r="E375" s="269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  <c r="AA375" s="269"/>
      <c r="AB375" s="269"/>
      <c r="AC375" s="269"/>
      <c r="AD375" s="269"/>
      <c r="AE375" s="269"/>
      <c r="AF375" s="269"/>
      <c r="AG375" s="269"/>
      <c r="AH375" s="269"/>
      <c r="AI375" s="269"/>
      <c r="AJ375" s="269"/>
      <c r="AK375" s="269"/>
      <c r="AL375" s="269"/>
      <c r="AM375" s="269"/>
      <c r="AN375" s="269"/>
      <c r="AO375" s="269"/>
      <c r="AP375" s="269"/>
      <c r="AQ375" s="269"/>
      <c r="AR375" s="269"/>
      <c r="AS375" s="269"/>
      <c r="AT375" s="269"/>
      <c r="AU375" s="269"/>
      <c r="AV375" s="269"/>
      <c r="AW375" s="269"/>
      <c r="AX375" s="269"/>
      <c r="AY375" s="269"/>
      <c r="AZ375" s="269"/>
      <c r="BA375" s="269"/>
      <c r="BB375" s="269"/>
      <c r="BC375" s="269"/>
      <c r="BD375" s="269"/>
      <c r="BE375" s="269"/>
      <c r="BF375" s="269"/>
      <c r="BG375" s="269"/>
      <c r="BH375" s="269"/>
      <c r="BI375" s="269"/>
      <c r="BJ375" s="269"/>
      <c r="BK375" s="269"/>
      <c r="BL375" s="269"/>
      <c r="BM375" s="269"/>
      <c r="BN375" s="269"/>
      <c r="BO375" s="269"/>
      <c r="BP375" s="269"/>
      <c r="BQ375" s="269"/>
      <c r="BR375" s="269"/>
      <c r="BS375" s="269"/>
      <c r="BT375" s="269"/>
      <c r="BU375" s="269"/>
      <c r="BV375" s="269"/>
      <c r="BW375" s="269"/>
      <c r="BX375" s="269"/>
      <c r="BY375" s="269"/>
      <c r="BZ375" s="269"/>
      <c r="CA375" s="269"/>
      <c r="CB375" s="269"/>
      <c r="CC375" s="269"/>
      <c r="CD375" s="269"/>
      <c r="CE375" s="269"/>
      <c r="CF375" s="269"/>
      <c r="CG375" s="269"/>
      <c r="CH375" s="269"/>
      <c r="CI375" s="269"/>
      <c r="CJ375" s="269"/>
      <c r="CK375" s="269"/>
      <c r="CL375" s="269"/>
      <c r="CM375" s="269"/>
      <c r="CN375" s="269"/>
      <c r="CO375" s="269"/>
      <c r="CP375" s="269"/>
      <c r="CQ375" s="269"/>
      <c r="CR375" s="269"/>
      <c r="CS375" s="269"/>
      <c r="CT375" s="269"/>
      <c r="CU375" s="269"/>
      <c r="CV375" s="269"/>
      <c r="CW375" s="269"/>
      <c r="CX375" s="269"/>
      <c r="CY375" s="269"/>
      <c r="CZ375" s="269"/>
      <c r="DA375" s="269"/>
      <c r="DB375" s="269"/>
      <c r="DC375" s="269"/>
      <c r="DD375" s="269"/>
      <c r="DE375" s="269"/>
      <c r="DF375" s="269"/>
      <c r="DG375" s="269"/>
      <c r="DH375" s="269"/>
      <c r="DI375" s="269"/>
    </row>
    <row r="376" spans="1:113" x14ac:dyDescent="0.25">
      <c r="A376" s="269"/>
      <c r="B376" s="269"/>
      <c r="C376" s="269"/>
      <c r="D376" s="269"/>
      <c r="E376" s="269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  <c r="AA376" s="269"/>
      <c r="AB376" s="269"/>
      <c r="AC376" s="269"/>
      <c r="AD376" s="269"/>
      <c r="AE376" s="269"/>
      <c r="AF376" s="269"/>
      <c r="AG376" s="269"/>
      <c r="AH376" s="269"/>
      <c r="AI376" s="269"/>
      <c r="AJ376" s="269"/>
      <c r="AK376" s="269"/>
      <c r="AL376" s="269"/>
      <c r="AM376" s="269"/>
      <c r="AN376" s="269"/>
      <c r="AO376" s="269"/>
      <c r="AP376" s="269"/>
      <c r="AQ376" s="269"/>
      <c r="AR376" s="269"/>
      <c r="AS376" s="269"/>
      <c r="AT376" s="269"/>
      <c r="AU376" s="269"/>
      <c r="AV376" s="269"/>
      <c r="AW376" s="269"/>
      <c r="AX376" s="269"/>
      <c r="AY376" s="269"/>
      <c r="AZ376" s="269"/>
      <c r="BA376" s="269"/>
      <c r="BB376" s="269"/>
      <c r="BC376" s="269"/>
      <c r="BD376" s="269"/>
      <c r="BE376" s="269"/>
      <c r="BF376" s="269"/>
      <c r="BG376" s="269"/>
      <c r="BH376" s="269"/>
      <c r="BI376" s="269"/>
      <c r="BJ376" s="269"/>
      <c r="BK376" s="269"/>
      <c r="BL376" s="269"/>
      <c r="BM376" s="269"/>
      <c r="BN376" s="269"/>
      <c r="BO376" s="269"/>
      <c r="BP376" s="269"/>
      <c r="BQ376" s="269"/>
      <c r="BR376" s="269"/>
      <c r="BS376" s="269"/>
      <c r="BT376" s="269"/>
      <c r="BU376" s="269"/>
      <c r="BV376" s="269"/>
      <c r="BW376" s="269"/>
      <c r="BX376" s="269"/>
      <c r="BY376" s="269"/>
      <c r="BZ376" s="269"/>
      <c r="CA376" s="269"/>
      <c r="CB376" s="269"/>
      <c r="CC376" s="269"/>
      <c r="CD376" s="269"/>
      <c r="CE376" s="269"/>
      <c r="CF376" s="269"/>
      <c r="CG376" s="269"/>
      <c r="CH376" s="269"/>
      <c r="CI376" s="269"/>
      <c r="CJ376" s="269"/>
      <c r="CK376" s="269"/>
      <c r="CL376" s="269"/>
      <c r="CM376" s="269"/>
      <c r="CN376" s="269"/>
      <c r="CO376" s="269"/>
      <c r="CP376" s="269"/>
      <c r="CQ376" s="269"/>
      <c r="CR376" s="269"/>
      <c r="CS376" s="269"/>
      <c r="CT376" s="269"/>
      <c r="CU376" s="269"/>
      <c r="CV376" s="269"/>
      <c r="CW376" s="269"/>
      <c r="CX376" s="269"/>
      <c r="CY376" s="269"/>
      <c r="CZ376" s="269"/>
      <c r="DA376" s="269"/>
      <c r="DB376" s="269"/>
      <c r="DC376" s="269"/>
      <c r="DD376" s="269"/>
      <c r="DE376" s="269"/>
      <c r="DF376" s="269"/>
      <c r="DG376" s="269"/>
      <c r="DH376" s="269"/>
      <c r="DI376" s="269"/>
    </row>
    <row r="377" spans="1:113" x14ac:dyDescent="0.25">
      <c r="A377" s="269"/>
      <c r="B377" s="269"/>
      <c r="C377" s="269"/>
      <c r="D377" s="269"/>
      <c r="E377" s="269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9"/>
      <c r="AD377" s="269"/>
      <c r="AE377" s="269"/>
      <c r="AF377" s="269"/>
      <c r="AG377" s="269"/>
      <c r="AH377" s="269"/>
      <c r="AI377" s="269"/>
      <c r="AJ377" s="269"/>
      <c r="AK377" s="269"/>
      <c r="AL377" s="269"/>
      <c r="AM377" s="269"/>
      <c r="AN377" s="269"/>
      <c r="AO377" s="269"/>
      <c r="AP377" s="269"/>
      <c r="AQ377" s="269"/>
      <c r="AR377" s="269"/>
      <c r="AS377" s="269"/>
      <c r="AT377" s="269"/>
      <c r="AU377" s="269"/>
      <c r="AV377" s="269"/>
      <c r="AW377" s="269"/>
      <c r="AX377" s="269"/>
      <c r="AY377" s="269"/>
      <c r="AZ377" s="269"/>
      <c r="BA377" s="269"/>
      <c r="BB377" s="269"/>
      <c r="BC377" s="269"/>
      <c r="BD377" s="269"/>
      <c r="BE377" s="269"/>
      <c r="BF377" s="269"/>
      <c r="BG377" s="269"/>
      <c r="BH377" s="269"/>
      <c r="BI377" s="269"/>
      <c r="BJ377" s="269"/>
      <c r="BK377" s="269"/>
      <c r="BL377" s="269"/>
      <c r="BM377" s="269"/>
      <c r="BN377" s="269"/>
      <c r="BO377" s="269"/>
      <c r="BP377" s="269"/>
      <c r="BQ377" s="269"/>
      <c r="BR377" s="269"/>
      <c r="BS377" s="269"/>
      <c r="BT377" s="269"/>
      <c r="BU377" s="269"/>
      <c r="BV377" s="269"/>
      <c r="BW377" s="269"/>
      <c r="BX377" s="269"/>
      <c r="BY377" s="269"/>
      <c r="BZ377" s="269"/>
      <c r="CA377" s="269"/>
      <c r="CB377" s="269"/>
      <c r="CC377" s="269"/>
      <c r="CD377" s="269"/>
      <c r="CE377" s="269"/>
      <c r="CF377" s="269"/>
      <c r="CG377" s="269"/>
      <c r="CH377" s="269"/>
      <c r="CI377" s="269"/>
      <c r="CJ377" s="269"/>
      <c r="CK377" s="269"/>
      <c r="CL377" s="269"/>
      <c r="CM377" s="269"/>
      <c r="CN377" s="269"/>
      <c r="CO377" s="269"/>
      <c r="CP377" s="269"/>
      <c r="CQ377" s="269"/>
      <c r="CR377" s="269"/>
      <c r="CS377" s="269"/>
      <c r="CT377" s="269"/>
      <c r="CU377" s="269"/>
      <c r="CV377" s="269"/>
      <c r="CW377" s="269"/>
      <c r="CX377" s="269"/>
      <c r="CY377" s="269"/>
      <c r="CZ377" s="269"/>
      <c r="DA377" s="269"/>
      <c r="DB377" s="269"/>
      <c r="DC377" s="269"/>
      <c r="DD377" s="269"/>
      <c r="DE377" s="269"/>
      <c r="DF377" s="269"/>
      <c r="DG377" s="269"/>
      <c r="DH377" s="269"/>
      <c r="DI377" s="269"/>
    </row>
    <row r="378" spans="1:113" x14ac:dyDescent="0.25">
      <c r="A378" s="269"/>
      <c r="B378" s="269"/>
      <c r="C378" s="269"/>
      <c r="D378" s="269"/>
      <c r="E378" s="269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  <c r="AA378" s="269"/>
      <c r="AB378" s="269"/>
      <c r="AC378" s="269"/>
      <c r="AD378" s="269"/>
      <c r="AE378" s="269"/>
      <c r="AF378" s="269"/>
      <c r="AG378" s="269"/>
      <c r="AH378" s="269"/>
      <c r="AI378" s="269"/>
      <c r="AJ378" s="269"/>
      <c r="AK378" s="269"/>
      <c r="AL378" s="269"/>
      <c r="AM378" s="269"/>
      <c r="AN378" s="269"/>
      <c r="AO378" s="269"/>
      <c r="AP378" s="269"/>
      <c r="AQ378" s="269"/>
      <c r="AR378" s="269"/>
      <c r="AS378" s="269"/>
      <c r="AT378" s="269"/>
      <c r="AU378" s="269"/>
      <c r="AV378" s="269"/>
      <c r="AW378" s="269"/>
      <c r="AX378" s="269"/>
      <c r="AY378" s="269"/>
      <c r="AZ378" s="269"/>
      <c r="BA378" s="269"/>
      <c r="BB378" s="269"/>
      <c r="BC378" s="269"/>
      <c r="BD378" s="269"/>
      <c r="BE378" s="269"/>
      <c r="BF378" s="269"/>
      <c r="BG378" s="269"/>
      <c r="BH378" s="269"/>
      <c r="BI378" s="269"/>
      <c r="BJ378" s="269"/>
      <c r="BK378" s="269"/>
      <c r="BL378" s="269"/>
      <c r="BM378" s="269"/>
      <c r="BN378" s="269"/>
      <c r="BO378" s="269"/>
      <c r="BP378" s="269"/>
      <c r="BQ378" s="269"/>
      <c r="BR378" s="269"/>
      <c r="BS378" s="269"/>
      <c r="BT378" s="269"/>
      <c r="BU378" s="269"/>
      <c r="BV378" s="269"/>
      <c r="BW378" s="269"/>
      <c r="BX378" s="269"/>
      <c r="BY378" s="269"/>
      <c r="BZ378" s="269"/>
      <c r="CA378" s="269"/>
      <c r="CB378" s="269"/>
      <c r="CC378" s="269"/>
      <c r="CD378" s="269"/>
      <c r="CE378" s="269"/>
      <c r="CF378" s="269"/>
      <c r="CG378" s="269"/>
      <c r="CH378" s="269"/>
      <c r="CI378" s="269"/>
      <c r="CJ378" s="269"/>
      <c r="CK378" s="269"/>
      <c r="CL378" s="269"/>
      <c r="CM378" s="269"/>
      <c r="CN378" s="269"/>
      <c r="CO378" s="269"/>
      <c r="CP378" s="269"/>
      <c r="CQ378" s="269"/>
      <c r="CR378" s="269"/>
      <c r="CS378" s="269"/>
      <c r="CT378" s="269"/>
      <c r="CU378" s="269"/>
      <c r="CV378" s="269"/>
      <c r="CW378" s="269"/>
      <c r="CX378" s="269"/>
      <c r="CY378" s="269"/>
      <c r="CZ378" s="269"/>
      <c r="DA378" s="269"/>
      <c r="DB378" s="269"/>
      <c r="DC378" s="269"/>
      <c r="DD378" s="269"/>
      <c r="DE378" s="269"/>
      <c r="DF378" s="269"/>
      <c r="DG378" s="269"/>
      <c r="DH378" s="269"/>
      <c r="DI378" s="269"/>
    </row>
    <row r="379" spans="1:113" x14ac:dyDescent="0.25">
      <c r="A379" s="269"/>
      <c r="B379" s="269"/>
      <c r="C379" s="269"/>
      <c r="D379" s="269"/>
      <c r="E379" s="269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  <c r="AA379" s="269"/>
      <c r="AB379" s="269"/>
      <c r="AC379" s="269"/>
      <c r="AD379" s="269"/>
      <c r="AE379" s="269"/>
      <c r="AF379" s="269"/>
      <c r="AG379" s="269"/>
      <c r="AH379" s="269"/>
      <c r="AI379" s="269"/>
      <c r="AJ379" s="269"/>
      <c r="AK379" s="269"/>
      <c r="AL379" s="269"/>
      <c r="AM379" s="269"/>
      <c r="AN379" s="269"/>
      <c r="AO379" s="269"/>
      <c r="AP379" s="269"/>
      <c r="AQ379" s="269"/>
      <c r="AR379" s="269"/>
      <c r="AS379" s="269"/>
      <c r="AT379" s="269"/>
      <c r="AU379" s="269"/>
      <c r="AV379" s="269"/>
      <c r="AW379" s="269"/>
      <c r="AX379" s="269"/>
      <c r="AY379" s="269"/>
      <c r="AZ379" s="269"/>
      <c r="BA379" s="269"/>
      <c r="BB379" s="269"/>
      <c r="BC379" s="269"/>
      <c r="BD379" s="269"/>
      <c r="BE379" s="269"/>
      <c r="BF379" s="269"/>
      <c r="BG379" s="269"/>
      <c r="BH379" s="269"/>
      <c r="BI379" s="269"/>
      <c r="BJ379" s="269"/>
      <c r="BK379" s="269"/>
      <c r="BL379" s="269"/>
      <c r="BM379" s="269"/>
      <c r="BN379" s="269"/>
      <c r="BO379" s="269"/>
      <c r="BP379" s="269"/>
      <c r="BQ379" s="269"/>
      <c r="BR379" s="269"/>
      <c r="BS379" s="269"/>
      <c r="BT379" s="269"/>
      <c r="BU379" s="269"/>
      <c r="BV379" s="269"/>
      <c r="BW379" s="269"/>
      <c r="BX379" s="269"/>
      <c r="BY379" s="269"/>
      <c r="BZ379" s="269"/>
      <c r="CA379" s="269"/>
      <c r="CB379" s="269"/>
      <c r="CC379" s="269"/>
      <c r="CD379" s="269"/>
      <c r="CE379" s="269"/>
      <c r="CF379" s="269"/>
      <c r="CG379" s="269"/>
      <c r="CH379" s="269"/>
      <c r="CI379" s="269"/>
      <c r="CJ379" s="269"/>
      <c r="CK379" s="269"/>
      <c r="CL379" s="269"/>
      <c r="CM379" s="269"/>
      <c r="CN379" s="269"/>
      <c r="CO379" s="269"/>
      <c r="CP379" s="269"/>
      <c r="CQ379" s="269"/>
      <c r="CR379" s="269"/>
      <c r="CS379" s="269"/>
      <c r="CT379" s="269"/>
      <c r="CU379" s="269"/>
      <c r="CV379" s="269"/>
      <c r="CW379" s="269"/>
      <c r="CX379" s="269"/>
      <c r="CY379" s="269"/>
      <c r="CZ379" s="269"/>
      <c r="DA379" s="269"/>
      <c r="DB379" s="269"/>
      <c r="DC379" s="269"/>
      <c r="DD379" s="269"/>
      <c r="DE379" s="269"/>
      <c r="DF379" s="269"/>
      <c r="DG379" s="269"/>
      <c r="DH379" s="269"/>
      <c r="DI379" s="269"/>
    </row>
    <row r="380" spans="1:113" x14ac:dyDescent="0.25">
      <c r="A380" s="269"/>
      <c r="B380" s="269"/>
      <c r="C380" s="269"/>
      <c r="D380" s="269"/>
      <c r="E380" s="269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  <c r="AA380" s="269"/>
      <c r="AB380" s="269"/>
      <c r="AC380" s="269"/>
      <c r="AD380" s="269"/>
      <c r="AE380" s="269"/>
      <c r="AF380" s="269"/>
      <c r="AG380" s="269"/>
      <c r="AH380" s="269"/>
      <c r="AI380" s="269"/>
      <c r="AJ380" s="269"/>
      <c r="AK380" s="269"/>
      <c r="AL380" s="269"/>
      <c r="AM380" s="269"/>
      <c r="AN380" s="269"/>
      <c r="AO380" s="269"/>
      <c r="AP380" s="269"/>
      <c r="AQ380" s="269"/>
      <c r="AR380" s="269"/>
      <c r="AS380" s="269"/>
      <c r="AT380" s="269"/>
      <c r="AU380" s="269"/>
      <c r="AV380" s="269"/>
      <c r="AW380" s="269"/>
      <c r="AX380" s="269"/>
      <c r="AY380" s="269"/>
      <c r="AZ380" s="269"/>
      <c r="BA380" s="269"/>
      <c r="BB380" s="269"/>
      <c r="BC380" s="269"/>
      <c r="BD380" s="269"/>
      <c r="BE380" s="269"/>
      <c r="BF380" s="269"/>
      <c r="BG380" s="269"/>
      <c r="BH380" s="269"/>
      <c r="BI380" s="269"/>
      <c r="BJ380" s="269"/>
      <c r="BK380" s="269"/>
      <c r="BL380" s="269"/>
      <c r="BM380" s="269"/>
      <c r="BN380" s="269"/>
      <c r="BO380" s="269"/>
      <c r="BP380" s="269"/>
      <c r="BQ380" s="269"/>
      <c r="BR380" s="269"/>
      <c r="BS380" s="269"/>
      <c r="BT380" s="269"/>
      <c r="BU380" s="269"/>
      <c r="BV380" s="269"/>
      <c r="BW380" s="269"/>
      <c r="BX380" s="269"/>
      <c r="BY380" s="269"/>
      <c r="BZ380" s="269"/>
      <c r="CA380" s="269"/>
      <c r="CB380" s="269"/>
      <c r="CC380" s="269"/>
      <c r="CD380" s="269"/>
      <c r="CE380" s="269"/>
      <c r="CF380" s="269"/>
      <c r="CG380" s="269"/>
      <c r="CH380" s="269"/>
      <c r="CI380" s="269"/>
      <c r="CJ380" s="269"/>
      <c r="CK380" s="269"/>
      <c r="CL380" s="269"/>
      <c r="CM380" s="269"/>
      <c r="CN380" s="269"/>
      <c r="CO380" s="269"/>
      <c r="CP380" s="269"/>
      <c r="CQ380" s="269"/>
      <c r="CR380" s="269"/>
      <c r="CS380" s="269"/>
      <c r="CT380" s="269"/>
      <c r="CU380" s="269"/>
      <c r="CV380" s="269"/>
      <c r="CW380" s="269"/>
      <c r="CX380" s="269"/>
      <c r="CY380" s="269"/>
      <c r="CZ380" s="269"/>
      <c r="DA380" s="269"/>
      <c r="DB380" s="269"/>
      <c r="DC380" s="269"/>
      <c r="DD380" s="269"/>
      <c r="DE380" s="269"/>
      <c r="DF380" s="269"/>
      <c r="DG380" s="269"/>
      <c r="DH380" s="269"/>
      <c r="DI380" s="269"/>
    </row>
    <row r="381" spans="1:113" x14ac:dyDescent="0.25">
      <c r="A381" s="269"/>
      <c r="B381" s="269"/>
      <c r="C381" s="269"/>
      <c r="D381" s="269"/>
      <c r="E381" s="269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  <c r="AA381" s="269"/>
      <c r="AB381" s="269"/>
      <c r="AC381" s="269"/>
      <c r="AD381" s="269"/>
      <c r="AE381" s="269"/>
      <c r="AF381" s="269"/>
      <c r="AG381" s="269"/>
      <c r="AH381" s="269"/>
      <c r="AI381" s="269"/>
      <c r="AJ381" s="269"/>
      <c r="AK381" s="269"/>
      <c r="AL381" s="269"/>
      <c r="AM381" s="269"/>
      <c r="AN381" s="269"/>
      <c r="AO381" s="269"/>
      <c r="AP381" s="269"/>
      <c r="AQ381" s="269"/>
      <c r="AR381" s="269"/>
      <c r="AS381" s="269"/>
      <c r="AT381" s="269"/>
      <c r="AU381" s="269"/>
      <c r="AV381" s="269"/>
      <c r="AW381" s="269"/>
      <c r="AX381" s="269"/>
      <c r="AY381" s="269"/>
      <c r="AZ381" s="269"/>
      <c r="BA381" s="269"/>
      <c r="BB381" s="269"/>
      <c r="BC381" s="269"/>
      <c r="BD381" s="269"/>
      <c r="BE381" s="269"/>
      <c r="BF381" s="269"/>
      <c r="BG381" s="269"/>
      <c r="BH381" s="269"/>
      <c r="BI381" s="269"/>
      <c r="BJ381" s="269"/>
      <c r="BK381" s="269"/>
      <c r="BL381" s="269"/>
      <c r="BM381" s="269"/>
      <c r="BN381" s="269"/>
      <c r="BO381" s="269"/>
      <c r="BP381" s="269"/>
      <c r="BQ381" s="269"/>
      <c r="BR381" s="269"/>
      <c r="BS381" s="269"/>
      <c r="BT381" s="269"/>
      <c r="BU381" s="269"/>
      <c r="BV381" s="269"/>
      <c r="BW381" s="269"/>
      <c r="BX381" s="269"/>
      <c r="BY381" s="269"/>
      <c r="BZ381" s="269"/>
      <c r="CA381" s="269"/>
      <c r="CB381" s="269"/>
      <c r="CC381" s="269"/>
      <c r="CD381" s="269"/>
      <c r="CE381" s="269"/>
      <c r="CF381" s="269"/>
      <c r="CG381" s="269"/>
      <c r="CH381" s="269"/>
      <c r="CI381" s="269"/>
      <c r="CJ381" s="269"/>
      <c r="CK381" s="269"/>
      <c r="CL381" s="269"/>
      <c r="CM381" s="269"/>
      <c r="CN381" s="269"/>
      <c r="CO381" s="269"/>
      <c r="CP381" s="269"/>
      <c r="CQ381" s="269"/>
      <c r="CR381" s="269"/>
      <c r="CS381" s="269"/>
      <c r="CT381" s="269"/>
      <c r="CU381" s="269"/>
      <c r="CV381" s="269"/>
      <c r="CW381" s="269"/>
      <c r="CX381" s="269"/>
      <c r="CY381" s="269"/>
      <c r="CZ381" s="269"/>
      <c r="DA381" s="269"/>
      <c r="DB381" s="269"/>
      <c r="DC381" s="269"/>
      <c r="DD381" s="269"/>
      <c r="DE381" s="269"/>
      <c r="DF381" s="269"/>
      <c r="DG381" s="269"/>
      <c r="DH381" s="269"/>
      <c r="DI381" s="269"/>
    </row>
    <row r="382" spans="1:113" x14ac:dyDescent="0.25">
      <c r="A382" s="269"/>
      <c r="B382" s="269"/>
      <c r="C382" s="269"/>
      <c r="D382" s="269"/>
      <c r="E382" s="269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  <c r="AA382" s="269"/>
      <c r="AB382" s="269"/>
      <c r="AC382" s="269"/>
      <c r="AD382" s="269"/>
      <c r="AE382" s="269"/>
      <c r="AF382" s="269"/>
      <c r="AG382" s="269"/>
      <c r="AH382" s="269"/>
      <c r="AI382" s="269"/>
      <c r="AJ382" s="269"/>
      <c r="AK382" s="269"/>
      <c r="AL382" s="269"/>
      <c r="AM382" s="269"/>
      <c r="AN382" s="269"/>
      <c r="AO382" s="269"/>
      <c r="AP382" s="269"/>
      <c r="AQ382" s="269"/>
      <c r="AR382" s="269"/>
      <c r="AS382" s="269"/>
      <c r="AT382" s="269"/>
      <c r="AU382" s="269"/>
      <c r="AV382" s="269"/>
      <c r="AW382" s="269"/>
      <c r="AX382" s="269"/>
      <c r="AY382" s="269"/>
      <c r="AZ382" s="269"/>
      <c r="BA382" s="269"/>
      <c r="BB382" s="269"/>
      <c r="BC382" s="269"/>
      <c r="BD382" s="269"/>
      <c r="BE382" s="269"/>
      <c r="BF382" s="269"/>
      <c r="BG382" s="269"/>
      <c r="BH382" s="269"/>
      <c r="BI382" s="269"/>
      <c r="BJ382" s="269"/>
      <c r="BK382" s="269"/>
      <c r="BL382" s="269"/>
      <c r="BM382" s="269"/>
      <c r="BN382" s="269"/>
      <c r="BO382" s="269"/>
      <c r="BP382" s="269"/>
      <c r="BQ382" s="269"/>
      <c r="BR382" s="269"/>
      <c r="BS382" s="269"/>
      <c r="BT382" s="269"/>
      <c r="BU382" s="269"/>
      <c r="BV382" s="269"/>
      <c r="BW382" s="269"/>
      <c r="BX382" s="269"/>
      <c r="BY382" s="269"/>
      <c r="BZ382" s="269"/>
      <c r="CA382" s="269"/>
      <c r="CB382" s="269"/>
      <c r="CC382" s="269"/>
      <c r="CD382" s="269"/>
      <c r="CE382" s="269"/>
      <c r="CF382" s="269"/>
      <c r="CG382" s="269"/>
      <c r="CH382" s="269"/>
      <c r="CI382" s="269"/>
      <c r="CJ382" s="269"/>
      <c r="CK382" s="269"/>
      <c r="CL382" s="269"/>
      <c r="CM382" s="269"/>
      <c r="CN382" s="269"/>
      <c r="CO382" s="269"/>
      <c r="CP382" s="269"/>
      <c r="CQ382" s="269"/>
      <c r="CR382" s="269"/>
      <c r="CS382" s="269"/>
      <c r="CT382" s="269"/>
      <c r="CU382" s="269"/>
      <c r="CV382" s="269"/>
      <c r="CW382" s="269"/>
      <c r="CX382" s="269"/>
      <c r="CY382" s="269"/>
      <c r="CZ382" s="269"/>
      <c r="DA382" s="269"/>
      <c r="DB382" s="269"/>
      <c r="DC382" s="269"/>
      <c r="DD382" s="269"/>
      <c r="DE382" s="269"/>
      <c r="DF382" s="269"/>
      <c r="DG382" s="269"/>
      <c r="DH382" s="269"/>
      <c r="DI382" s="269"/>
    </row>
    <row r="383" spans="1:113" x14ac:dyDescent="0.25">
      <c r="A383" s="269"/>
      <c r="B383" s="269"/>
      <c r="C383" s="269"/>
      <c r="D383" s="269"/>
      <c r="E383" s="269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  <c r="AA383" s="269"/>
      <c r="AB383" s="269"/>
      <c r="AC383" s="269"/>
      <c r="AD383" s="269"/>
      <c r="AE383" s="269"/>
      <c r="AF383" s="269"/>
      <c r="AG383" s="269"/>
      <c r="AH383" s="269"/>
      <c r="AI383" s="269"/>
      <c r="AJ383" s="269"/>
      <c r="AK383" s="269"/>
      <c r="AL383" s="269"/>
      <c r="AM383" s="269"/>
      <c r="AN383" s="269"/>
      <c r="AO383" s="269"/>
      <c r="AP383" s="269"/>
      <c r="AQ383" s="269"/>
      <c r="AR383" s="269"/>
      <c r="AS383" s="269"/>
      <c r="AT383" s="269"/>
      <c r="AU383" s="269"/>
      <c r="AV383" s="269"/>
      <c r="AW383" s="269"/>
      <c r="AX383" s="269"/>
      <c r="AY383" s="269"/>
      <c r="AZ383" s="269"/>
      <c r="BA383" s="269"/>
      <c r="BB383" s="269"/>
      <c r="BC383" s="269"/>
      <c r="BD383" s="269"/>
      <c r="BE383" s="269"/>
      <c r="BF383" s="269"/>
      <c r="BG383" s="269"/>
      <c r="BH383" s="269"/>
      <c r="BI383" s="269"/>
      <c r="BJ383" s="269"/>
      <c r="BK383" s="269"/>
      <c r="BL383" s="269"/>
      <c r="BM383" s="269"/>
      <c r="BN383" s="269"/>
      <c r="BO383" s="269"/>
      <c r="BP383" s="269"/>
      <c r="BQ383" s="269"/>
      <c r="BR383" s="269"/>
      <c r="BS383" s="269"/>
      <c r="BT383" s="269"/>
      <c r="BU383" s="269"/>
      <c r="BV383" s="269"/>
      <c r="BW383" s="269"/>
      <c r="BX383" s="269"/>
      <c r="BY383" s="269"/>
      <c r="BZ383" s="269"/>
      <c r="CA383" s="269"/>
      <c r="CB383" s="269"/>
      <c r="CC383" s="269"/>
      <c r="CD383" s="269"/>
      <c r="CE383" s="269"/>
      <c r="CF383" s="269"/>
      <c r="CG383" s="269"/>
      <c r="CH383" s="269"/>
      <c r="CI383" s="269"/>
      <c r="CJ383" s="269"/>
      <c r="CK383" s="269"/>
      <c r="CL383" s="269"/>
      <c r="CM383" s="269"/>
      <c r="CN383" s="269"/>
      <c r="CO383" s="269"/>
      <c r="CP383" s="269"/>
      <c r="CQ383" s="269"/>
      <c r="CR383" s="269"/>
      <c r="CS383" s="269"/>
      <c r="CT383" s="269"/>
      <c r="CU383" s="269"/>
      <c r="CV383" s="269"/>
      <c r="CW383" s="269"/>
      <c r="CX383" s="269"/>
      <c r="CY383" s="269"/>
      <c r="CZ383" s="269"/>
      <c r="DA383" s="269"/>
      <c r="DB383" s="269"/>
      <c r="DC383" s="269"/>
      <c r="DD383" s="269"/>
      <c r="DE383" s="269"/>
      <c r="DF383" s="269"/>
      <c r="DG383" s="269"/>
      <c r="DH383" s="269"/>
      <c r="DI383" s="269"/>
    </row>
    <row r="384" spans="1:113" x14ac:dyDescent="0.25">
      <c r="A384" s="269"/>
      <c r="B384" s="269"/>
      <c r="C384" s="269"/>
      <c r="D384" s="269"/>
      <c r="E384" s="269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  <c r="AA384" s="269"/>
      <c r="AB384" s="269"/>
      <c r="AC384" s="269"/>
      <c r="AD384" s="269"/>
      <c r="AE384" s="269"/>
      <c r="AF384" s="269"/>
      <c r="AG384" s="269"/>
      <c r="AH384" s="269"/>
      <c r="AI384" s="269"/>
      <c r="AJ384" s="269"/>
      <c r="AK384" s="269"/>
      <c r="AL384" s="269"/>
      <c r="AM384" s="269"/>
      <c r="AN384" s="269"/>
      <c r="AO384" s="269"/>
      <c r="AP384" s="269"/>
      <c r="AQ384" s="269"/>
      <c r="AR384" s="269"/>
      <c r="AS384" s="269"/>
      <c r="AT384" s="269"/>
      <c r="AU384" s="269"/>
      <c r="AV384" s="269"/>
      <c r="AW384" s="269"/>
      <c r="AX384" s="269"/>
      <c r="AY384" s="269"/>
      <c r="AZ384" s="269"/>
      <c r="BA384" s="269"/>
      <c r="BB384" s="269"/>
      <c r="BC384" s="269"/>
      <c r="BD384" s="269"/>
      <c r="BE384" s="269"/>
      <c r="BF384" s="269"/>
      <c r="BG384" s="269"/>
      <c r="BH384" s="269"/>
      <c r="BI384" s="269"/>
      <c r="BJ384" s="269"/>
      <c r="BK384" s="269"/>
      <c r="BL384" s="269"/>
      <c r="BM384" s="269"/>
      <c r="BN384" s="269"/>
      <c r="BO384" s="269"/>
      <c r="BP384" s="269"/>
      <c r="BQ384" s="269"/>
      <c r="BR384" s="269"/>
      <c r="BS384" s="269"/>
      <c r="BT384" s="269"/>
      <c r="BU384" s="269"/>
      <c r="BV384" s="269"/>
      <c r="BW384" s="269"/>
      <c r="BX384" s="269"/>
      <c r="BY384" s="269"/>
      <c r="BZ384" s="269"/>
      <c r="CA384" s="269"/>
      <c r="CB384" s="269"/>
      <c r="CC384" s="269"/>
      <c r="CD384" s="269"/>
      <c r="CE384" s="269"/>
      <c r="CF384" s="269"/>
      <c r="CG384" s="269"/>
      <c r="CH384" s="269"/>
      <c r="CI384" s="269"/>
      <c r="CJ384" s="269"/>
      <c r="CK384" s="269"/>
      <c r="CL384" s="269"/>
      <c r="CM384" s="269"/>
      <c r="CN384" s="269"/>
      <c r="CO384" s="269"/>
      <c r="CP384" s="269"/>
      <c r="CQ384" s="269"/>
      <c r="CR384" s="269"/>
      <c r="CS384" s="269"/>
      <c r="CT384" s="269"/>
      <c r="CU384" s="269"/>
      <c r="CV384" s="269"/>
      <c r="CW384" s="269"/>
      <c r="CX384" s="269"/>
      <c r="CY384" s="269"/>
      <c r="CZ384" s="269"/>
      <c r="DA384" s="269"/>
      <c r="DB384" s="269"/>
      <c r="DC384" s="269"/>
      <c r="DD384" s="269"/>
      <c r="DE384" s="269"/>
      <c r="DF384" s="269"/>
      <c r="DG384" s="269"/>
      <c r="DH384" s="269"/>
      <c r="DI384" s="269"/>
    </row>
    <row r="385" spans="1:113" x14ac:dyDescent="0.25">
      <c r="A385" s="269"/>
      <c r="B385" s="269"/>
      <c r="C385" s="269"/>
      <c r="D385" s="269"/>
      <c r="E385" s="269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  <c r="AA385" s="269"/>
      <c r="AB385" s="269"/>
      <c r="AC385" s="269"/>
      <c r="AD385" s="269"/>
      <c r="AE385" s="269"/>
      <c r="AF385" s="269"/>
      <c r="AG385" s="269"/>
      <c r="AH385" s="269"/>
      <c r="AI385" s="269"/>
      <c r="AJ385" s="269"/>
      <c r="AK385" s="269"/>
      <c r="AL385" s="269"/>
      <c r="AM385" s="269"/>
      <c r="AN385" s="269"/>
      <c r="AO385" s="269"/>
      <c r="AP385" s="269"/>
      <c r="AQ385" s="269"/>
      <c r="AR385" s="269"/>
      <c r="AS385" s="269"/>
      <c r="AT385" s="269"/>
      <c r="AU385" s="269"/>
      <c r="AV385" s="269"/>
      <c r="AW385" s="269"/>
      <c r="AX385" s="269"/>
      <c r="AY385" s="269"/>
      <c r="AZ385" s="269"/>
      <c r="BA385" s="269"/>
      <c r="BB385" s="269"/>
      <c r="BC385" s="269"/>
      <c r="BD385" s="269"/>
      <c r="BE385" s="269"/>
      <c r="BF385" s="269"/>
      <c r="BG385" s="269"/>
      <c r="BH385" s="269"/>
      <c r="BI385" s="269"/>
      <c r="BJ385" s="269"/>
      <c r="BK385" s="269"/>
      <c r="BL385" s="269"/>
      <c r="BM385" s="269"/>
      <c r="BN385" s="269"/>
      <c r="BO385" s="269"/>
      <c r="BP385" s="269"/>
      <c r="BQ385" s="269"/>
      <c r="BR385" s="269"/>
      <c r="BS385" s="269"/>
      <c r="BT385" s="269"/>
      <c r="BU385" s="269"/>
      <c r="BV385" s="269"/>
      <c r="BW385" s="269"/>
      <c r="BX385" s="269"/>
      <c r="BY385" s="269"/>
      <c r="BZ385" s="269"/>
      <c r="CA385" s="269"/>
      <c r="CB385" s="269"/>
      <c r="CC385" s="269"/>
      <c r="CD385" s="269"/>
      <c r="CE385" s="269"/>
      <c r="CF385" s="269"/>
      <c r="CG385" s="269"/>
      <c r="CH385" s="269"/>
      <c r="CI385" s="269"/>
      <c r="CJ385" s="269"/>
      <c r="CK385" s="269"/>
      <c r="CL385" s="269"/>
      <c r="CM385" s="269"/>
      <c r="CN385" s="269"/>
      <c r="CO385" s="269"/>
      <c r="CP385" s="269"/>
      <c r="CQ385" s="269"/>
      <c r="CR385" s="269"/>
      <c r="CS385" s="269"/>
      <c r="CT385" s="269"/>
      <c r="CU385" s="269"/>
      <c r="CV385" s="269"/>
      <c r="CW385" s="269"/>
      <c r="CX385" s="269"/>
      <c r="CY385" s="269"/>
      <c r="CZ385" s="269"/>
      <c r="DA385" s="269"/>
      <c r="DB385" s="269"/>
      <c r="DC385" s="269"/>
      <c r="DD385" s="269"/>
      <c r="DE385" s="269"/>
      <c r="DF385" s="269"/>
      <c r="DG385" s="269"/>
      <c r="DH385" s="269"/>
      <c r="DI385" s="269"/>
    </row>
    <row r="386" spans="1:113" x14ac:dyDescent="0.25">
      <c r="A386" s="269"/>
      <c r="B386" s="269"/>
      <c r="C386" s="269"/>
      <c r="D386" s="269"/>
      <c r="E386" s="269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  <c r="AA386" s="269"/>
      <c r="AB386" s="269"/>
      <c r="AC386" s="269"/>
      <c r="AD386" s="269"/>
      <c r="AE386" s="269"/>
      <c r="AF386" s="269"/>
      <c r="AG386" s="269"/>
      <c r="AH386" s="269"/>
      <c r="AI386" s="269"/>
      <c r="AJ386" s="269"/>
      <c r="AK386" s="269"/>
      <c r="AL386" s="269"/>
      <c r="AM386" s="269"/>
      <c r="AN386" s="269"/>
      <c r="AO386" s="269"/>
      <c r="AP386" s="269"/>
      <c r="AQ386" s="269"/>
      <c r="AR386" s="269"/>
      <c r="AS386" s="269"/>
      <c r="AT386" s="269"/>
      <c r="AU386" s="269"/>
      <c r="AV386" s="269"/>
      <c r="AW386" s="269"/>
      <c r="AX386" s="269"/>
      <c r="AY386" s="269"/>
      <c r="AZ386" s="269"/>
      <c r="BA386" s="269"/>
      <c r="BB386" s="269"/>
      <c r="BC386" s="269"/>
      <c r="BD386" s="269"/>
      <c r="BE386" s="269"/>
      <c r="BF386" s="269"/>
      <c r="BG386" s="269"/>
      <c r="BH386" s="269"/>
      <c r="BI386" s="269"/>
      <c r="BJ386" s="269"/>
      <c r="BK386" s="269"/>
      <c r="BL386" s="269"/>
      <c r="BM386" s="269"/>
      <c r="BN386" s="269"/>
      <c r="BO386" s="269"/>
      <c r="BP386" s="269"/>
      <c r="BQ386" s="269"/>
      <c r="BR386" s="269"/>
      <c r="BS386" s="269"/>
      <c r="BT386" s="269"/>
      <c r="BU386" s="269"/>
      <c r="BV386" s="269"/>
      <c r="BW386" s="269"/>
      <c r="BX386" s="269"/>
      <c r="BY386" s="269"/>
      <c r="BZ386" s="269"/>
      <c r="CA386" s="269"/>
      <c r="CB386" s="269"/>
      <c r="CC386" s="269"/>
      <c r="CD386" s="269"/>
      <c r="CE386" s="269"/>
      <c r="CF386" s="269"/>
      <c r="CG386" s="269"/>
      <c r="CH386" s="269"/>
      <c r="CI386" s="269"/>
      <c r="CJ386" s="269"/>
      <c r="CK386" s="269"/>
      <c r="CL386" s="269"/>
      <c r="CM386" s="269"/>
      <c r="CN386" s="269"/>
      <c r="CO386" s="269"/>
      <c r="CP386" s="269"/>
      <c r="CQ386" s="269"/>
      <c r="CR386" s="269"/>
      <c r="CS386" s="269"/>
      <c r="CT386" s="269"/>
      <c r="CU386" s="269"/>
      <c r="CV386" s="269"/>
      <c r="CW386" s="269"/>
      <c r="CX386" s="269"/>
      <c r="CY386" s="269"/>
      <c r="CZ386" s="269"/>
      <c r="DA386" s="269"/>
      <c r="DB386" s="269"/>
      <c r="DC386" s="269"/>
      <c r="DD386" s="269"/>
      <c r="DE386" s="269"/>
      <c r="DF386" s="269"/>
      <c r="DG386" s="269"/>
      <c r="DH386" s="269"/>
      <c r="DI386" s="269"/>
    </row>
    <row r="387" spans="1:113" x14ac:dyDescent="0.25">
      <c r="A387" s="269"/>
      <c r="B387" s="269"/>
      <c r="C387" s="269"/>
      <c r="D387" s="269"/>
      <c r="E387" s="269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  <c r="AA387" s="269"/>
      <c r="AB387" s="269"/>
      <c r="AC387" s="269"/>
      <c r="AD387" s="269"/>
      <c r="AE387" s="269"/>
      <c r="AF387" s="269"/>
      <c r="AG387" s="269"/>
      <c r="AH387" s="269"/>
      <c r="AI387" s="269"/>
      <c r="AJ387" s="269"/>
      <c r="AK387" s="269"/>
      <c r="AL387" s="269"/>
      <c r="AM387" s="269"/>
      <c r="AN387" s="269"/>
      <c r="AO387" s="269"/>
      <c r="AP387" s="269"/>
      <c r="AQ387" s="269"/>
      <c r="AR387" s="269"/>
      <c r="AS387" s="269"/>
      <c r="AT387" s="269"/>
      <c r="AU387" s="269"/>
      <c r="AV387" s="269"/>
      <c r="AW387" s="269"/>
      <c r="AX387" s="269"/>
      <c r="AY387" s="269"/>
      <c r="AZ387" s="269"/>
      <c r="BA387" s="269"/>
      <c r="BB387" s="269"/>
      <c r="BC387" s="269"/>
      <c r="BD387" s="269"/>
      <c r="BE387" s="269"/>
      <c r="BF387" s="269"/>
      <c r="BG387" s="269"/>
      <c r="BH387" s="269"/>
      <c r="BI387" s="269"/>
      <c r="BJ387" s="269"/>
      <c r="BK387" s="269"/>
      <c r="BL387" s="269"/>
      <c r="BM387" s="269"/>
      <c r="BN387" s="269"/>
      <c r="BO387" s="269"/>
      <c r="BP387" s="269"/>
      <c r="BQ387" s="269"/>
      <c r="BR387" s="269"/>
      <c r="BS387" s="269"/>
      <c r="BT387" s="269"/>
      <c r="BU387" s="269"/>
      <c r="BV387" s="269"/>
      <c r="BW387" s="269"/>
      <c r="BX387" s="269"/>
      <c r="BY387" s="269"/>
      <c r="BZ387" s="269"/>
      <c r="CA387" s="269"/>
      <c r="CB387" s="269"/>
      <c r="CC387" s="269"/>
      <c r="CD387" s="269"/>
      <c r="CE387" s="269"/>
      <c r="CF387" s="269"/>
      <c r="CG387" s="269"/>
      <c r="CH387" s="269"/>
      <c r="CI387" s="269"/>
      <c r="CJ387" s="269"/>
      <c r="CK387" s="269"/>
      <c r="CL387" s="269"/>
      <c r="CM387" s="269"/>
      <c r="CN387" s="269"/>
      <c r="CO387" s="269"/>
      <c r="CP387" s="269"/>
      <c r="CQ387" s="269"/>
      <c r="CR387" s="269"/>
      <c r="CS387" s="269"/>
      <c r="CT387" s="269"/>
      <c r="CU387" s="269"/>
      <c r="CV387" s="269"/>
      <c r="CW387" s="269"/>
      <c r="CX387" s="269"/>
      <c r="CY387" s="269"/>
      <c r="CZ387" s="269"/>
      <c r="DA387" s="269"/>
      <c r="DB387" s="269"/>
      <c r="DC387" s="269"/>
      <c r="DD387" s="269"/>
      <c r="DE387" s="269"/>
      <c r="DF387" s="269"/>
      <c r="DG387" s="269"/>
      <c r="DH387" s="269"/>
      <c r="DI387" s="269"/>
    </row>
    <row r="388" spans="1:113" x14ac:dyDescent="0.25">
      <c r="A388" s="269"/>
      <c r="B388" s="269"/>
      <c r="C388" s="269"/>
      <c r="D388" s="269"/>
      <c r="E388" s="269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  <c r="AA388" s="269"/>
      <c r="AB388" s="269"/>
      <c r="AC388" s="269"/>
      <c r="AD388" s="269"/>
      <c r="AE388" s="269"/>
      <c r="AF388" s="269"/>
      <c r="AG388" s="269"/>
      <c r="AH388" s="269"/>
      <c r="AI388" s="269"/>
      <c r="AJ388" s="269"/>
      <c r="AK388" s="269"/>
      <c r="AL388" s="269"/>
      <c r="AM388" s="269"/>
      <c r="AN388" s="269"/>
      <c r="AO388" s="269"/>
      <c r="AP388" s="269"/>
      <c r="AQ388" s="269"/>
      <c r="AR388" s="269"/>
      <c r="AS388" s="269"/>
      <c r="AT388" s="269"/>
      <c r="AU388" s="269"/>
      <c r="AV388" s="269"/>
      <c r="AW388" s="269"/>
      <c r="AX388" s="269"/>
      <c r="AY388" s="269"/>
      <c r="AZ388" s="269"/>
      <c r="BA388" s="269"/>
      <c r="BB388" s="269"/>
      <c r="BC388" s="269"/>
      <c r="BD388" s="269"/>
      <c r="BE388" s="269"/>
      <c r="BF388" s="269"/>
      <c r="BG388" s="269"/>
      <c r="BH388" s="269"/>
      <c r="BI388" s="269"/>
      <c r="BJ388" s="269"/>
      <c r="BK388" s="269"/>
      <c r="BL388" s="269"/>
      <c r="BM388" s="269"/>
      <c r="BN388" s="269"/>
      <c r="BO388" s="269"/>
      <c r="BP388" s="269"/>
      <c r="BQ388" s="269"/>
      <c r="BR388" s="269"/>
      <c r="BS388" s="269"/>
      <c r="BT388" s="269"/>
      <c r="BU388" s="269"/>
      <c r="BV388" s="269"/>
      <c r="BW388" s="269"/>
      <c r="BX388" s="269"/>
      <c r="BY388" s="269"/>
      <c r="BZ388" s="269"/>
      <c r="CA388" s="269"/>
      <c r="CB388" s="269"/>
      <c r="CC388" s="269"/>
      <c r="CD388" s="269"/>
      <c r="CE388" s="269"/>
      <c r="CF388" s="269"/>
      <c r="CG388" s="269"/>
      <c r="CH388" s="269"/>
      <c r="CI388" s="269"/>
      <c r="CJ388" s="269"/>
      <c r="CK388" s="269"/>
      <c r="CL388" s="269"/>
      <c r="CM388" s="269"/>
      <c r="CN388" s="269"/>
      <c r="CO388" s="269"/>
      <c r="CP388" s="269"/>
      <c r="CQ388" s="269"/>
      <c r="CR388" s="269"/>
      <c r="CS388" s="269"/>
      <c r="CT388" s="269"/>
      <c r="CU388" s="269"/>
      <c r="CV388" s="269"/>
      <c r="CW388" s="269"/>
      <c r="CX388" s="269"/>
      <c r="CY388" s="269"/>
      <c r="CZ388" s="269"/>
      <c r="DA388" s="269"/>
      <c r="DB388" s="269"/>
      <c r="DC388" s="269"/>
      <c r="DD388" s="269"/>
      <c r="DE388" s="269"/>
      <c r="DF388" s="269"/>
      <c r="DG388" s="269"/>
      <c r="DH388" s="269"/>
      <c r="DI388" s="269"/>
    </row>
    <row r="389" spans="1:113" x14ac:dyDescent="0.25">
      <c r="A389" s="269"/>
      <c r="B389" s="269"/>
      <c r="C389" s="269"/>
      <c r="D389" s="269"/>
      <c r="E389" s="269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  <c r="AA389" s="269"/>
      <c r="AB389" s="269"/>
      <c r="AC389" s="269"/>
      <c r="AD389" s="269"/>
      <c r="AE389" s="269"/>
      <c r="AF389" s="269"/>
      <c r="AG389" s="269"/>
      <c r="AH389" s="269"/>
      <c r="AI389" s="269"/>
      <c r="AJ389" s="269"/>
      <c r="AK389" s="269"/>
      <c r="AL389" s="269"/>
      <c r="AM389" s="269"/>
      <c r="AN389" s="269"/>
      <c r="AO389" s="269"/>
      <c r="AP389" s="269"/>
      <c r="AQ389" s="269"/>
      <c r="AR389" s="269"/>
      <c r="AS389" s="269"/>
      <c r="AT389" s="269"/>
      <c r="AU389" s="269"/>
      <c r="AV389" s="269"/>
      <c r="AW389" s="269"/>
      <c r="AX389" s="269"/>
      <c r="AY389" s="269"/>
      <c r="AZ389" s="269"/>
      <c r="BA389" s="269"/>
      <c r="BB389" s="269"/>
      <c r="BC389" s="269"/>
      <c r="BD389" s="269"/>
      <c r="BE389" s="269"/>
      <c r="BF389" s="269"/>
      <c r="BG389" s="269"/>
      <c r="BH389" s="269"/>
      <c r="BI389" s="269"/>
      <c r="BJ389" s="269"/>
      <c r="BK389" s="269"/>
      <c r="BL389" s="269"/>
      <c r="BM389" s="269"/>
      <c r="BN389" s="269"/>
      <c r="BO389" s="269"/>
      <c r="BP389" s="269"/>
      <c r="BQ389" s="269"/>
      <c r="BR389" s="269"/>
      <c r="BS389" s="269"/>
      <c r="BT389" s="269"/>
      <c r="BU389" s="269"/>
      <c r="BV389" s="269"/>
      <c r="BW389" s="269"/>
      <c r="BX389" s="269"/>
      <c r="BY389" s="269"/>
      <c r="BZ389" s="269"/>
      <c r="CA389" s="269"/>
      <c r="CB389" s="269"/>
      <c r="CC389" s="269"/>
      <c r="CD389" s="269"/>
      <c r="CE389" s="269"/>
      <c r="CF389" s="269"/>
      <c r="CG389" s="269"/>
      <c r="CH389" s="269"/>
      <c r="CI389" s="269"/>
      <c r="CJ389" s="269"/>
      <c r="CK389" s="269"/>
      <c r="CL389" s="269"/>
      <c r="CM389" s="269"/>
      <c r="CN389" s="269"/>
      <c r="CO389" s="269"/>
      <c r="CP389" s="269"/>
      <c r="CQ389" s="269"/>
      <c r="CR389" s="269"/>
      <c r="CS389" s="269"/>
      <c r="CT389" s="269"/>
      <c r="CU389" s="269"/>
      <c r="CV389" s="269"/>
      <c r="CW389" s="269"/>
      <c r="CX389" s="269"/>
      <c r="CY389" s="269"/>
      <c r="CZ389" s="269"/>
      <c r="DA389" s="269"/>
      <c r="DB389" s="269"/>
      <c r="DC389" s="269"/>
      <c r="DD389" s="269"/>
      <c r="DE389" s="269"/>
      <c r="DF389" s="269"/>
      <c r="DG389" s="269"/>
      <c r="DH389" s="269"/>
      <c r="DI389" s="269"/>
    </row>
    <row r="390" spans="1:113" x14ac:dyDescent="0.25">
      <c r="A390" s="269"/>
      <c r="B390" s="269"/>
      <c r="C390" s="269"/>
      <c r="D390" s="269"/>
      <c r="E390" s="269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  <c r="AA390" s="269"/>
      <c r="AB390" s="269"/>
      <c r="AC390" s="269"/>
      <c r="AD390" s="269"/>
      <c r="AE390" s="269"/>
      <c r="AF390" s="269"/>
      <c r="AG390" s="269"/>
      <c r="AH390" s="269"/>
      <c r="AI390" s="269"/>
      <c r="AJ390" s="269"/>
      <c r="AK390" s="269"/>
      <c r="AL390" s="269"/>
      <c r="AM390" s="269"/>
      <c r="AN390" s="269"/>
      <c r="AO390" s="269"/>
      <c r="AP390" s="269"/>
      <c r="AQ390" s="269"/>
      <c r="AR390" s="269"/>
      <c r="AS390" s="269"/>
      <c r="AT390" s="269"/>
      <c r="AU390" s="269"/>
      <c r="AV390" s="269"/>
      <c r="AW390" s="269"/>
      <c r="AX390" s="269"/>
      <c r="AY390" s="269"/>
      <c r="AZ390" s="269"/>
      <c r="BA390" s="269"/>
      <c r="BB390" s="269"/>
      <c r="BC390" s="269"/>
      <c r="BD390" s="269"/>
      <c r="BE390" s="269"/>
      <c r="BF390" s="269"/>
      <c r="BG390" s="269"/>
      <c r="BH390" s="269"/>
      <c r="BI390" s="269"/>
      <c r="BJ390" s="269"/>
      <c r="BK390" s="269"/>
      <c r="BL390" s="269"/>
      <c r="BM390" s="269"/>
      <c r="BN390" s="269"/>
      <c r="BO390" s="269"/>
      <c r="BP390" s="269"/>
      <c r="BQ390" s="269"/>
      <c r="BR390" s="269"/>
      <c r="BS390" s="269"/>
      <c r="BT390" s="269"/>
      <c r="BU390" s="269"/>
      <c r="BV390" s="269"/>
      <c r="BW390" s="269"/>
      <c r="BX390" s="269"/>
      <c r="BY390" s="269"/>
      <c r="BZ390" s="269"/>
      <c r="CA390" s="269"/>
      <c r="CB390" s="269"/>
      <c r="CC390" s="269"/>
      <c r="CD390" s="269"/>
      <c r="CE390" s="269"/>
      <c r="CF390" s="269"/>
      <c r="CG390" s="269"/>
      <c r="CH390" s="269"/>
      <c r="CI390" s="269"/>
      <c r="CJ390" s="269"/>
      <c r="CK390" s="269"/>
      <c r="CL390" s="269"/>
      <c r="CM390" s="269"/>
      <c r="CN390" s="269"/>
      <c r="CO390" s="269"/>
      <c r="CP390" s="269"/>
      <c r="CQ390" s="269"/>
      <c r="CR390" s="269"/>
      <c r="CS390" s="269"/>
      <c r="CT390" s="269"/>
      <c r="CU390" s="269"/>
      <c r="CV390" s="269"/>
      <c r="CW390" s="269"/>
      <c r="CX390" s="269"/>
      <c r="CY390" s="269"/>
      <c r="CZ390" s="269"/>
      <c r="DA390" s="269"/>
      <c r="DB390" s="269"/>
      <c r="DC390" s="269"/>
      <c r="DD390" s="269"/>
      <c r="DE390" s="269"/>
      <c r="DF390" s="269"/>
      <c r="DG390" s="269"/>
      <c r="DH390" s="269"/>
      <c r="DI390" s="269"/>
    </row>
    <row r="391" spans="1:113" x14ac:dyDescent="0.25">
      <c r="A391" s="269"/>
      <c r="B391" s="269"/>
      <c r="C391" s="269"/>
      <c r="D391" s="269"/>
      <c r="E391" s="269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  <c r="AA391" s="269"/>
      <c r="AB391" s="269"/>
      <c r="AC391" s="269"/>
      <c r="AD391" s="269"/>
      <c r="AE391" s="269"/>
      <c r="AF391" s="269"/>
      <c r="AG391" s="269"/>
      <c r="AH391" s="269"/>
      <c r="AI391" s="269"/>
      <c r="AJ391" s="269"/>
      <c r="AK391" s="269"/>
      <c r="AL391" s="269"/>
      <c r="AM391" s="269"/>
      <c r="AN391" s="269"/>
      <c r="AO391" s="269"/>
      <c r="AP391" s="269"/>
      <c r="AQ391" s="269"/>
      <c r="AR391" s="269"/>
      <c r="AS391" s="269"/>
      <c r="AT391" s="269"/>
      <c r="AU391" s="269"/>
      <c r="AV391" s="269"/>
      <c r="AW391" s="269"/>
      <c r="AX391" s="269"/>
      <c r="AY391" s="269"/>
      <c r="AZ391" s="269"/>
      <c r="BA391" s="269"/>
      <c r="BB391" s="269"/>
      <c r="BC391" s="269"/>
      <c r="BD391" s="269"/>
      <c r="BE391" s="269"/>
      <c r="BF391" s="269"/>
      <c r="BG391" s="269"/>
      <c r="BH391" s="269"/>
      <c r="BI391" s="269"/>
      <c r="BJ391" s="269"/>
      <c r="BK391" s="269"/>
      <c r="BL391" s="269"/>
      <c r="BM391" s="269"/>
      <c r="BN391" s="269"/>
      <c r="BO391" s="269"/>
      <c r="BP391" s="269"/>
      <c r="BQ391" s="269"/>
      <c r="BR391" s="269"/>
      <c r="BS391" s="269"/>
      <c r="BT391" s="269"/>
      <c r="BU391" s="269"/>
      <c r="BV391" s="269"/>
      <c r="BW391" s="269"/>
      <c r="BX391" s="269"/>
      <c r="BY391" s="269"/>
      <c r="BZ391" s="269"/>
      <c r="CA391" s="269"/>
      <c r="CB391" s="269"/>
      <c r="CC391" s="269"/>
      <c r="CD391" s="269"/>
      <c r="CE391" s="269"/>
      <c r="CF391" s="269"/>
      <c r="CG391" s="269"/>
      <c r="CH391" s="269"/>
      <c r="CI391" s="269"/>
      <c r="CJ391" s="269"/>
      <c r="CK391" s="269"/>
      <c r="CL391" s="269"/>
      <c r="CM391" s="269"/>
      <c r="CN391" s="269"/>
      <c r="CO391" s="269"/>
      <c r="CP391" s="269"/>
      <c r="CQ391" s="269"/>
      <c r="CR391" s="269"/>
      <c r="CS391" s="269"/>
      <c r="CT391" s="269"/>
      <c r="CU391" s="269"/>
      <c r="CV391" s="269"/>
      <c r="CW391" s="269"/>
      <c r="CX391" s="269"/>
      <c r="CY391" s="269"/>
      <c r="CZ391" s="269"/>
      <c r="DA391" s="269"/>
      <c r="DB391" s="269"/>
      <c r="DC391" s="269"/>
      <c r="DD391" s="269"/>
      <c r="DE391" s="269"/>
      <c r="DF391" s="269"/>
      <c r="DG391" s="269"/>
      <c r="DH391" s="269"/>
      <c r="DI391" s="269"/>
    </row>
    <row r="392" spans="1:113" x14ac:dyDescent="0.25">
      <c r="A392" s="269"/>
      <c r="B392" s="269"/>
      <c r="C392" s="269"/>
      <c r="D392" s="269"/>
      <c r="E392" s="269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  <c r="AA392" s="269"/>
      <c r="AB392" s="269"/>
      <c r="AC392" s="269"/>
      <c r="AD392" s="269"/>
      <c r="AE392" s="269"/>
      <c r="AF392" s="269"/>
      <c r="AG392" s="269"/>
      <c r="AH392" s="269"/>
      <c r="AI392" s="269"/>
      <c r="AJ392" s="269"/>
      <c r="AK392" s="269"/>
      <c r="AL392" s="269"/>
      <c r="AM392" s="269"/>
      <c r="AN392" s="269"/>
      <c r="AO392" s="269"/>
      <c r="AP392" s="269"/>
      <c r="AQ392" s="269"/>
      <c r="AR392" s="269"/>
      <c r="AS392" s="269"/>
      <c r="AT392" s="269"/>
      <c r="AU392" s="269"/>
      <c r="AV392" s="269"/>
      <c r="AW392" s="269"/>
      <c r="AX392" s="269"/>
      <c r="AY392" s="269"/>
      <c r="AZ392" s="269"/>
      <c r="BA392" s="269"/>
      <c r="BB392" s="269"/>
      <c r="BC392" s="269"/>
      <c r="BD392" s="269"/>
      <c r="BE392" s="269"/>
      <c r="BF392" s="269"/>
      <c r="BG392" s="269"/>
      <c r="BH392" s="269"/>
      <c r="BI392" s="269"/>
      <c r="BJ392" s="269"/>
      <c r="BK392" s="269"/>
      <c r="BL392" s="269"/>
      <c r="BM392" s="269"/>
      <c r="BN392" s="269"/>
      <c r="BO392" s="269"/>
      <c r="BP392" s="269"/>
      <c r="BQ392" s="269"/>
      <c r="BR392" s="269"/>
      <c r="BS392" s="269"/>
      <c r="BT392" s="269"/>
      <c r="BU392" s="269"/>
      <c r="BV392" s="269"/>
      <c r="BW392" s="269"/>
      <c r="BX392" s="269"/>
      <c r="BY392" s="269"/>
      <c r="BZ392" s="269"/>
      <c r="CA392" s="269"/>
      <c r="CB392" s="269"/>
      <c r="CC392" s="269"/>
      <c r="CD392" s="269"/>
      <c r="CE392" s="269"/>
      <c r="CF392" s="269"/>
      <c r="CG392" s="269"/>
      <c r="CH392" s="269"/>
      <c r="CI392" s="269"/>
      <c r="CJ392" s="269"/>
      <c r="CK392" s="269"/>
      <c r="CL392" s="269"/>
      <c r="CM392" s="269"/>
      <c r="CN392" s="269"/>
      <c r="CO392" s="269"/>
      <c r="CP392" s="269"/>
      <c r="CQ392" s="269"/>
      <c r="CR392" s="269"/>
      <c r="CS392" s="269"/>
      <c r="CT392" s="269"/>
      <c r="CU392" s="269"/>
      <c r="CV392" s="269"/>
      <c r="CW392" s="269"/>
      <c r="CX392" s="269"/>
      <c r="CY392" s="269"/>
      <c r="CZ392" s="269"/>
      <c r="DA392" s="269"/>
      <c r="DB392" s="269"/>
      <c r="DC392" s="269"/>
      <c r="DD392" s="269"/>
      <c r="DE392" s="269"/>
      <c r="DF392" s="269"/>
      <c r="DG392" s="269"/>
      <c r="DH392" s="269"/>
      <c r="DI392" s="269"/>
    </row>
    <row r="393" spans="1:113" x14ac:dyDescent="0.25">
      <c r="A393" s="269"/>
      <c r="B393" s="269"/>
      <c r="C393" s="269"/>
      <c r="D393" s="269"/>
      <c r="E393" s="269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  <c r="AA393" s="269"/>
      <c r="AB393" s="269"/>
      <c r="AC393" s="269"/>
      <c r="AD393" s="269"/>
      <c r="AE393" s="269"/>
      <c r="AF393" s="269"/>
      <c r="AG393" s="269"/>
      <c r="AH393" s="269"/>
      <c r="AI393" s="269"/>
      <c r="AJ393" s="269"/>
      <c r="AK393" s="269"/>
      <c r="AL393" s="269"/>
      <c r="AM393" s="269"/>
      <c r="AN393" s="269"/>
      <c r="AO393" s="269"/>
      <c r="AP393" s="269"/>
      <c r="AQ393" s="269"/>
      <c r="AR393" s="269"/>
      <c r="AS393" s="269"/>
      <c r="AT393" s="269"/>
      <c r="AU393" s="269"/>
      <c r="AV393" s="269"/>
      <c r="AW393" s="269"/>
      <c r="AX393" s="269"/>
      <c r="AY393" s="269"/>
      <c r="AZ393" s="269"/>
      <c r="BA393" s="269"/>
      <c r="BB393" s="269"/>
      <c r="BC393" s="269"/>
      <c r="BD393" s="269"/>
      <c r="BE393" s="269"/>
      <c r="BF393" s="269"/>
      <c r="BG393" s="269"/>
      <c r="BH393" s="269"/>
      <c r="BI393" s="269"/>
      <c r="BJ393" s="269"/>
      <c r="BK393" s="269"/>
      <c r="BL393" s="269"/>
      <c r="BM393" s="269"/>
      <c r="BN393" s="269"/>
      <c r="BO393" s="269"/>
      <c r="BP393" s="269"/>
      <c r="BQ393" s="269"/>
      <c r="BR393" s="269"/>
      <c r="BS393" s="269"/>
      <c r="BT393" s="269"/>
      <c r="BU393" s="269"/>
      <c r="BV393" s="269"/>
      <c r="BW393" s="269"/>
      <c r="BX393" s="269"/>
      <c r="BY393" s="269"/>
      <c r="BZ393" s="269"/>
      <c r="CA393" s="269"/>
      <c r="CB393" s="269"/>
      <c r="CC393" s="269"/>
      <c r="CD393" s="269"/>
      <c r="CE393" s="269"/>
      <c r="CF393" s="269"/>
      <c r="CG393" s="269"/>
      <c r="CH393" s="269"/>
      <c r="CI393" s="269"/>
      <c r="CJ393" s="269"/>
      <c r="CK393" s="269"/>
      <c r="CL393" s="269"/>
      <c r="CM393" s="269"/>
      <c r="CN393" s="269"/>
      <c r="CO393" s="269"/>
      <c r="CP393" s="269"/>
      <c r="CQ393" s="269"/>
      <c r="CR393" s="269"/>
      <c r="CS393" s="269"/>
      <c r="CT393" s="269"/>
      <c r="CU393" s="269"/>
      <c r="CV393" s="269"/>
      <c r="CW393" s="269"/>
      <c r="CX393" s="269"/>
      <c r="CY393" s="269"/>
      <c r="CZ393" s="269"/>
      <c r="DA393" s="269"/>
      <c r="DB393" s="269"/>
      <c r="DC393" s="269"/>
      <c r="DD393" s="269"/>
      <c r="DE393" s="269"/>
      <c r="DF393" s="269"/>
      <c r="DG393" s="269"/>
      <c r="DH393" s="269"/>
      <c r="DI393" s="269"/>
    </row>
    <row r="394" spans="1:113" x14ac:dyDescent="0.25">
      <c r="A394" s="269"/>
      <c r="B394" s="269"/>
      <c r="C394" s="269"/>
      <c r="D394" s="269"/>
      <c r="E394" s="269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  <c r="AA394" s="269"/>
      <c r="AB394" s="269"/>
      <c r="AC394" s="269"/>
      <c r="AD394" s="269"/>
      <c r="AE394" s="269"/>
      <c r="AF394" s="269"/>
      <c r="AG394" s="269"/>
      <c r="AH394" s="269"/>
      <c r="AI394" s="269"/>
      <c r="AJ394" s="269"/>
      <c r="AK394" s="269"/>
      <c r="AL394" s="269"/>
      <c r="AM394" s="269"/>
      <c r="AN394" s="269"/>
      <c r="AO394" s="269"/>
      <c r="AP394" s="269"/>
      <c r="AQ394" s="269"/>
      <c r="AR394" s="269"/>
      <c r="AS394" s="269"/>
      <c r="AT394" s="269"/>
      <c r="AU394" s="269"/>
      <c r="AV394" s="269"/>
      <c r="AW394" s="269"/>
      <c r="AX394" s="269"/>
      <c r="AY394" s="269"/>
      <c r="AZ394" s="269"/>
      <c r="BA394" s="269"/>
      <c r="BB394" s="269"/>
      <c r="BC394" s="269"/>
      <c r="BD394" s="269"/>
      <c r="BE394" s="269"/>
      <c r="BF394" s="269"/>
      <c r="BG394" s="269"/>
      <c r="BH394" s="269"/>
      <c r="BI394" s="269"/>
      <c r="BJ394" s="269"/>
      <c r="BK394" s="269"/>
      <c r="BL394" s="269"/>
      <c r="BM394" s="269"/>
      <c r="BN394" s="269"/>
      <c r="BO394" s="269"/>
      <c r="BP394" s="269"/>
      <c r="BQ394" s="269"/>
      <c r="BR394" s="269"/>
      <c r="BS394" s="269"/>
      <c r="BT394" s="269"/>
      <c r="BU394" s="269"/>
      <c r="BV394" s="269"/>
      <c r="BW394" s="269"/>
      <c r="BX394" s="269"/>
      <c r="BY394" s="269"/>
      <c r="BZ394" s="269"/>
      <c r="CA394" s="269"/>
      <c r="CB394" s="269"/>
      <c r="CC394" s="269"/>
      <c r="CD394" s="269"/>
      <c r="CE394" s="269"/>
      <c r="CF394" s="269"/>
      <c r="CG394" s="269"/>
      <c r="CH394" s="269"/>
      <c r="CI394" s="269"/>
      <c r="CJ394" s="269"/>
      <c r="CK394" s="269"/>
      <c r="CL394" s="269"/>
      <c r="CM394" s="269"/>
      <c r="CN394" s="269"/>
      <c r="CO394" s="269"/>
      <c r="CP394" s="269"/>
      <c r="CQ394" s="269"/>
      <c r="CR394" s="269"/>
      <c r="CS394" s="269"/>
      <c r="CT394" s="269"/>
      <c r="CU394" s="269"/>
      <c r="CV394" s="269"/>
      <c r="CW394" s="269"/>
      <c r="CX394" s="269"/>
      <c r="CY394" s="269"/>
      <c r="CZ394" s="269"/>
      <c r="DA394" s="269"/>
      <c r="DB394" s="269"/>
      <c r="DC394" s="269"/>
      <c r="DD394" s="269"/>
      <c r="DE394" s="269"/>
      <c r="DF394" s="269"/>
      <c r="DG394" s="269"/>
      <c r="DH394" s="269"/>
      <c r="DI394" s="269"/>
    </row>
    <row r="395" spans="1:113" x14ac:dyDescent="0.25">
      <c r="A395" s="269"/>
      <c r="B395" s="269"/>
      <c r="C395" s="269"/>
      <c r="D395" s="269"/>
      <c r="E395" s="269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  <c r="AB395" s="269"/>
      <c r="AC395" s="269"/>
      <c r="AD395" s="269"/>
      <c r="AE395" s="269"/>
      <c r="AF395" s="269"/>
      <c r="AG395" s="269"/>
      <c r="AH395" s="269"/>
      <c r="AI395" s="269"/>
      <c r="AJ395" s="269"/>
      <c r="AK395" s="269"/>
      <c r="AL395" s="269"/>
      <c r="AM395" s="269"/>
      <c r="AN395" s="269"/>
      <c r="AO395" s="269"/>
      <c r="AP395" s="269"/>
      <c r="AQ395" s="269"/>
      <c r="AR395" s="269"/>
      <c r="AS395" s="269"/>
      <c r="AT395" s="269"/>
      <c r="AU395" s="269"/>
      <c r="AV395" s="269"/>
      <c r="AW395" s="269"/>
      <c r="AX395" s="269"/>
      <c r="AY395" s="269"/>
      <c r="AZ395" s="269"/>
      <c r="BA395" s="269"/>
      <c r="BB395" s="269"/>
      <c r="BC395" s="269"/>
      <c r="BD395" s="269"/>
      <c r="BE395" s="269"/>
      <c r="BF395" s="269"/>
      <c r="BG395" s="269"/>
      <c r="BH395" s="269"/>
      <c r="BI395" s="269"/>
      <c r="BJ395" s="269"/>
      <c r="BK395" s="269"/>
      <c r="BL395" s="269"/>
      <c r="BM395" s="269"/>
      <c r="BN395" s="269"/>
      <c r="BO395" s="269"/>
      <c r="BP395" s="269"/>
      <c r="BQ395" s="269"/>
      <c r="BR395" s="269"/>
      <c r="BS395" s="269"/>
      <c r="BT395" s="269"/>
      <c r="BU395" s="269"/>
      <c r="BV395" s="269"/>
      <c r="BW395" s="269"/>
      <c r="BX395" s="269"/>
      <c r="BY395" s="269"/>
      <c r="BZ395" s="269"/>
      <c r="CA395" s="269"/>
      <c r="CB395" s="269"/>
      <c r="CC395" s="269"/>
      <c r="CD395" s="269"/>
      <c r="CE395" s="269"/>
      <c r="CF395" s="269"/>
      <c r="CG395" s="269"/>
      <c r="CH395" s="269"/>
      <c r="CI395" s="269"/>
      <c r="CJ395" s="269"/>
      <c r="CK395" s="269"/>
      <c r="CL395" s="269"/>
      <c r="CM395" s="269"/>
      <c r="CN395" s="269"/>
      <c r="CO395" s="269"/>
      <c r="CP395" s="269"/>
      <c r="CQ395" s="269"/>
      <c r="CR395" s="269"/>
      <c r="CS395" s="269"/>
      <c r="CT395" s="269"/>
      <c r="CU395" s="269"/>
      <c r="CV395" s="269"/>
      <c r="CW395" s="269"/>
      <c r="CX395" s="269"/>
      <c r="CY395" s="269"/>
      <c r="CZ395" s="269"/>
      <c r="DA395" s="269"/>
      <c r="DB395" s="269"/>
      <c r="DC395" s="269"/>
      <c r="DD395" s="269"/>
      <c r="DE395" s="269"/>
      <c r="DF395" s="269"/>
      <c r="DG395" s="269"/>
      <c r="DH395" s="269"/>
      <c r="DI395" s="269"/>
    </row>
    <row r="396" spans="1:113" x14ac:dyDescent="0.25">
      <c r="A396" s="269"/>
      <c r="B396" s="269"/>
      <c r="C396" s="269"/>
      <c r="D396" s="269"/>
      <c r="E396" s="269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  <c r="AA396" s="269"/>
      <c r="AB396" s="269"/>
      <c r="AC396" s="269"/>
      <c r="AD396" s="269"/>
      <c r="AE396" s="269"/>
      <c r="AF396" s="269"/>
      <c r="AG396" s="269"/>
      <c r="AH396" s="269"/>
      <c r="AI396" s="269"/>
      <c r="AJ396" s="269"/>
      <c r="AK396" s="269"/>
      <c r="AL396" s="269"/>
      <c r="AM396" s="269"/>
      <c r="AN396" s="269"/>
      <c r="AO396" s="269"/>
      <c r="AP396" s="269"/>
      <c r="AQ396" s="269"/>
      <c r="AR396" s="269"/>
      <c r="AS396" s="269"/>
      <c r="AT396" s="269"/>
      <c r="AU396" s="269"/>
      <c r="AV396" s="269"/>
      <c r="AW396" s="269"/>
      <c r="AX396" s="269"/>
      <c r="AY396" s="269"/>
      <c r="AZ396" s="269"/>
      <c r="BA396" s="269"/>
      <c r="BB396" s="269"/>
      <c r="BC396" s="269"/>
      <c r="BD396" s="269"/>
      <c r="BE396" s="269"/>
      <c r="BF396" s="269"/>
      <c r="BG396" s="269"/>
      <c r="BH396" s="269"/>
      <c r="BI396" s="269"/>
      <c r="BJ396" s="269"/>
      <c r="BK396" s="269"/>
      <c r="BL396" s="269"/>
      <c r="BM396" s="269"/>
      <c r="BN396" s="269"/>
      <c r="BO396" s="269"/>
      <c r="BP396" s="269"/>
      <c r="BQ396" s="269"/>
      <c r="BR396" s="269"/>
      <c r="BS396" s="269"/>
      <c r="BT396" s="269"/>
      <c r="BU396" s="269"/>
      <c r="BV396" s="269"/>
      <c r="BW396" s="269"/>
      <c r="BX396" s="269"/>
      <c r="BY396" s="269"/>
      <c r="BZ396" s="269"/>
      <c r="CA396" s="269"/>
      <c r="CB396" s="269"/>
      <c r="CC396" s="269"/>
      <c r="CD396" s="269"/>
      <c r="CE396" s="269"/>
      <c r="CF396" s="269"/>
      <c r="CG396" s="269"/>
      <c r="CH396" s="269"/>
      <c r="CI396" s="269"/>
      <c r="CJ396" s="269"/>
      <c r="CK396" s="269"/>
      <c r="CL396" s="269"/>
      <c r="CM396" s="269"/>
      <c r="CN396" s="269"/>
      <c r="CO396" s="269"/>
      <c r="CP396" s="269"/>
      <c r="CQ396" s="269"/>
      <c r="CR396" s="269"/>
      <c r="CS396" s="269"/>
      <c r="CT396" s="269"/>
      <c r="CU396" s="269"/>
      <c r="CV396" s="269"/>
      <c r="CW396" s="269"/>
      <c r="CX396" s="269"/>
      <c r="CY396" s="269"/>
      <c r="CZ396" s="269"/>
      <c r="DA396" s="269"/>
      <c r="DB396" s="269"/>
      <c r="DC396" s="269"/>
      <c r="DD396" s="269"/>
      <c r="DE396" s="269"/>
      <c r="DF396" s="269"/>
      <c r="DG396" s="269"/>
      <c r="DH396" s="269"/>
      <c r="DI396" s="269"/>
    </row>
    <row r="397" spans="1:113" x14ac:dyDescent="0.25">
      <c r="A397" s="269"/>
      <c r="B397" s="269"/>
      <c r="C397" s="269"/>
      <c r="D397" s="269"/>
      <c r="E397" s="269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  <c r="AA397" s="269"/>
      <c r="AB397" s="269"/>
      <c r="AC397" s="269"/>
      <c r="AD397" s="269"/>
      <c r="AE397" s="269"/>
      <c r="AF397" s="269"/>
      <c r="AG397" s="269"/>
      <c r="AH397" s="269"/>
      <c r="AI397" s="269"/>
      <c r="AJ397" s="269"/>
      <c r="AK397" s="269"/>
      <c r="AL397" s="269"/>
      <c r="AM397" s="269"/>
      <c r="AN397" s="269"/>
      <c r="AO397" s="269"/>
      <c r="AP397" s="269"/>
      <c r="AQ397" s="269"/>
      <c r="AR397" s="269"/>
      <c r="AS397" s="269"/>
      <c r="AT397" s="269"/>
      <c r="AU397" s="269"/>
      <c r="AV397" s="269"/>
      <c r="AW397" s="269"/>
      <c r="AX397" s="269"/>
      <c r="AY397" s="269"/>
      <c r="AZ397" s="269"/>
      <c r="BA397" s="269"/>
      <c r="BB397" s="269"/>
      <c r="BC397" s="269"/>
      <c r="BD397" s="269"/>
      <c r="BE397" s="269"/>
      <c r="BF397" s="269"/>
      <c r="BG397" s="269"/>
      <c r="BH397" s="269"/>
      <c r="BI397" s="269"/>
      <c r="BJ397" s="269"/>
      <c r="BK397" s="269"/>
      <c r="BL397" s="269"/>
      <c r="BM397" s="269"/>
      <c r="BN397" s="269"/>
      <c r="BO397" s="269"/>
      <c r="BP397" s="269"/>
      <c r="BQ397" s="269"/>
      <c r="BR397" s="269"/>
      <c r="BS397" s="269"/>
      <c r="BT397" s="269"/>
      <c r="BU397" s="269"/>
      <c r="BV397" s="269"/>
      <c r="BW397" s="269"/>
      <c r="BX397" s="269"/>
      <c r="BY397" s="269"/>
      <c r="BZ397" s="269"/>
      <c r="CA397" s="269"/>
      <c r="CB397" s="269"/>
      <c r="CC397" s="269"/>
      <c r="CD397" s="269"/>
      <c r="CE397" s="269"/>
      <c r="CF397" s="269"/>
      <c r="CG397" s="269"/>
      <c r="CH397" s="269"/>
      <c r="CI397" s="269"/>
      <c r="CJ397" s="269"/>
      <c r="CK397" s="269"/>
      <c r="CL397" s="269"/>
      <c r="CM397" s="269"/>
      <c r="CN397" s="269"/>
      <c r="CO397" s="269"/>
      <c r="CP397" s="269"/>
      <c r="CQ397" s="269"/>
      <c r="CR397" s="269"/>
      <c r="CS397" s="269"/>
      <c r="CT397" s="269"/>
      <c r="CU397" s="269"/>
      <c r="CV397" s="269"/>
      <c r="CW397" s="269"/>
      <c r="CX397" s="269"/>
      <c r="CY397" s="269"/>
      <c r="CZ397" s="269"/>
      <c r="DA397" s="269"/>
      <c r="DB397" s="269"/>
      <c r="DC397" s="269"/>
      <c r="DD397" s="269"/>
      <c r="DE397" s="269"/>
      <c r="DF397" s="269"/>
      <c r="DG397" s="269"/>
      <c r="DH397" s="269"/>
      <c r="DI397" s="269"/>
    </row>
    <row r="398" spans="1:113" x14ac:dyDescent="0.25">
      <c r="A398" s="269"/>
      <c r="B398" s="269"/>
      <c r="C398" s="269"/>
      <c r="D398" s="269"/>
      <c r="E398" s="269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  <c r="AB398" s="269"/>
      <c r="AC398" s="269"/>
      <c r="AD398" s="269"/>
      <c r="AE398" s="269"/>
      <c r="AF398" s="269"/>
      <c r="AG398" s="269"/>
      <c r="AH398" s="269"/>
      <c r="AI398" s="269"/>
      <c r="AJ398" s="269"/>
      <c r="AK398" s="269"/>
      <c r="AL398" s="269"/>
      <c r="AM398" s="269"/>
      <c r="AN398" s="269"/>
      <c r="AO398" s="269"/>
      <c r="AP398" s="269"/>
      <c r="AQ398" s="269"/>
      <c r="AR398" s="269"/>
      <c r="AS398" s="269"/>
      <c r="AT398" s="269"/>
      <c r="AU398" s="269"/>
      <c r="AV398" s="269"/>
      <c r="AW398" s="269"/>
      <c r="AX398" s="269"/>
      <c r="AY398" s="269"/>
      <c r="AZ398" s="269"/>
      <c r="BA398" s="269"/>
      <c r="BB398" s="269"/>
      <c r="BC398" s="269"/>
      <c r="BD398" s="269"/>
      <c r="BE398" s="269"/>
      <c r="BF398" s="269"/>
      <c r="BG398" s="269"/>
      <c r="BH398" s="269"/>
      <c r="BI398" s="269"/>
      <c r="BJ398" s="269"/>
      <c r="BK398" s="269"/>
      <c r="BL398" s="269"/>
      <c r="BM398" s="269"/>
      <c r="BN398" s="269"/>
      <c r="BO398" s="269"/>
      <c r="BP398" s="269"/>
      <c r="BQ398" s="269"/>
      <c r="BR398" s="269"/>
      <c r="BS398" s="269"/>
      <c r="BT398" s="269"/>
      <c r="BU398" s="269"/>
      <c r="BV398" s="269"/>
      <c r="BW398" s="269"/>
      <c r="BX398" s="269"/>
      <c r="BY398" s="269"/>
      <c r="BZ398" s="269"/>
      <c r="CA398" s="269"/>
      <c r="CB398" s="269"/>
      <c r="CC398" s="269"/>
      <c r="CD398" s="269"/>
      <c r="CE398" s="269"/>
      <c r="CF398" s="269"/>
      <c r="CG398" s="269"/>
      <c r="CH398" s="269"/>
      <c r="CI398" s="269"/>
      <c r="CJ398" s="269"/>
      <c r="CK398" s="269"/>
      <c r="CL398" s="269"/>
      <c r="CM398" s="269"/>
      <c r="CN398" s="269"/>
      <c r="CO398" s="269"/>
      <c r="CP398" s="269"/>
      <c r="CQ398" s="269"/>
      <c r="CR398" s="269"/>
      <c r="CS398" s="269"/>
      <c r="CT398" s="269"/>
      <c r="CU398" s="269"/>
      <c r="CV398" s="269"/>
      <c r="CW398" s="269"/>
      <c r="CX398" s="269"/>
      <c r="CY398" s="269"/>
      <c r="CZ398" s="269"/>
      <c r="DA398" s="269"/>
      <c r="DB398" s="269"/>
      <c r="DC398" s="269"/>
      <c r="DD398" s="269"/>
      <c r="DE398" s="269"/>
      <c r="DF398" s="269"/>
      <c r="DG398" s="269"/>
      <c r="DH398" s="269"/>
      <c r="DI398" s="269"/>
    </row>
    <row r="399" spans="1:113" x14ac:dyDescent="0.25">
      <c r="A399" s="269"/>
      <c r="B399" s="269"/>
      <c r="C399" s="269"/>
      <c r="D399" s="269"/>
      <c r="E399" s="269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  <c r="AB399" s="269"/>
      <c r="AC399" s="269"/>
      <c r="AD399" s="269"/>
      <c r="AE399" s="269"/>
      <c r="AF399" s="269"/>
      <c r="AG399" s="269"/>
      <c r="AH399" s="269"/>
      <c r="AI399" s="269"/>
      <c r="AJ399" s="269"/>
      <c r="AK399" s="269"/>
      <c r="AL399" s="269"/>
      <c r="AM399" s="269"/>
      <c r="AN399" s="269"/>
      <c r="AO399" s="269"/>
      <c r="AP399" s="269"/>
      <c r="AQ399" s="269"/>
      <c r="AR399" s="269"/>
      <c r="AS399" s="269"/>
      <c r="AT399" s="269"/>
      <c r="AU399" s="269"/>
      <c r="AV399" s="269"/>
      <c r="AW399" s="269"/>
      <c r="AX399" s="269"/>
      <c r="AY399" s="269"/>
      <c r="AZ399" s="269"/>
      <c r="BA399" s="269"/>
      <c r="BB399" s="269"/>
      <c r="BC399" s="269"/>
      <c r="BD399" s="269"/>
      <c r="BE399" s="269"/>
      <c r="BF399" s="269"/>
      <c r="BG399" s="269"/>
      <c r="BH399" s="269"/>
      <c r="BI399" s="269"/>
      <c r="BJ399" s="269"/>
      <c r="BK399" s="269"/>
      <c r="BL399" s="269"/>
      <c r="BM399" s="269"/>
      <c r="BN399" s="269"/>
      <c r="BO399" s="269"/>
      <c r="BP399" s="269"/>
      <c r="BQ399" s="269"/>
      <c r="BR399" s="269"/>
      <c r="BS399" s="269"/>
      <c r="BT399" s="269"/>
      <c r="BU399" s="269"/>
      <c r="BV399" s="269"/>
      <c r="BW399" s="269"/>
      <c r="BX399" s="269"/>
      <c r="BY399" s="269"/>
      <c r="BZ399" s="269"/>
      <c r="CA399" s="269"/>
      <c r="CB399" s="269"/>
      <c r="CC399" s="269"/>
      <c r="CD399" s="269"/>
      <c r="CE399" s="269"/>
      <c r="CF399" s="269"/>
      <c r="CG399" s="269"/>
      <c r="CH399" s="269"/>
      <c r="CI399" s="269"/>
      <c r="CJ399" s="269"/>
      <c r="CK399" s="269"/>
      <c r="CL399" s="269"/>
      <c r="CM399" s="269"/>
      <c r="CN399" s="269"/>
      <c r="CO399" s="269"/>
      <c r="CP399" s="269"/>
      <c r="CQ399" s="269"/>
      <c r="CR399" s="269"/>
      <c r="CS399" s="269"/>
      <c r="CT399" s="269"/>
      <c r="CU399" s="269"/>
      <c r="CV399" s="269"/>
      <c r="CW399" s="269"/>
      <c r="CX399" s="269"/>
      <c r="CY399" s="269"/>
      <c r="CZ399" s="269"/>
      <c r="DA399" s="269"/>
      <c r="DB399" s="269"/>
      <c r="DC399" s="269"/>
      <c r="DD399" s="269"/>
      <c r="DE399" s="269"/>
      <c r="DF399" s="269"/>
      <c r="DG399" s="269"/>
      <c r="DH399" s="269"/>
      <c r="DI399" s="269"/>
    </row>
    <row r="400" spans="1:113" x14ac:dyDescent="0.25">
      <c r="A400" s="269"/>
      <c r="B400" s="269"/>
      <c r="C400" s="269"/>
      <c r="D400" s="269"/>
      <c r="E400" s="269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  <c r="AB400" s="269"/>
      <c r="AC400" s="269"/>
      <c r="AD400" s="269"/>
      <c r="AE400" s="269"/>
      <c r="AF400" s="269"/>
      <c r="AG400" s="269"/>
      <c r="AH400" s="269"/>
      <c r="AI400" s="269"/>
      <c r="AJ400" s="269"/>
      <c r="AK400" s="269"/>
      <c r="AL400" s="269"/>
      <c r="AM400" s="269"/>
      <c r="AN400" s="269"/>
      <c r="AO400" s="269"/>
      <c r="AP400" s="269"/>
      <c r="AQ400" s="269"/>
      <c r="AR400" s="269"/>
      <c r="AS400" s="269"/>
      <c r="AT400" s="269"/>
      <c r="AU400" s="269"/>
      <c r="AV400" s="269"/>
      <c r="AW400" s="269"/>
      <c r="AX400" s="269"/>
      <c r="AY400" s="269"/>
      <c r="AZ400" s="269"/>
      <c r="BA400" s="269"/>
      <c r="BB400" s="269"/>
      <c r="BC400" s="269"/>
      <c r="BD400" s="269"/>
      <c r="BE400" s="269"/>
      <c r="BF400" s="269"/>
      <c r="BG400" s="269"/>
      <c r="BH400" s="269"/>
      <c r="BI400" s="269"/>
      <c r="BJ400" s="269"/>
      <c r="BK400" s="269"/>
      <c r="BL400" s="269"/>
      <c r="BM400" s="269"/>
      <c r="BN400" s="269"/>
      <c r="BO400" s="269"/>
      <c r="BP400" s="269"/>
      <c r="BQ400" s="269"/>
      <c r="BR400" s="269"/>
      <c r="BS400" s="269"/>
      <c r="BT400" s="269"/>
      <c r="BU400" s="269"/>
      <c r="BV400" s="269"/>
      <c r="BW400" s="269"/>
      <c r="BX400" s="269"/>
      <c r="BY400" s="269"/>
      <c r="BZ400" s="269"/>
      <c r="CA400" s="269"/>
      <c r="CB400" s="269"/>
      <c r="CC400" s="269"/>
      <c r="CD400" s="269"/>
      <c r="CE400" s="269"/>
      <c r="CF400" s="269"/>
      <c r="CG400" s="269"/>
      <c r="CH400" s="269"/>
      <c r="CI400" s="269"/>
      <c r="CJ400" s="269"/>
      <c r="CK400" s="269"/>
      <c r="CL400" s="269"/>
      <c r="CM400" s="269"/>
      <c r="CN400" s="269"/>
      <c r="CO400" s="269"/>
      <c r="CP400" s="269"/>
      <c r="CQ400" s="269"/>
      <c r="CR400" s="269"/>
      <c r="CS400" s="269"/>
      <c r="CT400" s="269"/>
      <c r="CU400" s="269"/>
      <c r="CV400" s="269"/>
      <c r="CW400" s="269"/>
      <c r="CX400" s="269"/>
      <c r="CY400" s="269"/>
      <c r="CZ400" s="269"/>
      <c r="DA400" s="269"/>
      <c r="DB400" s="269"/>
      <c r="DC400" s="269"/>
      <c r="DD400" s="269"/>
      <c r="DE400" s="269"/>
      <c r="DF400" s="269"/>
      <c r="DG400" s="269"/>
      <c r="DH400" s="269"/>
      <c r="DI400" s="269"/>
    </row>
    <row r="401" spans="1:113" x14ac:dyDescent="0.25">
      <c r="A401" s="269"/>
      <c r="B401" s="269"/>
      <c r="C401" s="269"/>
      <c r="D401" s="269"/>
      <c r="E401" s="269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  <c r="AB401" s="269"/>
      <c r="AC401" s="269"/>
      <c r="AD401" s="269"/>
      <c r="AE401" s="269"/>
      <c r="AF401" s="269"/>
      <c r="AG401" s="269"/>
      <c r="AH401" s="269"/>
      <c r="AI401" s="269"/>
      <c r="AJ401" s="269"/>
      <c r="AK401" s="269"/>
      <c r="AL401" s="269"/>
      <c r="AM401" s="269"/>
      <c r="AN401" s="269"/>
      <c r="AO401" s="269"/>
      <c r="AP401" s="269"/>
      <c r="AQ401" s="269"/>
      <c r="AR401" s="269"/>
      <c r="AS401" s="269"/>
      <c r="AT401" s="269"/>
      <c r="AU401" s="269"/>
      <c r="AV401" s="269"/>
      <c r="AW401" s="269"/>
      <c r="AX401" s="269"/>
      <c r="AY401" s="269"/>
      <c r="AZ401" s="269"/>
      <c r="BA401" s="269"/>
      <c r="BB401" s="269"/>
      <c r="BC401" s="269"/>
      <c r="BD401" s="269"/>
      <c r="BE401" s="269"/>
      <c r="BF401" s="269"/>
      <c r="BG401" s="269"/>
      <c r="BH401" s="269"/>
      <c r="BI401" s="269"/>
      <c r="BJ401" s="269"/>
      <c r="BK401" s="269"/>
      <c r="BL401" s="269"/>
      <c r="BM401" s="269"/>
      <c r="BN401" s="269"/>
      <c r="BO401" s="269"/>
      <c r="BP401" s="269"/>
      <c r="BQ401" s="269"/>
      <c r="BR401" s="269"/>
      <c r="BS401" s="269"/>
      <c r="BT401" s="269"/>
      <c r="BU401" s="269"/>
      <c r="BV401" s="269"/>
      <c r="BW401" s="269"/>
      <c r="BX401" s="269"/>
      <c r="BY401" s="269"/>
      <c r="BZ401" s="269"/>
      <c r="CA401" s="269"/>
      <c r="CB401" s="269"/>
      <c r="CC401" s="269"/>
      <c r="CD401" s="269"/>
      <c r="CE401" s="269"/>
      <c r="CF401" s="269"/>
      <c r="CG401" s="269"/>
      <c r="CH401" s="269"/>
      <c r="CI401" s="269"/>
      <c r="CJ401" s="269"/>
      <c r="CK401" s="269"/>
      <c r="CL401" s="269"/>
      <c r="CM401" s="269"/>
      <c r="CN401" s="269"/>
      <c r="CO401" s="269"/>
      <c r="CP401" s="269"/>
      <c r="CQ401" s="269"/>
      <c r="CR401" s="269"/>
      <c r="CS401" s="269"/>
      <c r="CT401" s="269"/>
      <c r="CU401" s="269"/>
      <c r="CV401" s="269"/>
      <c r="CW401" s="269"/>
      <c r="CX401" s="269"/>
      <c r="CY401" s="269"/>
      <c r="CZ401" s="269"/>
      <c r="DA401" s="269"/>
      <c r="DB401" s="269"/>
      <c r="DC401" s="269"/>
      <c r="DD401" s="269"/>
      <c r="DE401" s="269"/>
      <c r="DF401" s="269"/>
      <c r="DG401" s="269"/>
      <c r="DH401" s="269"/>
      <c r="DI401" s="269"/>
    </row>
    <row r="402" spans="1:113" x14ac:dyDescent="0.25">
      <c r="A402" s="269"/>
      <c r="B402" s="269"/>
      <c r="C402" s="269"/>
      <c r="D402" s="269"/>
      <c r="E402" s="269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  <c r="AB402" s="269"/>
      <c r="AC402" s="269"/>
      <c r="AD402" s="269"/>
      <c r="AE402" s="269"/>
      <c r="AF402" s="269"/>
      <c r="AG402" s="269"/>
      <c r="AH402" s="269"/>
      <c r="AI402" s="269"/>
      <c r="AJ402" s="269"/>
      <c r="AK402" s="269"/>
      <c r="AL402" s="269"/>
      <c r="AM402" s="269"/>
      <c r="AN402" s="269"/>
      <c r="AO402" s="269"/>
      <c r="AP402" s="269"/>
      <c r="AQ402" s="269"/>
      <c r="AR402" s="269"/>
      <c r="AS402" s="269"/>
      <c r="AT402" s="269"/>
      <c r="AU402" s="269"/>
      <c r="AV402" s="269"/>
      <c r="AW402" s="269"/>
      <c r="AX402" s="269"/>
      <c r="AY402" s="269"/>
      <c r="AZ402" s="269"/>
      <c r="BA402" s="269"/>
      <c r="BB402" s="269"/>
      <c r="BC402" s="269"/>
      <c r="BD402" s="269"/>
      <c r="BE402" s="269"/>
      <c r="BF402" s="269"/>
      <c r="BG402" s="269"/>
      <c r="BH402" s="269"/>
      <c r="BI402" s="269"/>
      <c r="BJ402" s="269"/>
      <c r="BK402" s="269"/>
      <c r="BL402" s="269"/>
      <c r="BM402" s="269"/>
      <c r="BN402" s="269"/>
      <c r="BO402" s="269"/>
      <c r="BP402" s="269"/>
      <c r="BQ402" s="269"/>
      <c r="BR402" s="269"/>
      <c r="BS402" s="269"/>
      <c r="BT402" s="269"/>
      <c r="BU402" s="269"/>
      <c r="BV402" s="269"/>
      <c r="BW402" s="269"/>
      <c r="BX402" s="269"/>
      <c r="BY402" s="269"/>
      <c r="BZ402" s="269"/>
      <c r="CA402" s="269"/>
      <c r="CB402" s="269"/>
      <c r="CC402" s="269"/>
      <c r="CD402" s="269"/>
      <c r="CE402" s="269"/>
      <c r="CF402" s="269"/>
      <c r="CG402" s="269"/>
      <c r="CH402" s="269"/>
      <c r="CI402" s="269"/>
      <c r="CJ402" s="269"/>
      <c r="CK402" s="269"/>
      <c r="CL402" s="269"/>
      <c r="CM402" s="269"/>
      <c r="CN402" s="269"/>
      <c r="CO402" s="269"/>
      <c r="CP402" s="269"/>
      <c r="CQ402" s="269"/>
      <c r="CR402" s="269"/>
      <c r="CS402" s="269"/>
      <c r="CT402" s="269"/>
      <c r="CU402" s="269"/>
      <c r="CV402" s="269"/>
      <c r="CW402" s="269"/>
      <c r="CX402" s="269"/>
      <c r="CY402" s="269"/>
      <c r="CZ402" s="269"/>
      <c r="DA402" s="269"/>
      <c r="DB402" s="269"/>
      <c r="DC402" s="269"/>
      <c r="DD402" s="269"/>
      <c r="DE402" s="269"/>
      <c r="DF402" s="269"/>
      <c r="DG402" s="269"/>
      <c r="DH402" s="269"/>
      <c r="DI402" s="269"/>
    </row>
    <row r="403" spans="1:113" x14ac:dyDescent="0.25">
      <c r="A403" s="269"/>
      <c r="B403" s="269"/>
      <c r="C403" s="269"/>
      <c r="D403" s="269"/>
      <c r="E403" s="269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  <c r="AA403" s="269"/>
      <c r="AB403" s="269"/>
      <c r="AC403" s="269"/>
      <c r="AD403" s="269"/>
      <c r="AE403" s="269"/>
      <c r="AF403" s="269"/>
      <c r="AG403" s="269"/>
      <c r="AH403" s="269"/>
      <c r="AI403" s="269"/>
      <c r="AJ403" s="269"/>
      <c r="AK403" s="269"/>
      <c r="AL403" s="269"/>
      <c r="AM403" s="269"/>
      <c r="AN403" s="269"/>
      <c r="AO403" s="269"/>
      <c r="AP403" s="269"/>
      <c r="AQ403" s="269"/>
      <c r="AR403" s="269"/>
      <c r="AS403" s="269"/>
      <c r="AT403" s="269"/>
      <c r="AU403" s="269"/>
      <c r="AV403" s="269"/>
      <c r="AW403" s="269"/>
      <c r="AX403" s="269"/>
      <c r="AY403" s="269"/>
      <c r="AZ403" s="269"/>
      <c r="BA403" s="269"/>
      <c r="BB403" s="269"/>
      <c r="BC403" s="269"/>
      <c r="BD403" s="269"/>
      <c r="BE403" s="269"/>
      <c r="BF403" s="269"/>
      <c r="BG403" s="269"/>
      <c r="BH403" s="269"/>
      <c r="BI403" s="269"/>
      <c r="BJ403" s="269"/>
      <c r="BK403" s="269"/>
      <c r="BL403" s="269"/>
      <c r="BM403" s="269"/>
      <c r="BN403" s="269"/>
      <c r="BO403" s="269"/>
      <c r="BP403" s="269"/>
      <c r="BQ403" s="269"/>
      <c r="BR403" s="269"/>
      <c r="BS403" s="269"/>
      <c r="BT403" s="269"/>
      <c r="BU403" s="269"/>
      <c r="BV403" s="269"/>
      <c r="BW403" s="269"/>
      <c r="BX403" s="269"/>
      <c r="BY403" s="269"/>
      <c r="BZ403" s="269"/>
      <c r="CA403" s="269"/>
      <c r="CB403" s="269"/>
      <c r="CC403" s="269"/>
      <c r="CD403" s="269"/>
      <c r="CE403" s="269"/>
      <c r="CF403" s="269"/>
      <c r="CG403" s="269"/>
      <c r="CH403" s="269"/>
      <c r="CI403" s="269"/>
      <c r="CJ403" s="269"/>
      <c r="CK403" s="269"/>
      <c r="CL403" s="269"/>
      <c r="CM403" s="269"/>
      <c r="CN403" s="269"/>
      <c r="CO403" s="269"/>
      <c r="CP403" s="269"/>
      <c r="CQ403" s="269"/>
      <c r="CR403" s="269"/>
      <c r="CS403" s="269"/>
      <c r="CT403" s="269"/>
      <c r="CU403" s="269"/>
      <c r="CV403" s="269"/>
      <c r="CW403" s="269"/>
      <c r="CX403" s="269"/>
      <c r="CY403" s="269"/>
      <c r="CZ403" s="269"/>
      <c r="DA403" s="269"/>
      <c r="DB403" s="269"/>
      <c r="DC403" s="269"/>
      <c r="DD403" s="269"/>
      <c r="DE403" s="269"/>
      <c r="DF403" s="269"/>
      <c r="DG403" s="269"/>
      <c r="DH403" s="269"/>
      <c r="DI403" s="269"/>
    </row>
    <row r="404" spans="1:113" x14ac:dyDescent="0.25">
      <c r="A404" s="269"/>
      <c r="B404" s="269"/>
      <c r="C404" s="269"/>
      <c r="D404" s="269"/>
      <c r="E404" s="269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  <c r="AA404" s="269"/>
      <c r="AB404" s="269"/>
      <c r="AC404" s="269"/>
      <c r="AD404" s="269"/>
      <c r="AE404" s="269"/>
      <c r="AF404" s="269"/>
      <c r="AG404" s="269"/>
      <c r="AH404" s="269"/>
      <c r="AI404" s="269"/>
      <c r="AJ404" s="269"/>
      <c r="AK404" s="269"/>
      <c r="AL404" s="269"/>
      <c r="AM404" s="269"/>
      <c r="AN404" s="269"/>
      <c r="AO404" s="269"/>
      <c r="AP404" s="269"/>
      <c r="AQ404" s="269"/>
      <c r="AR404" s="269"/>
      <c r="AS404" s="269"/>
      <c r="AT404" s="269"/>
      <c r="AU404" s="269"/>
      <c r="AV404" s="269"/>
      <c r="AW404" s="269"/>
      <c r="AX404" s="269"/>
      <c r="AY404" s="269"/>
      <c r="AZ404" s="269"/>
      <c r="BA404" s="269"/>
      <c r="BB404" s="269"/>
      <c r="BC404" s="269"/>
      <c r="BD404" s="269"/>
      <c r="BE404" s="269"/>
      <c r="BF404" s="269"/>
      <c r="BG404" s="269"/>
      <c r="BH404" s="269"/>
      <c r="BI404" s="269"/>
      <c r="BJ404" s="269"/>
      <c r="BK404" s="269"/>
      <c r="BL404" s="269"/>
      <c r="BM404" s="269"/>
      <c r="BN404" s="269"/>
      <c r="BO404" s="269"/>
      <c r="BP404" s="269"/>
      <c r="BQ404" s="269"/>
      <c r="BR404" s="269"/>
      <c r="BS404" s="269"/>
      <c r="BT404" s="269"/>
      <c r="BU404" s="269"/>
      <c r="BV404" s="269"/>
      <c r="BW404" s="269"/>
      <c r="BX404" s="269"/>
      <c r="BY404" s="269"/>
      <c r="BZ404" s="269"/>
      <c r="CA404" s="269"/>
      <c r="CB404" s="269"/>
      <c r="CC404" s="269"/>
      <c r="CD404" s="269"/>
      <c r="CE404" s="269"/>
      <c r="CF404" s="269"/>
      <c r="CG404" s="269"/>
      <c r="CH404" s="269"/>
      <c r="CI404" s="269"/>
      <c r="CJ404" s="269"/>
      <c r="CK404" s="269"/>
      <c r="CL404" s="269"/>
      <c r="CM404" s="269"/>
      <c r="CN404" s="269"/>
      <c r="CO404" s="269"/>
      <c r="CP404" s="269"/>
      <c r="CQ404" s="269"/>
      <c r="CR404" s="269"/>
      <c r="CS404" s="269"/>
      <c r="CT404" s="269"/>
      <c r="CU404" s="269"/>
      <c r="CV404" s="269"/>
      <c r="CW404" s="269"/>
      <c r="CX404" s="269"/>
      <c r="CY404" s="269"/>
      <c r="CZ404" s="269"/>
      <c r="DA404" s="269"/>
      <c r="DB404" s="269"/>
      <c r="DC404" s="269"/>
      <c r="DD404" s="269"/>
      <c r="DE404" s="269"/>
      <c r="DF404" s="269"/>
      <c r="DG404" s="269"/>
      <c r="DH404" s="269"/>
      <c r="DI404" s="269"/>
    </row>
    <row r="405" spans="1:113" x14ac:dyDescent="0.25">
      <c r="A405" s="269"/>
      <c r="B405" s="269"/>
      <c r="C405" s="269"/>
      <c r="D405" s="269"/>
      <c r="E405" s="269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  <c r="AA405" s="269"/>
      <c r="AB405" s="269"/>
      <c r="AC405" s="269"/>
      <c r="AD405" s="269"/>
      <c r="AE405" s="269"/>
      <c r="AF405" s="269"/>
      <c r="AG405" s="269"/>
      <c r="AH405" s="269"/>
      <c r="AI405" s="269"/>
      <c r="AJ405" s="269"/>
      <c r="AK405" s="269"/>
      <c r="AL405" s="269"/>
      <c r="AM405" s="269"/>
      <c r="AN405" s="269"/>
      <c r="AO405" s="269"/>
      <c r="AP405" s="269"/>
      <c r="AQ405" s="269"/>
      <c r="AR405" s="269"/>
      <c r="AS405" s="269"/>
      <c r="AT405" s="269"/>
      <c r="AU405" s="269"/>
      <c r="AV405" s="269"/>
      <c r="AW405" s="269"/>
      <c r="AX405" s="269"/>
      <c r="AY405" s="269"/>
      <c r="AZ405" s="269"/>
      <c r="BA405" s="269"/>
      <c r="BB405" s="269"/>
      <c r="BC405" s="269"/>
      <c r="BD405" s="269"/>
      <c r="BE405" s="269"/>
      <c r="BF405" s="269"/>
      <c r="BG405" s="269"/>
      <c r="BH405" s="269"/>
      <c r="BI405" s="269"/>
      <c r="BJ405" s="269"/>
      <c r="BK405" s="269"/>
      <c r="BL405" s="269"/>
      <c r="BM405" s="269"/>
      <c r="BN405" s="269"/>
      <c r="BO405" s="269"/>
      <c r="BP405" s="269"/>
      <c r="BQ405" s="269"/>
      <c r="BR405" s="269"/>
      <c r="BS405" s="269"/>
      <c r="BT405" s="269"/>
      <c r="BU405" s="269"/>
      <c r="BV405" s="269"/>
      <c r="BW405" s="269"/>
      <c r="BX405" s="269"/>
      <c r="BY405" s="269"/>
      <c r="BZ405" s="269"/>
      <c r="CA405" s="269"/>
      <c r="CB405" s="269"/>
      <c r="CC405" s="269"/>
      <c r="CD405" s="269"/>
      <c r="CE405" s="269"/>
      <c r="CF405" s="269"/>
      <c r="CG405" s="269"/>
      <c r="CH405" s="269"/>
      <c r="CI405" s="269"/>
      <c r="CJ405" s="269"/>
      <c r="CK405" s="269"/>
      <c r="CL405" s="269"/>
      <c r="CM405" s="269"/>
      <c r="CN405" s="269"/>
      <c r="CO405" s="269"/>
      <c r="CP405" s="269"/>
      <c r="CQ405" s="269"/>
      <c r="CR405" s="269"/>
      <c r="CS405" s="269"/>
      <c r="CT405" s="269"/>
      <c r="CU405" s="269"/>
      <c r="CV405" s="269"/>
      <c r="CW405" s="269"/>
      <c r="CX405" s="269"/>
      <c r="CY405" s="269"/>
      <c r="CZ405" s="269"/>
      <c r="DA405" s="269"/>
      <c r="DB405" s="269"/>
      <c r="DC405" s="269"/>
      <c r="DD405" s="269"/>
      <c r="DE405" s="269"/>
      <c r="DF405" s="269"/>
      <c r="DG405" s="269"/>
      <c r="DH405" s="269"/>
      <c r="DI405" s="269"/>
    </row>
    <row r="406" spans="1:113" x14ac:dyDescent="0.25">
      <c r="A406" s="269"/>
      <c r="B406" s="269"/>
      <c r="C406" s="269"/>
      <c r="D406" s="269"/>
      <c r="E406" s="269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  <c r="AA406" s="269"/>
      <c r="AB406" s="269"/>
      <c r="AC406" s="269"/>
      <c r="AD406" s="269"/>
      <c r="AE406" s="269"/>
      <c r="AF406" s="269"/>
      <c r="AG406" s="269"/>
      <c r="AH406" s="269"/>
      <c r="AI406" s="269"/>
      <c r="AJ406" s="269"/>
      <c r="AK406" s="269"/>
      <c r="AL406" s="269"/>
      <c r="AM406" s="269"/>
      <c r="AN406" s="269"/>
      <c r="AO406" s="269"/>
      <c r="AP406" s="269"/>
      <c r="AQ406" s="269"/>
      <c r="AR406" s="269"/>
      <c r="AS406" s="269"/>
      <c r="AT406" s="269"/>
      <c r="AU406" s="269"/>
      <c r="AV406" s="269"/>
      <c r="AW406" s="269"/>
      <c r="AX406" s="269"/>
      <c r="AY406" s="269"/>
      <c r="AZ406" s="269"/>
      <c r="BA406" s="269"/>
      <c r="BB406" s="269"/>
      <c r="BC406" s="269"/>
      <c r="BD406" s="269"/>
      <c r="BE406" s="269"/>
      <c r="BF406" s="269"/>
      <c r="BG406" s="269"/>
      <c r="BH406" s="269"/>
      <c r="BI406" s="269"/>
      <c r="BJ406" s="269"/>
      <c r="BK406" s="269"/>
      <c r="BL406" s="269"/>
      <c r="BM406" s="269"/>
      <c r="BN406" s="269"/>
      <c r="BO406" s="269"/>
      <c r="BP406" s="269"/>
      <c r="BQ406" s="269"/>
      <c r="BR406" s="269"/>
      <c r="BS406" s="269"/>
      <c r="BT406" s="269"/>
      <c r="BU406" s="269"/>
      <c r="BV406" s="269"/>
      <c r="BW406" s="269"/>
      <c r="BX406" s="269"/>
      <c r="BY406" s="269"/>
      <c r="BZ406" s="269"/>
      <c r="CA406" s="269"/>
      <c r="CB406" s="269"/>
      <c r="CC406" s="269"/>
      <c r="CD406" s="269"/>
      <c r="CE406" s="269"/>
      <c r="CF406" s="269"/>
      <c r="CG406" s="269"/>
      <c r="CH406" s="269"/>
      <c r="CI406" s="269"/>
      <c r="CJ406" s="269"/>
      <c r="CK406" s="269"/>
      <c r="CL406" s="269"/>
      <c r="CM406" s="269"/>
      <c r="CN406" s="269"/>
      <c r="CO406" s="269"/>
      <c r="CP406" s="269"/>
      <c r="CQ406" s="269"/>
      <c r="CR406" s="269"/>
      <c r="CS406" s="269"/>
      <c r="CT406" s="269"/>
      <c r="CU406" s="269"/>
      <c r="CV406" s="269"/>
      <c r="CW406" s="269"/>
      <c r="CX406" s="269"/>
      <c r="CY406" s="269"/>
      <c r="CZ406" s="269"/>
      <c r="DA406" s="269"/>
      <c r="DB406" s="269"/>
      <c r="DC406" s="269"/>
      <c r="DD406" s="269"/>
      <c r="DE406" s="269"/>
      <c r="DF406" s="269"/>
      <c r="DG406" s="269"/>
      <c r="DH406" s="269"/>
      <c r="DI406" s="269"/>
    </row>
    <row r="407" spans="1:113" x14ac:dyDescent="0.25">
      <c r="A407" s="269"/>
      <c r="B407" s="269"/>
      <c r="C407" s="269"/>
      <c r="D407" s="269"/>
      <c r="E407" s="269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  <c r="AA407" s="269"/>
      <c r="AB407" s="269"/>
      <c r="AC407" s="269"/>
      <c r="AD407" s="269"/>
      <c r="AE407" s="269"/>
      <c r="AF407" s="269"/>
      <c r="AG407" s="269"/>
      <c r="AH407" s="269"/>
      <c r="AI407" s="269"/>
      <c r="AJ407" s="269"/>
      <c r="AK407" s="269"/>
      <c r="AL407" s="269"/>
      <c r="AM407" s="269"/>
      <c r="AN407" s="269"/>
      <c r="AO407" s="269"/>
      <c r="AP407" s="269"/>
      <c r="AQ407" s="269"/>
      <c r="AR407" s="269"/>
      <c r="AS407" s="269"/>
      <c r="AT407" s="269"/>
      <c r="AU407" s="269"/>
      <c r="AV407" s="269"/>
      <c r="AW407" s="269"/>
      <c r="AX407" s="269"/>
      <c r="AY407" s="269"/>
      <c r="AZ407" s="269"/>
      <c r="BA407" s="269"/>
      <c r="BB407" s="269"/>
      <c r="BC407" s="269"/>
      <c r="BD407" s="269"/>
      <c r="BE407" s="269"/>
      <c r="BF407" s="269"/>
      <c r="BG407" s="269"/>
      <c r="BH407" s="269"/>
      <c r="BI407" s="269"/>
      <c r="BJ407" s="269"/>
      <c r="BK407" s="269"/>
      <c r="BL407" s="269"/>
      <c r="BM407" s="269"/>
      <c r="BN407" s="269"/>
      <c r="BO407" s="269"/>
      <c r="BP407" s="269"/>
      <c r="BQ407" s="269"/>
      <c r="BR407" s="269"/>
      <c r="BS407" s="269"/>
      <c r="BT407" s="269"/>
      <c r="BU407" s="269"/>
      <c r="BV407" s="269"/>
      <c r="BW407" s="269"/>
      <c r="BX407" s="269"/>
      <c r="BY407" s="269"/>
      <c r="BZ407" s="269"/>
      <c r="CA407" s="269"/>
      <c r="CB407" s="269"/>
      <c r="CC407" s="269"/>
      <c r="CD407" s="269"/>
      <c r="CE407" s="269"/>
      <c r="CF407" s="269"/>
      <c r="CG407" s="269"/>
      <c r="CH407" s="269"/>
      <c r="CI407" s="269"/>
      <c r="CJ407" s="269"/>
      <c r="CK407" s="269"/>
      <c r="CL407" s="269"/>
      <c r="CM407" s="269"/>
      <c r="CN407" s="269"/>
      <c r="CO407" s="269"/>
      <c r="CP407" s="269"/>
      <c r="CQ407" s="269"/>
      <c r="CR407" s="269"/>
      <c r="CS407" s="269"/>
      <c r="CT407" s="269"/>
      <c r="CU407" s="269"/>
      <c r="CV407" s="269"/>
      <c r="CW407" s="269"/>
      <c r="CX407" s="269"/>
      <c r="CY407" s="269"/>
      <c r="CZ407" s="269"/>
      <c r="DA407" s="269"/>
      <c r="DB407" s="269"/>
      <c r="DC407" s="269"/>
      <c r="DD407" s="269"/>
      <c r="DE407" s="269"/>
      <c r="DF407" s="269"/>
      <c r="DG407" s="269"/>
      <c r="DH407" s="269"/>
      <c r="DI407" s="269"/>
    </row>
    <row r="408" spans="1:113" x14ac:dyDescent="0.25">
      <c r="A408" s="269"/>
      <c r="B408" s="269"/>
      <c r="C408" s="269"/>
      <c r="D408" s="269"/>
      <c r="E408" s="269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  <c r="AA408" s="269"/>
      <c r="AB408" s="269"/>
      <c r="AC408" s="269"/>
      <c r="AD408" s="269"/>
      <c r="AE408" s="269"/>
      <c r="AF408" s="269"/>
      <c r="AG408" s="269"/>
      <c r="AH408" s="269"/>
      <c r="AI408" s="269"/>
      <c r="AJ408" s="269"/>
      <c r="AK408" s="269"/>
      <c r="AL408" s="269"/>
      <c r="AM408" s="269"/>
      <c r="AN408" s="269"/>
      <c r="AO408" s="269"/>
      <c r="AP408" s="269"/>
      <c r="AQ408" s="269"/>
      <c r="AR408" s="269"/>
      <c r="AS408" s="269"/>
      <c r="AT408" s="269"/>
      <c r="AU408" s="269"/>
      <c r="AV408" s="269"/>
      <c r="AW408" s="269"/>
      <c r="AX408" s="269"/>
      <c r="AY408" s="269"/>
      <c r="AZ408" s="269"/>
      <c r="BA408" s="269"/>
      <c r="BB408" s="269"/>
      <c r="BC408" s="269"/>
      <c r="BD408" s="269"/>
      <c r="BE408" s="269"/>
      <c r="BF408" s="269"/>
      <c r="BG408" s="269"/>
      <c r="BH408" s="269"/>
      <c r="BI408" s="269"/>
      <c r="BJ408" s="269"/>
      <c r="BK408" s="269"/>
      <c r="BL408" s="269"/>
      <c r="BM408" s="269"/>
      <c r="BN408" s="269"/>
      <c r="BO408" s="269"/>
      <c r="BP408" s="269"/>
      <c r="BQ408" s="269"/>
      <c r="BR408" s="269"/>
      <c r="BS408" s="269"/>
      <c r="BT408" s="269"/>
      <c r="BU408" s="269"/>
      <c r="BV408" s="269"/>
      <c r="BW408" s="269"/>
      <c r="BX408" s="269"/>
      <c r="BY408" s="269"/>
      <c r="BZ408" s="269"/>
      <c r="CA408" s="269"/>
      <c r="CB408" s="269"/>
      <c r="CC408" s="269"/>
      <c r="CD408" s="269"/>
      <c r="CE408" s="269"/>
      <c r="CF408" s="269"/>
      <c r="CG408" s="269"/>
      <c r="CH408" s="269"/>
      <c r="CI408" s="269"/>
      <c r="CJ408" s="269"/>
      <c r="CK408" s="269"/>
      <c r="CL408" s="269"/>
      <c r="CM408" s="269"/>
      <c r="CN408" s="269"/>
      <c r="CO408" s="269"/>
      <c r="CP408" s="269"/>
      <c r="CQ408" s="269"/>
      <c r="CR408" s="269"/>
      <c r="CS408" s="269"/>
      <c r="CT408" s="269"/>
      <c r="CU408" s="269"/>
      <c r="CV408" s="269"/>
      <c r="CW408" s="269"/>
      <c r="CX408" s="269"/>
      <c r="CY408" s="269"/>
      <c r="CZ408" s="269"/>
      <c r="DA408" s="269"/>
      <c r="DB408" s="269"/>
      <c r="DC408" s="269"/>
      <c r="DD408" s="269"/>
      <c r="DE408" s="269"/>
      <c r="DF408" s="269"/>
      <c r="DG408" s="269"/>
      <c r="DH408" s="269"/>
      <c r="DI408" s="269"/>
    </row>
    <row r="409" spans="1:113" x14ac:dyDescent="0.25">
      <c r="A409" s="269"/>
      <c r="B409" s="269"/>
      <c r="C409" s="269"/>
      <c r="D409" s="269"/>
      <c r="E409" s="269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  <c r="AA409" s="269"/>
      <c r="AB409" s="269"/>
      <c r="AC409" s="269"/>
      <c r="AD409" s="269"/>
      <c r="AE409" s="269"/>
      <c r="AF409" s="269"/>
      <c r="AG409" s="269"/>
      <c r="AH409" s="269"/>
      <c r="AI409" s="269"/>
      <c r="AJ409" s="269"/>
      <c r="AK409" s="269"/>
      <c r="AL409" s="269"/>
      <c r="AM409" s="269"/>
      <c r="AN409" s="269"/>
      <c r="AO409" s="269"/>
      <c r="AP409" s="269"/>
      <c r="AQ409" s="269"/>
      <c r="AR409" s="269"/>
      <c r="AS409" s="269"/>
      <c r="AT409" s="269"/>
      <c r="AU409" s="269"/>
      <c r="AV409" s="269"/>
      <c r="AW409" s="269"/>
      <c r="AX409" s="269"/>
      <c r="AY409" s="269"/>
      <c r="AZ409" s="269"/>
      <c r="BA409" s="269"/>
      <c r="BB409" s="269"/>
      <c r="BC409" s="269"/>
      <c r="BD409" s="269"/>
      <c r="BE409" s="269"/>
      <c r="BF409" s="269"/>
      <c r="BG409" s="269"/>
      <c r="BH409" s="269"/>
      <c r="BI409" s="269"/>
      <c r="BJ409" s="269"/>
      <c r="BK409" s="269"/>
      <c r="BL409" s="269"/>
      <c r="BM409" s="269"/>
      <c r="BN409" s="269"/>
      <c r="BO409" s="269"/>
      <c r="BP409" s="269"/>
      <c r="BQ409" s="269"/>
      <c r="BR409" s="269"/>
      <c r="BS409" s="269"/>
      <c r="BT409" s="269"/>
      <c r="BU409" s="269"/>
      <c r="BV409" s="269"/>
      <c r="BW409" s="269"/>
      <c r="BX409" s="269"/>
      <c r="BY409" s="269"/>
      <c r="BZ409" s="269"/>
      <c r="CA409" s="269"/>
      <c r="CB409" s="269"/>
      <c r="CC409" s="269"/>
      <c r="CD409" s="269"/>
      <c r="CE409" s="269"/>
      <c r="CF409" s="269"/>
      <c r="CG409" s="269"/>
      <c r="CH409" s="269"/>
      <c r="CI409" s="269"/>
      <c r="CJ409" s="269"/>
      <c r="CK409" s="269"/>
      <c r="CL409" s="269"/>
      <c r="CM409" s="269"/>
      <c r="CN409" s="269"/>
      <c r="CO409" s="269"/>
      <c r="CP409" s="269"/>
      <c r="CQ409" s="269"/>
      <c r="CR409" s="269"/>
      <c r="CS409" s="269"/>
      <c r="CT409" s="269"/>
      <c r="CU409" s="269"/>
      <c r="CV409" s="269"/>
      <c r="CW409" s="269"/>
      <c r="CX409" s="269"/>
      <c r="CY409" s="269"/>
      <c r="CZ409" s="269"/>
      <c r="DA409" s="269"/>
      <c r="DB409" s="269"/>
      <c r="DC409" s="269"/>
      <c r="DD409" s="269"/>
      <c r="DE409" s="269"/>
      <c r="DF409" s="269"/>
      <c r="DG409" s="269"/>
      <c r="DH409" s="269"/>
      <c r="DI409" s="269"/>
    </row>
    <row r="410" spans="1:113" x14ac:dyDescent="0.25">
      <c r="A410" s="269"/>
      <c r="B410" s="269"/>
      <c r="C410" s="269"/>
      <c r="D410" s="269"/>
      <c r="E410" s="269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  <c r="AA410" s="269"/>
      <c r="AB410" s="269"/>
      <c r="AC410" s="269"/>
      <c r="AD410" s="269"/>
      <c r="AE410" s="269"/>
      <c r="AF410" s="269"/>
      <c r="AG410" s="269"/>
      <c r="AH410" s="269"/>
      <c r="AI410" s="269"/>
      <c r="AJ410" s="269"/>
      <c r="AK410" s="269"/>
      <c r="AL410" s="269"/>
      <c r="AM410" s="269"/>
      <c r="AN410" s="269"/>
      <c r="AO410" s="269"/>
      <c r="AP410" s="269"/>
      <c r="AQ410" s="269"/>
      <c r="AR410" s="269"/>
      <c r="AS410" s="269"/>
      <c r="AT410" s="269"/>
      <c r="AU410" s="269"/>
      <c r="AV410" s="269"/>
      <c r="AW410" s="269"/>
      <c r="AX410" s="269"/>
      <c r="AY410" s="269"/>
      <c r="AZ410" s="269"/>
      <c r="BA410" s="269"/>
      <c r="BB410" s="269"/>
      <c r="BC410" s="269"/>
      <c r="BD410" s="269"/>
      <c r="BE410" s="269"/>
      <c r="BF410" s="269"/>
      <c r="BG410" s="269"/>
      <c r="BH410" s="269"/>
      <c r="BI410" s="269"/>
      <c r="BJ410" s="269"/>
      <c r="BK410" s="269"/>
      <c r="BL410" s="269"/>
      <c r="BM410" s="269"/>
      <c r="BN410" s="269"/>
      <c r="BO410" s="269"/>
      <c r="BP410" s="269"/>
      <c r="BQ410" s="269"/>
      <c r="BR410" s="269"/>
      <c r="BS410" s="269"/>
      <c r="BT410" s="269"/>
      <c r="BU410" s="269"/>
      <c r="BV410" s="269"/>
      <c r="BW410" s="269"/>
      <c r="BX410" s="269"/>
      <c r="BY410" s="269"/>
      <c r="BZ410" s="269"/>
      <c r="CA410" s="269"/>
      <c r="CB410" s="269"/>
      <c r="CC410" s="269"/>
      <c r="CD410" s="269"/>
      <c r="CE410" s="269"/>
      <c r="CF410" s="269"/>
      <c r="CG410" s="269"/>
      <c r="CH410" s="269"/>
      <c r="CI410" s="269"/>
      <c r="CJ410" s="269"/>
      <c r="CK410" s="269"/>
      <c r="CL410" s="269"/>
      <c r="CM410" s="269"/>
      <c r="CN410" s="269"/>
      <c r="CO410" s="269"/>
      <c r="CP410" s="269"/>
      <c r="CQ410" s="269"/>
      <c r="CR410" s="269"/>
      <c r="CS410" s="269"/>
      <c r="CT410" s="269"/>
      <c r="CU410" s="269"/>
      <c r="CV410" s="269"/>
      <c r="CW410" s="269"/>
      <c r="CX410" s="269"/>
      <c r="CY410" s="269"/>
      <c r="CZ410" s="269"/>
      <c r="DA410" s="269"/>
      <c r="DB410" s="269"/>
      <c r="DC410" s="269"/>
      <c r="DD410" s="269"/>
      <c r="DE410" s="269"/>
      <c r="DF410" s="269"/>
      <c r="DG410" s="269"/>
      <c r="DH410" s="269"/>
      <c r="DI410" s="269"/>
    </row>
    <row r="411" spans="1:113" x14ac:dyDescent="0.25">
      <c r="A411" s="269"/>
      <c r="B411" s="269"/>
      <c r="C411" s="269"/>
      <c r="D411" s="269"/>
      <c r="E411" s="269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  <c r="AA411" s="269"/>
      <c r="AB411" s="269"/>
      <c r="AC411" s="269"/>
      <c r="AD411" s="269"/>
      <c r="AE411" s="269"/>
      <c r="AF411" s="269"/>
      <c r="AG411" s="269"/>
      <c r="AH411" s="269"/>
      <c r="AI411" s="269"/>
      <c r="AJ411" s="269"/>
      <c r="AK411" s="269"/>
      <c r="AL411" s="269"/>
      <c r="AM411" s="269"/>
      <c r="AN411" s="269"/>
      <c r="AO411" s="269"/>
      <c r="AP411" s="269"/>
      <c r="AQ411" s="269"/>
      <c r="AR411" s="269"/>
      <c r="AS411" s="269"/>
      <c r="AT411" s="269"/>
      <c r="AU411" s="269"/>
      <c r="AV411" s="269"/>
      <c r="AW411" s="269"/>
      <c r="AX411" s="269"/>
      <c r="AY411" s="269"/>
      <c r="AZ411" s="269"/>
      <c r="BA411" s="269"/>
      <c r="BB411" s="269"/>
      <c r="BC411" s="269"/>
      <c r="BD411" s="269"/>
      <c r="BE411" s="269"/>
      <c r="BF411" s="269"/>
      <c r="BG411" s="269"/>
      <c r="BH411" s="269"/>
      <c r="BI411" s="269"/>
      <c r="BJ411" s="269"/>
      <c r="BK411" s="269"/>
      <c r="BL411" s="269"/>
      <c r="BM411" s="269"/>
      <c r="BN411" s="269"/>
      <c r="BO411" s="269"/>
      <c r="BP411" s="269"/>
      <c r="BQ411" s="269"/>
      <c r="BR411" s="269"/>
      <c r="BS411" s="269"/>
      <c r="BT411" s="269"/>
      <c r="BU411" s="269"/>
      <c r="BV411" s="269"/>
      <c r="BW411" s="269"/>
      <c r="BX411" s="269"/>
      <c r="BY411" s="269"/>
      <c r="BZ411" s="269"/>
      <c r="CA411" s="269"/>
      <c r="CB411" s="269"/>
      <c r="CC411" s="269"/>
      <c r="CD411" s="269"/>
      <c r="CE411" s="269"/>
      <c r="CF411" s="269"/>
      <c r="CG411" s="269"/>
      <c r="CH411" s="269"/>
      <c r="CI411" s="269"/>
      <c r="CJ411" s="269"/>
      <c r="CK411" s="269"/>
      <c r="CL411" s="269"/>
      <c r="CM411" s="269"/>
      <c r="CN411" s="269"/>
      <c r="CO411" s="269"/>
      <c r="CP411" s="269"/>
      <c r="CQ411" s="269"/>
      <c r="CR411" s="269"/>
      <c r="CS411" s="269"/>
      <c r="CT411" s="269"/>
      <c r="CU411" s="269"/>
      <c r="CV411" s="269"/>
      <c r="CW411" s="269"/>
      <c r="CX411" s="269"/>
      <c r="CY411" s="269"/>
      <c r="CZ411" s="269"/>
      <c r="DA411" s="269"/>
      <c r="DB411" s="269"/>
      <c r="DC411" s="269"/>
      <c r="DD411" s="269"/>
      <c r="DE411" s="269"/>
      <c r="DF411" s="269"/>
      <c r="DG411" s="269"/>
      <c r="DH411" s="269"/>
      <c r="DI411" s="269"/>
    </row>
    <row r="412" spans="1:113" x14ac:dyDescent="0.25">
      <c r="A412" s="269"/>
      <c r="B412" s="269"/>
      <c r="C412" s="269"/>
      <c r="D412" s="269"/>
      <c r="E412" s="269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  <c r="AA412" s="269"/>
      <c r="AB412" s="269"/>
      <c r="AC412" s="269"/>
      <c r="AD412" s="269"/>
      <c r="AE412" s="269"/>
      <c r="AF412" s="269"/>
      <c r="AG412" s="269"/>
      <c r="AH412" s="269"/>
      <c r="AI412" s="269"/>
      <c r="AJ412" s="269"/>
      <c r="AK412" s="269"/>
      <c r="AL412" s="269"/>
      <c r="AM412" s="269"/>
      <c r="AN412" s="269"/>
      <c r="AO412" s="269"/>
      <c r="AP412" s="269"/>
      <c r="AQ412" s="269"/>
      <c r="AR412" s="269"/>
      <c r="AS412" s="269"/>
      <c r="AT412" s="269"/>
      <c r="AU412" s="269"/>
      <c r="AV412" s="269"/>
      <c r="AW412" s="269"/>
      <c r="AX412" s="269"/>
      <c r="AY412" s="269"/>
      <c r="AZ412" s="269"/>
      <c r="BA412" s="269"/>
      <c r="BB412" s="269"/>
      <c r="BC412" s="269"/>
      <c r="BD412" s="269"/>
      <c r="BE412" s="269"/>
      <c r="BF412" s="269"/>
      <c r="BG412" s="269"/>
      <c r="BH412" s="269"/>
      <c r="BI412" s="269"/>
      <c r="BJ412" s="269"/>
      <c r="BK412" s="269"/>
      <c r="BL412" s="269"/>
      <c r="BM412" s="269"/>
      <c r="BN412" s="269"/>
      <c r="BO412" s="269"/>
      <c r="BP412" s="269"/>
      <c r="BQ412" s="269"/>
      <c r="BR412" s="269"/>
      <c r="BS412" s="269"/>
      <c r="BT412" s="269"/>
      <c r="BU412" s="269"/>
      <c r="BV412" s="269"/>
      <c r="BW412" s="269"/>
      <c r="BX412" s="269"/>
      <c r="BY412" s="269"/>
      <c r="BZ412" s="269"/>
      <c r="CA412" s="269"/>
      <c r="CB412" s="269"/>
      <c r="CC412" s="269"/>
      <c r="CD412" s="269"/>
      <c r="CE412" s="269"/>
      <c r="CF412" s="269"/>
      <c r="CG412" s="269"/>
      <c r="CH412" s="269"/>
      <c r="CI412" s="269"/>
      <c r="CJ412" s="269"/>
      <c r="CK412" s="269"/>
      <c r="CL412" s="269"/>
      <c r="CM412" s="269"/>
      <c r="CN412" s="269"/>
      <c r="CO412" s="269"/>
      <c r="CP412" s="269"/>
      <c r="CQ412" s="269"/>
      <c r="CR412" s="269"/>
      <c r="CS412" s="269"/>
      <c r="CT412" s="269"/>
      <c r="CU412" s="269"/>
      <c r="CV412" s="269"/>
      <c r="CW412" s="269"/>
      <c r="CX412" s="269"/>
      <c r="CY412" s="269"/>
      <c r="CZ412" s="269"/>
      <c r="DA412" s="269"/>
      <c r="DB412" s="269"/>
      <c r="DC412" s="269"/>
      <c r="DD412" s="269"/>
      <c r="DE412" s="269"/>
      <c r="DF412" s="269"/>
      <c r="DG412" s="269"/>
      <c r="DH412" s="269"/>
      <c r="DI412" s="269"/>
    </row>
    <row r="413" spans="1:113" x14ac:dyDescent="0.25">
      <c r="A413" s="269"/>
      <c r="B413" s="269"/>
      <c r="C413" s="269"/>
      <c r="D413" s="269"/>
      <c r="E413" s="269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  <c r="AA413" s="269"/>
      <c r="AB413" s="269"/>
      <c r="AC413" s="269"/>
      <c r="AD413" s="269"/>
      <c r="AE413" s="269"/>
      <c r="AF413" s="269"/>
      <c r="AG413" s="269"/>
      <c r="AH413" s="269"/>
      <c r="AI413" s="269"/>
      <c r="AJ413" s="269"/>
      <c r="AK413" s="269"/>
      <c r="AL413" s="269"/>
      <c r="AM413" s="269"/>
      <c r="AN413" s="269"/>
      <c r="AO413" s="269"/>
      <c r="AP413" s="269"/>
      <c r="AQ413" s="269"/>
      <c r="AR413" s="269"/>
      <c r="AS413" s="269"/>
      <c r="AT413" s="269"/>
      <c r="AU413" s="269"/>
      <c r="AV413" s="269"/>
      <c r="AW413" s="269"/>
      <c r="AX413" s="269"/>
      <c r="AY413" s="269"/>
      <c r="AZ413" s="269"/>
      <c r="BA413" s="269"/>
      <c r="BB413" s="269"/>
      <c r="BC413" s="269"/>
      <c r="BD413" s="269"/>
      <c r="BE413" s="269"/>
      <c r="BF413" s="269"/>
      <c r="BG413" s="269"/>
      <c r="BH413" s="269"/>
      <c r="BI413" s="269"/>
      <c r="BJ413" s="269"/>
      <c r="BK413" s="269"/>
      <c r="BL413" s="269"/>
      <c r="BM413" s="269"/>
      <c r="BN413" s="269"/>
      <c r="BO413" s="269"/>
      <c r="BP413" s="269"/>
      <c r="BQ413" s="269"/>
      <c r="BR413" s="269"/>
      <c r="BS413" s="269"/>
      <c r="BT413" s="269"/>
      <c r="BU413" s="269"/>
      <c r="BV413" s="269"/>
      <c r="BW413" s="269"/>
      <c r="BX413" s="269"/>
      <c r="BY413" s="269"/>
      <c r="BZ413" s="269"/>
      <c r="CA413" s="269"/>
      <c r="CB413" s="269"/>
      <c r="CC413" s="269"/>
      <c r="CD413" s="269"/>
      <c r="CE413" s="269"/>
      <c r="CF413" s="269"/>
      <c r="CG413" s="269"/>
      <c r="CH413" s="269"/>
      <c r="CI413" s="269"/>
      <c r="CJ413" s="269"/>
      <c r="CK413" s="269"/>
      <c r="CL413" s="269"/>
      <c r="CM413" s="269"/>
      <c r="CN413" s="269"/>
      <c r="CO413" s="269"/>
      <c r="CP413" s="269"/>
      <c r="CQ413" s="269"/>
      <c r="CR413" s="269"/>
      <c r="CS413" s="269"/>
      <c r="CT413" s="269"/>
      <c r="CU413" s="269"/>
      <c r="CV413" s="269"/>
      <c r="CW413" s="269"/>
      <c r="CX413" s="269"/>
      <c r="CY413" s="269"/>
      <c r="CZ413" s="269"/>
      <c r="DA413" s="269"/>
      <c r="DB413" s="269"/>
      <c r="DC413" s="269"/>
      <c r="DD413" s="269"/>
      <c r="DE413" s="269"/>
      <c r="DF413" s="269"/>
      <c r="DG413" s="269"/>
      <c r="DH413" s="269"/>
      <c r="DI413" s="269"/>
    </row>
    <row r="414" spans="1:113" x14ac:dyDescent="0.25">
      <c r="A414" s="269"/>
      <c r="B414" s="269"/>
      <c r="C414" s="269"/>
      <c r="D414" s="269"/>
      <c r="E414" s="269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  <c r="AA414" s="269"/>
      <c r="AB414" s="269"/>
      <c r="AC414" s="269"/>
      <c r="AD414" s="269"/>
      <c r="AE414" s="269"/>
      <c r="AF414" s="269"/>
      <c r="AG414" s="269"/>
      <c r="AH414" s="269"/>
      <c r="AI414" s="269"/>
      <c r="AJ414" s="269"/>
      <c r="AK414" s="269"/>
      <c r="AL414" s="269"/>
      <c r="AM414" s="269"/>
      <c r="AN414" s="269"/>
      <c r="AO414" s="269"/>
      <c r="AP414" s="269"/>
      <c r="AQ414" s="269"/>
      <c r="AR414" s="269"/>
      <c r="AS414" s="269"/>
      <c r="AT414" s="269"/>
      <c r="AU414" s="269"/>
      <c r="AV414" s="269"/>
      <c r="AW414" s="269"/>
      <c r="AX414" s="269"/>
      <c r="AY414" s="269"/>
      <c r="AZ414" s="269"/>
      <c r="BA414" s="269"/>
      <c r="BB414" s="269"/>
      <c r="BC414" s="269"/>
      <c r="BD414" s="269"/>
      <c r="BE414" s="269"/>
      <c r="BF414" s="269"/>
      <c r="BG414" s="269"/>
      <c r="BH414" s="269"/>
      <c r="BI414" s="269"/>
      <c r="BJ414" s="269"/>
      <c r="BK414" s="269"/>
      <c r="BL414" s="269"/>
      <c r="BM414" s="269"/>
      <c r="BN414" s="269"/>
      <c r="BO414" s="269"/>
      <c r="BP414" s="269"/>
      <c r="BQ414" s="269"/>
      <c r="BR414" s="269"/>
      <c r="BS414" s="269"/>
      <c r="BT414" s="269"/>
      <c r="BU414" s="269"/>
      <c r="BV414" s="269"/>
      <c r="BW414" s="269"/>
      <c r="BX414" s="269"/>
      <c r="BY414" s="269"/>
      <c r="BZ414" s="269"/>
      <c r="CA414" s="269"/>
      <c r="CB414" s="269"/>
      <c r="CC414" s="269"/>
      <c r="CD414" s="269"/>
      <c r="CE414" s="269"/>
      <c r="CF414" s="269"/>
      <c r="CG414" s="269"/>
      <c r="CH414" s="269"/>
      <c r="CI414" s="269"/>
      <c r="CJ414" s="269"/>
      <c r="CK414" s="269"/>
      <c r="CL414" s="269"/>
      <c r="CM414" s="269"/>
      <c r="CN414" s="269"/>
      <c r="CO414" s="269"/>
      <c r="CP414" s="269"/>
      <c r="CQ414" s="269"/>
      <c r="CR414" s="269"/>
      <c r="CS414" s="269"/>
      <c r="CT414" s="269"/>
      <c r="CU414" s="269"/>
      <c r="CV414" s="269"/>
      <c r="CW414" s="269"/>
      <c r="CX414" s="269"/>
      <c r="CY414" s="269"/>
      <c r="CZ414" s="269"/>
      <c r="DA414" s="269"/>
      <c r="DB414" s="269"/>
      <c r="DC414" s="269"/>
      <c r="DD414" s="269"/>
      <c r="DE414" s="269"/>
      <c r="DF414" s="269"/>
      <c r="DG414" s="269"/>
      <c r="DH414" s="269"/>
      <c r="DI414" s="269"/>
    </row>
    <row r="415" spans="1:113" x14ac:dyDescent="0.25">
      <c r="A415" s="269"/>
      <c r="B415" s="269"/>
      <c r="C415" s="269"/>
      <c r="D415" s="269"/>
      <c r="E415" s="269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  <c r="AA415" s="269"/>
      <c r="AB415" s="269"/>
      <c r="AC415" s="269"/>
      <c r="AD415" s="269"/>
      <c r="AE415" s="269"/>
      <c r="AF415" s="269"/>
      <c r="AG415" s="269"/>
      <c r="AH415" s="269"/>
      <c r="AI415" s="269"/>
      <c r="AJ415" s="269"/>
      <c r="AK415" s="269"/>
      <c r="AL415" s="269"/>
      <c r="AM415" s="269"/>
      <c r="AN415" s="269"/>
      <c r="AO415" s="269"/>
      <c r="AP415" s="269"/>
      <c r="AQ415" s="269"/>
      <c r="AR415" s="269"/>
      <c r="AS415" s="269"/>
      <c r="AT415" s="269"/>
      <c r="AU415" s="269"/>
      <c r="AV415" s="269"/>
      <c r="AW415" s="269"/>
      <c r="AX415" s="269"/>
      <c r="AY415" s="269"/>
      <c r="AZ415" s="269"/>
      <c r="BA415" s="269"/>
      <c r="BB415" s="269"/>
      <c r="BC415" s="269"/>
      <c r="BD415" s="269"/>
      <c r="BE415" s="269"/>
      <c r="BF415" s="269"/>
      <c r="BG415" s="269"/>
      <c r="BH415" s="269"/>
      <c r="BI415" s="269"/>
      <c r="BJ415" s="269"/>
      <c r="BK415" s="269"/>
      <c r="BL415" s="269"/>
      <c r="BM415" s="269"/>
      <c r="BN415" s="269"/>
      <c r="BO415" s="269"/>
      <c r="BP415" s="269"/>
      <c r="BQ415" s="269"/>
      <c r="BR415" s="269"/>
      <c r="BS415" s="269"/>
      <c r="BT415" s="269"/>
      <c r="BU415" s="269"/>
      <c r="BV415" s="269"/>
      <c r="BW415" s="269"/>
      <c r="BX415" s="269"/>
      <c r="BY415" s="269"/>
      <c r="BZ415" s="269"/>
      <c r="CA415" s="269"/>
      <c r="CB415" s="269"/>
      <c r="CC415" s="269"/>
      <c r="CD415" s="269"/>
      <c r="CE415" s="269"/>
      <c r="CF415" s="269"/>
      <c r="CG415" s="269"/>
      <c r="CH415" s="269"/>
      <c r="CI415" s="269"/>
      <c r="CJ415" s="269"/>
      <c r="CK415" s="269"/>
      <c r="CL415" s="269"/>
      <c r="CM415" s="269"/>
      <c r="CN415" s="269"/>
      <c r="CO415" s="269"/>
      <c r="CP415" s="269"/>
      <c r="CQ415" s="269"/>
      <c r="CR415" s="269"/>
      <c r="CS415" s="269"/>
      <c r="CT415" s="269"/>
      <c r="CU415" s="269"/>
      <c r="CV415" s="269"/>
      <c r="CW415" s="269"/>
      <c r="CX415" s="269"/>
      <c r="CY415" s="269"/>
      <c r="CZ415" s="269"/>
      <c r="DA415" s="269"/>
      <c r="DB415" s="269"/>
      <c r="DC415" s="269"/>
      <c r="DD415" s="269"/>
      <c r="DE415" s="269"/>
      <c r="DF415" s="269"/>
      <c r="DG415" s="269"/>
      <c r="DH415" s="269"/>
      <c r="DI415" s="269"/>
    </row>
    <row r="416" spans="1:113" x14ac:dyDescent="0.25">
      <c r="A416" s="269"/>
      <c r="B416" s="269"/>
      <c r="C416" s="269"/>
      <c r="D416" s="269"/>
      <c r="E416" s="269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  <c r="AA416" s="269"/>
      <c r="AB416" s="269"/>
      <c r="AC416" s="269"/>
      <c r="AD416" s="269"/>
      <c r="AE416" s="269"/>
      <c r="AF416" s="269"/>
      <c r="AG416" s="269"/>
      <c r="AH416" s="269"/>
      <c r="AI416" s="269"/>
      <c r="AJ416" s="269"/>
      <c r="AK416" s="269"/>
      <c r="AL416" s="269"/>
      <c r="AM416" s="269"/>
      <c r="AN416" s="269"/>
      <c r="AO416" s="269"/>
      <c r="AP416" s="269"/>
      <c r="AQ416" s="269"/>
      <c r="AR416" s="269"/>
      <c r="AS416" s="269"/>
      <c r="AT416" s="269"/>
      <c r="AU416" s="269"/>
      <c r="AV416" s="269"/>
      <c r="AW416" s="269"/>
      <c r="AX416" s="269"/>
      <c r="AY416" s="269"/>
      <c r="AZ416" s="269"/>
      <c r="BA416" s="269"/>
      <c r="BB416" s="269"/>
      <c r="BC416" s="269"/>
      <c r="BD416" s="269"/>
      <c r="BE416" s="269"/>
      <c r="BF416" s="269"/>
      <c r="BG416" s="269"/>
      <c r="BH416" s="269"/>
      <c r="BI416" s="269"/>
      <c r="BJ416" s="269"/>
      <c r="BK416" s="269"/>
      <c r="BL416" s="269"/>
      <c r="BM416" s="269"/>
      <c r="BN416" s="269"/>
      <c r="BO416" s="269"/>
      <c r="BP416" s="269"/>
      <c r="BQ416" s="269"/>
      <c r="BR416" s="269"/>
      <c r="BS416" s="269"/>
      <c r="BT416" s="269"/>
      <c r="BU416" s="269"/>
      <c r="BV416" s="269"/>
      <c r="BW416" s="269"/>
      <c r="BX416" s="269"/>
      <c r="BY416" s="269"/>
      <c r="BZ416" s="269"/>
      <c r="CA416" s="269"/>
      <c r="CB416" s="269"/>
      <c r="CC416" s="269"/>
      <c r="CD416" s="269"/>
      <c r="CE416" s="269"/>
      <c r="CF416" s="269"/>
      <c r="CG416" s="269"/>
      <c r="CH416" s="269"/>
      <c r="CI416" s="269"/>
      <c r="CJ416" s="269"/>
      <c r="CK416" s="269"/>
      <c r="CL416" s="269"/>
      <c r="CM416" s="269"/>
      <c r="CN416" s="269"/>
      <c r="CO416" s="269"/>
      <c r="CP416" s="269"/>
      <c r="CQ416" s="269"/>
      <c r="CR416" s="269"/>
      <c r="CS416" s="269"/>
      <c r="CT416" s="269"/>
      <c r="CU416" s="269"/>
      <c r="CV416" s="269"/>
      <c r="CW416" s="269"/>
      <c r="CX416" s="269"/>
      <c r="CY416" s="269"/>
      <c r="CZ416" s="269"/>
      <c r="DA416" s="269"/>
      <c r="DB416" s="269"/>
      <c r="DC416" s="269"/>
      <c r="DD416" s="269"/>
      <c r="DE416" s="269"/>
      <c r="DF416" s="269"/>
      <c r="DG416" s="269"/>
      <c r="DH416" s="269"/>
      <c r="DI416" s="269"/>
    </row>
    <row r="417" spans="1:113" x14ac:dyDescent="0.25">
      <c r="A417" s="269"/>
      <c r="B417" s="269"/>
      <c r="C417" s="269"/>
      <c r="D417" s="269"/>
      <c r="E417" s="269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  <c r="AA417" s="269"/>
      <c r="AB417" s="269"/>
      <c r="AC417" s="269"/>
      <c r="AD417" s="269"/>
      <c r="AE417" s="269"/>
      <c r="AF417" s="269"/>
      <c r="AG417" s="269"/>
      <c r="AH417" s="269"/>
      <c r="AI417" s="269"/>
      <c r="AJ417" s="269"/>
      <c r="AK417" s="269"/>
      <c r="AL417" s="269"/>
      <c r="AM417" s="269"/>
      <c r="AN417" s="269"/>
      <c r="AO417" s="269"/>
      <c r="AP417" s="269"/>
      <c r="AQ417" s="269"/>
      <c r="AR417" s="269"/>
      <c r="AS417" s="269"/>
      <c r="AT417" s="269"/>
      <c r="AU417" s="269"/>
      <c r="AV417" s="269"/>
      <c r="AW417" s="269"/>
      <c r="AX417" s="269"/>
      <c r="AY417" s="269"/>
      <c r="AZ417" s="269"/>
      <c r="BA417" s="269"/>
      <c r="BB417" s="269"/>
      <c r="BC417" s="269"/>
      <c r="BD417" s="269"/>
      <c r="BE417" s="269"/>
      <c r="BF417" s="269"/>
      <c r="BG417" s="269"/>
      <c r="BH417" s="269"/>
      <c r="BI417" s="269"/>
      <c r="BJ417" s="269"/>
      <c r="BK417" s="269"/>
      <c r="BL417" s="269"/>
      <c r="BM417" s="269"/>
      <c r="BN417" s="269"/>
      <c r="BO417" s="269"/>
      <c r="BP417" s="269"/>
      <c r="BQ417" s="269"/>
      <c r="BR417" s="269"/>
      <c r="BS417" s="269"/>
      <c r="BT417" s="269"/>
      <c r="BU417" s="269"/>
      <c r="BV417" s="269"/>
      <c r="BW417" s="269"/>
      <c r="BX417" s="269"/>
      <c r="BY417" s="269"/>
      <c r="BZ417" s="269"/>
      <c r="CA417" s="269"/>
      <c r="CB417" s="269"/>
      <c r="CC417" s="269"/>
      <c r="CD417" s="269"/>
      <c r="CE417" s="269"/>
      <c r="CF417" s="269"/>
      <c r="CG417" s="269"/>
      <c r="CH417" s="269"/>
      <c r="CI417" s="269"/>
      <c r="CJ417" s="269"/>
      <c r="CK417" s="269"/>
      <c r="CL417" s="269"/>
      <c r="CM417" s="269"/>
      <c r="CN417" s="269"/>
      <c r="CO417" s="269"/>
      <c r="CP417" s="269"/>
      <c r="CQ417" s="269"/>
      <c r="CR417" s="269"/>
      <c r="CS417" s="269"/>
      <c r="CT417" s="269"/>
      <c r="CU417" s="269"/>
      <c r="CV417" s="269"/>
      <c r="CW417" s="269"/>
      <c r="CX417" s="269"/>
      <c r="CY417" s="269"/>
      <c r="CZ417" s="269"/>
      <c r="DA417" s="269"/>
      <c r="DB417" s="269"/>
      <c r="DC417" s="269"/>
      <c r="DD417" s="269"/>
      <c r="DE417" s="269"/>
      <c r="DF417" s="269"/>
      <c r="DG417" s="269"/>
      <c r="DH417" s="269"/>
      <c r="DI417" s="269"/>
    </row>
    <row r="418" spans="1:113" x14ac:dyDescent="0.25">
      <c r="A418" s="269"/>
      <c r="B418" s="269"/>
      <c r="C418" s="269"/>
      <c r="D418" s="269"/>
      <c r="E418" s="269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  <c r="AA418" s="269"/>
      <c r="AB418" s="269"/>
      <c r="AC418" s="269"/>
      <c r="AD418" s="269"/>
      <c r="AE418" s="269"/>
      <c r="AF418" s="269"/>
      <c r="AG418" s="269"/>
      <c r="AH418" s="269"/>
      <c r="AI418" s="269"/>
      <c r="AJ418" s="269"/>
      <c r="AK418" s="269"/>
      <c r="AL418" s="269"/>
      <c r="AM418" s="269"/>
      <c r="AN418" s="269"/>
      <c r="AO418" s="269"/>
      <c r="AP418" s="269"/>
      <c r="AQ418" s="269"/>
      <c r="AR418" s="269"/>
      <c r="AS418" s="269"/>
      <c r="AT418" s="269"/>
      <c r="AU418" s="269"/>
      <c r="AV418" s="269"/>
      <c r="AW418" s="269"/>
      <c r="AX418" s="269"/>
      <c r="AY418" s="269"/>
      <c r="AZ418" s="269"/>
      <c r="BA418" s="269"/>
      <c r="BB418" s="269"/>
      <c r="BC418" s="269"/>
      <c r="BD418" s="269"/>
      <c r="BE418" s="269"/>
      <c r="BF418" s="269"/>
      <c r="BG418" s="269"/>
      <c r="BH418" s="269"/>
      <c r="BI418" s="269"/>
      <c r="BJ418" s="269"/>
      <c r="BK418" s="269"/>
      <c r="BL418" s="269"/>
      <c r="BM418" s="269"/>
      <c r="BN418" s="269"/>
      <c r="BO418" s="269"/>
      <c r="BP418" s="269"/>
      <c r="BQ418" s="269"/>
      <c r="BR418" s="269"/>
      <c r="BS418" s="269"/>
      <c r="BT418" s="269"/>
      <c r="BU418" s="269"/>
      <c r="BV418" s="269"/>
      <c r="BW418" s="269"/>
      <c r="BX418" s="269"/>
      <c r="BY418" s="269"/>
      <c r="BZ418" s="269"/>
      <c r="CA418" s="269"/>
      <c r="CB418" s="269"/>
      <c r="CC418" s="269"/>
      <c r="CD418" s="269"/>
      <c r="CE418" s="269"/>
      <c r="CF418" s="269"/>
      <c r="CG418" s="269"/>
      <c r="CH418" s="269"/>
      <c r="CI418" s="269"/>
      <c r="CJ418" s="269"/>
      <c r="CK418" s="269"/>
      <c r="CL418" s="269"/>
      <c r="CM418" s="269"/>
      <c r="CN418" s="269"/>
      <c r="CO418" s="269"/>
      <c r="CP418" s="269"/>
      <c r="CQ418" s="269"/>
      <c r="CR418" s="269"/>
      <c r="CS418" s="269"/>
      <c r="CT418" s="269"/>
      <c r="CU418" s="269"/>
      <c r="CV418" s="269"/>
      <c r="CW418" s="269"/>
      <c r="CX418" s="269"/>
      <c r="CY418" s="269"/>
      <c r="CZ418" s="269"/>
      <c r="DA418" s="269"/>
      <c r="DB418" s="269"/>
      <c r="DC418" s="269"/>
      <c r="DD418" s="269"/>
      <c r="DE418" s="269"/>
      <c r="DF418" s="269"/>
      <c r="DG418" s="269"/>
      <c r="DH418" s="269"/>
      <c r="DI418" s="269"/>
    </row>
    <row r="419" spans="1:113" x14ac:dyDescent="0.25">
      <c r="A419" s="269"/>
      <c r="B419" s="269"/>
      <c r="C419" s="269"/>
      <c r="D419" s="269"/>
      <c r="E419" s="269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  <c r="AA419" s="269"/>
      <c r="AB419" s="269"/>
      <c r="AC419" s="269"/>
      <c r="AD419" s="269"/>
      <c r="AE419" s="269"/>
      <c r="AF419" s="269"/>
      <c r="AG419" s="269"/>
      <c r="AH419" s="269"/>
      <c r="AI419" s="269"/>
      <c r="AJ419" s="269"/>
      <c r="AK419" s="269"/>
      <c r="AL419" s="269"/>
      <c r="AM419" s="269"/>
      <c r="AN419" s="269"/>
      <c r="AO419" s="269"/>
      <c r="AP419" s="269"/>
      <c r="AQ419" s="269"/>
      <c r="AR419" s="269"/>
      <c r="AS419" s="269"/>
      <c r="AT419" s="269"/>
      <c r="AU419" s="269"/>
      <c r="AV419" s="269"/>
      <c r="AW419" s="269"/>
      <c r="AX419" s="269"/>
      <c r="AY419" s="269"/>
      <c r="AZ419" s="269"/>
      <c r="BA419" s="269"/>
      <c r="BB419" s="269"/>
      <c r="BC419" s="269"/>
      <c r="BD419" s="269"/>
      <c r="BE419" s="269"/>
      <c r="BF419" s="269"/>
      <c r="BG419" s="269"/>
      <c r="BH419" s="269"/>
      <c r="BI419" s="269"/>
      <c r="BJ419" s="269"/>
      <c r="BK419" s="269"/>
      <c r="BL419" s="269"/>
      <c r="BM419" s="269"/>
      <c r="BN419" s="269"/>
      <c r="BO419" s="269"/>
      <c r="BP419" s="269"/>
      <c r="BQ419" s="269"/>
      <c r="BR419" s="269"/>
      <c r="BS419" s="269"/>
      <c r="BT419" s="269"/>
      <c r="BU419" s="269"/>
      <c r="BV419" s="269"/>
      <c r="BW419" s="269"/>
      <c r="BX419" s="269"/>
      <c r="BY419" s="269"/>
      <c r="BZ419" s="269"/>
      <c r="CA419" s="269"/>
      <c r="CB419" s="269"/>
      <c r="CC419" s="269"/>
      <c r="CD419" s="269"/>
      <c r="CE419" s="269"/>
      <c r="CF419" s="269"/>
      <c r="CG419" s="269"/>
      <c r="CH419" s="269"/>
      <c r="CI419" s="269"/>
      <c r="CJ419" s="269"/>
      <c r="CK419" s="269"/>
      <c r="CL419" s="269"/>
      <c r="CM419" s="269"/>
      <c r="CN419" s="269"/>
      <c r="CO419" s="269"/>
      <c r="CP419" s="269"/>
      <c r="CQ419" s="269"/>
      <c r="CR419" s="269"/>
      <c r="CS419" s="269"/>
      <c r="CT419" s="269"/>
      <c r="CU419" s="269"/>
      <c r="CV419" s="269"/>
      <c r="CW419" s="269"/>
      <c r="CX419" s="269"/>
      <c r="CY419" s="269"/>
      <c r="CZ419" s="269"/>
      <c r="DA419" s="269"/>
      <c r="DB419" s="269"/>
      <c r="DC419" s="269"/>
      <c r="DD419" s="269"/>
      <c r="DE419" s="269"/>
      <c r="DF419" s="269"/>
      <c r="DG419" s="269"/>
      <c r="DH419" s="269"/>
      <c r="DI419" s="269"/>
    </row>
    <row r="420" spans="1:113" x14ac:dyDescent="0.25">
      <c r="A420" s="269"/>
      <c r="B420" s="269"/>
      <c r="C420" s="269"/>
      <c r="D420" s="269"/>
      <c r="E420" s="269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  <c r="AA420" s="269"/>
      <c r="AB420" s="269"/>
      <c r="AC420" s="269"/>
      <c r="AD420" s="269"/>
      <c r="AE420" s="269"/>
      <c r="AF420" s="269"/>
      <c r="AG420" s="269"/>
      <c r="AH420" s="269"/>
      <c r="AI420" s="269"/>
      <c r="AJ420" s="269"/>
      <c r="AK420" s="269"/>
      <c r="AL420" s="269"/>
      <c r="AM420" s="269"/>
      <c r="AN420" s="269"/>
      <c r="AO420" s="269"/>
      <c r="AP420" s="269"/>
      <c r="AQ420" s="269"/>
      <c r="AR420" s="269"/>
      <c r="AS420" s="269"/>
      <c r="AT420" s="269"/>
      <c r="AU420" s="269"/>
      <c r="AV420" s="269"/>
      <c r="AW420" s="269"/>
      <c r="AX420" s="269"/>
      <c r="AY420" s="269"/>
      <c r="AZ420" s="269"/>
      <c r="BA420" s="269"/>
      <c r="BB420" s="269"/>
      <c r="BC420" s="269"/>
      <c r="BD420" s="269"/>
      <c r="BE420" s="269"/>
      <c r="BF420" s="269"/>
      <c r="BG420" s="269"/>
      <c r="BH420" s="269"/>
      <c r="BI420" s="269"/>
      <c r="BJ420" s="269"/>
      <c r="BK420" s="269"/>
      <c r="BL420" s="269"/>
      <c r="BM420" s="269"/>
      <c r="BN420" s="269"/>
      <c r="BO420" s="269"/>
      <c r="BP420" s="269"/>
      <c r="BQ420" s="269"/>
      <c r="BR420" s="269"/>
      <c r="BS420" s="269"/>
      <c r="BT420" s="269"/>
      <c r="BU420" s="269"/>
      <c r="BV420" s="269"/>
      <c r="BW420" s="269"/>
      <c r="BX420" s="269"/>
      <c r="BY420" s="269"/>
      <c r="BZ420" s="269"/>
      <c r="CA420" s="269"/>
      <c r="CB420" s="269"/>
      <c r="CC420" s="269"/>
      <c r="CD420" s="269"/>
      <c r="CE420" s="269"/>
      <c r="CF420" s="269"/>
      <c r="CG420" s="269"/>
      <c r="CH420" s="269"/>
      <c r="CI420" s="269"/>
      <c r="CJ420" s="269"/>
      <c r="CK420" s="269"/>
      <c r="CL420" s="269"/>
      <c r="CM420" s="269"/>
      <c r="CN420" s="269"/>
      <c r="CO420" s="269"/>
      <c r="CP420" s="269"/>
      <c r="CQ420" s="269"/>
      <c r="CR420" s="269"/>
      <c r="CS420" s="269"/>
      <c r="CT420" s="269"/>
      <c r="CU420" s="269"/>
      <c r="CV420" s="269"/>
      <c r="CW420" s="269"/>
      <c r="CX420" s="269"/>
      <c r="CY420" s="269"/>
      <c r="CZ420" s="269"/>
      <c r="DA420" s="269"/>
      <c r="DB420" s="269"/>
      <c r="DC420" s="269"/>
      <c r="DD420" s="269"/>
      <c r="DE420" s="269"/>
      <c r="DF420" s="269"/>
      <c r="DG420" s="269"/>
      <c r="DH420" s="269"/>
      <c r="DI420" s="269"/>
    </row>
    <row r="421" spans="1:113" x14ac:dyDescent="0.25">
      <c r="A421" s="269"/>
      <c r="B421" s="269"/>
      <c r="C421" s="269"/>
      <c r="D421" s="269"/>
      <c r="E421" s="269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  <c r="AA421" s="269"/>
      <c r="AB421" s="269"/>
      <c r="AC421" s="269"/>
      <c r="AD421" s="269"/>
      <c r="AE421" s="269"/>
      <c r="AF421" s="269"/>
      <c r="AG421" s="269"/>
      <c r="AH421" s="269"/>
      <c r="AI421" s="269"/>
      <c r="AJ421" s="269"/>
      <c r="AK421" s="269"/>
      <c r="AL421" s="269"/>
      <c r="AM421" s="269"/>
      <c r="AN421" s="269"/>
      <c r="AO421" s="269"/>
      <c r="AP421" s="269"/>
      <c r="AQ421" s="269"/>
      <c r="AR421" s="269"/>
      <c r="AS421" s="269"/>
      <c r="AT421" s="269"/>
      <c r="AU421" s="269"/>
      <c r="AV421" s="269"/>
      <c r="AW421" s="269"/>
      <c r="AX421" s="269"/>
      <c r="AY421" s="269"/>
      <c r="AZ421" s="269"/>
      <c r="BA421" s="269"/>
      <c r="BB421" s="269"/>
      <c r="BC421" s="269"/>
      <c r="BD421" s="269"/>
      <c r="BE421" s="269"/>
      <c r="BF421" s="269"/>
      <c r="BG421" s="269"/>
      <c r="BH421" s="269"/>
      <c r="BI421" s="269"/>
      <c r="BJ421" s="269"/>
      <c r="BK421" s="269"/>
      <c r="BL421" s="269"/>
      <c r="BM421" s="269"/>
      <c r="BN421" s="269"/>
      <c r="BO421" s="269"/>
      <c r="BP421" s="269"/>
      <c r="BQ421" s="269"/>
      <c r="BR421" s="269"/>
      <c r="BS421" s="269"/>
      <c r="BT421" s="269"/>
      <c r="BU421" s="269"/>
      <c r="BV421" s="269"/>
      <c r="BW421" s="269"/>
      <c r="BX421" s="269"/>
      <c r="BY421" s="269"/>
      <c r="BZ421" s="269"/>
      <c r="CA421" s="269"/>
      <c r="CB421" s="269"/>
      <c r="CC421" s="269"/>
      <c r="CD421" s="269"/>
      <c r="CE421" s="269"/>
      <c r="CF421" s="269"/>
      <c r="CG421" s="269"/>
      <c r="CH421" s="269"/>
      <c r="CI421" s="269"/>
      <c r="CJ421" s="269"/>
      <c r="CK421" s="269"/>
      <c r="CL421" s="269"/>
      <c r="CM421" s="269"/>
      <c r="CN421" s="269"/>
      <c r="CO421" s="269"/>
      <c r="CP421" s="269"/>
      <c r="CQ421" s="269"/>
      <c r="CR421" s="269"/>
      <c r="CS421" s="269"/>
      <c r="CT421" s="269"/>
      <c r="CU421" s="269"/>
      <c r="CV421" s="269"/>
      <c r="CW421" s="269"/>
      <c r="CX421" s="269"/>
      <c r="CY421" s="269"/>
      <c r="CZ421" s="269"/>
      <c r="DA421" s="269"/>
      <c r="DB421" s="269"/>
      <c r="DC421" s="269"/>
      <c r="DD421" s="269"/>
      <c r="DE421" s="269"/>
      <c r="DF421" s="269"/>
      <c r="DG421" s="269"/>
      <c r="DH421" s="269"/>
      <c r="DI421" s="269"/>
    </row>
    <row r="422" spans="1:113" x14ac:dyDescent="0.25">
      <c r="A422" s="269"/>
      <c r="B422" s="269"/>
      <c r="C422" s="269"/>
      <c r="D422" s="269"/>
      <c r="E422" s="269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  <c r="AA422" s="269"/>
      <c r="AB422" s="269"/>
      <c r="AC422" s="269"/>
      <c r="AD422" s="269"/>
      <c r="AE422" s="269"/>
      <c r="AF422" s="269"/>
      <c r="AG422" s="269"/>
      <c r="AH422" s="269"/>
      <c r="AI422" s="269"/>
      <c r="AJ422" s="269"/>
      <c r="AK422" s="269"/>
      <c r="AL422" s="269"/>
      <c r="AM422" s="269"/>
      <c r="AN422" s="269"/>
      <c r="AO422" s="269"/>
      <c r="AP422" s="269"/>
      <c r="AQ422" s="269"/>
      <c r="AR422" s="269"/>
      <c r="AS422" s="269"/>
      <c r="AT422" s="269"/>
      <c r="AU422" s="269"/>
      <c r="AV422" s="269"/>
      <c r="AW422" s="269"/>
      <c r="AX422" s="269"/>
      <c r="AY422" s="269"/>
      <c r="AZ422" s="269"/>
      <c r="BA422" s="269"/>
      <c r="BB422" s="269"/>
      <c r="BC422" s="269"/>
      <c r="BD422" s="269"/>
      <c r="BE422" s="269"/>
      <c r="BF422" s="269"/>
      <c r="BG422" s="269"/>
      <c r="BH422" s="269"/>
      <c r="BI422" s="269"/>
      <c r="BJ422" s="269"/>
      <c r="BK422" s="269"/>
      <c r="BL422" s="269"/>
      <c r="BM422" s="269"/>
      <c r="BN422" s="269"/>
      <c r="BO422" s="269"/>
      <c r="BP422" s="269"/>
      <c r="BQ422" s="269"/>
      <c r="BR422" s="269"/>
      <c r="BS422" s="269"/>
      <c r="BT422" s="269"/>
      <c r="BU422" s="269"/>
      <c r="BV422" s="269"/>
      <c r="BW422" s="269"/>
      <c r="BX422" s="269"/>
      <c r="BY422" s="269"/>
      <c r="BZ422" s="269"/>
      <c r="CA422" s="269"/>
      <c r="CB422" s="269"/>
      <c r="CC422" s="269"/>
      <c r="CD422" s="269"/>
      <c r="CE422" s="269"/>
      <c r="CF422" s="269"/>
      <c r="CG422" s="269"/>
      <c r="CH422" s="269"/>
      <c r="CI422" s="269"/>
      <c r="CJ422" s="269"/>
      <c r="CK422" s="269"/>
      <c r="CL422" s="269"/>
      <c r="CM422" s="269"/>
      <c r="CN422" s="269"/>
      <c r="CO422" s="269"/>
      <c r="CP422" s="269"/>
      <c r="CQ422" s="269"/>
      <c r="CR422" s="269"/>
      <c r="CS422" s="269"/>
      <c r="CT422" s="269"/>
      <c r="CU422" s="269"/>
      <c r="CV422" s="269"/>
      <c r="CW422" s="269"/>
      <c r="CX422" s="269"/>
      <c r="CY422" s="269"/>
      <c r="CZ422" s="269"/>
      <c r="DA422" s="269"/>
      <c r="DB422" s="269"/>
      <c r="DC422" s="269"/>
      <c r="DD422" s="269"/>
      <c r="DE422" s="269"/>
      <c r="DF422" s="269"/>
      <c r="DG422" s="269"/>
      <c r="DH422" s="269"/>
      <c r="DI422" s="269"/>
    </row>
    <row r="423" spans="1:113" x14ac:dyDescent="0.25">
      <c r="A423" s="269"/>
      <c r="B423" s="269"/>
      <c r="C423" s="2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  <c r="AA423" s="269"/>
      <c r="AB423" s="269"/>
      <c r="AC423" s="269"/>
      <c r="AD423" s="269"/>
      <c r="AE423" s="269"/>
      <c r="AF423" s="269"/>
      <c r="AG423" s="269"/>
      <c r="AH423" s="269"/>
      <c r="AI423" s="269"/>
      <c r="AJ423" s="269"/>
      <c r="AK423" s="269"/>
      <c r="AL423" s="269"/>
      <c r="AM423" s="269"/>
      <c r="AN423" s="269"/>
      <c r="AO423" s="269"/>
      <c r="AP423" s="269"/>
      <c r="AQ423" s="269"/>
      <c r="AR423" s="269"/>
      <c r="AS423" s="269"/>
      <c r="AT423" s="269"/>
      <c r="AU423" s="269"/>
      <c r="AV423" s="269"/>
      <c r="AW423" s="269"/>
      <c r="AX423" s="269"/>
      <c r="AY423" s="269"/>
      <c r="AZ423" s="269"/>
      <c r="BA423" s="269"/>
      <c r="BB423" s="269"/>
      <c r="BC423" s="269"/>
      <c r="BD423" s="269"/>
      <c r="BE423" s="269"/>
      <c r="BF423" s="269"/>
      <c r="BG423" s="269"/>
      <c r="BH423" s="269"/>
      <c r="BI423" s="269"/>
      <c r="BJ423" s="269"/>
      <c r="BK423" s="269"/>
      <c r="BL423" s="269"/>
      <c r="BM423" s="269"/>
      <c r="BN423" s="269"/>
      <c r="BO423" s="269"/>
      <c r="BP423" s="269"/>
      <c r="BQ423" s="269"/>
      <c r="BR423" s="269"/>
      <c r="BS423" s="269"/>
      <c r="BT423" s="269"/>
      <c r="BU423" s="269"/>
      <c r="BV423" s="269"/>
      <c r="BW423" s="269"/>
      <c r="BX423" s="269"/>
      <c r="BY423" s="269"/>
      <c r="BZ423" s="269"/>
      <c r="CA423" s="269"/>
      <c r="CB423" s="269"/>
      <c r="CC423" s="269"/>
      <c r="CD423" s="269"/>
      <c r="CE423" s="269"/>
      <c r="CF423" s="269"/>
      <c r="CG423" s="269"/>
      <c r="CH423" s="269"/>
      <c r="CI423" s="269"/>
      <c r="CJ423" s="269"/>
      <c r="CK423" s="269"/>
      <c r="CL423" s="269"/>
      <c r="CM423" s="269"/>
      <c r="CN423" s="269"/>
      <c r="CO423" s="269"/>
      <c r="CP423" s="269"/>
      <c r="CQ423" s="269"/>
      <c r="CR423" s="269"/>
      <c r="CS423" s="269"/>
      <c r="CT423" s="269"/>
      <c r="CU423" s="269"/>
      <c r="CV423" s="269"/>
      <c r="CW423" s="269"/>
      <c r="CX423" s="269"/>
      <c r="CY423" s="269"/>
      <c r="CZ423" s="269"/>
      <c r="DA423" s="269"/>
      <c r="DB423" s="269"/>
      <c r="DC423" s="269"/>
      <c r="DD423" s="269"/>
      <c r="DE423" s="269"/>
      <c r="DF423" s="269"/>
      <c r="DG423" s="269"/>
      <c r="DH423" s="269"/>
      <c r="DI423" s="269"/>
    </row>
    <row r="424" spans="1:113" x14ac:dyDescent="0.25">
      <c r="A424" s="269"/>
      <c r="B424" s="269"/>
      <c r="C424" s="269"/>
      <c r="D424" s="269"/>
      <c r="E424" s="269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  <c r="AA424" s="269"/>
      <c r="AB424" s="269"/>
      <c r="AC424" s="269"/>
      <c r="AD424" s="269"/>
      <c r="AE424" s="269"/>
      <c r="AF424" s="269"/>
      <c r="AG424" s="269"/>
      <c r="AH424" s="269"/>
      <c r="AI424" s="269"/>
      <c r="AJ424" s="269"/>
      <c r="AK424" s="269"/>
      <c r="AL424" s="269"/>
      <c r="AM424" s="269"/>
      <c r="AN424" s="269"/>
      <c r="AO424" s="269"/>
      <c r="AP424" s="269"/>
      <c r="AQ424" s="269"/>
      <c r="AR424" s="269"/>
      <c r="AS424" s="269"/>
      <c r="AT424" s="269"/>
      <c r="AU424" s="269"/>
      <c r="AV424" s="269"/>
      <c r="AW424" s="269"/>
      <c r="AX424" s="269"/>
      <c r="AY424" s="269"/>
      <c r="AZ424" s="269"/>
      <c r="BA424" s="269"/>
      <c r="BB424" s="269"/>
      <c r="BC424" s="269"/>
      <c r="BD424" s="269"/>
      <c r="BE424" s="269"/>
      <c r="BF424" s="269"/>
      <c r="BG424" s="269"/>
      <c r="BH424" s="269"/>
      <c r="BI424" s="269"/>
      <c r="BJ424" s="269"/>
      <c r="BK424" s="269"/>
      <c r="BL424" s="269"/>
      <c r="BM424" s="269"/>
      <c r="BN424" s="269"/>
      <c r="BO424" s="269"/>
      <c r="BP424" s="269"/>
      <c r="BQ424" s="269"/>
      <c r="BR424" s="269"/>
      <c r="BS424" s="269"/>
      <c r="BT424" s="269"/>
      <c r="BU424" s="269"/>
      <c r="BV424" s="269"/>
      <c r="BW424" s="269"/>
      <c r="BX424" s="269"/>
      <c r="BY424" s="269"/>
      <c r="BZ424" s="269"/>
      <c r="CA424" s="269"/>
      <c r="CB424" s="269"/>
      <c r="CC424" s="269"/>
      <c r="CD424" s="269"/>
      <c r="CE424" s="269"/>
      <c r="CF424" s="269"/>
      <c r="CG424" s="269"/>
      <c r="CH424" s="269"/>
      <c r="CI424" s="269"/>
      <c r="CJ424" s="269"/>
      <c r="CK424" s="269"/>
      <c r="CL424" s="269"/>
      <c r="CM424" s="269"/>
      <c r="CN424" s="269"/>
      <c r="CO424" s="269"/>
      <c r="CP424" s="269"/>
      <c r="CQ424" s="269"/>
      <c r="CR424" s="269"/>
      <c r="CS424" s="269"/>
      <c r="CT424" s="269"/>
      <c r="CU424" s="269"/>
      <c r="CV424" s="269"/>
      <c r="CW424" s="269"/>
      <c r="CX424" s="269"/>
      <c r="CY424" s="269"/>
      <c r="CZ424" s="269"/>
      <c r="DA424" s="269"/>
      <c r="DB424" s="269"/>
      <c r="DC424" s="269"/>
      <c r="DD424" s="269"/>
      <c r="DE424" s="269"/>
      <c r="DF424" s="269"/>
      <c r="DG424" s="269"/>
      <c r="DH424" s="269"/>
      <c r="DI424" s="269"/>
    </row>
    <row r="425" spans="1:113" x14ac:dyDescent="0.25">
      <c r="A425" s="269"/>
      <c r="B425" s="269"/>
      <c r="C425" s="269"/>
      <c r="D425" s="269"/>
      <c r="E425" s="269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  <c r="AA425" s="269"/>
      <c r="AB425" s="269"/>
      <c r="AC425" s="269"/>
      <c r="AD425" s="269"/>
      <c r="AE425" s="269"/>
      <c r="AF425" s="269"/>
      <c r="AG425" s="269"/>
      <c r="AH425" s="269"/>
      <c r="AI425" s="269"/>
      <c r="AJ425" s="269"/>
      <c r="AK425" s="269"/>
      <c r="AL425" s="269"/>
      <c r="AM425" s="269"/>
      <c r="AN425" s="269"/>
      <c r="AO425" s="269"/>
      <c r="AP425" s="269"/>
      <c r="AQ425" s="269"/>
      <c r="AR425" s="269"/>
      <c r="AS425" s="269"/>
      <c r="AT425" s="269"/>
      <c r="AU425" s="269"/>
      <c r="AV425" s="269"/>
      <c r="AW425" s="269"/>
      <c r="AX425" s="269"/>
      <c r="AY425" s="269"/>
      <c r="AZ425" s="269"/>
      <c r="BA425" s="269"/>
      <c r="BB425" s="269"/>
      <c r="BC425" s="269"/>
      <c r="BD425" s="269"/>
      <c r="BE425" s="269"/>
      <c r="BF425" s="269"/>
      <c r="BG425" s="269"/>
      <c r="BH425" s="269"/>
      <c r="BI425" s="269"/>
      <c r="BJ425" s="269"/>
      <c r="BK425" s="269"/>
      <c r="BL425" s="269"/>
      <c r="BM425" s="269"/>
      <c r="BN425" s="269"/>
      <c r="BO425" s="269"/>
      <c r="BP425" s="269"/>
      <c r="BQ425" s="269"/>
      <c r="BR425" s="269"/>
      <c r="BS425" s="269"/>
      <c r="BT425" s="269"/>
      <c r="BU425" s="269"/>
      <c r="BV425" s="269"/>
      <c r="BW425" s="269"/>
      <c r="BX425" s="269"/>
      <c r="BY425" s="269"/>
      <c r="BZ425" s="269"/>
      <c r="CA425" s="269"/>
      <c r="CB425" s="269"/>
      <c r="CC425" s="269"/>
      <c r="CD425" s="269"/>
      <c r="CE425" s="269"/>
      <c r="CF425" s="269"/>
      <c r="CG425" s="269"/>
      <c r="CH425" s="269"/>
      <c r="CI425" s="269"/>
      <c r="CJ425" s="269"/>
      <c r="CK425" s="269"/>
      <c r="CL425" s="269"/>
      <c r="CM425" s="269"/>
      <c r="CN425" s="269"/>
      <c r="CO425" s="269"/>
      <c r="CP425" s="269"/>
      <c r="CQ425" s="269"/>
      <c r="CR425" s="269"/>
      <c r="CS425" s="269"/>
      <c r="CT425" s="269"/>
      <c r="CU425" s="269"/>
      <c r="CV425" s="269"/>
      <c r="CW425" s="269"/>
      <c r="CX425" s="269"/>
      <c r="CY425" s="269"/>
      <c r="CZ425" s="269"/>
      <c r="DA425" s="269"/>
      <c r="DB425" s="269"/>
      <c r="DC425" s="269"/>
      <c r="DD425" s="269"/>
      <c r="DE425" s="269"/>
      <c r="DF425" s="269"/>
      <c r="DG425" s="269"/>
      <c r="DH425" s="269"/>
      <c r="DI425" s="269"/>
    </row>
    <row r="426" spans="1:113" x14ac:dyDescent="0.25">
      <c r="A426" s="269"/>
      <c r="B426" s="269"/>
      <c r="C426" s="269"/>
      <c r="D426" s="269"/>
      <c r="E426" s="269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  <c r="AA426" s="269"/>
      <c r="AB426" s="269"/>
      <c r="AC426" s="269"/>
      <c r="AD426" s="269"/>
      <c r="AE426" s="269"/>
      <c r="AF426" s="269"/>
      <c r="AG426" s="269"/>
      <c r="AH426" s="269"/>
      <c r="AI426" s="269"/>
      <c r="AJ426" s="269"/>
      <c r="AK426" s="269"/>
      <c r="AL426" s="269"/>
      <c r="AM426" s="269"/>
      <c r="AN426" s="269"/>
      <c r="AO426" s="269"/>
      <c r="AP426" s="269"/>
      <c r="AQ426" s="269"/>
      <c r="AR426" s="269"/>
      <c r="AS426" s="269"/>
      <c r="AT426" s="269"/>
      <c r="AU426" s="269"/>
      <c r="AV426" s="269"/>
      <c r="AW426" s="269"/>
      <c r="AX426" s="269"/>
      <c r="AY426" s="269"/>
      <c r="AZ426" s="269"/>
      <c r="BA426" s="269"/>
      <c r="BB426" s="269"/>
      <c r="BC426" s="269"/>
      <c r="BD426" s="269"/>
      <c r="BE426" s="269"/>
      <c r="BF426" s="269"/>
      <c r="BG426" s="269"/>
      <c r="BH426" s="269"/>
      <c r="BI426" s="269"/>
      <c r="BJ426" s="269"/>
      <c r="BK426" s="269"/>
      <c r="BL426" s="269"/>
      <c r="BM426" s="269"/>
      <c r="BN426" s="269"/>
      <c r="BO426" s="269"/>
      <c r="BP426" s="269"/>
      <c r="BQ426" s="269"/>
      <c r="BR426" s="269"/>
      <c r="BS426" s="269"/>
      <c r="BT426" s="269"/>
      <c r="BU426" s="269"/>
      <c r="BV426" s="269"/>
      <c r="BW426" s="269"/>
      <c r="BX426" s="269"/>
      <c r="BY426" s="269"/>
      <c r="BZ426" s="269"/>
      <c r="CA426" s="269"/>
      <c r="CB426" s="269"/>
      <c r="CC426" s="269"/>
      <c r="CD426" s="269"/>
      <c r="CE426" s="269"/>
      <c r="CF426" s="269"/>
      <c r="CG426" s="269"/>
      <c r="CH426" s="269"/>
      <c r="CI426" s="269"/>
      <c r="CJ426" s="269"/>
      <c r="CK426" s="269"/>
      <c r="CL426" s="269"/>
      <c r="CM426" s="269"/>
      <c r="CN426" s="269"/>
      <c r="CO426" s="269"/>
      <c r="CP426" s="269"/>
      <c r="CQ426" s="269"/>
      <c r="CR426" s="269"/>
      <c r="CS426" s="269"/>
      <c r="CT426" s="269"/>
      <c r="CU426" s="269"/>
      <c r="CV426" s="269"/>
      <c r="CW426" s="269"/>
      <c r="CX426" s="269"/>
      <c r="CY426" s="269"/>
      <c r="CZ426" s="269"/>
      <c r="DA426" s="269"/>
      <c r="DB426" s="269"/>
      <c r="DC426" s="269"/>
      <c r="DD426" s="269"/>
      <c r="DE426" s="269"/>
      <c r="DF426" s="269"/>
      <c r="DG426" s="269"/>
      <c r="DH426" s="269"/>
      <c r="DI426" s="269"/>
    </row>
    <row r="427" spans="1:113" x14ac:dyDescent="0.25">
      <c r="A427" s="269"/>
      <c r="B427" s="269"/>
      <c r="C427" s="269"/>
      <c r="D427" s="269"/>
      <c r="E427" s="269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  <c r="AA427" s="269"/>
      <c r="AB427" s="269"/>
      <c r="AC427" s="269"/>
      <c r="AD427" s="269"/>
      <c r="AE427" s="269"/>
      <c r="AF427" s="269"/>
      <c r="AG427" s="269"/>
      <c r="AH427" s="269"/>
      <c r="AI427" s="269"/>
      <c r="AJ427" s="269"/>
      <c r="AK427" s="269"/>
      <c r="AL427" s="269"/>
      <c r="AM427" s="269"/>
      <c r="AN427" s="269"/>
      <c r="AO427" s="269"/>
      <c r="AP427" s="269"/>
      <c r="AQ427" s="269"/>
      <c r="AR427" s="269"/>
      <c r="AS427" s="269"/>
      <c r="AT427" s="269"/>
      <c r="AU427" s="269"/>
      <c r="AV427" s="269"/>
      <c r="AW427" s="269"/>
      <c r="AX427" s="269"/>
      <c r="AY427" s="269"/>
      <c r="AZ427" s="269"/>
      <c r="BA427" s="269"/>
      <c r="BB427" s="269"/>
      <c r="BC427" s="269"/>
      <c r="BD427" s="269"/>
      <c r="BE427" s="269"/>
      <c r="BF427" s="269"/>
      <c r="BG427" s="269"/>
      <c r="BH427" s="269"/>
      <c r="BI427" s="269"/>
      <c r="BJ427" s="269"/>
      <c r="BK427" s="269"/>
      <c r="BL427" s="269"/>
      <c r="BM427" s="269"/>
      <c r="BN427" s="269"/>
      <c r="BO427" s="269"/>
      <c r="BP427" s="269"/>
      <c r="BQ427" s="269"/>
      <c r="BR427" s="269"/>
      <c r="BS427" s="269"/>
      <c r="BT427" s="269"/>
      <c r="BU427" s="269"/>
      <c r="BV427" s="269"/>
      <c r="BW427" s="269"/>
      <c r="BX427" s="269"/>
      <c r="BY427" s="269"/>
      <c r="BZ427" s="269"/>
      <c r="CA427" s="269"/>
      <c r="CB427" s="269"/>
      <c r="CC427" s="269"/>
      <c r="CD427" s="269"/>
      <c r="CE427" s="269"/>
      <c r="CF427" s="269"/>
      <c r="CG427" s="269"/>
      <c r="CH427" s="269"/>
      <c r="CI427" s="269"/>
      <c r="CJ427" s="269"/>
      <c r="CK427" s="269"/>
      <c r="CL427" s="269"/>
      <c r="CM427" s="269"/>
      <c r="CN427" s="269"/>
      <c r="CO427" s="269"/>
      <c r="CP427" s="269"/>
      <c r="CQ427" s="269"/>
      <c r="CR427" s="269"/>
      <c r="CS427" s="269"/>
      <c r="CT427" s="269"/>
      <c r="CU427" s="269"/>
      <c r="CV427" s="269"/>
      <c r="CW427" s="269"/>
      <c r="CX427" s="269"/>
      <c r="CY427" s="269"/>
      <c r="CZ427" s="269"/>
      <c r="DA427" s="269"/>
      <c r="DB427" s="269"/>
      <c r="DC427" s="269"/>
      <c r="DD427" s="269"/>
      <c r="DE427" s="269"/>
      <c r="DF427" s="269"/>
      <c r="DG427" s="269"/>
      <c r="DH427" s="269"/>
      <c r="DI427" s="269"/>
    </row>
    <row r="428" spans="1:113" x14ac:dyDescent="0.25">
      <c r="A428" s="269"/>
      <c r="B428" s="269"/>
      <c r="C428" s="269"/>
      <c r="D428" s="269"/>
      <c r="E428" s="269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  <c r="AA428" s="269"/>
      <c r="AB428" s="269"/>
      <c r="AC428" s="269"/>
      <c r="AD428" s="269"/>
      <c r="AE428" s="269"/>
      <c r="AF428" s="269"/>
      <c r="AG428" s="269"/>
      <c r="AH428" s="269"/>
      <c r="AI428" s="269"/>
      <c r="AJ428" s="269"/>
      <c r="AK428" s="269"/>
      <c r="AL428" s="269"/>
      <c r="AM428" s="269"/>
      <c r="AN428" s="269"/>
      <c r="AO428" s="269"/>
      <c r="AP428" s="269"/>
      <c r="AQ428" s="269"/>
      <c r="AR428" s="269"/>
      <c r="AS428" s="269"/>
      <c r="AT428" s="269"/>
      <c r="AU428" s="269"/>
      <c r="AV428" s="269"/>
      <c r="AW428" s="269"/>
      <c r="AX428" s="269"/>
      <c r="AY428" s="269"/>
      <c r="AZ428" s="269"/>
      <c r="BA428" s="269"/>
      <c r="BB428" s="269"/>
      <c r="BC428" s="269"/>
      <c r="BD428" s="269"/>
      <c r="BE428" s="269"/>
      <c r="BF428" s="269"/>
      <c r="BG428" s="269"/>
      <c r="BH428" s="269"/>
      <c r="BI428" s="269"/>
      <c r="BJ428" s="269"/>
      <c r="BK428" s="269"/>
      <c r="BL428" s="269"/>
      <c r="BM428" s="269"/>
      <c r="BN428" s="269"/>
      <c r="BO428" s="269"/>
      <c r="BP428" s="269"/>
      <c r="BQ428" s="269"/>
      <c r="BR428" s="269"/>
      <c r="BS428" s="269"/>
      <c r="BT428" s="269"/>
      <c r="BU428" s="269"/>
      <c r="BV428" s="269"/>
      <c r="BW428" s="269"/>
      <c r="BX428" s="269"/>
      <c r="BY428" s="269"/>
      <c r="BZ428" s="269"/>
      <c r="CA428" s="269"/>
      <c r="CB428" s="269"/>
      <c r="CC428" s="269"/>
      <c r="CD428" s="269"/>
      <c r="CE428" s="269"/>
      <c r="CF428" s="269"/>
      <c r="CG428" s="269"/>
      <c r="CH428" s="269"/>
      <c r="CI428" s="269"/>
      <c r="CJ428" s="269"/>
      <c r="CK428" s="269"/>
      <c r="CL428" s="269"/>
      <c r="CM428" s="269"/>
      <c r="CN428" s="269"/>
      <c r="CO428" s="269"/>
      <c r="CP428" s="269"/>
      <c r="CQ428" s="269"/>
      <c r="CR428" s="269"/>
      <c r="CS428" s="269"/>
      <c r="CT428" s="269"/>
      <c r="CU428" s="269"/>
      <c r="CV428" s="269"/>
      <c r="CW428" s="269"/>
      <c r="CX428" s="269"/>
      <c r="CY428" s="269"/>
      <c r="CZ428" s="269"/>
      <c r="DA428" s="269"/>
      <c r="DB428" s="269"/>
      <c r="DC428" s="269"/>
      <c r="DD428" s="269"/>
      <c r="DE428" s="269"/>
      <c r="DF428" s="269"/>
      <c r="DG428" s="269"/>
      <c r="DH428" s="269"/>
      <c r="DI428" s="269"/>
    </row>
    <row r="429" spans="1:113" x14ac:dyDescent="0.25">
      <c r="A429" s="269"/>
      <c r="B429" s="269"/>
      <c r="C429" s="269"/>
      <c r="D429" s="269"/>
      <c r="E429" s="269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  <c r="AA429" s="269"/>
      <c r="AB429" s="269"/>
      <c r="AC429" s="269"/>
      <c r="AD429" s="269"/>
      <c r="AE429" s="269"/>
      <c r="AF429" s="269"/>
      <c r="AG429" s="269"/>
      <c r="AH429" s="269"/>
      <c r="AI429" s="269"/>
      <c r="AJ429" s="269"/>
      <c r="AK429" s="269"/>
      <c r="AL429" s="269"/>
      <c r="AM429" s="269"/>
      <c r="AN429" s="269"/>
      <c r="AO429" s="269"/>
      <c r="AP429" s="269"/>
      <c r="AQ429" s="269"/>
      <c r="AR429" s="269"/>
      <c r="AS429" s="269"/>
      <c r="AT429" s="269"/>
      <c r="AU429" s="269"/>
      <c r="AV429" s="269"/>
      <c r="AW429" s="269"/>
      <c r="AX429" s="269"/>
      <c r="AY429" s="269"/>
      <c r="AZ429" s="269"/>
      <c r="BA429" s="269"/>
      <c r="BB429" s="269"/>
      <c r="BC429" s="269"/>
      <c r="BD429" s="269"/>
      <c r="BE429" s="269"/>
      <c r="BF429" s="269"/>
      <c r="BG429" s="269"/>
      <c r="BH429" s="269"/>
      <c r="BI429" s="269"/>
      <c r="BJ429" s="269"/>
      <c r="BK429" s="269"/>
      <c r="BL429" s="269"/>
      <c r="BM429" s="269"/>
      <c r="BN429" s="269"/>
      <c r="BO429" s="269"/>
      <c r="BP429" s="269"/>
      <c r="BQ429" s="269"/>
      <c r="BR429" s="269"/>
      <c r="BS429" s="269"/>
      <c r="BT429" s="269"/>
      <c r="BU429" s="269"/>
      <c r="BV429" s="269"/>
      <c r="BW429" s="269"/>
      <c r="BX429" s="269"/>
      <c r="BY429" s="269"/>
      <c r="BZ429" s="269"/>
      <c r="CA429" s="269"/>
      <c r="CB429" s="269"/>
      <c r="CC429" s="269"/>
      <c r="CD429" s="269"/>
      <c r="CE429" s="269"/>
      <c r="CF429" s="269"/>
      <c r="CG429" s="269"/>
      <c r="CH429" s="269"/>
      <c r="CI429" s="269"/>
      <c r="CJ429" s="269"/>
      <c r="CK429" s="269"/>
      <c r="CL429" s="269"/>
      <c r="CM429" s="269"/>
      <c r="CN429" s="269"/>
      <c r="CO429" s="269"/>
      <c r="CP429" s="269"/>
      <c r="CQ429" s="269"/>
      <c r="CR429" s="269"/>
      <c r="CS429" s="269"/>
      <c r="CT429" s="269"/>
      <c r="CU429" s="269"/>
      <c r="CV429" s="269"/>
      <c r="CW429" s="269"/>
      <c r="CX429" s="269"/>
      <c r="CY429" s="269"/>
      <c r="CZ429" s="269"/>
      <c r="DA429" s="269"/>
      <c r="DB429" s="269"/>
      <c r="DC429" s="269"/>
      <c r="DD429" s="269"/>
      <c r="DE429" s="269"/>
      <c r="DF429" s="269"/>
      <c r="DG429" s="269"/>
      <c r="DH429" s="269"/>
      <c r="DI429" s="269"/>
    </row>
    <row r="430" spans="1:113" x14ac:dyDescent="0.25">
      <c r="A430" s="269"/>
      <c r="B430" s="269"/>
      <c r="C430" s="269"/>
      <c r="D430" s="269"/>
      <c r="E430" s="269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  <c r="AA430" s="269"/>
      <c r="AB430" s="269"/>
      <c r="AC430" s="269"/>
      <c r="AD430" s="269"/>
      <c r="AE430" s="269"/>
      <c r="AF430" s="269"/>
      <c r="AG430" s="269"/>
      <c r="AH430" s="269"/>
      <c r="AI430" s="269"/>
      <c r="AJ430" s="269"/>
      <c r="AK430" s="269"/>
      <c r="AL430" s="269"/>
      <c r="AM430" s="269"/>
      <c r="AN430" s="269"/>
      <c r="AO430" s="269"/>
      <c r="AP430" s="269"/>
      <c r="AQ430" s="269"/>
      <c r="AR430" s="269"/>
      <c r="AS430" s="269"/>
      <c r="AT430" s="269"/>
      <c r="AU430" s="269"/>
      <c r="AV430" s="269"/>
      <c r="AW430" s="269"/>
      <c r="AX430" s="269"/>
      <c r="AY430" s="269"/>
      <c r="AZ430" s="269"/>
      <c r="BA430" s="269"/>
      <c r="BB430" s="269"/>
      <c r="BC430" s="269"/>
      <c r="BD430" s="269"/>
      <c r="BE430" s="269"/>
      <c r="BF430" s="269"/>
      <c r="BG430" s="269"/>
      <c r="BH430" s="269"/>
      <c r="BI430" s="269"/>
      <c r="BJ430" s="269"/>
      <c r="BK430" s="269"/>
      <c r="BL430" s="269"/>
      <c r="BM430" s="269"/>
      <c r="BN430" s="269"/>
      <c r="BO430" s="269"/>
      <c r="BP430" s="269"/>
      <c r="BQ430" s="269"/>
      <c r="BR430" s="269"/>
      <c r="BS430" s="269"/>
      <c r="BT430" s="269"/>
      <c r="BU430" s="269"/>
      <c r="BV430" s="269"/>
      <c r="BW430" s="269"/>
      <c r="BX430" s="269"/>
      <c r="BY430" s="269"/>
      <c r="BZ430" s="269"/>
      <c r="CA430" s="269"/>
      <c r="CB430" s="269"/>
      <c r="CC430" s="269"/>
      <c r="CD430" s="269"/>
      <c r="CE430" s="269"/>
      <c r="CF430" s="269"/>
      <c r="CG430" s="269"/>
      <c r="CH430" s="269"/>
      <c r="CI430" s="269"/>
      <c r="CJ430" s="269"/>
      <c r="CK430" s="269"/>
      <c r="CL430" s="269"/>
      <c r="CM430" s="269"/>
      <c r="CN430" s="269"/>
      <c r="CO430" s="269"/>
      <c r="CP430" s="269"/>
      <c r="CQ430" s="269"/>
      <c r="CR430" s="269"/>
      <c r="CS430" s="269"/>
      <c r="CT430" s="269"/>
      <c r="CU430" s="269"/>
      <c r="CV430" s="269"/>
      <c r="CW430" s="269"/>
      <c r="CX430" s="269"/>
      <c r="CY430" s="269"/>
      <c r="CZ430" s="269"/>
      <c r="DA430" s="269"/>
      <c r="DB430" s="269"/>
      <c r="DC430" s="269"/>
      <c r="DD430" s="269"/>
      <c r="DE430" s="269"/>
      <c r="DF430" s="269"/>
      <c r="DG430" s="269"/>
      <c r="DH430" s="269"/>
      <c r="DI430" s="269"/>
    </row>
    <row r="431" spans="1:113" x14ac:dyDescent="0.25">
      <c r="A431" s="269"/>
      <c r="B431" s="269"/>
      <c r="C431" s="269"/>
      <c r="D431" s="269"/>
      <c r="E431" s="269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  <c r="AA431" s="269"/>
      <c r="AB431" s="269"/>
      <c r="AC431" s="269"/>
      <c r="AD431" s="269"/>
      <c r="AE431" s="269"/>
      <c r="AF431" s="269"/>
      <c r="AG431" s="269"/>
      <c r="AH431" s="269"/>
      <c r="AI431" s="269"/>
      <c r="AJ431" s="269"/>
      <c r="AK431" s="269"/>
      <c r="AL431" s="269"/>
      <c r="AM431" s="269"/>
      <c r="AN431" s="269"/>
      <c r="AO431" s="269"/>
      <c r="AP431" s="269"/>
      <c r="AQ431" s="269"/>
      <c r="AR431" s="269"/>
      <c r="AS431" s="269"/>
      <c r="AT431" s="269"/>
      <c r="AU431" s="269"/>
      <c r="AV431" s="269"/>
      <c r="AW431" s="269"/>
      <c r="AX431" s="269"/>
      <c r="AY431" s="269"/>
      <c r="AZ431" s="269"/>
      <c r="BA431" s="269"/>
      <c r="BB431" s="269"/>
      <c r="BC431" s="269"/>
      <c r="BD431" s="269"/>
      <c r="BE431" s="269"/>
      <c r="BF431" s="269"/>
      <c r="BG431" s="269"/>
      <c r="BH431" s="269"/>
      <c r="BI431" s="269"/>
      <c r="BJ431" s="269"/>
      <c r="BK431" s="269"/>
      <c r="BL431" s="269"/>
      <c r="BM431" s="269"/>
      <c r="BN431" s="269"/>
      <c r="BO431" s="269"/>
      <c r="BP431" s="269"/>
      <c r="BQ431" s="269"/>
      <c r="BR431" s="269"/>
      <c r="BS431" s="269"/>
      <c r="BT431" s="269"/>
      <c r="BU431" s="269"/>
      <c r="BV431" s="269"/>
      <c r="BW431" s="269"/>
      <c r="BX431" s="269"/>
      <c r="BY431" s="269"/>
      <c r="BZ431" s="269"/>
      <c r="CA431" s="269"/>
      <c r="CB431" s="269"/>
      <c r="CC431" s="269"/>
      <c r="CD431" s="269"/>
      <c r="CE431" s="269"/>
      <c r="CF431" s="269"/>
      <c r="CG431" s="269"/>
      <c r="CH431" s="269"/>
      <c r="CI431" s="269"/>
      <c r="CJ431" s="269"/>
      <c r="CK431" s="269"/>
      <c r="CL431" s="269"/>
      <c r="CM431" s="269"/>
      <c r="CN431" s="269"/>
      <c r="CO431" s="269"/>
      <c r="CP431" s="269"/>
      <c r="CQ431" s="269"/>
      <c r="CR431" s="269"/>
      <c r="CS431" s="269"/>
      <c r="CT431" s="269"/>
      <c r="CU431" s="269"/>
      <c r="CV431" s="269"/>
      <c r="CW431" s="269"/>
      <c r="CX431" s="269"/>
      <c r="CY431" s="269"/>
      <c r="CZ431" s="269"/>
      <c r="DA431" s="269"/>
      <c r="DB431" s="269"/>
      <c r="DC431" s="269"/>
      <c r="DD431" s="269"/>
      <c r="DE431" s="269"/>
      <c r="DF431" s="269"/>
      <c r="DG431" s="269"/>
      <c r="DH431" s="269"/>
      <c r="DI431" s="269"/>
    </row>
    <row r="432" spans="1:113" x14ac:dyDescent="0.25">
      <c r="A432" s="269"/>
      <c r="B432" s="269"/>
      <c r="C432" s="269"/>
      <c r="D432" s="269"/>
      <c r="E432" s="269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  <c r="AA432" s="269"/>
      <c r="AB432" s="269"/>
      <c r="AC432" s="269"/>
      <c r="AD432" s="269"/>
      <c r="AE432" s="269"/>
      <c r="AF432" s="269"/>
      <c r="AG432" s="269"/>
      <c r="AH432" s="269"/>
      <c r="AI432" s="269"/>
      <c r="AJ432" s="269"/>
      <c r="AK432" s="269"/>
      <c r="AL432" s="269"/>
      <c r="AM432" s="269"/>
      <c r="AN432" s="269"/>
      <c r="AO432" s="269"/>
      <c r="AP432" s="269"/>
      <c r="AQ432" s="269"/>
      <c r="AR432" s="269"/>
      <c r="AS432" s="269"/>
      <c r="AT432" s="269"/>
      <c r="AU432" s="269"/>
      <c r="AV432" s="269"/>
      <c r="AW432" s="269"/>
      <c r="AX432" s="269"/>
      <c r="AY432" s="269"/>
      <c r="AZ432" s="269"/>
      <c r="BA432" s="269"/>
      <c r="BB432" s="269"/>
      <c r="BC432" s="269"/>
      <c r="BD432" s="269"/>
      <c r="BE432" s="269"/>
      <c r="BF432" s="269"/>
      <c r="BG432" s="269"/>
      <c r="BH432" s="269"/>
      <c r="BI432" s="269"/>
      <c r="BJ432" s="269"/>
      <c r="BK432" s="269"/>
      <c r="BL432" s="269"/>
      <c r="BM432" s="269"/>
      <c r="BN432" s="269"/>
      <c r="BO432" s="269"/>
      <c r="BP432" s="269"/>
      <c r="BQ432" s="269"/>
      <c r="BR432" s="269"/>
      <c r="BS432" s="269"/>
      <c r="BT432" s="269"/>
      <c r="BU432" s="269"/>
      <c r="BV432" s="269"/>
      <c r="BW432" s="269"/>
      <c r="BX432" s="269"/>
      <c r="BY432" s="269"/>
      <c r="BZ432" s="269"/>
      <c r="CA432" s="269"/>
      <c r="CB432" s="269"/>
      <c r="CC432" s="269"/>
      <c r="CD432" s="269"/>
      <c r="CE432" s="269"/>
      <c r="CF432" s="269"/>
      <c r="CG432" s="269"/>
      <c r="CH432" s="269"/>
      <c r="CI432" s="269"/>
      <c r="CJ432" s="269"/>
      <c r="CK432" s="269"/>
      <c r="CL432" s="269"/>
      <c r="CM432" s="269"/>
      <c r="CN432" s="269"/>
      <c r="CO432" s="269"/>
      <c r="CP432" s="269"/>
      <c r="CQ432" s="269"/>
      <c r="CR432" s="269"/>
      <c r="CS432" s="269"/>
      <c r="CT432" s="269"/>
      <c r="CU432" s="269"/>
      <c r="CV432" s="269"/>
      <c r="CW432" s="269"/>
      <c r="CX432" s="269"/>
      <c r="CY432" s="269"/>
      <c r="CZ432" s="269"/>
      <c r="DA432" s="269"/>
      <c r="DB432" s="269"/>
      <c r="DC432" s="269"/>
      <c r="DD432" s="269"/>
      <c r="DE432" s="269"/>
      <c r="DF432" s="269"/>
      <c r="DG432" s="269"/>
      <c r="DH432" s="269"/>
      <c r="DI432" s="269"/>
    </row>
    <row r="433" spans="1:113" x14ac:dyDescent="0.25">
      <c r="A433" s="269"/>
      <c r="B433" s="269"/>
      <c r="C433" s="269"/>
      <c r="D433" s="269"/>
      <c r="E433" s="269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  <c r="AA433" s="269"/>
      <c r="AB433" s="269"/>
      <c r="AC433" s="269"/>
      <c r="AD433" s="269"/>
      <c r="AE433" s="269"/>
      <c r="AF433" s="269"/>
      <c r="AG433" s="269"/>
      <c r="AH433" s="269"/>
      <c r="AI433" s="269"/>
      <c r="AJ433" s="269"/>
      <c r="AK433" s="269"/>
      <c r="AL433" s="269"/>
      <c r="AM433" s="269"/>
      <c r="AN433" s="269"/>
      <c r="AO433" s="269"/>
      <c r="AP433" s="269"/>
      <c r="AQ433" s="269"/>
      <c r="AR433" s="269"/>
      <c r="AS433" s="269"/>
      <c r="AT433" s="269"/>
      <c r="AU433" s="269"/>
      <c r="AV433" s="269"/>
      <c r="AW433" s="269"/>
      <c r="AX433" s="269"/>
      <c r="AY433" s="269"/>
      <c r="AZ433" s="269"/>
      <c r="BA433" s="269"/>
      <c r="BB433" s="269"/>
      <c r="BC433" s="269"/>
      <c r="BD433" s="269"/>
      <c r="BE433" s="269"/>
      <c r="BF433" s="269"/>
      <c r="BG433" s="269"/>
      <c r="BH433" s="269"/>
      <c r="BI433" s="269"/>
      <c r="BJ433" s="269"/>
      <c r="BK433" s="269"/>
      <c r="BL433" s="269"/>
      <c r="BM433" s="269"/>
      <c r="BN433" s="269"/>
      <c r="BO433" s="269"/>
      <c r="BP433" s="269"/>
      <c r="BQ433" s="269"/>
      <c r="BR433" s="269"/>
      <c r="BS433" s="269"/>
      <c r="BT433" s="269"/>
      <c r="BU433" s="269"/>
      <c r="BV433" s="269"/>
      <c r="BW433" s="269"/>
      <c r="BX433" s="269"/>
      <c r="BY433" s="269"/>
      <c r="BZ433" s="269"/>
      <c r="CA433" s="269"/>
      <c r="CB433" s="269"/>
      <c r="CC433" s="269"/>
      <c r="CD433" s="269"/>
      <c r="CE433" s="269"/>
      <c r="CF433" s="269"/>
      <c r="CG433" s="269"/>
      <c r="CH433" s="269"/>
      <c r="CI433" s="269"/>
      <c r="CJ433" s="269"/>
      <c r="CK433" s="269"/>
      <c r="CL433" s="269"/>
      <c r="CM433" s="269"/>
      <c r="CN433" s="269"/>
      <c r="CO433" s="269"/>
      <c r="CP433" s="269"/>
      <c r="CQ433" s="269"/>
      <c r="CR433" s="269"/>
      <c r="CS433" s="269"/>
      <c r="CT433" s="269"/>
      <c r="CU433" s="269"/>
      <c r="CV433" s="269"/>
      <c r="CW433" s="269"/>
      <c r="CX433" s="269"/>
      <c r="CY433" s="269"/>
      <c r="CZ433" s="269"/>
      <c r="DA433" s="269"/>
      <c r="DB433" s="269"/>
      <c r="DC433" s="269"/>
      <c r="DD433" s="269"/>
      <c r="DE433" s="269"/>
      <c r="DF433" s="269"/>
      <c r="DG433" s="269"/>
      <c r="DH433" s="269"/>
      <c r="DI433" s="269"/>
    </row>
    <row r="434" spans="1:113" x14ac:dyDescent="0.25">
      <c r="A434" s="269"/>
      <c r="B434" s="269"/>
      <c r="C434" s="269"/>
      <c r="D434" s="269"/>
      <c r="E434" s="269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  <c r="AA434" s="269"/>
      <c r="AB434" s="269"/>
      <c r="AC434" s="269"/>
      <c r="AD434" s="269"/>
      <c r="AE434" s="269"/>
      <c r="AF434" s="269"/>
      <c r="AG434" s="269"/>
      <c r="AH434" s="269"/>
      <c r="AI434" s="269"/>
      <c r="AJ434" s="269"/>
      <c r="AK434" s="269"/>
      <c r="AL434" s="269"/>
      <c r="AM434" s="269"/>
      <c r="AN434" s="269"/>
      <c r="AO434" s="269"/>
      <c r="AP434" s="269"/>
      <c r="AQ434" s="269"/>
      <c r="AR434" s="269"/>
      <c r="AS434" s="269"/>
      <c r="AT434" s="269"/>
      <c r="AU434" s="269"/>
      <c r="AV434" s="269"/>
      <c r="AW434" s="269"/>
      <c r="AX434" s="269"/>
      <c r="AY434" s="269"/>
      <c r="AZ434" s="269"/>
      <c r="BA434" s="269"/>
      <c r="BB434" s="269"/>
      <c r="BC434" s="269"/>
      <c r="BD434" s="269"/>
      <c r="BE434" s="269"/>
      <c r="BF434" s="269"/>
      <c r="BG434" s="269"/>
      <c r="BH434" s="269"/>
      <c r="BI434" s="269"/>
      <c r="BJ434" s="269"/>
      <c r="BK434" s="269"/>
      <c r="BL434" s="269"/>
      <c r="BM434" s="269"/>
      <c r="BN434" s="269"/>
      <c r="BO434" s="269"/>
      <c r="BP434" s="269"/>
      <c r="BQ434" s="269"/>
      <c r="BR434" s="269"/>
      <c r="BS434" s="269"/>
      <c r="BT434" s="269"/>
      <c r="BU434" s="269"/>
      <c r="BV434" s="269"/>
      <c r="BW434" s="269"/>
      <c r="BX434" s="269"/>
      <c r="BY434" s="269"/>
      <c r="BZ434" s="269"/>
      <c r="CA434" s="269"/>
      <c r="CB434" s="269"/>
      <c r="CC434" s="269"/>
      <c r="CD434" s="269"/>
      <c r="CE434" s="269"/>
      <c r="CF434" s="269"/>
      <c r="CG434" s="269"/>
      <c r="CH434" s="269"/>
      <c r="CI434" s="269"/>
      <c r="CJ434" s="269"/>
      <c r="CK434" s="269"/>
      <c r="CL434" s="269"/>
      <c r="CM434" s="269"/>
      <c r="CN434" s="269"/>
      <c r="CO434" s="269"/>
      <c r="CP434" s="269"/>
      <c r="CQ434" s="269"/>
      <c r="CR434" s="269"/>
      <c r="CS434" s="269"/>
      <c r="CT434" s="269"/>
      <c r="CU434" s="269"/>
      <c r="CV434" s="269"/>
      <c r="CW434" s="269"/>
      <c r="CX434" s="269"/>
      <c r="CY434" s="269"/>
      <c r="CZ434" s="269"/>
      <c r="DA434" s="269"/>
      <c r="DB434" s="269"/>
      <c r="DC434" s="269"/>
      <c r="DD434" s="269"/>
      <c r="DE434" s="269"/>
      <c r="DF434" s="269"/>
      <c r="DG434" s="269"/>
      <c r="DH434" s="269"/>
      <c r="DI434" s="269"/>
    </row>
    <row r="435" spans="1:113" x14ac:dyDescent="0.25">
      <c r="A435" s="269"/>
      <c r="B435" s="269"/>
      <c r="C435" s="269"/>
      <c r="D435" s="269"/>
      <c r="E435" s="269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  <c r="AA435" s="269"/>
      <c r="AB435" s="269"/>
      <c r="AC435" s="269"/>
      <c r="AD435" s="269"/>
      <c r="AE435" s="269"/>
      <c r="AF435" s="269"/>
      <c r="AG435" s="269"/>
      <c r="AH435" s="269"/>
      <c r="AI435" s="269"/>
      <c r="AJ435" s="269"/>
      <c r="AK435" s="269"/>
      <c r="AL435" s="269"/>
      <c r="AM435" s="269"/>
      <c r="AN435" s="269"/>
      <c r="AO435" s="269"/>
      <c r="AP435" s="269"/>
      <c r="AQ435" s="269"/>
      <c r="AR435" s="269"/>
      <c r="AS435" s="269"/>
      <c r="AT435" s="269"/>
      <c r="AU435" s="269"/>
      <c r="AV435" s="269"/>
      <c r="AW435" s="269"/>
      <c r="AX435" s="269"/>
      <c r="AY435" s="269"/>
      <c r="AZ435" s="269"/>
      <c r="BA435" s="269"/>
      <c r="BB435" s="269"/>
      <c r="BC435" s="269"/>
      <c r="BD435" s="269"/>
      <c r="BE435" s="269"/>
      <c r="BF435" s="269"/>
      <c r="BG435" s="269"/>
      <c r="BH435" s="269"/>
      <c r="BI435" s="269"/>
      <c r="BJ435" s="269"/>
      <c r="BK435" s="269"/>
      <c r="BL435" s="269"/>
      <c r="BM435" s="269"/>
      <c r="BN435" s="269"/>
      <c r="BO435" s="269"/>
      <c r="BP435" s="269"/>
      <c r="BQ435" s="269"/>
      <c r="BR435" s="269"/>
      <c r="BS435" s="269"/>
      <c r="BT435" s="269"/>
      <c r="BU435" s="269"/>
      <c r="BV435" s="269"/>
      <c r="BW435" s="269"/>
      <c r="BX435" s="269"/>
      <c r="BY435" s="269"/>
      <c r="BZ435" s="269"/>
      <c r="CA435" s="269"/>
      <c r="CB435" s="269"/>
      <c r="CC435" s="269"/>
      <c r="CD435" s="269"/>
      <c r="CE435" s="269"/>
      <c r="CF435" s="269"/>
      <c r="CG435" s="269"/>
      <c r="CH435" s="269"/>
      <c r="CI435" s="269"/>
      <c r="CJ435" s="269"/>
      <c r="CK435" s="269"/>
      <c r="CL435" s="269"/>
      <c r="CM435" s="269"/>
      <c r="CN435" s="269"/>
      <c r="CO435" s="269"/>
      <c r="CP435" s="269"/>
      <c r="CQ435" s="269"/>
      <c r="CR435" s="269"/>
      <c r="CS435" s="269"/>
      <c r="CT435" s="269"/>
      <c r="CU435" s="269"/>
      <c r="CV435" s="269"/>
      <c r="CW435" s="269"/>
      <c r="CX435" s="269"/>
      <c r="CY435" s="269"/>
      <c r="CZ435" s="269"/>
      <c r="DA435" s="269"/>
      <c r="DB435" s="269"/>
      <c r="DC435" s="269"/>
      <c r="DD435" s="269"/>
      <c r="DE435" s="269"/>
      <c r="DF435" s="269"/>
      <c r="DG435" s="269"/>
      <c r="DH435" s="269"/>
      <c r="DI435" s="269"/>
    </row>
    <row r="436" spans="1:113" x14ac:dyDescent="0.25">
      <c r="A436" s="269"/>
      <c r="B436" s="269"/>
      <c r="C436" s="269"/>
      <c r="D436" s="269"/>
      <c r="E436" s="269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  <c r="AA436" s="269"/>
      <c r="AB436" s="269"/>
      <c r="AC436" s="269"/>
      <c r="AD436" s="269"/>
      <c r="AE436" s="269"/>
      <c r="AF436" s="269"/>
      <c r="AG436" s="269"/>
      <c r="AH436" s="269"/>
      <c r="AI436" s="269"/>
      <c r="AJ436" s="269"/>
      <c r="AK436" s="269"/>
      <c r="AL436" s="269"/>
      <c r="AM436" s="269"/>
      <c r="AN436" s="269"/>
      <c r="AO436" s="269"/>
      <c r="AP436" s="269"/>
      <c r="AQ436" s="269"/>
      <c r="AR436" s="269"/>
      <c r="AS436" s="269"/>
      <c r="AT436" s="269"/>
      <c r="AU436" s="269"/>
      <c r="AV436" s="269"/>
      <c r="AW436" s="269"/>
      <c r="AX436" s="269"/>
      <c r="AY436" s="269"/>
      <c r="AZ436" s="269"/>
      <c r="BA436" s="269"/>
      <c r="BB436" s="269"/>
      <c r="BC436" s="269"/>
      <c r="BD436" s="269"/>
      <c r="BE436" s="269"/>
      <c r="BF436" s="269"/>
      <c r="BG436" s="269"/>
      <c r="BH436" s="269"/>
      <c r="BI436" s="269"/>
      <c r="BJ436" s="269"/>
      <c r="BK436" s="269"/>
      <c r="BL436" s="269"/>
      <c r="BM436" s="269"/>
      <c r="BN436" s="269"/>
      <c r="BO436" s="269"/>
      <c r="BP436" s="269"/>
      <c r="BQ436" s="269"/>
      <c r="BR436" s="269"/>
      <c r="BS436" s="269"/>
      <c r="BT436" s="269"/>
      <c r="BU436" s="269"/>
      <c r="BV436" s="269"/>
      <c r="BW436" s="269"/>
      <c r="BX436" s="269"/>
      <c r="BY436" s="269"/>
      <c r="BZ436" s="269"/>
      <c r="CA436" s="269"/>
      <c r="CB436" s="269"/>
      <c r="CC436" s="269"/>
      <c r="CD436" s="269"/>
      <c r="CE436" s="269"/>
      <c r="CF436" s="269"/>
      <c r="CG436" s="269"/>
      <c r="CH436" s="269"/>
      <c r="CI436" s="269"/>
      <c r="CJ436" s="269"/>
      <c r="CK436" s="269"/>
      <c r="CL436" s="269"/>
      <c r="CM436" s="269"/>
      <c r="CN436" s="269"/>
      <c r="CO436" s="269"/>
      <c r="CP436" s="269"/>
      <c r="CQ436" s="269"/>
      <c r="CR436" s="269"/>
      <c r="CS436" s="269"/>
      <c r="CT436" s="269"/>
      <c r="CU436" s="269"/>
      <c r="CV436" s="269"/>
      <c r="CW436" s="269"/>
      <c r="CX436" s="269"/>
      <c r="CY436" s="269"/>
      <c r="CZ436" s="269"/>
      <c r="DA436" s="269"/>
      <c r="DB436" s="269"/>
      <c r="DC436" s="269"/>
      <c r="DD436" s="269"/>
      <c r="DE436" s="269"/>
      <c r="DF436" s="269"/>
      <c r="DG436" s="269"/>
      <c r="DH436" s="269"/>
      <c r="DI436" s="269"/>
    </row>
    <row r="437" spans="1:113" x14ac:dyDescent="0.25">
      <c r="A437" s="269"/>
      <c r="B437" s="269"/>
      <c r="C437" s="269"/>
      <c r="D437" s="269"/>
      <c r="E437" s="269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  <c r="AA437" s="269"/>
      <c r="AB437" s="269"/>
      <c r="AC437" s="269"/>
      <c r="AD437" s="269"/>
      <c r="AE437" s="269"/>
      <c r="AF437" s="269"/>
      <c r="AG437" s="269"/>
      <c r="AH437" s="269"/>
      <c r="AI437" s="269"/>
      <c r="AJ437" s="269"/>
      <c r="AK437" s="269"/>
      <c r="AL437" s="269"/>
      <c r="AM437" s="269"/>
      <c r="AN437" s="269"/>
      <c r="AO437" s="269"/>
      <c r="AP437" s="269"/>
      <c r="AQ437" s="269"/>
      <c r="AR437" s="269"/>
      <c r="AS437" s="269"/>
      <c r="AT437" s="269"/>
      <c r="AU437" s="269"/>
      <c r="AV437" s="269"/>
      <c r="AW437" s="269"/>
      <c r="AX437" s="269"/>
      <c r="AY437" s="269"/>
      <c r="AZ437" s="269"/>
      <c r="BA437" s="269"/>
      <c r="BB437" s="269"/>
      <c r="BC437" s="269"/>
      <c r="BD437" s="269"/>
      <c r="BE437" s="269"/>
      <c r="BF437" s="269"/>
      <c r="BG437" s="269"/>
      <c r="BH437" s="269"/>
      <c r="BI437" s="269"/>
      <c r="BJ437" s="269"/>
      <c r="BK437" s="269"/>
      <c r="BL437" s="269"/>
      <c r="BM437" s="269"/>
      <c r="BN437" s="269"/>
      <c r="BO437" s="269"/>
      <c r="BP437" s="269"/>
      <c r="BQ437" s="269"/>
      <c r="BR437" s="269"/>
      <c r="BS437" s="269"/>
      <c r="BT437" s="269"/>
      <c r="BU437" s="269"/>
      <c r="BV437" s="269"/>
      <c r="BW437" s="269"/>
      <c r="BX437" s="269"/>
      <c r="BY437" s="269"/>
      <c r="BZ437" s="269"/>
      <c r="CA437" s="269"/>
      <c r="CB437" s="269"/>
      <c r="CC437" s="269"/>
      <c r="CD437" s="269"/>
      <c r="CE437" s="269"/>
      <c r="CF437" s="269"/>
      <c r="CG437" s="269"/>
      <c r="CH437" s="269"/>
      <c r="CI437" s="269"/>
      <c r="CJ437" s="269"/>
      <c r="CK437" s="269"/>
      <c r="CL437" s="269"/>
      <c r="CM437" s="269"/>
      <c r="CN437" s="269"/>
      <c r="CO437" s="269"/>
      <c r="CP437" s="269"/>
      <c r="CQ437" s="269"/>
      <c r="CR437" s="269"/>
      <c r="CS437" s="269"/>
      <c r="CT437" s="269"/>
      <c r="CU437" s="269"/>
      <c r="CV437" s="269"/>
      <c r="CW437" s="269"/>
      <c r="CX437" s="269"/>
      <c r="CY437" s="269"/>
      <c r="CZ437" s="269"/>
      <c r="DA437" s="269"/>
      <c r="DB437" s="269"/>
      <c r="DC437" s="269"/>
      <c r="DD437" s="269"/>
      <c r="DE437" s="269"/>
      <c r="DF437" s="269"/>
      <c r="DG437" s="269"/>
      <c r="DH437" s="269"/>
      <c r="DI437" s="269"/>
    </row>
    <row r="438" spans="1:113" x14ac:dyDescent="0.25">
      <c r="A438" s="269"/>
      <c r="B438" s="269"/>
      <c r="C438" s="269"/>
      <c r="D438" s="269"/>
      <c r="E438" s="269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  <c r="AA438" s="269"/>
      <c r="AB438" s="269"/>
      <c r="AC438" s="269"/>
      <c r="AD438" s="269"/>
      <c r="AE438" s="269"/>
      <c r="AF438" s="269"/>
      <c r="AG438" s="269"/>
      <c r="AH438" s="269"/>
      <c r="AI438" s="269"/>
      <c r="AJ438" s="269"/>
      <c r="AK438" s="269"/>
      <c r="AL438" s="269"/>
      <c r="AM438" s="269"/>
      <c r="AN438" s="269"/>
      <c r="AO438" s="269"/>
      <c r="AP438" s="269"/>
      <c r="AQ438" s="269"/>
      <c r="AR438" s="269"/>
      <c r="AS438" s="269"/>
      <c r="AT438" s="269"/>
      <c r="AU438" s="269"/>
      <c r="AV438" s="269"/>
      <c r="AW438" s="269"/>
      <c r="AX438" s="269"/>
      <c r="AY438" s="269"/>
      <c r="AZ438" s="269"/>
      <c r="BA438" s="269"/>
      <c r="BB438" s="269"/>
      <c r="BC438" s="269"/>
      <c r="BD438" s="269"/>
      <c r="BE438" s="269"/>
      <c r="BF438" s="269"/>
      <c r="BG438" s="269"/>
      <c r="BH438" s="269"/>
      <c r="BI438" s="269"/>
      <c r="BJ438" s="269"/>
      <c r="BK438" s="269"/>
      <c r="BL438" s="269"/>
      <c r="BM438" s="269"/>
      <c r="BN438" s="269"/>
      <c r="BO438" s="269"/>
      <c r="BP438" s="269"/>
      <c r="BQ438" s="269"/>
      <c r="BR438" s="269"/>
      <c r="BS438" s="269"/>
      <c r="BT438" s="269"/>
      <c r="BU438" s="269"/>
      <c r="BV438" s="269"/>
      <c r="BW438" s="269"/>
      <c r="BX438" s="269"/>
      <c r="BY438" s="269"/>
      <c r="BZ438" s="269"/>
      <c r="CA438" s="269"/>
      <c r="CB438" s="269"/>
      <c r="CC438" s="269"/>
      <c r="CD438" s="269"/>
      <c r="CE438" s="269"/>
      <c r="CF438" s="269"/>
      <c r="CG438" s="269"/>
      <c r="CH438" s="269"/>
      <c r="CI438" s="269"/>
      <c r="CJ438" s="269"/>
      <c r="CK438" s="269"/>
      <c r="CL438" s="269"/>
      <c r="CM438" s="269"/>
      <c r="CN438" s="269"/>
      <c r="CO438" s="269"/>
      <c r="CP438" s="269"/>
      <c r="CQ438" s="269"/>
      <c r="CR438" s="269"/>
      <c r="CS438" s="269"/>
      <c r="CT438" s="269"/>
      <c r="CU438" s="269"/>
      <c r="CV438" s="269"/>
      <c r="CW438" s="269"/>
      <c r="CX438" s="269"/>
      <c r="CY438" s="269"/>
      <c r="CZ438" s="269"/>
      <c r="DA438" s="269"/>
      <c r="DB438" s="269"/>
      <c r="DC438" s="269"/>
      <c r="DD438" s="269"/>
      <c r="DE438" s="269"/>
      <c r="DF438" s="269"/>
      <c r="DG438" s="269"/>
      <c r="DH438" s="269"/>
      <c r="DI438" s="269"/>
    </row>
    <row r="439" spans="1:113" x14ac:dyDescent="0.25">
      <c r="A439" s="269"/>
      <c r="B439" s="269"/>
      <c r="C439" s="269"/>
      <c r="D439" s="269"/>
      <c r="E439" s="269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  <c r="AA439" s="269"/>
      <c r="AB439" s="269"/>
      <c r="AC439" s="269"/>
      <c r="AD439" s="269"/>
      <c r="AE439" s="269"/>
      <c r="AF439" s="269"/>
      <c r="AG439" s="269"/>
      <c r="AH439" s="269"/>
      <c r="AI439" s="269"/>
      <c r="AJ439" s="269"/>
      <c r="AK439" s="269"/>
      <c r="AL439" s="269"/>
      <c r="AM439" s="269"/>
      <c r="AN439" s="269"/>
      <c r="AO439" s="269"/>
      <c r="AP439" s="269"/>
      <c r="AQ439" s="269"/>
      <c r="AR439" s="269"/>
      <c r="AS439" s="269"/>
      <c r="AT439" s="269"/>
      <c r="AU439" s="269"/>
      <c r="AV439" s="269"/>
      <c r="AW439" s="269"/>
      <c r="AX439" s="269"/>
      <c r="AY439" s="269"/>
      <c r="AZ439" s="269"/>
      <c r="BA439" s="269"/>
      <c r="BB439" s="269"/>
      <c r="BC439" s="269"/>
      <c r="BD439" s="269"/>
      <c r="BE439" s="269"/>
      <c r="BF439" s="269"/>
      <c r="BG439" s="269"/>
      <c r="BH439" s="269"/>
      <c r="BI439" s="269"/>
      <c r="BJ439" s="269"/>
      <c r="BK439" s="269"/>
      <c r="BL439" s="269"/>
      <c r="BM439" s="269"/>
      <c r="BN439" s="269"/>
      <c r="BO439" s="269"/>
      <c r="BP439" s="269"/>
      <c r="BQ439" s="269"/>
      <c r="BR439" s="269"/>
      <c r="BS439" s="269"/>
      <c r="BT439" s="269"/>
      <c r="BU439" s="269"/>
      <c r="BV439" s="269"/>
      <c r="BW439" s="269"/>
      <c r="BX439" s="269"/>
      <c r="BY439" s="269"/>
      <c r="BZ439" s="269"/>
      <c r="CA439" s="269"/>
      <c r="CB439" s="269"/>
      <c r="CC439" s="269"/>
      <c r="CD439" s="269"/>
      <c r="CE439" s="269"/>
      <c r="CF439" s="269"/>
      <c r="CG439" s="269"/>
      <c r="CH439" s="269"/>
      <c r="CI439" s="269"/>
      <c r="CJ439" s="269"/>
      <c r="CK439" s="269"/>
      <c r="CL439" s="269"/>
      <c r="CM439" s="269"/>
      <c r="CN439" s="269"/>
      <c r="CO439" s="269"/>
      <c r="CP439" s="269"/>
      <c r="CQ439" s="269"/>
      <c r="CR439" s="269"/>
      <c r="CS439" s="269"/>
      <c r="CT439" s="269"/>
      <c r="CU439" s="269"/>
      <c r="CV439" s="269"/>
      <c r="CW439" s="269"/>
      <c r="CX439" s="269"/>
      <c r="CY439" s="269"/>
      <c r="CZ439" s="269"/>
      <c r="DA439" s="269"/>
      <c r="DB439" s="269"/>
      <c r="DC439" s="269"/>
      <c r="DD439" s="269"/>
      <c r="DE439" s="269"/>
      <c r="DF439" s="269"/>
      <c r="DG439" s="269"/>
      <c r="DH439" s="269"/>
      <c r="DI439" s="269"/>
    </row>
    <row r="440" spans="1:113" x14ac:dyDescent="0.25">
      <c r="A440" s="269"/>
      <c r="B440" s="269"/>
      <c r="C440" s="269"/>
      <c r="D440" s="269"/>
      <c r="E440" s="269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  <c r="AA440" s="269"/>
      <c r="AB440" s="269"/>
      <c r="AC440" s="269"/>
      <c r="AD440" s="269"/>
      <c r="AE440" s="269"/>
      <c r="AF440" s="269"/>
      <c r="AG440" s="269"/>
      <c r="AH440" s="269"/>
      <c r="AI440" s="269"/>
      <c r="AJ440" s="269"/>
      <c r="AK440" s="269"/>
      <c r="AL440" s="269"/>
      <c r="AM440" s="269"/>
      <c r="AN440" s="269"/>
      <c r="AO440" s="269"/>
      <c r="AP440" s="269"/>
      <c r="AQ440" s="269"/>
      <c r="AR440" s="269"/>
      <c r="AS440" s="269"/>
      <c r="AT440" s="269"/>
      <c r="AU440" s="269"/>
      <c r="AV440" s="269"/>
      <c r="AW440" s="269"/>
      <c r="AX440" s="269"/>
      <c r="AY440" s="269"/>
      <c r="AZ440" s="269"/>
      <c r="BA440" s="269"/>
      <c r="BB440" s="269"/>
      <c r="BC440" s="269"/>
      <c r="BD440" s="269"/>
      <c r="BE440" s="269"/>
      <c r="BF440" s="269"/>
      <c r="BG440" s="269"/>
      <c r="BH440" s="269"/>
      <c r="BI440" s="269"/>
      <c r="BJ440" s="269"/>
      <c r="BK440" s="269"/>
      <c r="BL440" s="269"/>
      <c r="BM440" s="269"/>
      <c r="BN440" s="269"/>
      <c r="BO440" s="269"/>
      <c r="BP440" s="269"/>
      <c r="BQ440" s="269"/>
      <c r="BR440" s="269"/>
      <c r="BS440" s="269"/>
      <c r="BT440" s="269"/>
      <c r="BU440" s="269"/>
      <c r="BV440" s="269"/>
      <c r="BW440" s="269"/>
      <c r="BX440" s="269"/>
      <c r="BY440" s="269"/>
      <c r="BZ440" s="269"/>
      <c r="CA440" s="269"/>
      <c r="CB440" s="269"/>
      <c r="CC440" s="269"/>
      <c r="CD440" s="269"/>
      <c r="CE440" s="269"/>
      <c r="CF440" s="269"/>
      <c r="CG440" s="269"/>
      <c r="CH440" s="269"/>
      <c r="CI440" s="269"/>
      <c r="CJ440" s="269"/>
      <c r="CK440" s="269"/>
      <c r="CL440" s="269"/>
      <c r="CM440" s="269"/>
      <c r="CN440" s="269"/>
      <c r="CO440" s="269"/>
      <c r="CP440" s="269"/>
      <c r="CQ440" s="269"/>
      <c r="CR440" s="269"/>
      <c r="CS440" s="269"/>
      <c r="CT440" s="269"/>
      <c r="CU440" s="269"/>
      <c r="CV440" s="269"/>
      <c r="CW440" s="269"/>
      <c r="CX440" s="269"/>
      <c r="CY440" s="269"/>
      <c r="CZ440" s="269"/>
      <c r="DA440" s="269"/>
      <c r="DB440" s="269"/>
      <c r="DC440" s="269"/>
      <c r="DD440" s="269"/>
      <c r="DE440" s="269"/>
      <c r="DF440" s="269"/>
      <c r="DG440" s="269"/>
      <c r="DH440" s="269"/>
      <c r="DI440" s="269"/>
    </row>
    <row r="441" spans="1:113" x14ac:dyDescent="0.25">
      <c r="A441" s="269"/>
      <c r="B441" s="269"/>
      <c r="C441" s="269"/>
      <c r="D441" s="269"/>
      <c r="E441" s="269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  <c r="AA441" s="269"/>
      <c r="AB441" s="269"/>
      <c r="AC441" s="269"/>
      <c r="AD441" s="269"/>
      <c r="AE441" s="269"/>
      <c r="AF441" s="269"/>
      <c r="AG441" s="269"/>
      <c r="AH441" s="269"/>
      <c r="AI441" s="269"/>
      <c r="AJ441" s="269"/>
      <c r="AK441" s="269"/>
      <c r="AL441" s="269"/>
      <c r="AM441" s="269"/>
      <c r="AN441" s="269"/>
      <c r="AO441" s="269"/>
      <c r="AP441" s="269"/>
      <c r="AQ441" s="269"/>
      <c r="AR441" s="269"/>
      <c r="AS441" s="269"/>
      <c r="AT441" s="269"/>
      <c r="AU441" s="269"/>
      <c r="AV441" s="269"/>
      <c r="AW441" s="269"/>
      <c r="AX441" s="269"/>
      <c r="AY441" s="269"/>
      <c r="AZ441" s="269"/>
      <c r="BA441" s="269"/>
      <c r="BB441" s="269"/>
      <c r="BC441" s="269"/>
      <c r="BD441" s="269"/>
      <c r="BE441" s="269"/>
      <c r="BF441" s="269"/>
      <c r="BG441" s="269"/>
      <c r="BH441" s="269"/>
      <c r="BI441" s="269"/>
      <c r="BJ441" s="269"/>
      <c r="BK441" s="269"/>
      <c r="BL441" s="269"/>
      <c r="BM441" s="269"/>
      <c r="BN441" s="269"/>
      <c r="BO441" s="269"/>
      <c r="BP441" s="269"/>
      <c r="BQ441" s="269"/>
      <c r="BR441" s="269"/>
      <c r="BS441" s="269"/>
      <c r="BT441" s="269"/>
      <c r="BU441" s="269"/>
      <c r="BV441" s="269"/>
      <c r="BW441" s="269"/>
      <c r="BX441" s="269"/>
      <c r="BY441" s="269"/>
      <c r="BZ441" s="269"/>
      <c r="CA441" s="269"/>
      <c r="CB441" s="269"/>
      <c r="CC441" s="269"/>
      <c r="CD441" s="269"/>
      <c r="CE441" s="269"/>
      <c r="CF441" s="269"/>
      <c r="CG441" s="269"/>
      <c r="CH441" s="269"/>
      <c r="CI441" s="269"/>
      <c r="CJ441" s="269"/>
      <c r="CK441" s="269"/>
      <c r="CL441" s="269"/>
      <c r="CM441" s="269"/>
      <c r="CN441" s="269"/>
      <c r="CO441" s="269"/>
      <c r="CP441" s="269"/>
      <c r="CQ441" s="269"/>
      <c r="CR441" s="269"/>
      <c r="CS441" s="269"/>
      <c r="CT441" s="269"/>
      <c r="CU441" s="269"/>
      <c r="CV441" s="269"/>
      <c r="CW441" s="269"/>
      <c r="CX441" s="269"/>
      <c r="CY441" s="269"/>
      <c r="CZ441" s="269"/>
      <c r="DA441" s="269"/>
      <c r="DB441" s="269"/>
      <c r="DC441" s="269"/>
      <c r="DD441" s="269"/>
      <c r="DE441" s="269"/>
      <c r="DF441" s="269"/>
      <c r="DG441" s="269"/>
      <c r="DH441" s="269"/>
      <c r="DI441" s="269"/>
    </row>
    <row r="442" spans="1:113" x14ac:dyDescent="0.25">
      <c r="A442" s="269"/>
      <c r="B442" s="269"/>
      <c r="C442" s="269"/>
      <c r="D442" s="269"/>
      <c r="E442" s="269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  <c r="AA442" s="269"/>
      <c r="AB442" s="269"/>
      <c r="AC442" s="269"/>
      <c r="AD442" s="269"/>
      <c r="AE442" s="269"/>
      <c r="AF442" s="269"/>
      <c r="AG442" s="269"/>
      <c r="AH442" s="269"/>
      <c r="AI442" s="269"/>
      <c r="AJ442" s="269"/>
      <c r="AK442" s="269"/>
      <c r="AL442" s="269"/>
      <c r="AM442" s="269"/>
      <c r="AN442" s="269"/>
      <c r="AO442" s="269"/>
      <c r="AP442" s="269"/>
      <c r="AQ442" s="269"/>
      <c r="AR442" s="269"/>
      <c r="AS442" s="269"/>
      <c r="AT442" s="269"/>
      <c r="AU442" s="269"/>
      <c r="AV442" s="269"/>
      <c r="AW442" s="269"/>
      <c r="AX442" s="269"/>
      <c r="AY442" s="269"/>
      <c r="AZ442" s="269"/>
      <c r="BA442" s="269"/>
      <c r="BB442" s="269"/>
      <c r="BC442" s="269"/>
      <c r="BD442" s="269"/>
      <c r="BE442" s="269"/>
      <c r="BF442" s="269"/>
      <c r="BG442" s="269"/>
      <c r="BH442" s="269"/>
      <c r="BI442" s="269"/>
      <c r="BJ442" s="269"/>
      <c r="BK442" s="269"/>
      <c r="BL442" s="269"/>
      <c r="BM442" s="269"/>
      <c r="BN442" s="269"/>
      <c r="BO442" s="269"/>
      <c r="BP442" s="269"/>
      <c r="BQ442" s="269"/>
      <c r="BR442" s="269"/>
      <c r="BS442" s="269"/>
      <c r="BT442" s="269"/>
      <c r="BU442" s="269"/>
      <c r="BV442" s="269"/>
      <c r="BW442" s="269"/>
      <c r="BX442" s="269"/>
      <c r="BY442" s="269"/>
      <c r="BZ442" s="269"/>
      <c r="CA442" s="269"/>
      <c r="CB442" s="269"/>
      <c r="CC442" s="269"/>
      <c r="CD442" s="269"/>
      <c r="CE442" s="269"/>
      <c r="CF442" s="269"/>
      <c r="CG442" s="269"/>
      <c r="CH442" s="269"/>
      <c r="CI442" s="269"/>
      <c r="CJ442" s="269"/>
      <c r="CK442" s="269"/>
      <c r="CL442" s="269"/>
      <c r="CM442" s="269"/>
      <c r="CN442" s="269"/>
      <c r="CO442" s="269"/>
      <c r="CP442" s="269"/>
      <c r="CQ442" s="269"/>
      <c r="CR442" s="269"/>
      <c r="CS442" s="269"/>
      <c r="CT442" s="269"/>
      <c r="CU442" s="269"/>
      <c r="CV442" s="269"/>
      <c r="CW442" s="269"/>
      <c r="CX442" s="269"/>
      <c r="CY442" s="269"/>
      <c r="CZ442" s="269"/>
      <c r="DA442" s="269"/>
      <c r="DB442" s="269"/>
      <c r="DC442" s="269"/>
      <c r="DD442" s="269"/>
      <c r="DE442" s="269"/>
      <c r="DF442" s="269"/>
      <c r="DG442" s="269"/>
      <c r="DH442" s="269"/>
      <c r="DI442" s="269"/>
    </row>
    <row r="443" spans="1:113" x14ac:dyDescent="0.25">
      <c r="A443" s="269"/>
      <c r="B443" s="269"/>
      <c r="C443" s="269"/>
      <c r="D443" s="269"/>
      <c r="E443" s="269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  <c r="AA443" s="269"/>
      <c r="AB443" s="269"/>
      <c r="AC443" s="269"/>
      <c r="AD443" s="269"/>
      <c r="AE443" s="269"/>
      <c r="AF443" s="269"/>
      <c r="AG443" s="269"/>
      <c r="AH443" s="269"/>
      <c r="AI443" s="269"/>
      <c r="AJ443" s="269"/>
      <c r="AK443" s="269"/>
      <c r="AL443" s="269"/>
      <c r="AM443" s="269"/>
      <c r="AN443" s="269"/>
      <c r="AO443" s="269"/>
      <c r="AP443" s="269"/>
      <c r="AQ443" s="269"/>
      <c r="AR443" s="269"/>
      <c r="AS443" s="269"/>
      <c r="AT443" s="269"/>
      <c r="AU443" s="269"/>
      <c r="AV443" s="269"/>
      <c r="AW443" s="269"/>
      <c r="AX443" s="269"/>
      <c r="AY443" s="269"/>
      <c r="AZ443" s="269"/>
      <c r="BA443" s="269"/>
      <c r="BB443" s="269"/>
      <c r="BC443" s="269"/>
      <c r="BD443" s="269"/>
      <c r="BE443" s="269"/>
      <c r="BF443" s="269"/>
      <c r="BG443" s="269"/>
      <c r="BH443" s="269"/>
      <c r="BI443" s="269"/>
      <c r="BJ443" s="269"/>
      <c r="BK443" s="269"/>
      <c r="BL443" s="269"/>
      <c r="BM443" s="269"/>
      <c r="BN443" s="269"/>
      <c r="BO443" s="269"/>
      <c r="BP443" s="269"/>
      <c r="BQ443" s="269"/>
      <c r="BR443" s="269"/>
      <c r="BS443" s="269"/>
      <c r="BT443" s="269"/>
      <c r="BU443" s="269"/>
      <c r="BV443" s="269"/>
      <c r="BW443" s="269"/>
      <c r="BX443" s="269"/>
      <c r="BY443" s="269"/>
      <c r="BZ443" s="269"/>
      <c r="CA443" s="269"/>
      <c r="CB443" s="269"/>
      <c r="CC443" s="269"/>
      <c r="CD443" s="269"/>
      <c r="CE443" s="269"/>
      <c r="CF443" s="269"/>
      <c r="CG443" s="269"/>
      <c r="CH443" s="269"/>
      <c r="CI443" s="269"/>
      <c r="CJ443" s="269"/>
      <c r="CK443" s="269"/>
      <c r="CL443" s="269"/>
      <c r="CM443" s="269"/>
      <c r="CN443" s="269"/>
      <c r="CO443" s="269"/>
      <c r="CP443" s="269"/>
      <c r="CQ443" s="269"/>
      <c r="CR443" s="269"/>
      <c r="CS443" s="269"/>
      <c r="CT443" s="269"/>
      <c r="CU443" s="269"/>
      <c r="CV443" s="269"/>
      <c r="CW443" s="269"/>
      <c r="CX443" s="269"/>
      <c r="CY443" s="269"/>
      <c r="CZ443" s="269"/>
      <c r="DA443" s="269"/>
      <c r="DB443" s="269"/>
      <c r="DC443" s="269"/>
      <c r="DD443" s="269"/>
      <c r="DE443" s="269"/>
      <c r="DF443" s="269"/>
      <c r="DG443" s="269"/>
      <c r="DH443" s="269"/>
      <c r="DI443" s="269"/>
    </row>
    <row r="444" spans="1:113" x14ac:dyDescent="0.25">
      <c r="A444" s="269"/>
      <c r="B444" s="269"/>
      <c r="C444" s="269"/>
      <c r="D444" s="269"/>
      <c r="E444" s="269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  <c r="AA444" s="269"/>
      <c r="AB444" s="269"/>
      <c r="AC444" s="269"/>
      <c r="AD444" s="269"/>
      <c r="AE444" s="269"/>
      <c r="AF444" s="269"/>
      <c r="AG444" s="269"/>
      <c r="AH444" s="269"/>
      <c r="AI444" s="269"/>
      <c r="AJ444" s="269"/>
      <c r="AK444" s="269"/>
      <c r="AL444" s="269"/>
      <c r="AM444" s="269"/>
      <c r="AN444" s="269"/>
      <c r="AO444" s="269"/>
      <c r="AP444" s="269"/>
      <c r="AQ444" s="269"/>
      <c r="AR444" s="269"/>
      <c r="AS444" s="269"/>
      <c r="AT444" s="269"/>
      <c r="AU444" s="269"/>
      <c r="AV444" s="269"/>
      <c r="AW444" s="269"/>
      <c r="AX444" s="269"/>
      <c r="AY444" s="269"/>
      <c r="AZ444" s="269"/>
      <c r="BA444" s="269"/>
      <c r="BB444" s="269"/>
      <c r="BC444" s="269"/>
      <c r="BD444" s="269"/>
      <c r="BE444" s="269"/>
      <c r="BF444" s="269"/>
      <c r="BG444" s="269"/>
      <c r="BH444" s="269"/>
      <c r="BI444" s="269"/>
      <c r="BJ444" s="269"/>
      <c r="BK444" s="269"/>
      <c r="BL444" s="269"/>
      <c r="BM444" s="269"/>
      <c r="BN444" s="269"/>
      <c r="BO444" s="269"/>
      <c r="BP444" s="269"/>
      <c r="BQ444" s="269"/>
      <c r="BR444" s="269"/>
      <c r="BS444" s="269"/>
      <c r="BT444" s="269"/>
      <c r="BU444" s="269"/>
      <c r="BV444" s="269"/>
      <c r="BW444" s="269"/>
      <c r="BX444" s="269"/>
      <c r="BY444" s="269"/>
      <c r="BZ444" s="269"/>
      <c r="CA444" s="269"/>
      <c r="CB444" s="269"/>
      <c r="CC444" s="269"/>
      <c r="CD444" s="269"/>
      <c r="CE444" s="269"/>
      <c r="CF444" s="269"/>
      <c r="CG444" s="269"/>
      <c r="CH444" s="269"/>
      <c r="CI444" s="269"/>
      <c r="CJ444" s="269"/>
      <c r="CK444" s="269"/>
      <c r="CL444" s="269"/>
      <c r="CM444" s="269"/>
      <c r="CN444" s="269"/>
      <c r="CO444" s="269"/>
      <c r="CP444" s="269"/>
      <c r="CQ444" s="269"/>
      <c r="CR444" s="269"/>
      <c r="CS444" s="269"/>
      <c r="CT444" s="269"/>
      <c r="CU444" s="269"/>
      <c r="CV444" s="269"/>
      <c r="CW444" s="269"/>
      <c r="CX444" s="269"/>
      <c r="CY444" s="269"/>
      <c r="CZ444" s="269"/>
      <c r="DA444" s="269"/>
      <c r="DB444" s="269"/>
      <c r="DC444" s="269"/>
      <c r="DD444" s="269"/>
      <c r="DE444" s="269"/>
      <c r="DF444" s="269"/>
      <c r="DG444" s="269"/>
      <c r="DH444" s="269"/>
      <c r="DI444" s="269"/>
    </row>
    <row r="445" spans="1:113" x14ac:dyDescent="0.25">
      <c r="A445" s="269"/>
      <c r="B445" s="269"/>
      <c r="C445" s="269"/>
      <c r="D445" s="269"/>
      <c r="E445" s="269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  <c r="AA445" s="269"/>
      <c r="AB445" s="269"/>
      <c r="AC445" s="269"/>
      <c r="AD445" s="269"/>
      <c r="AE445" s="269"/>
      <c r="AF445" s="269"/>
      <c r="AG445" s="269"/>
      <c r="AH445" s="269"/>
      <c r="AI445" s="269"/>
      <c r="AJ445" s="269"/>
      <c r="AK445" s="269"/>
      <c r="AL445" s="269"/>
      <c r="AM445" s="269"/>
      <c r="AN445" s="269"/>
      <c r="AO445" s="269"/>
      <c r="AP445" s="269"/>
      <c r="AQ445" s="269"/>
      <c r="AR445" s="269"/>
      <c r="AS445" s="269"/>
      <c r="AT445" s="269"/>
      <c r="AU445" s="269"/>
      <c r="AV445" s="269"/>
      <c r="AW445" s="269"/>
      <c r="AX445" s="269"/>
      <c r="AY445" s="269"/>
      <c r="AZ445" s="269"/>
      <c r="BA445" s="269"/>
      <c r="BB445" s="269"/>
      <c r="BC445" s="269"/>
      <c r="BD445" s="269"/>
      <c r="BE445" s="269"/>
      <c r="BF445" s="269"/>
      <c r="BG445" s="269"/>
      <c r="BH445" s="269"/>
      <c r="BI445" s="269"/>
      <c r="BJ445" s="269"/>
      <c r="BK445" s="269"/>
      <c r="BL445" s="269"/>
      <c r="BM445" s="269"/>
      <c r="BN445" s="269"/>
      <c r="BO445" s="269"/>
      <c r="BP445" s="269"/>
      <c r="BQ445" s="269"/>
      <c r="BR445" s="269"/>
      <c r="BS445" s="269"/>
      <c r="BT445" s="269"/>
      <c r="BU445" s="269"/>
      <c r="BV445" s="269"/>
      <c r="BW445" s="269"/>
      <c r="BX445" s="269"/>
      <c r="BY445" s="269"/>
      <c r="BZ445" s="269"/>
      <c r="CA445" s="269"/>
      <c r="CB445" s="269"/>
      <c r="CC445" s="269"/>
      <c r="CD445" s="269"/>
      <c r="CE445" s="269"/>
      <c r="CF445" s="269"/>
      <c r="CG445" s="269"/>
      <c r="CH445" s="269"/>
      <c r="CI445" s="269"/>
      <c r="CJ445" s="269"/>
      <c r="CK445" s="269"/>
      <c r="CL445" s="269"/>
      <c r="CM445" s="269"/>
      <c r="CN445" s="269"/>
      <c r="CO445" s="269"/>
      <c r="CP445" s="269"/>
      <c r="CQ445" s="269"/>
      <c r="CR445" s="269"/>
      <c r="CS445" s="269"/>
      <c r="CT445" s="269"/>
      <c r="CU445" s="269"/>
      <c r="CV445" s="269"/>
      <c r="CW445" s="269"/>
      <c r="CX445" s="269"/>
      <c r="CY445" s="269"/>
      <c r="CZ445" s="269"/>
      <c r="DA445" s="269"/>
      <c r="DB445" s="269"/>
      <c r="DC445" s="269"/>
      <c r="DD445" s="269"/>
      <c r="DE445" s="269"/>
      <c r="DF445" s="269"/>
      <c r="DG445" s="269"/>
      <c r="DH445" s="269"/>
      <c r="DI445" s="269"/>
    </row>
    <row r="446" spans="1:113" x14ac:dyDescent="0.25">
      <c r="A446" s="269"/>
      <c r="B446" s="269"/>
      <c r="C446" s="269"/>
      <c r="D446" s="269"/>
      <c r="E446" s="269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  <c r="AA446" s="269"/>
      <c r="AB446" s="269"/>
      <c r="AC446" s="269"/>
      <c r="AD446" s="269"/>
      <c r="AE446" s="269"/>
      <c r="AF446" s="269"/>
      <c r="AG446" s="269"/>
      <c r="AH446" s="269"/>
      <c r="AI446" s="269"/>
      <c r="AJ446" s="269"/>
      <c r="AK446" s="269"/>
      <c r="AL446" s="269"/>
      <c r="AM446" s="269"/>
      <c r="AN446" s="269"/>
      <c r="AO446" s="269"/>
      <c r="AP446" s="269"/>
      <c r="AQ446" s="269"/>
      <c r="AR446" s="269"/>
      <c r="AS446" s="269"/>
      <c r="AT446" s="269"/>
      <c r="AU446" s="269"/>
      <c r="AV446" s="269"/>
      <c r="AW446" s="269"/>
      <c r="AX446" s="269"/>
      <c r="AY446" s="269"/>
      <c r="AZ446" s="269"/>
      <c r="BA446" s="269"/>
      <c r="BB446" s="269"/>
      <c r="BC446" s="269"/>
      <c r="BD446" s="269"/>
      <c r="BE446" s="269"/>
      <c r="BF446" s="269"/>
      <c r="BG446" s="269"/>
      <c r="BH446" s="269"/>
      <c r="BI446" s="269"/>
      <c r="BJ446" s="269"/>
      <c r="BK446" s="269"/>
      <c r="BL446" s="269"/>
      <c r="BM446" s="269"/>
      <c r="BN446" s="269"/>
      <c r="BO446" s="269"/>
      <c r="BP446" s="269"/>
      <c r="BQ446" s="269"/>
      <c r="BR446" s="269"/>
      <c r="BS446" s="269"/>
      <c r="BT446" s="269"/>
      <c r="BU446" s="269"/>
      <c r="BV446" s="269"/>
      <c r="BW446" s="269"/>
      <c r="BX446" s="269"/>
      <c r="BY446" s="269"/>
      <c r="BZ446" s="269"/>
      <c r="CA446" s="269"/>
      <c r="CB446" s="269"/>
      <c r="CC446" s="269"/>
      <c r="CD446" s="269"/>
      <c r="CE446" s="269"/>
      <c r="CF446" s="269"/>
      <c r="CG446" s="269"/>
      <c r="CH446" s="269"/>
      <c r="CI446" s="269"/>
      <c r="CJ446" s="269"/>
      <c r="CK446" s="269"/>
      <c r="CL446" s="269"/>
      <c r="CM446" s="269"/>
      <c r="CN446" s="269"/>
      <c r="CO446" s="269"/>
      <c r="CP446" s="269"/>
      <c r="CQ446" s="269"/>
      <c r="CR446" s="269"/>
      <c r="CS446" s="269"/>
      <c r="CT446" s="269"/>
      <c r="CU446" s="269"/>
      <c r="CV446" s="269"/>
      <c r="CW446" s="269"/>
      <c r="CX446" s="269"/>
      <c r="CY446" s="269"/>
      <c r="CZ446" s="269"/>
      <c r="DA446" s="269"/>
      <c r="DB446" s="269"/>
      <c r="DC446" s="269"/>
      <c r="DD446" s="269"/>
      <c r="DE446" s="269"/>
      <c r="DF446" s="269"/>
      <c r="DG446" s="269"/>
      <c r="DH446" s="269"/>
      <c r="DI446" s="269"/>
    </row>
    <row r="447" spans="1:113" x14ac:dyDescent="0.25">
      <c r="A447" s="269"/>
      <c r="B447" s="269"/>
      <c r="C447" s="269"/>
      <c r="D447" s="269"/>
      <c r="E447" s="269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  <c r="AA447" s="269"/>
      <c r="AB447" s="269"/>
      <c r="AC447" s="269"/>
      <c r="AD447" s="269"/>
      <c r="AE447" s="269"/>
      <c r="AF447" s="269"/>
      <c r="AG447" s="269"/>
      <c r="AH447" s="269"/>
      <c r="AI447" s="269"/>
      <c r="AJ447" s="269"/>
      <c r="AK447" s="269"/>
      <c r="AL447" s="269"/>
      <c r="AM447" s="269"/>
      <c r="AN447" s="269"/>
      <c r="AO447" s="269"/>
      <c r="AP447" s="269"/>
      <c r="AQ447" s="269"/>
      <c r="AR447" s="269"/>
      <c r="AS447" s="269"/>
      <c r="AT447" s="269"/>
      <c r="AU447" s="269"/>
      <c r="AV447" s="269"/>
      <c r="AW447" s="269"/>
      <c r="AX447" s="269"/>
      <c r="AY447" s="269"/>
      <c r="AZ447" s="269"/>
      <c r="BA447" s="269"/>
      <c r="BB447" s="269"/>
      <c r="BC447" s="269"/>
      <c r="BD447" s="269"/>
      <c r="BE447" s="269"/>
      <c r="BF447" s="269"/>
      <c r="BG447" s="269"/>
      <c r="BH447" s="269"/>
      <c r="BI447" s="269"/>
      <c r="BJ447" s="269"/>
      <c r="BK447" s="269"/>
      <c r="BL447" s="269"/>
      <c r="BM447" s="269"/>
      <c r="BN447" s="269"/>
      <c r="BO447" s="269"/>
      <c r="BP447" s="269"/>
      <c r="BQ447" s="269"/>
      <c r="BR447" s="269"/>
      <c r="BS447" s="269"/>
      <c r="BT447" s="269"/>
      <c r="BU447" s="269"/>
      <c r="BV447" s="269"/>
      <c r="BW447" s="269"/>
      <c r="BX447" s="269"/>
      <c r="BY447" s="269"/>
      <c r="BZ447" s="269"/>
      <c r="CA447" s="269"/>
      <c r="CB447" s="269"/>
      <c r="CC447" s="269"/>
      <c r="CD447" s="269"/>
      <c r="CE447" s="269"/>
      <c r="CF447" s="269"/>
      <c r="CG447" s="269"/>
      <c r="CH447" s="269"/>
      <c r="CI447" s="269"/>
      <c r="CJ447" s="269"/>
      <c r="CK447" s="269"/>
      <c r="CL447" s="269"/>
      <c r="CM447" s="269"/>
      <c r="CN447" s="269"/>
      <c r="CO447" s="269"/>
      <c r="CP447" s="269"/>
      <c r="CQ447" s="269"/>
      <c r="CR447" s="269"/>
      <c r="CS447" s="269"/>
      <c r="CT447" s="269"/>
      <c r="CU447" s="269"/>
      <c r="CV447" s="269"/>
      <c r="CW447" s="269"/>
      <c r="CX447" s="269"/>
      <c r="CY447" s="269"/>
      <c r="CZ447" s="269"/>
      <c r="DA447" s="269"/>
      <c r="DB447" s="269"/>
      <c r="DC447" s="269"/>
      <c r="DD447" s="269"/>
      <c r="DE447" s="269"/>
      <c r="DF447" s="269"/>
      <c r="DG447" s="269"/>
      <c r="DH447" s="269"/>
      <c r="DI447" s="269"/>
    </row>
    <row r="448" spans="1:113" x14ac:dyDescent="0.25">
      <c r="A448" s="269"/>
      <c r="B448" s="269"/>
      <c r="C448" s="269"/>
      <c r="D448" s="269"/>
      <c r="E448" s="269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  <c r="AA448" s="269"/>
      <c r="AB448" s="269"/>
      <c r="AC448" s="269"/>
      <c r="AD448" s="269"/>
      <c r="AE448" s="269"/>
      <c r="AF448" s="269"/>
      <c r="AG448" s="269"/>
      <c r="AH448" s="269"/>
      <c r="AI448" s="269"/>
      <c r="AJ448" s="269"/>
      <c r="AK448" s="269"/>
      <c r="AL448" s="269"/>
      <c r="AM448" s="269"/>
      <c r="AN448" s="269"/>
      <c r="AO448" s="269"/>
      <c r="AP448" s="269"/>
      <c r="AQ448" s="269"/>
      <c r="AR448" s="269"/>
      <c r="AS448" s="269"/>
      <c r="AT448" s="269"/>
      <c r="AU448" s="269"/>
      <c r="AV448" s="269"/>
      <c r="AW448" s="269"/>
      <c r="AX448" s="269"/>
      <c r="AY448" s="269"/>
      <c r="AZ448" s="269"/>
      <c r="BA448" s="269"/>
      <c r="BB448" s="269"/>
      <c r="BC448" s="269"/>
      <c r="BD448" s="269"/>
      <c r="BE448" s="269"/>
      <c r="BF448" s="269"/>
      <c r="BG448" s="269"/>
      <c r="BH448" s="269"/>
      <c r="BI448" s="269"/>
      <c r="BJ448" s="269"/>
      <c r="BK448" s="269"/>
      <c r="BL448" s="269"/>
      <c r="BM448" s="269"/>
      <c r="BN448" s="269"/>
      <c r="BO448" s="269"/>
      <c r="BP448" s="269"/>
      <c r="BQ448" s="269"/>
      <c r="BR448" s="269"/>
      <c r="BS448" s="269"/>
      <c r="BT448" s="269"/>
      <c r="BU448" s="269"/>
      <c r="BV448" s="269"/>
      <c r="BW448" s="269"/>
      <c r="BX448" s="269"/>
      <c r="BY448" s="269"/>
      <c r="BZ448" s="269"/>
      <c r="CA448" s="269"/>
      <c r="CB448" s="269"/>
      <c r="CC448" s="269"/>
      <c r="CD448" s="269"/>
      <c r="CE448" s="269"/>
      <c r="CF448" s="269"/>
      <c r="CG448" s="269"/>
      <c r="CH448" s="269"/>
      <c r="CI448" s="269"/>
      <c r="CJ448" s="269"/>
      <c r="CK448" s="269"/>
      <c r="CL448" s="269"/>
      <c r="CM448" s="269"/>
      <c r="CN448" s="269"/>
      <c r="CO448" s="269"/>
      <c r="CP448" s="269"/>
      <c r="CQ448" s="269"/>
      <c r="CR448" s="269"/>
      <c r="CS448" s="269"/>
      <c r="CT448" s="269"/>
      <c r="CU448" s="269"/>
      <c r="CV448" s="269"/>
      <c r="CW448" s="269"/>
      <c r="CX448" s="269"/>
      <c r="CY448" s="269"/>
      <c r="CZ448" s="269"/>
      <c r="DA448" s="269"/>
      <c r="DB448" s="269"/>
      <c r="DC448" s="269"/>
      <c r="DD448" s="269"/>
      <c r="DE448" s="269"/>
      <c r="DF448" s="269"/>
      <c r="DG448" s="269"/>
      <c r="DH448" s="269"/>
      <c r="DI448" s="269"/>
    </row>
    <row r="449" spans="1:113" x14ac:dyDescent="0.25">
      <c r="A449" s="269"/>
      <c r="B449" s="269"/>
      <c r="C449" s="269"/>
      <c r="D449" s="269"/>
      <c r="E449" s="269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  <c r="AA449" s="269"/>
      <c r="AB449" s="269"/>
      <c r="AC449" s="269"/>
      <c r="AD449" s="269"/>
      <c r="AE449" s="269"/>
      <c r="AF449" s="269"/>
      <c r="AG449" s="269"/>
      <c r="AH449" s="269"/>
      <c r="AI449" s="269"/>
      <c r="AJ449" s="269"/>
      <c r="AK449" s="269"/>
      <c r="AL449" s="269"/>
      <c r="AM449" s="269"/>
      <c r="AN449" s="269"/>
      <c r="AO449" s="269"/>
      <c r="AP449" s="269"/>
      <c r="AQ449" s="269"/>
      <c r="AR449" s="269"/>
      <c r="AS449" s="269"/>
      <c r="AT449" s="269"/>
      <c r="AU449" s="269"/>
      <c r="AV449" s="269"/>
      <c r="AW449" s="269"/>
      <c r="AX449" s="269"/>
      <c r="AY449" s="269"/>
      <c r="AZ449" s="269"/>
      <c r="BA449" s="269"/>
      <c r="BB449" s="269"/>
      <c r="BC449" s="269"/>
      <c r="BD449" s="269"/>
      <c r="BE449" s="269"/>
      <c r="BF449" s="269"/>
      <c r="BG449" s="269"/>
      <c r="BH449" s="269"/>
      <c r="BI449" s="269"/>
      <c r="BJ449" s="269"/>
      <c r="BK449" s="269"/>
      <c r="BL449" s="269"/>
      <c r="BM449" s="269"/>
      <c r="BN449" s="269"/>
      <c r="BO449" s="269"/>
      <c r="BP449" s="269"/>
      <c r="BQ449" s="269"/>
      <c r="BR449" s="269"/>
      <c r="BS449" s="269"/>
      <c r="BT449" s="269"/>
      <c r="BU449" s="269"/>
      <c r="BV449" s="269"/>
      <c r="BW449" s="269"/>
      <c r="BX449" s="269"/>
      <c r="BY449" s="269"/>
      <c r="BZ449" s="269"/>
      <c r="CA449" s="269"/>
      <c r="CB449" s="269"/>
      <c r="CC449" s="269"/>
      <c r="CD449" s="269"/>
      <c r="CE449" s="269"/>
      <c r="CF449" s="269"/>
      <c r="CG449" s="269"/>
      <c r="CH449" s="269"/>
      <c r="CI449" s="269"/>
      <c r="CJ449" s="269"/>
      <c r="CK449" s="269"/>
      <c r="CL449" s="269"/>
      <c r="CM449" s="269"/>
      <c r="CN449" s="269"/>
      <c r="CO449" s="269"/>
      <c r="CP449" s="269"/>
      <c r="CQ449" s="269"/>
      <c r="CR449" s="269"/>
      <c r="CS449" s="269"/>
      <c r="CT449" s="269"/>
      <c r="CU449" s="269"/>
      <c r="CV449" s="269"/>
      <c r="CW449" s="269"/>
      <c r="CX449" s="269"/>
      <c r="CY449" s="269"/>
      <c r="CZ449" s="269"/>
      <c r="DA449" s="269"/>
      <c r="DB449" s="269"/>
      <c r="DC449" s="269"/>
      <c r="DD449" s="269"/>
      <c r="DE449" s="269"/>
      <c r="DF449" s="269"/>
      <c r="DG449" s="269"/>
      <c r="DH449" s="269"/>
      <c r="DI449" s="269"/>
    </row>
    <row r="450" spans="1:113" x14ac:dyDescent="0.25">
      <c r="A450" s="269"/>
      <c r="B450" s="269"/>
      <c r="C450" s="269"/>
      <c r="D450" s="269"/>
      <c r="E450" s="269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  <c r="AA450" s="269"/>
      <c r="AB450" s="269"/>
      <c r="AC450" s="269"/>
      <c r="AD450" s="269"/>
      <c r="AE450" s="269"/>
      <c r="AF450" s="269"/>
      <c r="AG450" s="269"/>
      <c r="AH450" s="269"/>
      <c r="AI450" s="269"/>
      <c r="AJ450" s="269"/>
      <c r="AK450" s="269"/>
      <c r="AL450" s="269"/>
      <c r="AM450" s="269"/>
      <c r="AN450" s="269"/>
      <c r="AO450" s="269"/>
      <c r="AP450" s="269"/>
      <c r="AQ450" s="269"/>
      <c r="AR450" s="269"/>
      <c r="AS450" s="269"/>
      <c r="AT450" s="269"/>
      <c r="AU450" s="269"/>
      <c r="AV450" s="269"/>
      <c r="AW450" s="269"/>
      <c r="AX450" s="269"/>
      <c r="AY450" s="269"/>
      <c r="AZ450" s="269"/>
      <c r="BA450" s="269"/>
      <c r="BB450" s="269"/>
      <c r="BC450" s="269"/>
      <c r="BD450" s="269"/>
      <c r="BE450" s="269"/>
      <c r="BF450" s="269"/>
      <c r="BG450" s="269"/>
      <c r="BH450" s="269"/>
      <c r="BI450" s="269"/>
      <c r="BJ450" s="269"/>
      <c r="BK450" s="269"/>
      <c r="BL450" s="269"/>
      <c r="BM450" s="269"/>
      <c r="BN450" s="269"/>
      <c r="BO450" s="269"/>
      <c r="BP450" s="269"/>
      <c r="BQ450" s="269"/>
      <c r="BR450" s="269"/>
      <c r="BS450" s="269"/>
      <c r="BT450" s="269"/>
      <c r="BU450" s="269"/>
      <c r="BV450" s="269"/>
      <c r="BW450" s="269"/>
      <c r="BX450" s="269"/>
      <c r="BY450" s="269"/>
      <c r="BZ450" s="269"/>
      <c r="CA450" s="269"/>
      <c r="CB450" s="269"/>
      <c r="CC450" s="269"/>
      <c r="CD450" s="269"/>
      <c r="CE450" s="269"/>
      <c r="CF450" s="269"/>
      <c r="CG450" s="269"/>
      <c r="CH450" s="269"/>
      <c r="CI450" s="269"/>
      <c r="CJ450" s="269"/>
      <c r="CK450" s="269"/>
      <c r="CL450" s="269"/>
      <c r="CM450" s="269"/>
      <c r="CN450" s="269"/>
      <c r="CO450" s="269"/>
      <c r="CP450" s="269"/>
      <c r="CQ450" s="269"/>
      <c r="CR450" s="269"/>
      <c r="CS450" s="269"/>
      <c r="CT450" s="269"/>
      <c r="CU450" s="269"/>
      <c r="CV450" s="269"/>
      <c r="CW450" s="269"/>
      <c r="CX450" s="269"/>
      <c r="CY450" s="269"/>
      <c r="CZ450" s="269"/>
      <c r="DA450" s="269"/>
      <c r="DB450" s="269"/>
      <c r="DC450" s="269"/>
      <c r="DD450" s="269"/>
      <c r="DE450" s="269"/>
      <c r="DF450" s="269"/>
      <c r="DG450" s="269"/>
      <c r="DH450" s="269"/>
      <c r="DI450" s="269"/>
    </row>
    <row r="451" spans="1:113" x14ac:dyDescent="0.25">
      <c r="A451" s="269"/>
      <c r="B451" s="269"/>
      <c r="C451" s="269"/>
      <c r="D451" s="269"/>
      <c r="E451" s="269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  <c r="AA451" s="269"/>
      <c r="AB451" s="269"/>
      <c r="AC451" s="269"/>
      <c r="AD451" s="269"/>
      <c r="AE451" s="269"/>
      <c r="AF451" s="269"/>
      <c r="AG451" s="269"/>
      <c r="AH451" s="269"/>
      <c r="AI451" s="269"/>
      <c r="AJ451" s="269"/>
      <c r="AK451" s="269"/>
      <c r="AL451" s="269"/>
      <c r="AM451" s="269"/>
      <c r="AN451" s="269"/>
      <c r="AO451" s="269"/>
      <c r="AP451" s="269"/>
      <c r="AQ451" s="269"/>
      <c r="AR451" s="269"/>
      <c r="AS451" s="269"/>
      <c r="AT451" s="269"/>
      <c r="AU451" s="269"/>
      <c r="AV451" s="269"/>
      <c r="AW451" s="269"/>
      <c r="AX451" s="269"/>
      <c r="AY451" s="269"/>
      <c r="AZ451" s="269"/>
      <c r="BA451" s="269"/>
      <c r="BB451" s="269"/>
      <c r="BC451" s="269"/>
      <c r="BD451" s="269"/>
      <c r="BE451" s="269"/>
      <c r="BF451" s="269"/>
      <c r="BG451" s="269"/>
      <c r="BH451" s="269"/>
      <c r="BI451" s="269"/>
      <c r="BJ451" s="269"/>
      <c r="BK451" s="269"/>
      <c r="BL451" s="269"/>
      <c r="BM451" s="269"/>
      <c r="BN451" s="269"/>
      <c r="BO451" s="269"/>
      <c r="BP451" s="269"/>
      <c r="BQ451" s="269"/>
      <c r="BR451" s="269"/>
      <c r="BS451" s="269"/>
      <c r="BT451" s="269"/>
      <c r="BU451" s="269"/>
      <c r="BV451" s="269"/>
      <c r="BW451" s="269"/>
      <c r="BX451" s="269"/>
      <c r="BY451" s="269"/>
      <c r="BZ451" s="269"/>
      <c r="CA451" s="269"/>
      <c r="CB451" s="269"/>
      <c r="CC451" s="269"/>
      <c r="CD451" s="269"/>
      <c r="CE451" s="269"/>
      <c r="CF451" s="269"/>
      <c r="CG451" s="269"/>
      <c r="CH451" s="269"/>
      <c r="CI451" s="269"/>
      <c r="CJ451" s="269"/>
      <c r="CK451" s="269"/>
      <c r="CL451" s="269"/>
      <c r="CM451" s="269"/>
      <c r="CN451" s="269"/>
      <c r="CO451" s="269"/>
      <c r="CP451" s="269"/>
      <c r="CQ451" s="269"/>
      <c r="CR451" s="269"/>
      <c r="CS451" s="269"/>
      <c r="CT451" s="269"/>
      <c r="CU451" s="269"/>
      <c r="CV451" s="269"/>
      <c r="CW451" s="269"/>
      <c r="CX451" s="269"/>
      <c r="CY451" s="269"/>
      <c r="CZ451" s="269"/>
      <c r="DA451" s="269"/>
      <c r="DB451" s="269"/>
      <c r="DC451" s="269"/>
      <c r="DD451" s="269"/>
      <c r="DE451" s="269"/>
      <c r="DF451" s="269"/>
      <c r="DG451" s="269"/>
      <c r="DH451" s="269"/>
      <c r="DI451" s="269"/>
    </row>
    <row r="452" spans="1:113" x14ac:dyDescent="0.25">
      <c r="A452" s="269"/>
      <c r="B452" s="269"/>
      <c r="C452" s="269"/>
      <c r="D452" s="269"/>
      <c r="E452" s="269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  <c r="AA452" s="269"/>
      <c r="AB452" s="269"/>
      <c r="AC452" s="269"/>
      <c r="AD452" s="269"/>
      <c r="AE452" s="269"/>
      <c r="AF452" s="269"/>
      <c r="AG452" s="269"/>
      <c r="AH452" s="269"/>
      <c r="AI452" s="269"/>
      <c r="AJ452" s="269"/>
      <c r="AK452" s="269"/>
      <c r="AL452" s="269"/>
      <c r="AM452" s="269"/>
      <c r="AN452" s="269"/>
      <c r="AO452" s="269"/>
      <c r="AP452" s="269"/>
      <c r="AQ452" s="269"/>
      <c r="AR452" s="269"/>
      <c r="AS452" s="269"/>
      <c r="AT452" s="269"/>
      <c r="AU452" s="269"/>
      <c r="AV452" s="269"/>
      <c r="AW452" s="269"/>
      <c r="AX452" s="269"/>
      <c r="AY452" s="269"/>
      <c r="AZ452" s="269"/>
      <c r="BA452" s="269"/>
      <c r="BB452" s="269"/>
      <c r="BC452" s="269"/>
      <c r="BD452" s="269"/>
      <c r="BE452" s="269"/>
      <c r="BF452" s="269"/>
      <c r="BG452" s="269"/>
      <c r="BH452" s="269"/>
      <c r="BI452" s="269"/>
      <c r="BJ452" s="269"/>
      <c r="BK452" s="269"/>
      <c r="BL452" s="269"/>
      <c r="BM452" s="269"/>
      <c r="BN452" s="269"/>
      <c r="BO452" s="269"/>
      <c r="BP452" s="269"/>
      <c r="BQ452" s="269"/>
      <c r="BR452" s="269"/>
      <c r="BS452" s="269"/>
      <c r="BT452" s="269"/>
      <c r="BU452" s="269"/>
      <c r="BV452" s="269"/>
      <c r="BW452" s="269"/>
      <c r="BX452" s="269"/>
      <c r="BY452" s="269"/>
      <c r="BZ452" s="269"/>
      <c r="CA452" s="269"/>
      <c r="CB452" s="269"/>
      <c r="CC452" s="269"/>
      <c r="CD452" s="269"/>
      <c r="CE452" s="269"/>
      <c r="CF452" s="269"/>
      <c r="CG452" s="269"/>
      <c r="CH452" s="269"/>
      <c r="CI452" s="269"/>
      <c r="CJ452" s="269"/>
      <c r="CK452" s="269"/>
      <c r="CL452" s="269"/>
      <c r="CM452" s="269"/>
      <c r="CN452" s="269"/>
      <c r="CO452" s="269"/>
      <c r="CP452" s="269"/>
      <c r="CQ452" s="269"/>
      <c r="CR452" s="269"/>
      <c r="CS452" s="269"/>
      <c r="CT452" s="269"/>
      <c r="CU452" s="269"/>
      <c r="CV452" s="269"/>
      <c r="CW452" s="269"/>
      <c r="CX452" s="269"/>
      <c r="CY452" s="269"/>
      <c r="CZ452" s="269"/>
      <c r="DA452" s="269"/>
      <c r="DB452" s="269"/>
      <c r="DC452" s="269"/>
      <c r="DD452" s="269"/>
      <c r="DE452" s="269"/>
      <c r="DF452" s="269"/>
      <c r="DG452" s="269"/>
      <c r="DH452" s="269"/>
      <c r="DI452" s="269"/>
    </row>
    <row r="453" spans="1:113" x14ac:dyDescent="0.25">
      <c r="A453" s="269"/>
      <c r="B453" s="269"/>
      <c r="C453" s="269"/>
      <c r="D453" s="269"/>
      <c r="E453" s="269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  <c r="AA453" s="269"/>
      <c r="AB453" s="269"/>
      <c r="AC453" s="269"/>
      <c r="AD453" s="269"/>
      <c r="AE453" s="269"/>
      <c r="AF453" s="269"/>
      <c r="AG453" s="269"/>
      <c r="AH453" s="269"/>
      <c r="AI453" s="269"/>
      <c r="AJ453" s="269"/>
      <c r="AK453" s="269"/>
      <c r="AL453" s="269"/>
      <c r="AM453" s="269"/>
      <c r="AN453" s="269"/>
      <c r="AO453" s="269"/>
      <c r="AP453" s="269"/>
      <c r="AQ453" s="269"/>
      <c r="AR453" s="269"/>
      <c r="AS453" s="269"/>
      <c r="AT453" s="269"/>
      <c r="AU453" s="269"/>
      <c r="AV453" s="269"/>
      <c r="AW453" s="269"/>
      <c r="AX453" s="269"/>
      <c r="AY453" s="269"/>
      <c r="AZ453" s="269"/>
      <c r="BA453" s="269"/>
      <c r="BB453" s="269"/>
      <c r="BC453" s="269"/>
      <c r="BD453" s="269"/>
      <c r="BE453" s="269"/>
      <c r="BF453" s="269"/>
      <c r="BG453" s="269"/>
      <c r="BH453" s="269"/>
      <c r="BI453" s="269"/>
      <c r="BJ453" s="269"/>
      <c r="BK453" s="269"/>
      <c r="BL453" s="269"/>
      <c r="BM453" s="269"/>
      <c r="BN453" s="269"/>
      <c r="BO453" s="269"/>
      <c r="BP453" s="269"/>
      <c r="BQ453" s="269"/>
      <c r="BR453" s="269"/>
      <c r="BS453" s="269"/>
      <c r="BT453" s="269"/>
      <c r="BU453" s="269"/>
      <c r="BV453" s="269"/>
      <c r="BW453" s="269"/>
      <c r="BX453" s="269"/>
      <c r="BY453" s="269"/>
      <c r="BZ453" s="269"/>
      <c r="CA453" s="269"/>
      <c r="CB453" s="269"/>
      <c r="CC453" s="269"/>
      <c r="CD453" s="269"/>
      <c r="CE453" s="269"/>
      <c r="CF453" s="269"/>
      <c r="CG453" s="269"/>
      <c r="CH453" s="269"/>
      <c r="CI453" s="269"/>
      <c r="CJ453" s="269"/>
      <c r="CK453" s="269"/>
      <c r="CL453" s="269"/>
      <c r="CM453" s="269"/>
      <c r="CN453" s="269"/>
      <c r="CO453" s="269"/>
      <c r="CP453" s="269"/>
      <c r="CQ453" s="269"/>
      <c r="CR453" s="269"/>
      <c r="CS453" s="269"/>
      <c r="CT453" s="269"/>
      <c r="CU453" s="269"/>
      <c r="CV453" s="269"/>
      <c r="CW453" s="269"/>
      <c r="CX453" s="269"/>
      <c r="CY453" s="269"/>
      <c r="CZ453" s="269"/>
      <c r="DA453" s="269"/>
      <c r="DB453" s="269"/>
      <c r="DC453" s="269"/>
      <c r="DD453" s="269"/>
      <c r="DE453" s="269"/>
      <c r="DF453" s="269"/>
      <c r="DG453" s="269"/>
      <c r="DH453" s="269"/>
      <c r="DI453" s="269"/>
    </row>
    <row r="454" spans="1:113" x14ac:dyDescent="0.25">
      <c r="A454" s="269"/>
      <c r="B454" s="269"/>
      <c r="C454" s="269"/>
      <c r="D454" s="269"/>
      <c r="E454" s="269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  <c r="AA454" s="269"/>
      <c r="AB454" s="269"/>
      <c r="AC454" s="269"/>
      <c r="AD454" s="269"/>
      <c r="AE454" s="269"/>
      <c r="AF454" s="269"/>
      <c r="AG454" s="269"/>
      <c r="AH454" s="269"/>
      <c r="AI454" s="269"/>
      <c r="AJ454" s="269"/>
      <c r="AK454" s="269"/>
      <c r="AL454" s="269"/>
      <c r="AM454" s="269"/>
      <c r="AN454" s="269"/>
      <c r="AO454" s="269"/>
      <c r="AP454" s="269"/>
      <c r="AQ454" s="269"/>
      <c r="AR454" s="269"/>
      <c r="AS454" s="269"/>
      <c r="AT454" s="269"/>
      <c r="AU454" s="269"/>
      <c r="AV454" s="269"/>
      <c r="AW454" s="269"/>
      <c r="AX454" s="269"/>
      <c r="AY454" s="269"/>
      <c r="AZ454" s="269"/>
      <c r="BA454" s="269"/>
      <c r="BB454" s="269"/>
      <c r="BC454" s="269"/>
      <c r="BD454" s="269"/>
      <c r="BE454" s="269"/>
      <c r="BF454" s="269"/>
      <c r="BG454" s="269"/>
      <c r="BH454" s="269"/>
      <c r="BI454" s="269"/>
      <c r="BJ454" s="269"/>
      <c r="BK454" s="269"/>
      <c r="BL454" s="269"/>
      <c r="BM454" s="269"/>
      <c r="BN454" s="269"/>
      <c r="BO454" s="269"/>
      <c r="BP454" s="269"/>
      <c r="BQ454" s="269"/>
      <c r="BR454" s="269"/>
      <c r="BS454" s="269"/>
      <c r="BT454" s="269"/>
      <c r="BU454" s="269"/>
      <c r="BV454" s="269"/>
      <c r="BW454" s="269"/>
      <c r="BX454" s="269"/>
      <c r="BY454" s="269"/>
      <c r="BZ454" s="269"/>
      <c r="CA454" s="269"/>
      <c r="CB454" s="269"/>
      <c r="CC454" s="269"/>
      <c r="CD454" s="269"/>
      <c r="CE454" s="269"/>
      <c r="CF454" s="269"/>
      <c r="CG454" s="269"/>
      <c r="CH454" s="269"/>
      <c r="CI454" s="269"/>
      <c r="CJ454" s="269"/>
      <c r="CK454" s="269"/>
      <c r="CL454" s="269"/>
      <c r="CM454" s="269"/>
      <c r="CN454" s="269"/>
      <c r="CO454" s="269"/>
      <c r="CP454" s="269"/>
      <c r="CQ454" s="269"/>
      <c r="CR454" s="269"/>
      <c r="CS454" s="269"/>
      <c r="CT454" s="269"/>
      <c r="CU454" s="269"/>
      <c r="CV454" s="269"/>
      <c r="CW454" s="269"/>
      <c r="CX454" s="269"/>
      <c r="CY454" s="269"/>
      <c r="CZ454" s="269"/>
      <c r="DA454" s="269"/>
      <c r="DB454" s="269"/>
      <c r="DC454" s="269"/>
      <c r="DD454" s="269"/>
      <c r="DE454" s="269"/>
      <c r="DF454" s="269"/>
      <c r="DG454" s="269"/>
      <c r="DH454" s="269"/>
      <c r="DI454" s="269"/>
    </row>
    <row r="455" spans="1:113" x14ac:dyDescent="0.25">
      <c r="A455" s="269"/>
      <c r="B455" s="269"/>
      <c r="C455" s="269"/>
      <c r="D455" s="269"/>
      <c r="E455" s="269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  <c r="AA455" s="269"/>
      <c r="AB455" s="269"/>
      <c r="AC455" s="269"/>
      <c r="AD455" s="269"/>
      <c r="AE455" s="269"/>
      <c r="AF455" s="269"/>
      <c r="AG455" s="269"/>
      <c r="AH455" s="269"/>
      <c r="AI455" s="269"/>
      <c r="AJ455" s="269"/>
      <c r="AK455" s="269"/>
      <c r="AL455" s="269"/>
      <c r="AM455" s="269"/>
      <c r="AN455" s="269"/>
      <c r="AO455" s="269"/>
      <c r="AP455" s="269"/>
      <c r="AQ455" s="269"/>
      <c r="AR455" s="269"/>
      <c r="AS455" s="269"/>
      <c r="AT455" s="269"/>
      <c r="AU455" s="269"/>
      <c r="AV455" s="269"/>
      <c r="AW455" s="269"/>
      <c r="AX455" s="269"/>
      <c r="AY455" s="269"/>
      <c r="AZ455" s="269"/>
      <c r="BA455" s="269"/>
      <c r="BB455" s="269"/>
      <c r="BC455" s="269"/>
      <c r="BD455" s="269"/>
      <c r="BE455" s="269"/>
      <c r="BF455" s="269"/>
      <c r="BG455" s="269"/>
      <c r="BH455" s="269"/>
      <c r="BI455" s="269"/>
      <c r="BJ455" s="269"/>
      <c r="BK455" s="269"/>
      <c r="BL455" s="269"/>
      <c r="BM455" s="269"/>
      <c r="BN455" s="269"/>
      <c r="BO455" s="269"/>
      <c r="BP455" s="269"/>
      <c r="BQ455" s="269"/>
      <c r="BR455" s="269"/>
      <c r="BS455" s="269"/>
      <c r="BT455" s="269"/>
      <c r="BU455" s="269"/>
      <c r="BV455" s="269"/>
      <c r="BW455" s="269"/>
      <c r="BX455" s="269"/>
      <c r="BY455" s="269"/>
      <c r="BZ455" s="269"/>
      <c r="CA455" s="269"/>
      <c r="CB455" s="269"/>
      <c r="CC455" s="269"/>
      <c r="CD455" s="269"/>
      <c r="CE455" s="269"/>
      <c r="CF455" s="269"/>
      <c r="CG455" s="269"/>
      <c r="CH455" s="269"/>
      <c r="CI455" s="269"/>
      <c r="CJ455" s="269"/>
      <c r="CK455" s="269"/>
      <c r="CL455" s="269"/>
      <c r="CM455" s="269"/>
      <c r="CN455" s="269"/>
      <c r="CO455" s="269"/>
      <c r="CP455" s="269"/>
      <c r="CQ455" s="269"/>
      <c r="CR455" s="269"/>
      <c r="CS455" s="269"/>
      <c r="CT455" s="269"/>
      <c r="CU455" s="269"/>
      <c r="CV455" s="269"/>
      <c r="CW455" s="269"/>
      <c r="CX455" s="269"/>
      <c r="CY455" s="269"/>
      <c r="CZ455" s="269"/>
      <c r="DA455" s="269"/>
      <c r="DB455" s="269"/>
      <c r="DC455" s="269"/>
      <c r="DD455" s="269"/>
      <c r="DE455" s="269"/>
      <c r="DF455" s="269"/>
      <c r="DG455" s="269"/>
      <c r="DH455" s="269"/>
      <c r="DI455" s="269"/>
    </row>
    <row r="456" spans="1:113" x14ac:dyDescent="0.25">
      <c r="A456" s="269"/>
      <c r="B456" s="269"/>
      <c r="C456" s="269"/>
      <c r="D456" s="269"/>
      <c r="E456" s="269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  <c r="AA456" s="269"/>
      <c r="AB456" s="269"/>
      <c r="AC456" s="269"/>
      <c r="AD456" s="269"/>
      <c r="AE456" s="269"/>
      <c r="AF456" s="269"/>
      <c r="AG456" s="269"/>
      <c r="AH456" s="269"/>
      <c r="AI456" s="269"/>
      <c r="AJ456" s="269"/>
      <c r="AK456" s="269"/>
      <c r="AL456" s="269"/>
      <c r="AM456" s="269"/>
      <c r="AN456" s="269"/>
      <c r="AO456" s="269"/>
      <c r="AP456" s="269"/>
      <c r="AQ456" s="269"/>
      <c r="AR456" s="269"/>
      <c r="AS456" s="269"/>
      <c r="AT456" s="269"/>
      <c r="AU456" s="269"/>
      <c r="AV456" s="269"/>
      <c r="AW456" s="269"/>
      <c r="AX456" s="269"/>
      <c r="AY456" s="269"/>
      <c r="AZ456" s="269"/>
      <c r="BA456" s="269"/>
      <c r="BB456" s="269"/>
      <c r="BC456" s="269"/>
      <c r="BD456" s="269"/>
      <c r="BE456" s="269"/>
      <c r="BF456" s="269"/>
      <c r="BG456" s="269"/>
      <c r="BH456" s="269"/>
      <c r="BI456" s="269"/>
      <c r="BJ456" s="269"/>
      <c r="BK456" s="269"/>
      <c r="BL456" s="269"/>
      <c r="BM456" s="269"/>
      <c r="BN456" s="269"/>
      <c r="BO456" s="269"/>
      <c r="BP456" s="269"/>
      <c r="BQ456" s="269"/>
      <c r="BR456" s="269"/>
      <c r="BS456" s="269"/>
      <c r="BT456" s="269"/>
      <c r="BU456" s="269"/>
      <c r="BV456" s="269"/>
      <c r="BW456" s="269"/>
      <c r="BX456" s="269"/>
      <c r="BY456" s="269"/>
      <c r="BZ456" s="269"/>
      <c r="CA456" s="269"/>
      <c r="CB456" s="269"/>
      <c r="CC456" s="269"/>
      <c r="CD456" s="269"/>
      <c r="CE456" s="269"/>
      <c r="CF456" s="269"/>
      <c r="CG456" s="269"/>
      <c r="CH456" s="269"/>
      <c r="CI456" s="269"/>
      <c r="CJ456" s="269"/>
      <c r="CK456" s="269"/>
      <c r="CL456" s="269"/>
      <c r="CM456" s="269"/>
      <c r="CN456" s="269"/>
      <c r="CO456" s="269"/>
      <c r="CP456" s="269"/>
      <c r="CQ456" s="269"/>
      <c r="CR456" s="269"/>
      <c r="CS456" s="269"/>
      <c r="CT456" s="269"/>
      <c r="CU456" s="269"/>
      <c r="CV456" s="269"/>
      <c r="CW456" s="269"/>
      <c r="CX456" s="269"/>
      <c r="CY456" s="269"/>
      <c r="CZ456" s="269"/>
      <c r="DA456" s="269"/>
      <c r="DB456" s="269"/>
      <c r="DC456" s="269"/>
      <c r="DD456" s="269"/>
      <c r="DE456" s="269"/>
      <c r="DF456" s="269"/>
      <c r="DG456" s="269"/>
      <c r="DH456" s="269"/>
      <c r="DI456" s="269"/>
    </row>
    <row r="457" spans="1:113" x14ac:dyDescent="0.25">
      <c r="A457" s="269"/>
      <c r="B457" s="269"/>
      <c r="C457" s="269"/>
      <c r="D457" s="269"/>
      <c r="E457" s="269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  <c r="AA457" s="269"/>
      <c r="AB457" s="269"/>
      <c r="AC457" s="269"/>
      <c r="AD457" s="269"/>
      <c r="AE457" s="269"/>
      <c r="AF457" s="269"/>
      <c r="AG457" s="269"/>
      <c r="AH457" s="269"/>
      <c r="AI457" s="269"/>
      <c r="AJ457" s="269"/>
      <c r="AK457" s="269"/>
      <c r="AL457" s="269"/>
      <c r="AM457" s="269"/>
      <c r="AN457" s="269"/>
      <c r="AO457" s="269"/>
      <c r="AP457" s="269"/>
      <c r="AQ457" s="269"/>
      <c r="AR457" s="269"/>
      <c r="AS457" s="269"/>
      <c r="AT457" s="269"/>
      <c r="AU457" s="269"/>
      <c r="AV457" s="269"/>
      <c r="AW457" s="269"/>
      <c r="AX457" s="269"/>
      <c r="AY457" s="269"/>
      <c r="AZ457" s="269"/>
      <c r="BA457" s="269"/>
      <c r="BB457" s="269"/>
      <c r="BC457" s="269"/>
      <c r="BD457" s="269"/>
      <c r="BE457" s="269"/>
      <c r="BF457" s="269"/>
      <c r="BG457" s="269"/>
      <c r="BH457" s="269"/>
      <c r="BI457" s="269"/>
      <c r="BJ457" s="269"/>
      <c r="BK457" s="269"/>
      <c r="BL457" s="269"/>
      <c r="BM457" s="269"/>
      <c r="BN457" s="269"/>
      <c r="BO457" s="269"/>
      <c r="BP457" s="269"/>
      <c r="BQ457" s="269"/>
      <c r="BR457" s="269"/>
      <c r="BS457" s="269"/>
      <c r="BT457" s="269"/>
      <c r="BU457" s="269"/>
      <c r="BV457" s="269"/>
      <c r="BW457" s="269"/>
      <c r="BX457" s="269"/>
      <c r="BY457" s="269"/>
      <c r="BZ457" s="269"/>
      <c r="CA457" s="269"/>
      <c r="CB457" s="269"/>
      <c r="CC457" s="269"/>
      <c r="CD457" s="269"/>
      <c r="CE457" s="269"/>
      <c r="CF457" s="269"/>
      <c r="CG457" s="269"/>
      <c r="CH457" s="269"/>
      <c r="CI457" s="269"/>
      <c r="CJ457" s="269"/>
      <c r="CK457" s="269"/>
      <c r="CL457" s="269"/>
      <c r="CM457" s="269"/>
      <c r="CN457" s="269"/>
      <c r="CO457" s="269"/>
      <c r="CP457" s="269"/>
      <c r="CQ457" s="269"/>
      <c r="CR457" s="269"/>
      <c r="CS457" s="269"/>
      <c r="CT457" s="269"/>
      <c r="CU457" s="269"/>
      <c r="CV457" s="269"/>
      <c r="CW457" s="269"/>
      <c r="CX457" s="269"/>
      <c r="CY457" s="269"/>
      <c r="CZ457" s="269"/>
      <c r="DA457" s="269"/>
      <c r="DB457" s="269"/>
      <c r="DC457" s="269"/>
      <c r="DD457" s="269"/>
      <c r="DE457" s="269"/>
      <c r="DF457" s="269"/>
      <c r="DG457" s="269"/>
      <c r="DH457" s="269"/>
      <c r="DI457" s="269"/>
    </row>
    <row r="458" spans="1:113" x14ac:dyDescent="0.25">
      <c r="A458" s="269"/>
      <c r="B458" s="269"/>
      <c r="C458" s="269"/>
      <c r="D458" s="269"/>
      <c r="E458" s="269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  <c r="AA458" s="269"/>
      <c r="AB458" s="269"/>
      <c r="AC458" s="269"/>
      <c r="AD458" s="269"/>
      <c r="AE458" s="269"/>
      <c r="AF458" s="269"/>
      <c r="AG458" s="269"/>
      <c r="AH458" s="269"/>
      <c r="AI458" s="269"/>
      <c r="AJ458" s="269"/>
      <c r="AK458" s="269"/>
      <c r="AL458" s="269"/>
      <c r="AM458" s="269"/>
      <c r="AN458" s="269"/>
      <c r="AO458" s="269"/>
      <c r="AP458" s="269"/>
      <c r="AQ458" s="269"/>
      <c r="AR458" s="269"/>
      <c r="AS458" s="269"/>
      <c r="AT458" s="269"/>
      <c r="AU458" s="269"/>
      <c r="AV458" s="269"/>
      <c r="AW458" s="269"/>
      <c r="AX458" s="269"/>
      <c r="AY458" s="269"/>
      <c r="AZ458" s="269"/>
      <c r="BA458" s="269"/>
      <c r="BB458" s="269"/>
      <c r="BC458" s="269"/>
      <c r="BD458" s="269"/>
      <c r="BE458" s="269"/>
      <c r="BF458" s="269"/>
      <c r="BG458" s="269"/>
      <c r="BH458" s="269"/>
      <c r="BI458" s="269"/>
      <c r="BJ458" s="269"/>
      <c r="BK458" s="269"/>
      <c r="BL458" s="269"/>
      <c r="BM458" s="269"/>
      <c r="BN458" s="269"/>
      <c r="BO458" s="269"/>
      <c r="BP458" s="269"/>
      <c r="BQ458" s="269"/>
      <c r="BR458" s="269"/>
      <c r="BS458" s="269"/>
      <c r="BT458" s="269"/>
      <c r="BU458" s="269"/>
      <c r="BV458" s="269"/>
      <c r="BW458" s="269"/>
      <c r="BX458" s="269"/>
      <c r="BY458" s="269"/>
      <c r="BZ458" s="269"/>
      <c r="CA458" s="269"/>
      <c r="CB458" s="269"/>
      <c r="CC458" s="269"/>
      <c r="CD458" s="269"/>
      <c r="CE458" s="269"/>
      <c r="CF458" s="269"/>
      <c r="CG458" s="269"/>
      <c r="CH458" s="269"/>
      <c r="CI458" s="269"/>
      <c r="CJ458" s="269"/>
      <c r="CK458" s="269"/>
      <c r="CL458" s="269"/>
      <c r="CM458" s="269"/>
      <c r="CN458" s="269"/>
      <c r="CO458" s="269"/>
      <c r="CP458" s="269"/>
      <c r="CQ458" s="269"/>
      <c r="CR458" s="269"/>
      <c r="CS458" s="269"/>
      <c r="CT458" s="269"/>
      <c r="CU458" s="269"/>
      <c r="CV458" s="269"/>
      <c r="CW458" s="269"/>
      <c r="CX458" s="269"/>
      <c r="CY458" s="269"/>
      <c r="CZ458" s="269"/>
      <c r="DA458" s="269"/>
      <c r="DB458" s="269"/>
      <c r="DC458" s="269"/>
      <c r="DD458" s="269"/>
      <c r="DE458" s="269"/>
      <c r="DF458" s="269"/>
      <c r="DG458" s="269"/>
      <c r="DH458" s="269"/>
      <c r="DI458" s="269"/>
    </row>
    <row r="459" spans="1:113" x14ac:dyDescent="0.25">
      <c r="A459" s="269"/>
      <c r="B459" s="269"/>
      <c r="C459" s="269"/>
      <c r="D459" s="269"/>
      <c r="E459" s="269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  <c r="AA459" s="269"/>
      <c r="AB459" s="269"/>
      <c r="AC459" s="269"/>
      <c r="AD459" s="269"/>
      <c r="AE459" s="269"/>
      <c r="AF459" s="269"/>
      <c r="AG459" s="269"/>
      <c r="AH459" s="269"/>
      <c r="AI459" s="269"/>
      <c r="AJ459" s="269"/>
      <c r="AK459" s="269"/>
      <c r="AL459" s="269"/>
      <c r="AM459" s="269"/>
      <c r="AN459" s="269"/>
      <c r="AO459" s="269"/>
      <c r="AP459" s="269"/>
      <c r="AQ459" s="269"/>
      <c r="AR459" s="269"/>
      <c r="AS459" s="269"/>
      <c r="AT459" s="269"/>
      <c r="AU459" s="269"/>
      <c r="AV459" s="269"/>
      <c r="AW459" s="269"/>
      <c r="AX459" s="269"/>
      <c r="AY459" s="269"/>
      <c r="AZ459" s="269"/>
      <c r="BA459" s="269"/>
      <c r="BB459" s="269"/>
      <c r="BC459" s="269"/>
      <c r="BD459" s="269"/>
      <c r="BE459" s="269"/>
      <c r="BF459" s="269"/>
      <c r="BG459" s="269"/>
      <c r="BH459" s="269"/>
      <c r="BI459" s="269"/>
      <c r="BJ459" s="269"/>
      <c r="BK459" s="269"/>
      <c r="BL459" s="269"/>
      <c r="BM459" s="269"/>
      <c r="BN459" s="269"/>
      <c r="BO459" s="269"/>
      <c r="BP459" s="269"/>
      <c r="BQ459" s="269"/>
      <c r="BR459" s="269"/>
      <c r="BS459" s="269"/>
      <c r="BT459" s="269"/>
      <c r="BU459" s="269"/>
      <c r="BV459" s="269"/>
      <c r="BW459" s="269"/>
      <c r="BX459" s="269"/>
      <c r="BY459" s="269"/>
      <c r="BZ459" s="269"/>
      <c r="CA459" s="269"/>
      <c r="CB459" s="269"/>
      <c r="CC459" s="269"/>
      <c r="CD459" s="269"/>
      <c r="CE459" s="269"/>
      <c r="CF459" s="269"/>
      <c r="CG459" s="269"/>
      <c r="CH459" s="269"/>
      <c r="CI459" s="269"/>
      <c r="CJ459" s="269"/>
      <c r="CK459" s="269"/>
      <c r="CL459" s="269"/>
      <c r="CM459" s="269"/>
      <c r="CN459" s="269"/>
      <c r="CO459" s="269"/>
      <c r="CP459" s="269"/>
      <c r="CQ459" s="269"/>
      <c r="CR459" s="269"/>
      <c r="CS459" s="269"/>
      <c r="CT459" s="269"/>
      <c r="CU459" s="269"/>
      <c r="CV459" s="269"/>
      <c r="CW459" s="269"/>
      <c r="CX459" s="269"/>
      <c r="CY459" s="269"/>
      <c r="CZ459" s="269"/>
      <c r="DA459" s="269"/>
      <c r="DB459" s="269"/>
      <c r="DC459" s="269"/>
      <c r="DD459" s="269"/>
      <c r="DE459" s="269"/>
      <c r="DF459" s="269"/>
      <c r="DG459" s="269"/>
      <c r="DH459" s="269"/>
      <c r="DI459" s="269"/>
    </row>
    <row r="460" spans="1:113" x14ac:dyDescent="0.25">
      <c r="A460" s="269"/>
      <c r="B460" s="269"/>
      <c r="C460" s="269"/>
      <c r="D460" s="269"/>
      <c r="E460" s="269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  <c r="AA460" s="269"/>
      <c r="AB460" s="269"/>
      <c r="AC460" s="269"/>
      <c r="AD460" s="269"/>
      <c r="AE460" s="269"/>
      <c r="AF460" s="269"/>
      <c r="AG460" s="269"/>
      <c r="AH460" s="269"/>
      <c r="AI460" s="269"/>
      <c r="AJ460" s="269"/>
      <c r="AK460" s="269"/>
      <c r="AL460" s="269"/>
      <c r="AM460" s="269"/>
      <c r="AN460" s="269"/>
      <c r="AO460" s="269"/>
      <c r="AP460" s="269"/>
      <c r="AQ460" s="269"/>
      <c r="AR460" s="269"/>
      <c r="AS460" s="269"/>
      <c r="AT460" s="269"/>
      <c r="AU460" s="269"/>
      <c r="AV460" s="269"/>
      <c r="AW460" s="269"/>
      <c r="AX460" s="269"/>
      <c r="AY460" s="269"/>
      <c r="AZ460" s="269"/>
      <c r="BA460" s="269"/>
      <c r="BB460" s="269"/>
      <c r="BC460" s="269"/>
      <c r="BD460" s="269"/>
      <c r="BE460" s="269"/>
      <c r="BF460" s="269"/>
      <c r="BG460" s="269"/>
      <c r="BH460" s="269"/>
      <c r="BI460" s="269"/>
      <c r="BJ460" s="269"/>
      <c r="BK460" s="269"/>
      <c r="BL460" s="269"/>
      <c r="BM460" s="269"/>
      <c r="BN460" s="269"/>
      <c r="BO460" s="269"/>
      <c r="BP460" s="269"/>
      <c r="BQ460" s="269"/>
      <c r="BR460" s="269"/>
      <c r="BS460" s="269"/>
      <c r="BT460" s="269"/>
      <c r="BU460" s="269"/>
      <c r="BV460" s="269"/>
      <c r="BW460" s="269"/>
      <c r="BX460" s="269"/>
      <c r="BY460" s="269"/>
      <c r="BZ460" s="269"/>
      <c r="CA460" s="269"/>
      <c r="CB460" s="269"/>
      <c r="CC460" s="269"/>
      <c r="CD460" s="269"/>
      <c r="CE460" s="269"/>
      <c r="CF460" s="269"/>
      <c r="CG460" s="269"/>
      <c r="CH460" s="269"/>
      <c r="CI460" s="269"/>
      <c r="CJ460" s="269"/>
      <c r="CK460" s="269"/>
      <c r="CL460" s="269"/>
      <c r="CM460" s="269"/>
      <c r="CN460" s="269"/>
      <c r="CO460" s="269"/>
      <c r="CP460" s="269"/>
      <c r="CQ460" s="269"/>
      <c r="CR460" s="269"/>
      <c r="CS460" s="269"/>
      <c r="CT460" s="269"/>
      <c r="CU460" s="269"/>
      <c r="CV460" s="269"/>
      <c r="CW460" s="269"/>
      <c r="CX460" s="269"/>
      <c r="CY460" s="269"/>
      <c r="CZ460" s="269"/>
      <c r="DA460" s="269"/>
      <c r="DB460" s="269"/>
      <c r="DC460" s="269"/>
      <c r="DD460" s="269"/>
      <c r="DE460" s="269"/>
      <c r="DF460" s="269"/>
      <c r="DG460" s="269"/>
      <c r="DH460" s="269"/>
      <c r="DI460" s="269"/>
    </row>
    <row r="461" spans="1:113" x14ac:dyDescent="0.25">
      <c r="A461" s="269"/>
      <c r="B461" s="269"/>
      <c r="C461" s="269"/>
      <c r="D461" s="269"/>
      <c r="E461" s="269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  <c r="AA461" s="269"/>
      <c r="AB461" s="269"/>
      <c r="AC461" s="269"/>
      <c r="AD461" s="269"/>
      <c r="AE461" s="269"/>
      <c r="AF461" s="269"/>
      <c r="AG461" s="269"/>
      <c r="AH461" s="269"/>
      <c r="AI461" s="269"/>
      <c r="AJ461" s="269"/>
      <c r="AK461" s="269"/>
      <c r="AL461" s="269"/>
      <c r="AM461" s="269"/>
      <c r="AN461" s="269"/>
      <c r="AO461" s="269"/>
      <c r="AP461" s="269"/>
      <c r="AQ461" s="269"/>
      <c r="AR461" s="269"/>
      <c r="AS461" s="269"/>
      <c r="AT461" s="269"/>
      <c r="AU461" s="269"/>
      <c r="AV461" s="269"/>
      <c r="AW461" s="269"/>
      <c r="AX461" s="269"/>
      <c r="AY461" s="269"/>
      <c r="AZ461" s="269"/>
      <c r="BA461" s="269"/>
      <c r="BB461" s="269"/>
      <c r="BC461" s="269"/>
      <c r="BD461" s="269"/>
      <c r="BE461" s="269"/>
      <c r="BF461" s="269"/>
      <c r="BG461" s="269"/>
      <c r="BH461" s="269"/>
      <c r="BI461" s="269"/>
      <c r="BJ461" s="269"/>
      <c r="BK461" s="269"/>
      <c r="BL461" s="269"/>
      <c r="BM461" s="269"/>
      <c r="BN461" s="269"/>
      <c r="BO461" s="269"/>
      <c r="BP461" s="269"/>
      <c r="BQ461" s="269"/>
      <c r="BR461" s="269"/>
      <c r="BS461" s="269"/>
      <c r="BT461" s="269"/>
      <c r="BU461" s="269"/>
      <c r="BV461" s="269"/>
      <c r="BW461" s="269"/>
      <c r="BX461" s="269"/>
      <c r="BY461" s="269"/>
      <c r="BZ461" s="269"/>
      <c r="CA461" s="269"/>
      <c r="CB461" s="269"/>
      <c r="CC461" s="269"/>
      <c r="CD461" s="269"/>
      <c r="CE461" s="269"/>
      <c r="CF461" s="269"/>
      <c r="CG461" s="269"/>
      <c r="CH461" s="269"/>
      <c r="CI461" s="269"/>
      <c r="CJ461" s="269"/>
      <c r="CK461" s="269"/>
      <c r="CL461" s="269"/>
      <c r="CM461" s="269"/>
      <c r="CN461" s="269"/>
      <c r="CO461" s="269"/>
      <c r="CP461" s="269"/>
      <c r="CQ461" s="269"/>
      <c r="CR461" s="269"/>
      <c r="CS461" s="269"/>
      <c r="CT461" s="269"/>
      <c r="CU461" s="269"/>
      <c r="CV461" s="269"/>
      <c r="CW461" s="269"/>
      <c r="CX461" s="269"/>
      <c r="CY461" s="269"/>
      <c r="CZ461" s="269"/>
      <c r="DA461" s="269"/>
      <c r="DB461" s="269"/>
      <c r="DC461" s="269"/>
      <c r="DD461" s="269"/>
      <c r="DE461" s="269"/>
      <c r="DF461" s="269"/>
      <c r="DG461" s="269"/>
      <c r="DH461" s="269"/>
      <c r="DI461" s="269"/>
    </row>
    <row r="462" spans="1:113" x14ac:dyDescent="0.25">
      <c r="A462" s="269"/>
      <c r="B462" s="269"/>
      <c r="C462" s="269"/>
      <c r="D462" s="269"/>
      <c r="E462" s="269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  <c r="AA462" s="269"/>
      <c r="AB462" s="269"/>
      <c r="AC462" s="269"/>
      <c r="AD462" s="269"/>
      <c r="AE462" s="269"/>
      <c r="AF462" s="269"/>
      <c r="AG462" s="269"/>
      <c r="AH462" s="269"/>
      <c r="AI462" s="269"/>
      <c r="AJ462" s="269"/>
      <c r="AK462" s="269"/>
      <c r="AL462" s="269"/>
      <c r="AM462" s="269"/>
      <c r="AN462" s="269"/>
      <c r="AO462" s="269"/>
      <c r="AP462" s="269"/>
      <c r="AQ462" s="269"/>
      <c r="AR462" s="269"/>
      <c r="AS462" s="269"/>
      <c r="AT462" s="269"/>
      <c r="AU462" s="269"/>
      <c r="AV462" s="269"/>
      <c r="AW462" s="269"/>
      <c r="AX462" s="269"/>
      <c r="AY462" s="269"/>
      <c r="AZ462" s="269"/>
      <c r="BA462" s="269"/>
      <c r="BB462" s="269"/>
      <c r="BC462" s="269"/>
      <c r="BD462" s="269"/>
      <c r="BE462" s="269"/>
      <c r="BF462" s="269"/>
      <c r="BG462" s="269"/>
      <c r="BH462" s="269"/>
      <c r="BI462" s="269"/>
      <c r="BJ462" s="269"/>
      <c r="BK462" s="269"/>
      <c r="BL462" s="269"/>
      <c r="BM462" s="269"/>
      <c r="BN462" s="269"/>
      <c r="BO462" s="269"/>
      <c r="BP462" s="269"/>
      <c r="BQ462" s="269"/>
      <c r="BR462" s="269"/>
      <c r="BS462" s="269"/>
      <c r="BT462" s="269"/>
      <c r="BU462" s="269"/>
      <c r="BV462" s="269"/>
      <c r="BW462" s="269"/>
      <c r="BX462" s="269"/>
      <c r="BY462" s="269"/>
      <c r="BZ462" s="269"/>
      <c r="CA462" s="269"/>
      <c r="CB462" s="269"/>
      <c r="CC462" s="269"/>
      <c r="CD462" s="269"/>
      <c r="CE462" s="269"/>
      <c r="CF462" s="269"/>
      <c r="CG462" s="269"/>
      <c r="CH462" s="269"/>
      <c r="CI462" s="269"/>
      <c r="CJ462" s="269"/>
      <c r="CK462" s="269"/>
      <c r="CL462" s="269"/>
      <c r="CM462" s="269"/>
      <c r="CN462" s="269"/>
      <c r="CO462" s="269"/>
      <c r="CP462" s="269"/>
      <c r="CQ462" s="269"/>
      <c r="CR462" s="269"/>
      <c r="CS462" s="269"/>
      <c r="CT462" s="269"/>
      <c r="CU462" s="269"/>
      <c r="CV462" s="269"/>
      <c r="CW462" s="269"/>
      <c r="CX462" s="269"/>
      <c r="CY462" s="269"/>
      <c r="CZ462" s="269"/>
      <c r="DA462" s="269"/>
      <c r="DB462" s="269"/>
      <c r="DC462" s="269"/>
      <c r="DD462" s="269"/>
      <c r="DE462" s="269"/>
      <c r="DF462" s="269"/>
      <c r="DG462" s="269"/>
      <c r="DH462" s="269"/>
      <c r="DI462" s="269"/>
    </row>
    <row r="463" spans="1:113" x14ac:dyDescent="0.25">
      <c r="A463" s="269"/>
      <c r="B463" s="269"/>
      <c r="C463" s="269"/>
      <c r="D463" s="269"/>
      <c r="E463" s="269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  <c r="AA463" s="269"/>
      <c r="AB463" s="269"/>
      <c r="AC463" s="269"/>
      <c r="AD463" s="269"/>
      <c r="AE463" s="269"/>
      <c r="AF463" s="269"/>
      <c r="AG463" s="269"/>
      <c r="AH463" s="269"/>
      <c r="AI463" s="269"/>
      <c r="AJ463" s="269"/>
      <c r="AK463" s="269"/>
      <c r="AL463" s="269"/>
      <c r="AM463" s="269"/>
      <c r="AN463" s="269"/>
      <c r="AO463" s="269"/>
      <c r="AP463" s="269"/>
      <c r="AQ463" s="269"/>
      <c r="AR463" s="269"/>
      <c r="AS463" s="269"/>
      <c r="AT463" s="269"/>
      <c r="AU463" s="269"/>
      <c r="AV463" s="269"/>
      <c r="AW463" s="269"/>
      <c r="AX463" s="269"/>
      <c r="AY463" s="269"/>
      <c r="AZ463" s="269"/>
      <c r="BA463" s="269"/>
      <c r="BB463" s="269"/>
      <c r="BC463" s="269"/>
      <c r="BD463" s="269"/>
      <c r="BE463" s="269"/>
      <c r="BF463" s="269"/>
      <c r="BG463" s="269"/>
      <c r="BH463" s="269"/>
      <c r="BI463" s="269"/>
      <c r="BJ463" s="269"/>
      <c r="BK463" s="269"/>
      <c r="BL463" s="269"/>
      <c r="BM463" s="269"/>
      <c r="BN463" s="269"/>
      <c r="BO463" s="269"/>
      <c r="BP463" s="269"/>
      <c r="BQ463" s="269"/>
      <c r="BR463" s="269"/>
      <c r="BS463" s="269"/>
      <c r="BT463" s="269"/>
      <c r="BU463" s="269"/>
      <c r="BV463" s="269"/>
      <c r="BW463" s="269"/>
      <c r="BX463" s="269"/>
      <c r="BY463" s="269"/>
      <c r="BZ463" s="269"/>
      <c r="CA463" s="269"/>
      <c r="CB463" s="269"/>
      <c r="CC463" s="269"/>
      <c r="CD463" s="269"/>
      <c r="CE463" s="269"/>
      <c r="CF463" s="269"/>
      <c r="CG463" s="269"/>
      <c r="CH463" s="269"/>
      <c r="CI463" s="269"/>
      <c r="CJ463" s="269"/>
      <c r="CK463" s="269"/>
      <c r="CL463" s="269"/>
      <c r="CM463" s="269"/>
      <c r="CN463" s="269"/>
      <c r="CO463" s="269"/>
      <c r="CP463" s="269"/>
      <c r="CQ463" s="269"/>
      <c r="CR463" s="269"/>
      <c r="CS463" s="269"/>
      <c r="CT463" s="269"/>
      <c r="CU463" s="269"/>
      <c r="CV463" s="269"/>
      <c r="CW463" s="269"/>
      <c r="CX463" s="269"/>
      <c r="CY463" s="269"/>
      <c r="CZ463" s="269"/>
      <c r="DA463" s="269"/>
      <c r="DB463" s="269"/>
      <c r="DC463" s="269"/>
      <c r="DD463" s="269"/>
      <c r="DE463" s="269"/>
      <c r="DF463" s="269"/>
      <c r="DG463" s="269"/>
      <c r="DH463" s="269"/>
      <c r="DI463" s="269"/>
    </row>
    <row r="464" spans="1:113" x14ac:dyDescent="0.25">
      <c r="A464" s="269"/>
      <c r="B464" s="269"/>
      <c r="C464" s="269"/>
      <c r="D464" s="269"/>
      <c r="E464" s="269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  <c r="AA464" s="269"/>
      <c r="AB464" s="269"/>
      <c r="AC464" s="269"/>
      <c r="AD464" s="269"/>
      <c r="AE464" s="269"/>
      <c r="AF464" s="269"/>
      <c r="AG464" s="269"/>
      <c r="AH464" s="269"/>
      <c r="AI464" s="269"/>
      <c r="AJ464" s="269"/>
      <c r="AK464" s="269"/>
      <c r="AL464" s="269"/>
      <c r="AM464" s="269"/>
      <c r="AN464" s="269"/>
      <c r="AO464" s="269"/>
      <c r="AP464" s="269"/>
      <c r="AQ464" s="269"/>
      <c r="AR464" s="269"/>
      <c r="AS464" s="269"/>
      <c r="AT464" s="269"/>
      <c r="AU464" s="269"/>
      <c r="AV464" s="269"/>
      <c r="AW464" s="269"/>
      <c r="AX464" s="269"/>
      <c r="AY464" s="269"/>
      <c r="AZ464" s="269"/>
      <c r="BA464" s="269"/>
      <c r="BB464" s="269"/>
      <c r="BC464" s="269"/>
      <c r="BD464" s="269"/>
      <c r="BE464" s="269"/>
      <c r="BF464" s="269"/>
      <c r="BG464" s="269"/>
      <c r="BH464" s="269"/>
      <c r="BI464" s="269"/>
      <c r="BJ464" s="269"/>
      <c r="BK464" s="269"/>
      <c r="BL464" s="269"/>
      <c r="BM464" s="269"/>
      <c r="BN464" s="269"/>
      <c r="BO464" s="269"/>
      <c r="BP464" s="269"/>
      <c r="BQ464" s="269"/>
      <c r="BR464" s="269"/>
      <c r="BS464" s="269"/>
      <c r="BT464" s="269"/>
      <c r="BU464" s="269"/>
      <c r="BV464" s="269"/>
      <c r="BW464" s="269"/>
      <c r="BX464" s="269"/>
      <c r="BY464" s="269"/>
      <c r="BZ464" s="269"/>
      <c r="CA464" s="269"/>
      <c r="CB464" s="269"/>
      <c r="CC464" s="269"/>
      <c r="CD464" s="269"/>
      <c r="CE464" s="269"/>
      <c r="CF464" s="269"/>
      <c r="CG464" s="269"/>
      <c r="CH464" s="269"/>
      <c r="CI464" s="269"/>
      <c r="CJ464" s="269"/>
      <c r="CK464" s="269"/>
      <c r="CL464" s="269"/>
      <c r="CM464" s="269"/>
      <c r="CN464" s="269"/>
      <c r="CO464" s="269"/>
      <c r="CP464" s="269"/>
      <c r="CQ464" s="269"/>
      <c r="CR464" s="269"/>
      <c r="CS464" s="269"/>
      <c r="CT464" s="269"/>
      <c r="CU464" s="269"/>
      <c r="CV464" s="269"/>
      <c r="CW464" s="269"/>
      <c r="CX464" s="269"/>
      <c r="CY464" s="269"/>
      <c r="CZ464" s="269"/>
      <c r="DA464" s="269"/>
      <c r="DB464" s="269"/>
      <c r="DC464" s="269"/>
      <c r="DD464" s="269"/>
      <c r="DE464" s="269"/>
      <c r="DF464" s="269"/>
      <c r="DG464" s="269"/>
      <c r="DH464" s="269"/>
      <c r="DI464" s="269"/>
    </row>
    <row r="465" spans="1:113" x14ac:dyDescent="0.25">
      <c r="A465" s="269"/>
      <c r="B465" s="269"/>
      <c r="C465" s="269"/>
      <c r="D465" s="269"/>
      <c r="E465" s="269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  <c r="AA465" s="269"/>
      <c r="AB465" s="269"/>
      <c r="AC465" s="269"/>
      <c r="AD465" s="269"/>
      <c r="AE465" s="269"/>
      <c r="AF465" s="269"/>
      <c r="AG465" s="269"/>
      <c r="AH465" s="269"/>
      <c r="AI465" s="269"/>
      <c r="AJ465" s="269"/>
      <c r="AK465" s="269"/>
      <c r="AL465" s="269"/>
      <c r="AM465" s="269"/>
      <c r="AN465" s="269"/>
      <c r="AO465" s="269"/>
      <c r="AP465" s="269"/>
      <c r="AQ465" s="269"/>
      <c r="AR465" s="269"/>
      <c r="AS465" s="269"/>
      <c r="AT465" s="269"/>
      <c r="AU465" s="269"/>
      <c r="AV465" s="269"/>
      <c r="AW465" s="269"/>
      <c r="AX465" s="269"/>
      <c r="AY465" s="269"/>
      <c r="AZ465" s="269"/>
      <c r="BA465" s="269"/>
      <c r="BB465" s="269"/>
      <c r="BC465" s="269"/>
      <c r="BD465" s="269"/>
      <c r="BE465" s="269"/>
      <c r="BF465" s="269"/>
      <c r="BG465" s="269"/>
      <c r="BH465" s="269"/>
      <c r="BI465" s="269"/>
      <c r="BJ465" s="269"/>
      <c r="BK465" s="269"/>
      <c r="BL465" s="269"/>
      <c r="BM465" s="269"/>
      <c r="BN465" s="269"/>
      <c r="BO465" s="269"/>
      <c r="BP465" s="269"/>
      <c r="BQ465" s="269"/>
      <c r="BR465" s="269"/>
      <c r="BS465" s="269"/>
      <c r="BT465" s="269"/>
      <c r="BU465" s="269"/>
      <c r="BV465" s="269"/>
      <c r="BW465" s="269"/>
      <c r="BX465" s="269"/>
      <c r="BY465" s="269"/>
      <c r="BZ465" s="269"/>
      <c r="CA465" s="269"/>
      <c r="CB465" s="269"/>
      <c r="CC465" s="269"/>
      <c r="CD465" s="269"/>
      <c r="CE465" s="269"/>
      <c r="CF465" s="269"/>
      <c r="CG465" s="269"/>
      <c r="CH465" s="269"/>
      <c r="CI465" s="269"/>
      <c r="CJ465" s="269"/>
      <c r="CK465" s="269"/>
      <c r="CL465" s="269"/>
      <c r="CM465" s="269"/>
      <c r="CN465" s="269"/>
      <c r="CO465" s="269"/>
      <c r="CP465" s="269"/>
      <c r="CQ465" s="269"/>
      <c r="CR465" s="269"/>
      <c r="CS465" s="269"/>
      <c r="CT465" s="269"/>
      <c r="CU465" s="269"/>
      <c r="CV465" s="269"/>
      <c r="CW465" s="269"/>
      <c r="CX465" s="269"/>
      <c r="CY465" s="269"/>
      <c r="CZ465" s="269"/>
      <c r="DA465" s="269"/>
      <c r="DB465" s="269"/>
      <c r="DC465" s="269"/>
      <c r="DD465" s="269"/>
      <c r="DE465" s="269"/>
      <c r="DF465" s="269"/>
      <c r="DG465" s="269"/>
      <c r="DH465" s="269"/>
      <c r="DI465" s="269"/>
    </row>
    <row r="466" spans="1:113" x14ac:dyDescent="0.25">
      <c r="A466" s="269"/>
      <c r="B466" s="269"/>
      <c r="C466" s="269"/>
      <c r="D466" s="269"/>
      <c r="E466" s="269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  <c r="AA466" s="269"/>
      <c r="AB466" s="269"/>
      <c r="AC466" s="269"/>
      <c r="AD466" s="269"/>
      <c r="AE466" s="269"/>
      <c r="AF466" s="269"/>
      <c r="AG466" s="269"/>
      <c r="AH466" s="269"/>
      <c r="AI466" s="269"/>
      <c r="AJ466" s="269"/>
      <c r="AK466" s="269"/>
      <c r="AL466" s="269"/>
      <c r="AM466" s="269"/>
      <c r="AN466" s="269"/>
      <c r="AO466" s="269"/>
      <c r="AP466" s="269"/>
      <c r="AQ466" s="269"/>
      <c r="AR466" s="269"/>
      <c r="AS466" s="269"/>
      <c r="AT466" s="269"/>
      <c r="AU466" s="269"/>
      <c r="AV466" s="269"/>
      <c r="AW466" s="269"/>
      <c r="AX466" s="269"/>
      <c r="AY466" s="269"/>
      <c r="AZ466" s="269"/>
      <c r="BA466" s="269"/>
      <c r="BB466" s="269"/>
      <c r="BC466" s="269"/>
      <c r="BD466" s="269"/>
      <c r="BE466" s="269"/>
      <c r="BF466" s="269"/>
      <c r="BG466" s="269"/>
      <c r="BH466" s="269"/>
      <c r="BI466" s="269"/>
      <c r="BJ466" s="269"/>
      <c r="BK466" s="269"/>
      <c r="BL466" s="269"/>
      <c r="BM466" s="269"/>
      <c r="BN466" s="269"/>
      <c r="BO466" s="269"/>
      <c r="BP466" s="269"/>
      <c r="BQ466" s="269"/>
      <c r="BR466" s="269"/>
      <c r="BS466" s="269"/>
      <c r="BT466" s="269"/>
      <c r="BU466" s="269"/>
      <c r="BV466" s="269"/>
      <c r="BW466" s="269"/>
      <c r="BX466" s="269"/>
      <c r="BY466" s="269"/>
      <c r="BZ466" s="269"/>
      <c r="CA466" s="269"/>
      <c r="CB466" s="269"/>
      <c r="CC466" s="269"/>
      <c r="CD466" s="269"/>
      <c r="CE466" s="269"/>
      <c r="CF466" s="269"/>
      <c r="CG466" s="269"/>
      <c r="CH466" s="269"/>
      <c r="CI466" s="269"/>
      <c r="CJ466" s="269"/>
      <c r="CK466" s="269"/>
      <c r="CL466" s="269"/>
      <c r="CM466" s="269"/>
      <c r="CN466" s="269"/>
      <c r="CO466" s="269"/>
      <c r="CP466" s="269"/>
      <c r="CQ466" s="269"/>
      <c r="CR466" s="269"/>
      <c r="CS466" s="269"/>
      <c r="CT466" s="269"/>
      <c r="CU466" s="269"/>
      <c r="CV466" s="269"/>
      <c r="CW466" s="269"/>
      <c r="CX466" s="269"/>
      <c r="CY466" s="269"/>
      <c r="CZ466" s="269"/>
      <c r="DA466" s="269"/>
      <c r="DB466" s="269"/>
      <c r="DC466" s="269"/>
      <c r="DD466" s="269"/>
      <c r="DE466" s="269"/>
      <c r="DF466" s="269"/>
      <c r="DG466" s="269"/>
      <c r="DH466" s="269"/>
      <c r="DI466" s="269"/>
    </row>
    <row r="467" spans="1:113" x14ac:dyDescent="0.25">
      <c r="A467" s="269"/>
      <c r="B467" s="269"/>
      <c r="C467" s="269"/>
      <c r="D467" s="269"/>
      <c r="E467" s="269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  <c r="AA467" s="269"/>
      <c r="AB467" s="269"/>
      <c r="AC467" s="269"/>
      <c r="AD467" s="269"/>
      <c r="AE467" s="269"/>
      <c r="AF467" s="269"/>
      <c r="AG467" s="269"/>
      <c r="AH467" s="269"/>
      <c r="AI467" s="269"/>
      <c r="AJ467" s="269"/>
      <c r="AK467" s="269"/>
      <c r="AL467" s="269"/>
      <c r="AM467" s="269"/>
      <c r="AN467" s="269"/>
      <c r="AO467" s="269"/>
      <c r="AP467" s="269"/>
      <c r="AQ467" s="269"/>
      <c r="AR467" s="269"/>
      <c r="AS467" s="269"/>
      <c r="AT467" s="269"/>
      <c r="AU467" s="269"/>
      <c r="AV467" s="269"/>
      <c r="AW467" s="269"/>
      <c r="AX467" s="269"/>
      <c r="AY467" s="269"/>
      <c r="AZ467" s="269"/>
      <c r="BA467" s="269"/>
      <c r="BB467" s="269"/>
      <c r="BC467" s="269"/>
      <c r="BD467" s="269"/>
      <c r="BE467" s="269"/>
      <c r="BF467" s="269"/>
      <c r="BG467" s="269"/>
      <c r="BH467" s="269"/>
      <c r="BI467" s="269"/>
      <c r="BJ467" s="269"/>
      <c r="BK467" s="269"/>
      <c r="BL467" s="269"/>
      <c r="BM467" s="269"/>
      <c r="BN467" s="269"/>
      <c r="BO467" s="269"/>
      <c r="BP467" s="269"/>
      <c r="BQ467" s="269"/>
      <c r="BR467" s="269"/>
      <c r="BS467" s="269"/>
      <c r="BT467" s="269"/>
      <c r="BU467" s="269"/>
      <c r="BV467" s="269"/>
      <c r="BW467" s="269"/>
      <c r="BX467" s="269"/>
      <c r="BY467" s="269"/>
      <c r="BZ467" s="269"/>
      <c r="CA467" s="269"/>
      <c r="CB467" s="269"/>
      <c r="CC467" s="269"/>
      <c r="CD467" s="269"/>
      <c r="CE467" s="269"/>
      <c r="CF467" s="269"/>
      <c r="CG467" s="269"/>
      <c r="CH467" s="269"/>
      <c r="CI467" s="269"/>
      <c r="CJ467" s="269"/>
      <c r="CK467" s="269"/>
      <c r="CL467" s="269"/>
      <c r="CM467" s="269"/>
      <c r="CN467" s="269"/>
      <c r="CO467" s="269"/>
      <c r="CP467" s="269"/>
      <c r="CQ467" s="269"/>
      <c r="CR467" s="269"/>
      <c r="CS467" s="269"/>
      <c r="CT467" s="269"/>
      <c r="CU467" s="269"/>
      <c r="CV467" s="269"/>
      <c r="CW467" s="269"/>
      <c r="CX467" s="269"/>
      <c r="CY467" s="269"/>
      <c r="CZ467" s="269"/>
      <c r="DA467" s="269"/>
      <c r="DB467" s="269"/>
      <c r="DC467" s="269"/>
      <c r="DD467" s="269"/>
      <c r="DE467" s="269"/>
      <c r="DF467" s="269"/>
      <c r="DG467" s="269"/>
      <c r="DH467" s="269"/>
      <c r="DI467" s="269"/>
    </row>
    <row r="468" spans="1:113" x14ac:dyDescent="0.25">
      <c r="A468" s="269"/>
      <c r="B468" s="269"/>
      <c r="C468" s="269"/>
      <c r="D468" s="269"/>
      <c r="E468" s="269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  <c r="AA468" s="269"/>
      <c r="AB468" s="269"/>
      <c r="AC468" s="269"/>
      <c r="AD468" s="269"/>
      <c r="AE468" s="269"/>
      <c r="AF468" s="269"/>
      <c r="AG468" s="269"/>
      <c r="AH468" s="269"/>
      <c r="AI468" s="269"/>
      <c r="AJ468" s="269"/>
      <c r="AK468" s="269"/>
      <c r="AL468" s="269"/>
      <c r="AM468" s="269"/>
      <c r="AN468" s="269"/>
      <c r="AO468" s="269"/>
      <c r="AP468" s="269"/>
      <c r="AQ468" s="269"/>
      <c r="AR468" s="269"/>
      <c r="AS468" s="269"/>
      <c r="AT468" s="269"/>
      <c r="AU468" s="269"/>
      <c r="AV468" s="269"/>
      <c r="AW468" s="269"/>
      <c r="AX468" s="269"/>
      <c r="AY468" s="269"/>
      <c r="AZ468" s="269"/>
      <c r="BA468" s="269"/>
      <c r="BB468" s="269"/>
      <c r="BC468" s="269"/>
      <c r="BD468" s="269"/>
      <c r="BE468" s="269"/>
      <c r="BF468" s="269"/>
      <c r="BG468" s="269"/>
      <c r="BH468" s="269"/>
      <c r="BI468" s="269"/>
      <c r="BJ468" s="269"/>
      <c r="BK468" s="269"/>
      <c r="BL468" s="269"/>
      <c r="BM468" s="269"/>
      <c r="BN468" s="269"/>
      <c r="BO468" s="269"/>
      <c r="BP468" s="269"/>
      <c r="BQ468" s="269"/>
      <c r="BR468" s="269"/>
      <c r="BS468" s="269"/>
      <c r="BT468" s="269"/>
      <c r="BU468" s="269"/>
      <c r="BV468" s="269"/>
      <c r="BW468" s="269"/>
      <c r="BX468" s="269"/>
      <c r="BY468" s="269"/>
      <c r="BZ468" s="269"/>
      <c r="CA468" s="269"/>
      <c r="CB468" s="269"/>
      <c r="CC468" s="269"/>
      <c r="CD468" s="269"/>
      <c r="CE468" s="269"/>
      <c r="CF468" s="269"/>
      <c r="CG468" s="269"/>
      <c r="CH468" s="269"/>
      <c r="CI468" s="269"/>
      <c r="CJ468" s="269"/>
      <c r="CK468" s="269"/>
      <c r="CL468" s="269"/>
      <c r="CM468" s="269"/>
      <c r="CN468" s="269"/>
      <c r="CO468" s="269"/>
      <c r="CP468" s="269"/>
      <c r="CQ468" s="269"/>
      <c r="CR468" s="269"/>
      <c r="CS468" s="269"/>
      <c r="CT468" s="269"/>
      <c r="CU468" s="269"/>
      <c r="CV468" s="269"/>
      <c r="CW468" s="269"/>
      <c r="CX468" s="269"/>
      <c r="CY468" s="269"/>
      <c r="CZ468" s="269"/>
      <c r="DA468" s="269"/>
      <c r="DB468" s="269"/>
      <c r="DC468" s="269"/>
      <c r="DD468" s="269"/>
      <c r="DE468" s="269"/>
      <c r="DF468" s="269"/>
      <c r="DG468" s="269"/>
      <c r="DH468" s="269"/>
      <c r="DI468" s="269"/>
    </row>
    <row r="469" spans="1:113" x14ac:dyDescent="0.25">
      <c r="A469" s="269"/>
      <c r="B469" s="269"/>
      <c r="C469" s="269"/>
      <c r="D469" s="269"/>
      <c r="E469" s="269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  <c r="AA469" s="269"/>
      <c r="AB469" s="269"/>
      <c r="AC469" s="269"/>
      <c r="AD469" s="269"/>
      <c r="AE469" s="269"/>
      <c r="AF469" s="269"/>
      <c r="AG469" s="269"/>
      <c r="AH469" s="269"/>
      <c r="AI469" s="269"/>
      <c r="AJ469" s="269"/>
      <c r="AK469" s="269"/>
      <c r="AL469" s="269"/>
      <c r="AM469" s="269"/>
      <c r="AN469" s="269"/>
      <c r="AO469" s="269"/>
      <c r="AP469" s="269"/>
      <c r="AQ469" s="269"/>
      <c r="AR469" s="269"/>
      <c r="AS469" s="269"/>
      <c r="AT469" s="269"/>
      <c r="AU469" s="269"/>
      <c r="AV469" s="269"/>
      <c r="AW469" s="269"/>
      <c r="AX469" s="269"/>
      <c r="AY469" s="269"/>
      <c r="AZ469" s="269"/>
      <c r="BA469" s="269"/>
      <c r="BB469" s="269"/>
      <c r="BC469" s="269"/>
      <c r="BD469" s="269"/>
      <c r="BE469" s="269"/>
      <c r="BF469" s="269"/>
      <c r="BG469" s="269"/>
      <c r="BH469" s="269"/>
      <c r="BI469" s="269"/>
      <c r="BJ469" s="269"/>
      <c r="BK469" s="269"/>
      <c r="BL469" s="269"/>
      <c r="BM469" s="269"/>
      <c r="BN469" s="269"/>
      <c r="BO469" s="269"/>
      <c r="BP469" s="269"/>
      <c r="BQ469" s="269"/>
      <c r="BR469" s="269"/>
      <c r="BS469" s="269"/>
      <c r="BT469" s="269"/>
      <c r="BU469" s="269"/>
      <c r="BV469" s="269"/>
      <c r="BW469" s="269"/>
      <c r="BX469" s="269"/>
      <c r="BY469" s="269"/>
      <c r="BZ469" s="269"/>
      <c r="CA469" s="269"/>
      <c r="CB469" s="269"/>
      <c r="CC469" s="269"/>
      <c r="CD469" s="269"/>
      <c r="CE469" s="269"/>
      <c r="CF469" s="269"/>
      <c r="CG469" s="269"/>
      <c r="CH469" s="269"/>
      <c r="CI469" s="269"/>
      <c r="CJ469" s="269"/>
      <c r="CK469" s="269"/>
      <c r="CL469" s="269"/>
      <c r="CM469" s="269"/>
      <c r="CN469" s="269"/>
      <c r="CO469" s="269"/>
      <c r="CP469" s="269"/>
      <c r="CQ469" s="269"/>
      <c r="CR469" s="269"/>
      <c r="CS469" s="269"/>
      <c r="CT469" s="269"/>
      <c r="CU469" s="269"/>
      <c r="CV469" s="269"/>
      <c r="CW469" s="269"/>
      <c r="CX469" s="269"/>
      <c r="CY469" s="269"/>
      <c r="CZ469" s="269"/>
      <c r="DA469" s="269"/>
      <c r="DB469" s="269"/>
      <c r="DC469" s="269"/>
      <c r="DD469" s="269"/>
      <c r="DE469" s="269"/>
      <c r="DF469" s="269"/>
      <c r="DG469" s="269"/>
      <c r="DH469" s="269"/>
      <c r="DI469" s="269"/>
    </row>
    <row r="470" spans="1:113" x14ac:dyDescent="0.25">
      <c r="A470" s="269"/>
      <c r="B470" s="269"/>
      <c r="C470" s="269"/>
      <c r="D470" s="269"/>
      <c r="E470" s="269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  <c r="AA470" s="269"/>
      <c r="AB470" s="269"/>
      <c r="AC470" s="269"/>
      <c r="AD470" s="269"/>
      <c r="AE470" s="269"/>
      <c r="AF470" s="269"/>
      <c r="AG470" s="269"/>
      <c r="AH470" s="269"/>
      <c r="AI470" s="269"/>
      <c r="AJ470" s="269"/>
      <c r="AK470" s="269"/>
      <c r="AL470" s="269"/>
      <c r="AM470" s="269"/>
      <c r="AN470" s="269"/>
      <c r="AO470" s="269"/>
      <c r="AP470" s="269"/>
      <c r="AQ470" s="269"/>
      <c r="AR470" s="269"/>
      <c r="AS470" s="269"/>
      <c r="AT470" s="269"/>
      <c r="AU470" s="269"/>
      <c r="AV470" s="269"/>
      <c r="AW470" s="269"/>
      <c r="AX470" s="269"/>
      <c r="AY470" s="269"/>
      <c r="AZ470" s="269"/>
      <c r="BA470" s="269"/>
      <c r="BB470" s="269"/>
      <c r="BC470" s="269"/>
      <c r="BD470" s="269"/>
      <c r="BE470" s="269"/>
      <c r="BF470" s="269"/>
      <c r="BG470" s="269"/>
      <c r="BH470" s="269"/>
      <c r="BI470" s="269"/>
      <c r="BJ470" s="269"/>
      <c r="BK470" s="269"/>
      <c r="BL470" s="269"/>
      <c r="BM470" s="269"/>
      <c r="BN470" s="269"/>
      <c r="BO470" s="269"/>
      <c r="BP470" s="269"/>
      <c r="BQ470" s="269"/>
      <c r="BR470" s="269"/>
      <c r="BS470" s="269"/>
      <c r="BT470" s="269"/>
      <c r="BU470" s="269"/>
      <c r="BV470" s="269"/>
      <c r="BW470" s="269"/>
      <c r="BX470" s="269"/>
      <c r="BY470" s="269"/>
      <c r="BZ470" s="269"/>
      <c r="CA470" s="269"/>
      <c r="CB470" s="269"/>
      <c r="CC470" s="269"/>
      <c r="CD470" s="269"/>
      <c r="CE470" s="269"/>
      <c r="CF470" s="269"/>
      <c r="CG470" s="269"/>
      <c r="CH470" s="269"/>
      <c r="CI470" s="269"/>
      <c r="CJ470" s="269"/>
      <c r="CK470" s="269"/>
      <c r="CL470" s="269"/>
      <c r="CM470" s="269"/>
      <c r="CN470" s="269"/>
      <c r="CO470" s="269"/>
      <c r="CP470" s="269"/>
      <c r="CQ470" s="269"/>
      <c r="CR470" s="269"/>
      <c r="CS470" s="269"/>
      <c r="CT470" s="269"/>
      <c r="CU470" s="269"/>
      <c r="CV470" s="269"/>
      <c r="CW470" s="269"/>
      <c r="CX470" s="269"/>
      <c r="CY470" s="269"/>
      <c r="CZ470" s="269"/>
      <c r="DA470" s="269"/>
      <c r="DB470" s="269"/>
      <c r="DC470" s="269"/>
      <c r="DD470" s="269"/>
      <c r="DE470" s="269"/>
      <c r="DF470" s="269"/>
      <c r="DG470" s="269"/>
      <c r="DH470" s="269"/>
      <c r="DI470" s="269"/>
    </row>
    <row r="471" spans="1:113" x14ac:dyDescent="0.25">
      <c r="A471" s="269"/>
      <c r="B471" s="269"/>
      <c r="C471" s="269"/>
      <c r="D471" s="269"/>
      <c r="E471" s="269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  <c r="AA471" s="269"/>
      <c r="AB471" s="269"/>
      <c r="AC471" s="269"/>
      <c r="AD471" s="269"/>
      <c r="AE471" s="269"/>
      <c r="AF471" s="269"/>
      <c r="AG471" s="269"/>
      <c r="AH471" s="269"/>
      <c r="AI471" s="269"/>
      <c r="AJ471" s="269"/>
      <c r="AK471" s="269"/>
      <c r="AL471" s="269"/>
      <c r="AM471" s="269"/>
      <c r="AN471" s="269"/>
      <c r="AO471" s="269"/>
      <c r="AP471" s="269"/>
      <c r="AQ471" s="269"/>
      <c r="AR471" s="269"/>
      <c r="AS471" s="269"/>
      <c r="AT471" s="269"/>
      <c r="AU471" s="269"/>
      <c r="AV471" s="269"/>
      <c r="AW471" s="269"/>
      <c r="AX471" s="269"/>
      <c r="AY471" s="269"/>
      <c r="AZ471" s="269"/>
      <c r="BA471" s="269"/>
      <c r="BB471" s="269"/>
      <c r="BC471" s="269"/>
      <c r="BD471" s="269"/>
      <c r="BE471" s="269"/>
      <c r="BF471" s="269"/>
      <c r="BG471" s="269"/>
      <c r="BH471" s="269"/>
      <c r="BI471" s="269"/>
      <c r="BJ471" s="269"/>
      <c r="BK471" s="269"/>
      <c r="BL471" s="269"/>
      <c r="BM471" s="269"/>
      <c r="BN471" s="269"/>
      <c r="BO471" s="269"/>
      <c r="BP471" s="269"/>
      <c r="BQ471" s="269"/>
      <c r="BR471" s="269"/>
      <c r="BS471" s="269"/>
      <c r="BT471" s="269"/>
      <c r="BU471" s="269"/>
      <c r="BV471" s="269"/>
      <c r="BW471" s="269"/>
      <c r="BX471" s="269"/>
      <c r="BY471" s="269"/>
      <c r="BZ471" s="269"/>
      <c r="CA471" s="269"/>
      <c r="CB471" s="269"/>
      <c r="CC471" s="269"/>
      <c r="CD471" s="269"/>
      <c r="CE471" s="269"/>
      <c r="CF471" s="269"/>
      <c r="CG471" s="269"/>
      <c r="CH471" s="269"/>
      <c r="CI471" s="269"/>
      <c r="CJ471" s="269"/>
      <c r="CK471" s="269"/>
      <c r="CL471" s="269"/>
      <c r="CM471" s="269"/>
      <c r="CN471" s="269"/>
      <c r="CO471" s="269"/>
      <c r="CP471" s="269"/>
      <c r="CQ471" s="269"/>
      <c r="CR471" s="269"/>
      <c r="CS471" s="269"/>
      <c r="CT471" s="269"/>
      <c r="CU471" s="269"/>
      <c r="CV471" s="269"/>
      <c r="CW471" s="269"/>
      <c r="CX471" s="269"/>
      <c r="CY471" s="269"/>
      <c r="CZ471" s="269"/>
      <c r="DA471" s="269"/>
      <c r="DB471" s="269"/>
      <c r="DC471" s="269"/>
      <c r="DD471" s="269"/>
      <c r="DE471" s="269"/>
      <c r="DF471" s="269"/>
      <c r="DG471" s="269"/>
      <c r="DH471" s="269"/>
      <c r="DI471" s="269"/>
    </row>
    <row r="472" spans="1:113" x14ac:dyDescent="0.25">
      <c r="A472" s="269"/>
      <c r="B472" s="269"/>
      <c r="C472" s="269"/>
      <c r="D472" s="269"/>
      <c r="E472" s="269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  <c r="AA472" s="269"/>
      <c r="AB472" s="269"/>
      <c r="AC472" s="269"/>
      <c r="AD472" s="269"/>
      <c r="AE472" s="269"/>
      <c r="AF472" s="269"/>
      <c r="AG472" s="269"/>
      <c r="AH472" s="269"/>
      <c r="AI472" s="269"/>
      <c r="AJ472" s="269"/>
      <c r="AK472" s="269"/>
      <c r="AL472" s="269"/>
      <c r="AM472" s="269"/>
      <c r="AN472" s="269"/>
      <c r="AO472" s="269"/>
      <c r="AP472" s="269"/>
      <c r="AQ472" s="269"/>
      <c r="AR472" s="269"/>
      <c r="AS472" s="269"/>
      <c r="AT472" s="269"/>
      <c r="AU472" s="269"/>
      <c r="AV472" s="269"/>
      <c r="AW472" s="269"/>
      <c r="AX472" s="269"/>
      <c r="AY472" s="269"/>
      <c r="AZ472" s="269"/>
      <c r="BA472" s="269"/>
      <c r="BB472" s="269"/>
      <c r="BC472" s="269"/>
      <c r="BD472" s="269"/>
      <c r="BE472" s="269"/>
      <c r="BF472" s="269"/>
      <c r="BG472" s="269"/>
      <c r="BH472" s="269"/>
      <c r="BI472" s="269"/>
      <c r="BJ472" s="269"/>
      <c r="BK472" s="269"/>
      <c r="BL472" s="269"/>
      <c r="BM472" s="269"/>
      <c r="BN472" s="269"/>
      <c r="BO472" s="269"/>
      <c r="BP472" s="269"/>
      <c r="BQ472" s="269"/>
      <c r="BR472" s="269"/>
      <c r="BS472" s="269"/>
      <c r="BT472" s="269"/>
      <c r="BU472" s="269"/>
      <c r="BV472" s="269"/>
      <c r="BW472" s="269"/>
      <c r="BX472" s="269"/>
      <c r="BY472" s="269"/>
      <c r="BZ472" s="269"/>
      <c r="CA472" s="269"/>
      <c r="CB472" s="269"/>
      <c r="CC472" s="269"/>
      <c r="CD472" s="269"/>
      <c r="CE472" s="269"/>
      <c r="CF472" s="269"/>
      <c r="CG472" s="269"/>
      <c r="CH472" s="269"/>
      <c r="CI472" s="269"/>
      <c r="CJ472" s="269"/>
      <c r="CK472" s="269"/>
      <c r="CL472" s="269"/>
      <c r="CM472" s="269"/>
      <c r="CN472" s="269"/>
      <c r="CO472" s="269"/>
      <c r="CP472" s="269"/>
      <c r="CQ472" s="269"/>
      <c r="CR472" s="269"/>
      <c r="CS472" s="269"/>
      <c r="CT472" s="269"/>
      <c r="CU472" s="269"/>
      <c r="CV472" s="269"/>
      <c r="CW472" s="269"/>
      <c r="CX472" s="269"/>
      <c r="CY472" s="269"/>
      <c r="CZ472" s="269"/>
      <c r="DA472" s="269"/>
      <c r="DB472" s="269"/>
      <c r="DC472" s="269"/>
      <c r="DD472" s="269"/>
      <c r="DE472" s="269"/>
      <c r="DF472" s="269"/>
      <c r="DG472" s="269"/>
      <c r="DH472" s="269"/>
      <c r="DI472" s="269"/>
    </row>
    <row r="473" spans="1:113" x14ac:dyDescent="0.25">
      <c r="A473" s="269"/>
      <c r="B473" s="269"/>
      <c r="C473" s="269"/>
      <c r="D473" s="269"/>
      <c r="E473" s="269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  <c r="AA473" s="269"/>
      <c r="AB473" s="269"/>
      <c r="AC473" s="269"/>
      <c r="AD473" s="269"/>
      <c r="AE473" s="269"/>
      <c r="AF473" s="269"/>
      <c r="AG473" s="269"/>
      <c r="AH473" s="269"/>
      <c r="AI473" s="269"/>
      <c r="AJ473" s="269"/>
      <c r="AK473" s="269"/>
      <c r="AL473" s="269"/>
      <c r="AM473" s="269"/>
      <c r="AN473" s="269"/>
      <c r="AO473" s="269"/>
      <c r="AP473" s="269"/>
      <c r="AQ473" s="269"/>
      <c r="AR473" s="269"/>
      <c r="AS473" s="269"/>
      <c r="AT473" s="269"/>
      <c r="AU473" s="269"/>
      <c r="AV473" s="269"/>
      <c r="AW473" s="269"/>
      <c r="AX473" s="269"/>
      <c r="AY473" s="269"/>
      <c r="AZ473" s="269"/>
      <c r="BA473" s="269"/>
      <c r="BB473" s="269"/>
      <c r="BC473" s="269"/>
      <c r="BD473" s="269"/>
      <c r="BE473" s="269"/>
      <c r="BF473" s="269"/>
      <c r="BG473" s="269"/>
      <c r="BH473" s="269"/>
      <c r="BI473" s="269"/>
      <c r="BJ473" s="269"/>
      <c r="BK473" s="269"/>
      <c r="BL473" s="269"/>
      <c r="BM473" s="269"/>
      <c r="BN473" s="269"/>
      <c r="BO473" s="269"/>
      <c r="BP473" s="269"/>
      <c r="BQ473" s="269"/>
      <c r="BR473" s="269"/>
      <c r="BS473" s="269"/>
      <c r="BT473" s="269"/>
      <c r="BU473" s="269"/>
      <c r="BV473" s="269"/>
      <c r="BW473" s="269"/>
      <c r="BX473" s="269"/>
      <c r="BY473" s="269"/>
      <c r="BZ473" s="269"/>
      <c r="CA473" s="269"/>
      <c r="CB473" s="269"/>
      <c r="CC473" s="269"/>
      <c r="CD473" s="269"/>
      <c r="CE473" s="269"/>
      <c r="CF473" s="269"/>
      <c r="CG473" s="269"/>
      <c r="CH473" s="269"/>
      <c r="CI473" s="269"/>
      <c r="CJ473" s="269"/>
      <c r="CK473" s="269"/>
      <c r="CL473" s="269"/>
      <c r="CM473" s="269"/>
      <c r="CN473" s="269"/>
      <c r="CO473" s="269"/>
      <c r="CP473" s="269"/>
      <c r="CQ473" s="269"/>
      <c r="CR473" s="269"/>
      <c r="CS473" s="269"/>
      <c r="CT473" s="269"/>
      <c r="CU473" s="269"/>
      <c r="CV473" s="269"/>
      <c r="CW473" s="269"/>
      <c r="CX473" s="269"/>
      <c r="CY473" s="269"/>
      <c r="CZ473" s="269"/>
      <c r="DA473" s="269"/>
      <c r="DB473" s="269"/>
      <c r="DC473" s="269"/>
      <c r="DD473" s="269"/>
      <c r="DE473" s="269"/>
      <c r="DF473" s="269"/>
      <c r="DG473" s="269"/>
      <c r="DH473" s="269"/>
      <c r="DI473" s="269"/>
    </row>
    <row r="474" spans="1:113" x14ac:dyDescent="0.25">
      <c r="A474" s="269"/>
      <c r="B474" s="269"/>
      <c r="C474" s="269"/>
      <c r="D474" s="269"/>
      <c r="E474" s="269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  <c r="AA474" s="269"/>
      <c r="AB474" s="269"/>
      <c r="AC474" s="269"/>
      <c r="AD474" s="269"/>
      <c r="AE474" s="269"/>
      <c r="AF474" s="269"/>
      <c r="AG474" s="269"/>
      <c r="AH474" s="269"/>
      <c r="AI474" s="269"/>
      <c r="AJ474" s="269"/>
      <c r="AK474" s="269"/>
      <c r="AL474" s="269"/>
      <c r="AM474" s="269"/>
      <c r="AN474" s="269"/>
      <c r="AO474" s="269"/>
      <c r="AP474" s="269"/>
      <c r="AQ474" s="269"/>
      <c r="AR474" s="269"/>
      <c r="AS474" s="269"/>
      <c r="AT474" s="269"/>
      <c r="AU474" s="269"/>
      <c r="AV474" s="269"/>
      <c r="AW474" s="269"/>
      <c r="AX474" s="269"/>
      <c r="AY474" s="269"/>
      <c r="AZ474" s="269"/>
      <c r="BA474" s="269"/>
      <c r="BB474" s="269"/>
      <c r="BC474" s="269"/>
      <c r="BD474" s="269"/>
      <c r="BE474" s="269"/>
      <c r="BF474" s="269"/>
      <c r="BG474" s="269"/>
      <c r="BH474" s="269"/>
      <c r="BI474" s="269"/>
      <c r="BJ474" s="269"/>
      <c r="BK474" s="269"/>
      <c r="BL474" s="269"/>
      <c r="BM474" s="269"/>
      <c r="BN474" s="269"/>
      <c r="BO474" s="269"/>
      <c r="BP474" s="269"/>
      <c r="BQ474" s="269"/>
      <c r="BR474" s="269"/>
      <c r="BS474" s="269"/>
      <c r="BT474" s="269"/>
      <c r="BU474" s="269"/>
      <c r="BV474" s="269"/>
      <c r="BW474" s="269"/>
      <c r="BX474" s="269"/>
      <c r="BY474" s="269"/>
      <c r="BZ474" s="269"/>
      <c r="CA474" s="269"/>
      <c r="CB474" s="269"/>
      <c r="CC474" s="269"/>
      <c r="CD474" s="269"/>
      <c r="CE474" s="269"/>
      <c r="CF474" s="269"/>
      <c r="CG474" s="269"/>
      <c r="CH474" s="269"/>
      <c r="CI474" s="269"/>
      <c r="CJ474" s="269"/>
      <c r="CK474" s="269"/>
      <c r="CL474" s="269"/>
      <c r="CM474" s="269"/>
      <c r="CN474" s="269"/>
      <c r="CO474" s="269"/>
      <c r="CP474" s="269"/>
      <c r="CQ474" s="269"/>
      <c r="CR474" s="269"/>
      <c r="CS474" s="269"/>
      <c r="CT474" s="269"/>
      <c r="CU474" s="269"/>
      <c r="CV474" s="269"/>
      <c r="CW474" s="269"/>
      <c r="CX474" s="269"/>
      <c r="CY474" s="269"/>
      <c r="CZ474" s="269"/>
      <c r="DA474" s="269"/>
      <c r="DB474" s="269"/>
      <c r="DC474" s="269"/>
      <c r="DD474" s="269"/>
      <c r="DE474" s="269"/>
      <c r="DF474" s="269"/>
      <c r="DG474" s="269"/>
      <c r="DH474" s="269"/>
      <c r="DI474" s="269"/>
    </row>
    <row r="475" spans="1:113" x14ac:dyDescent="0.25">
      <c r="A475" s="269"/>
      <c r="B475" s="269"/>
      <c r="C475" s="269"/>
      <c r="D475" s="269"/>
      <c r="E475" s="269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  <c r="AA475" s="269"/>
      <c r="AB475" s="269"/>
      <c r="AC475" s="269"/>
      <c r="AD475" s="269"/>
      <c r="AE475" s="269"/>
      <c r="AF475" s="269"/>
      <c r="AG475" s="269"/>
      <c r="AH475" s="269"/>
      <c r="AI475" s="269"/>
      <c r="AJ475" s="269"/>
      <c r="AK475" s="269"/>
      <c r="AL475" s="269"/>
      <c r="AM475" s="269"/>
      <c r="AN475" s="269"/>
      <c r="AO475" s="269"/>
      <c r="AP475" s="269"/>
      <c r="AQ475" s="269"/>
      <c r="AR475" s="269"/>
      <c r="AS475" s="269"/>
      <c r="AT475" s="269"/>
      <c r="AU475" s="269"/>
      <c r="AV475" s="269"/>
      <c r="AW475" s="269"/>
      <c r="AX475" s="269"/>
      <c r="AY475" s="269"/>
      <c r="AZ475" s="269"/>
      <c r="BA475" s="269"/>
      <c r="BB475" s="269"/>
      <c r="BC475" s="269"/>
      <c r="BD475" s="269"/>
      <c r="BE475" s="269"/>
      <c r="BF475" s="269"/>
      <c r="BG475" s="269"/>
      <c r="BH475" s="269"/>
      <c r="BI475" s="269"/>
      <c r="BJ475" s="269"/>
      <c r="BK475" s="269"/>
      <c r="BL475" s="269"/>
      <c r="BM475" s="269"/>
      <c r="BN475" s="269"/>
      <c r="BO475" s="269"/>
      <c r="BP475" s="269"/>
      <c r="BQ475" s="269"/>
      <c r="BR475" s="269"/>
      <c r="BS475" s="269"/>
      <c r="BT475" s="269"/>
      <c r="BU475" s="269"/>
      <c r="BV475" s="269"/>
      <c r="BW475" s="269"/>
      <c r="BX475" s="269"/>
      <c r="BY475" s="269"/>
      <c r="BZ475" s="269"/>
      <c r="CA475" s="269"/>
      <c r="CB475" s="269"/>
      <c r="CC475" s="269"/>
      <c r="CD475" s="269"/>
      <c r="CE475" s="269"/>
      <c r="CF475" s="269"/>
      <c r="CG475" s="269"/>
      <c r="CH475" s="269"/>
      <c r="CI475" s="269"/>
      <c r="CJ475" s="269"/>
      <c r="CK475" s="269"/>
      <c r="CL475" s="269"/>
      <c r="CM475" s="269"/>
      <c r="CN475" s="269"/>
      <c r="CO475" s="269"/>
      <c r="CP475" s="269"/>
      <c r="CQ475" s="269"/>
      <c r="CR475" s="269"/>
      <c r="CS475" s="269"/>
      <c r="CT475" s="269"/>
      <c r="CU475" s="269"/>
      <c r="CV475" s="269"/>
      <c r="CW475" s="269"/>
      <c r="CX475" s="269"/>
      <c r="CY475" s="269"/>
      <c r="CZ475" s="269"/>
      <c r="DA475" s="269"/>
      <c r="DB475" s="269"/>
      <c r="DC475" s="269"/>
      <c r="DD475" s="269"/>
      <c r="DE475" s="269"/>
      <c r="DF475" s="269"/>
      <c r="DG475" s="269"/>
      <c r="DH475" s="269"/>
      <c r="DI475" s="269"/>
    </row>
    <row r="476" spans="1:113" x14ac:dyDescent="0.25">
      <c r="A476" s="269"/>
      <c r="B476" s="269"/>
      <c r="C476" s="269"/>
      <c r="D476" s="269"/>
      <c r="E476" s="269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  <c r="AA476" s="269"/>
      <c r="AB476" s="269"/>
      <c r="AC476" s="269"/>
      <c r="AD476" s="269"/>
      <c r="AE476" s="269"/>
      <c r="AF476" s="269"/>
      <c r="AG476" s="269"/>
      <c r="AH476" s="269"/>
      <c r="AI476" s="269"/>
      <c r="AJ476" s="269"/>
      <c r="AK476" s="269"/>
      <c r="AL476" s="269"/>
      <c r="AM476" s="269"/>
      <c r="AN476" s="269"/>
      <c r="AO476" s="269"/>
      <c r="AP476" s="269"/>
      <c r="AQ476" s="269"/>
      <c r="AR476" s="269"/>
      <c r="AS476" s="269"/>
      <c r="AT476" s="269"/>
      <c r="AU476" s="269"/>
      <c r="AV476" s="269"/>
      <c r="AW476" s="269"/>
      <c r="AX476" s="269"/>
      <c r="AY476" s="269"/>
      <c r="AZ476" s="269"/>
      <c r="BA476" s="269"/>
      <c r="BB476" s="269"/>
      <c r="BC476" s="269"/>
      <c r="BD476" s="269"/>
      <c r="BE476" s="269"/>
      <c r="BF476" s="269"/>
      <c r="BG476" s="269"/>
      <c r="BH476" s="269"/>
      <c r="BI476" s="269"/>
      <c r="BJ476" s="269"/>
      <c r="BK476" s="269"/>
      <c r="BL476" s="269"/>
      <c r="BM476" s="269"/>
      <c r="BN476" s="269"/>
      <c r="BO476" s="269"/>
      <c r="BP476" s="269"/>
      <c r="BQ476" s="269"/>
      <c r="BR476" s="269"/>
      <c r="BS476" s="269"/>
      <c r="BT476" s="269"/>
      <c r="BU476" s="269"/>
      <c r="BV476" s="269"/>
      <c r="BW476" s="269"/>
      <c r="BX476" s="269"/>
      <c r="BY476" s="269"/>
      <c r="BZ476" s="269"/>
      <c r="CA476" s="269"/>
      <c r="CB476" s="269"/>
      <c r="CC476" s="269"/>
      <c r="CD476" s="269"/>
      <c r="CE476" s="269"/>
      <c r="CF476" s="269"/>
      <c r="CG476" s="269"/>
      <c r="CH476" s="269"/>
      <c r="CI476" s="269"/>
      <c r="CJ476" s="269"/>
      <c r="CK476" s="269"/>
      <c r="CL476" s="269"/>
      <c r="CM476" s="269"/>
      <c r="CN476" s="269"/>
      <c r="CO476" s="269"/>
      <c r="CP476" s="269"/>
      <c r="CQ476" s="269"/>
      <c r="CR476" s="269"/>
      <c r="CS476" s="269"/>
      <c r="CT476" s="269"/>
      <c r="CU476" s="269"/>
      <c r="CV476" s="269"/>
      <c r="CW476" s="269"/>
      <c r="CX476" s="269"/>
      <c r="CY476" s="269"/>
      <c r="CZ476" s="269"/>
      <c r="DA476" s="269"/>
      <c r="DB476" s="269"/>
      <c r="DC476" s="269"/>
      <c r="DD476" s="269"/>
      <c r="DE476" s="269"/>
      <c r="DF476" s="269"/>
      <c r="DG476" s="269"/>
      <c r="DH476" s="269"/>
      <c r="DI476" s="269"/>
    </row>
    <row r="477" spans="1:113" x14ac:dyDescent="0.25">
      <c r="A477" s="269"/>
      <c r="B477" s="269"/>
      <c r="C477" s="269"/>
      <c r="D477" s="269"/>
      <c r="E477" s="269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  <c r="AA477" s="269"/>
      <c r="AB477" s="269"/>
      <c r="AC477" s="269"/>
      <c r="AD477" s="269"/>
      <c r="AE477" s="269"/>
      <c r="AF477" s="269"/>
      <c r="AG477" s="269"/>
      <c r="AH477" s="269"/>
      <c r="AI477" s="269"/>
      <c r="AJ477" s="269"/>
      <c r="AK477" s="269"/>
      <c r="AL477" s="269"/>
      <c r="AM477" s="269"/>
      <c r="AN477" s="269"/>
      <c r="AO477" s="269"/>
      <c r="AP477" s="269"/>
      <c r="AQ477" s="269"/>
      <c r="AR477" s="269"/>
      <c r="AS477" s="269"/>
      <c r="AT477" s="269"/>
      <c r="AU477" s="269"/>
      <c r="AV477" s="269"/>
      <c r="AW477" s="269"/>
      <c r="AX477" s="269"/>
      <c r="AY477" s="269"/>
      <c r="AZ477" s="269"/>
      <c r="BA477" s="269"/>
      <c r="BB477" s="269"/>
      <c r="BC477" s="269"/>
      <c r="BD477" s="269"/>
      <c r="BE477" s="269"/>
      <c r="BF477" s="269"/>
      <c r="BG477" s="269"/>
      <c r="BH477" s="269"/>
      <c r="BI477" s="269"/>
      <c r="BJ477" s="269"/>
      <c r="BK477" s="269"/>
      <c r="BL477" s="269"/>
      <c r="BM477" s="269"/>
      <c r="BN477" s="269"/>
      <c r="BO477" s="269"/>
      <c r="BP477" s="269"/>
      <c r="BQ477" s="269"/>
      <c r="BR477" s="269"/>
      <c r="BS477" s="269"/>
      <c r="BT477" s="269"/>
      <c r="BU477" s="269"/>
      <c r="BV477" s="269"/>
      <c r="BW477" s="269"/>
      <c r="BX477" s="269"/>
      <c r="BY477" s="269"/>
      <c r="BZ477" s="269"/>
      <c r="CA477" s="269"/>
      <c r="CB477" s="269"/>
      <c r="CC477" s="269"/>
      <c r="CD477" s="269"/>
      <c r="CE477" s="269"/>
      <c r="CF477" s="269"/>
      <c r="CG477" s="269"/>
      <c r="CH477" s="269"/>
      <c r="CI477" s="269"/>
      <c r="CJ477" s="269"/>
      <c r="CK477" s="269"/>
      <c r="CL477" s="269"/>
      <c r="CM477" s="269"/>
      <c r="CN477" s="269"/>
      <c r="CO477" s="269"/>
      <c r="CP477" s="269"/>
      <c r="CQ477" s="269"/>
      <c r="CR477" s="269"/>
      <c r="CS477" s="269"/>
      <c r="CT477" s="269"/>
      <c r="CU477" s="269"/>
      <c r="CV477" s="269"/>
      <c r="CW477" s="269"/>
      <c r="CX477" s="269"/>
      <c r="CY477" s="269"/>
      <c r="CZ477" s="269"/>
      <c r="DA477" s="269"/>
      <c r="DB477" s="269"/>
      <c r="DC477" s="269"/>
      <c r="DD477" s="269"/>
      <c r="DE477" s="269"/>
      <c r="DF477" s="269"/>
      <c r="DG477" s="269"/>
      <c r="DH477" s="269"/>
      <c r="DI477" s="269"/>
    </row>
    <row r="478" spans="1:113" x14ac:dyDescent="0.25">
      <c r="A478" s="269"/>
      <c r="B478" s="269"/>
      <c r="C478" s="269"/>
      <c r="D478" s="269"/>
      <c r="E478" s="269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  <c r="AA478" s="269"/>
      <c r="AB478" s="269"/>
      <c r="AC478" s="269"/>
      <c r="AD478" s="269"/>
      <c r="AE478" s="269"/>
      <c r="AF478" s="269"/>
      <c r="AG478" s="269"/>
      <c r="AH478" s="269"/>
      <c r="AI478" s="269"/>
      <c r="AJ478" s="269"/>
      <c r="AK478" s="269"/>
      <c r="AL478" s="269"/>
      <c r="AM478" s="269"/>
      <c r="AN478" s="269"/>
      <c r="AO478" s="269"/>
      <c r="AP478" s="269"/>
      <c r="AQ478" s="269"/>
      <c r="AR478" s="269"/>
      <c r="AS478" s="269"/>
      <c r="AT478" s="269"/>
      <c r="AU478" s="269"/>
      <c r="AV478" s="269"/>
      <c r="AW478" s="269"/>
      <c r="AX478" s="269"/>
      <c r="AY478" s="269"/>
      <c r="AZ478" s="269"/>
      <c r="BA478" s="269"/>
      <c r="BB478" s="269"/>
      <c r="BC478" s="269"/>
      <c r="BD478" s="269"/>
      <c r="BE478" s="269"/>
      <c r="BF478" s="269"/>
      <c r="BG478" s="269"/>
      <c r="BH478" s="269"/>
      <c r="BI478" s="269"/>
      <c r="BJ478" s="269"/>
      <c r="BK478" s="269"/>
      <c r="BL478" s="269"/>
      <c r="BM478" s="269"/>
      <c r="BN478" s="269"/>
      <c r="BO478" s="269"/>
      <c r="BP478" s="269"/>
      <c r="BQ478" s="269"/>
      <c r="BR478" s="269"/>
      <c r="BS478" s="269"/>
      <c r="BT478" s="269"/>
      <c r="BU478" s="269"/>
      <c r="BV478" s="269"/>
      <c r="BW478" s="269"/>
      <c r="BX478" s="269"/>
      <c r="BY478" s="269"/>
      <c r="BZ478" s="269"/>
      <c r="CA478" s="269"/>
      <c r="CB478" s="269"/>
      <c r="CC478" s="269"/>
      <c r="CD478" s="269"/>
      <c r="CE478" s="269"/>
      <c r="CF478" s="269"/>
      <c r="CG478" s="269"/>
      <c r="CH478" s="269"/>
      <c r="CI478" s="269"/>
      <c r="CJ478" s="269"/>
      <c r="CK478" s="269"/>
      <c r="CL478" s="269"/>
      <c r="CM478" s="269"/>
      <c r="CN478" s="269"/>
      <c r="CO478" s="269"/>
      <c r="CP478" s="269"/>
      <c r="CQ478" s="269"/>
      <c r="CR478" s="269"/>
      <c r="CS478" s="269"/>
      <c r="CT478" s="269"/>
      <c r="CU478" s="269"/>
      <c r="CV478" s="269"/>
      <c r="CW478" s="269"/>
      <c r="CX478" s="269"/>
      <c r="CY478" s="269"/>
      <c r="CZ478" s="269"/>
      <c r="DA478" s="269"/>
      <c r="DB478" s="269"/>
      <c r="DC478" s="269"/>
      <c r="DD478" s="269"/>
      <c r="DE478" s="269"/>
      <c r="DF478" s="269"/>
      <c r="DG478" s="269"/>
      <c r="DH478" s="269"/>
      <c r="DI478" s="269"/>
    </row>
    <row r="479" spans="1:113" x14ac:dyDescent="0.25">
      <c r="A479" s="269"/>
      <c r="B479" s="269"/>
      <c r="C479" s="269"/>
      <c r="D479" s="269"/>
      <c r="E479" s="269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  <c r="AA479" s="269"/>
      <c r="AB479" s="269"/>
      <c r="AC479" s="269"/>
      <c r="AD479" s="269"/>
      <c r="AE479" s="269"/>
      <c r="AF479" s="269"/>
      <c r="AG479" s="269"/>
      <c r="AH479" s="269"/>
      <c r="AI479" s="269"/>
      <c r="AJ479" s="269"/>
      <c r="AK479" s="269"/>
      <c r="AL479" s="269"/>
      <c r="AM479" s="269"/>
      <c r="AN479" s="269"/>
      <c r="AO479" s="269"/>
      <c r="AP479" s="269"/>
      <c r="AQ479" s="269"/>
      <c r="AR479" s="269"/>
      <c r="AS479" s="269"/>
      <c r="AT479" s="269"/>
      <c r="AU479" s="269"/>
      <c r="AV479" s="269"/>
      <c r="AW479" s="269"/>
      <c r="AX479" s="269"/>
      <c r="AY479" s="269"/>
      <c r="AZ479" s="269"/>
      <c r="BA479" s="269"/>
      <c r="BB479" s="269"/>
      <c r="BC479" s="269"/>
      <c r="BD479" s="269"/>
      <c r="BE479" s="269"/>
      <c r="BF479" s="269"/>
      <c r="BG479" s="269"/>
      <c r="BH479" s="269"/>
      <c r="BI479" s="269"/>
      <c r="BJ479" s="269"/>
      <c r="BK479" s="269"/>
      <c r="BL479" s="269"/>
      <c r="BM479" s="269"/>
      <c r="BN479" s="269"/>
      <c r="BO479" s="269"/>
      <c r="BP479" s="269"/>
      <c r="BQ479" s="269"/>
      <c r="BR479" s="269"/>
      <c r="BS479" s="269"/>
      <c r="BT479" s="269"/>
      <c r="BU479" s="269"/>
      <c r="BV479" s="269"/>
      <c r="BW479" s="269"/>
      <c r="BX479" s="269"/>
      <c r="BY479" s="269"/>
      <c r="BZ479" s="269"/>
      <c r="CA479" s="269"/>
      <c r="CB479" s="269"/>
      <c r="CC479" s="269"/>
      <c r="CD479" s="269"/>
      <c r="CE479" s="269"/>
      <c r="CF479" s="269"/>
      <c r="CG479" s="269"/>
      <c r="CH479" s="269"/>
      <c r="CI479" s="269"/>
      <c r="CJ479" s="269"/>
      <c r="CK479" s="269"/>
      <c r="CL479" s="269"/>
      <c r="CM479" s="269"/>
      <c r="CN479" s="269"/>
      <c r="CO479" s="269"/>
      <c r="CP479" s="269"/>
      <c r="CQ479" s="269"/>
      <c r="CR479" s="269"/>
      <c r="CS479" s="269"/>
      <c r="CT479" s="269"/>
      <c r="CU479" s="269"/>
      <c r="CV479" s="269"/>
      <c r="CW479" s="269"/>
      <c r="CX479" s="269"/>
      <c r="CY479" s="269"/>
      <c r="CZ479" s="269"/>
      <c r="DA479" s="269"/>
      <c r="DB479" s="269"/>
      <c r="DC479" s="269"/>
      <c r="DD479" s="269"/>
      <c r="DE479" s="269"/>
      <c r="DF479" s="269"/>
      <c r="DG479" s="269"/>
      <c r="DH479" s="269"/>
      <c r="DI479" s="269"/>
    </row>
    <row r="480" spans="1:113" x14ac:dyDescent="0.25">
      <c r="A480" s="269"/>
      <c r="B480" s="269"/>
      <c r="C480" s="269"/>
      <c r="D480" s="269"/>
      <c r="E480" s="269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  <c r="AA480" s="269"/>
      <c r="AB480" s="269"/>
      <c r="AC480" s="269"/>
      <c r="AD480" s="269"/>
      <c r="AE480" s="269"/>
      <c r="AF480" s="269"/>
      <c r="AG480" s="269"/>
      <c r="AH480" s="269"/>
      <c r="AI480" s="269"/>
      <c r="AJ480" s="269"/>
      <c r="AK480" s="269"/>
      <c r="AL480" s="269"/>
      <c r="AM480" s="269"/>
      <c r="AN480" s="269"/>
      <c r="AO480" s="269"/>
      <c r="AP480" s="269"/>
      <c r="AQ480" s="269"/>
      <c r="AR480" s="269"/>
      <c r="AS480" s="269"/>
      <c r="AT480" s="269"/>
      <c r="AU480" s="269"/>
      <c r="AV480" s="269"/>
      <c r="AW480" s="269"/>
      <c r="AX480" s="269"/>
      <c r="AY480" s="269"/>
      <c r="AZ480" s="269"/>
      <c r="BA480" s="269"/>
      <c r="BB480" s="269"/>
      <c r="BC480" s="269"/>
      <c r="BD480" s="269"/>
      <c r="BE480" s="269"/>
      <c r="BF480" s="269"/>
      <c r="BG480" s="269"/>
      <c r="BH480" s="269"/>
      <c r="BI480" s="269"/>
      <c r="BJ480" s="269"/>
      <c r="BK480" s="269"/>
      <c r="BL480" s="269"/>
      <c r="BM480" s="269"/>
      <c r="BN480" s="269"/>
      <c r="BO480" s="269"/>
      <c r="BP480" s="269"/>
      <c r="BQ480" s="269"/>
      <c r="BR480" s="269"/>
      <c r="BS480" s="269"/>
      <c r="BT480" s="269"/>
      <c r="BU480" s="269"/>
      <c r="BV480" s="269"/>
      <c r="BW480" s="269"/>
      <c r="BX480" s="269"/>
      <c r="BY480" s="269"/>
      <c r="BZ480" s="269"/>
      <c r="CA480" s="269"/>
      <c r="CB480" s="269"/>
      <c r="CC480" s="269"/>
      <c r="CD480" s="269"/>
      <c r="CE480" s="269"/>
      <c r="CF480" s="269"/>
      <c r="CG480" s="269"/>
      <c r="CH480" s="269"/>
      <c r="CI480" s="269"/>
      <c r="CJ480" s="269"/>
      <c r="CK480" s="269"/>
      <c r="CL480" s="269"/>
      <c r="CM480" s="269"/>
      <c r="CN480" s="269"/>
      <c r="CO480" s="269"/>
      <c r="CP480" s="269"/>
      <c r="CQ480" s="269"/>
      <c r="CR480" s="269"/>
      <c r="CS480" s="269"/>
      <c r="CT480" s="269"/>
      <c r="CU480" s="269"/>
      <c r="CV480" s="269"/>
      <c r="CW480" s="269"/>
      <c r="CX480" s="269"/>
      <c r="CY480" s="269"/>
      <c r="CZ480" s="269"/>
      <c r="DA480" s="269"/>
      <c r="DB480" s="269"/>
      <c r="DC480" s="269"/>
      <c r="DD480" s="269"/>
      <c r="DE480" s="269"/>
      <c r="DF480" s="269"/>
      <c r="DG480" s="269"/>
      <c r="DH480" s="269"/>
      <c r="DI480" s="269"/>
    </row>
    <row r="481" spans="1:113" x14ac:dyDescent="0.25">
      <c r="A481" s="269"/>
      <c r="B481" s="269"/>
      <c r="C481" s="269"/>
      <c r="D481" s="269"/>
      <c r="E481" s="269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  <c r="AA481" s="269"/>
      <c r="AB481" s="269"/>
      <c r="AC481" s="269"/>
      <c r="AD481" s="269"/>
      <c r="AE481" s="269"/>
      <c r="AF481" s="269"/>
      <c r="AG481" s="269"/>
      <c r="AH481" s="269"/>
      <c r="AI481" s="269"/>
      <c r="AJ481" s="269"/>
      <c r="AK481" s="269"/>
      <c r="AL481" s="269"/>
      <c r="AM481" s="269"/>
      <c r="AN481" s="269"/>
      <c r="AO481" s="269"/>
      <c r="AP481" s="269"/>
      <c r="AQ481" s="269"/>
      <c r="AR481" s="269"/>
      <c r="AS481" s="269"/>
      <c r="AT481" s="269"/>
      <c r="AU481" s="269"/>
      <c r="AV481" s="269"/>
      <c r="AW481" s="269"/>
      <c r="AX481" s="269"/>
      <c r="AY481" s="269"/>
      <c r="AZ481" s="269"/>
      <c r="BA481" s="269"/>
      <c r="BB481" s="269"/>
      <c r="BC481" s="269"/>
      <c r="BD481" s="269"/>
      <c r="BE481" s="269"/>
      <c r="BF481" s="269"/>
      <c r="BG481" s="269"/>
      <c r="BH481" s="269"/>
      <c r="BI481" s="269"/>
      <c r="BJ481" s="269"/>
      <c r="BK481" s="269"/>
      <c r="BL481" s="269"/>
      <c r="BM481" s="269"/>
      <c r="BN481" s="269"/>
      <c r="BO481" s="269"/>
      <c r="BP481" s="269"/>
      <c r="BQ481" s="269"/>
      <c r="BR481" s="269"/>
      <c r="BS481" s="269"/>
      <c r="BT481" s="269"/>
      <c r="BU481" s="269"/>
      <c r="BV481" s="269"/>
      <c r="BW481" s="269"/>
      <c r="BX481" s="269"/>
      <c r="BY481" s="269"/>
      <c r="BZ481" s="269"/>
      <c r="CA481" s="269"/>
      <c r="CB481" s="269"/>
      <c r="CC481" s="269"/>
      <c r="CD481" s="269"/>
      <c r="CE481" s="269"/>
      <c r="CF481" s="269"/>
      <c r="CG481" s="269"/>
      <c r="CH481" s="269"/>
      <c r="CI481" s="269"/>
      <c r="CJ481" s="269"/>
      <c r="CK481" s="269"/>
      <c r="CL481" s="269"/>
      <c r="CM481" s="269"/>
      <c r="CN481" s="269"/>
      <c r="CO481" s="269"/>
      <c r="CP481" s="269"/>
      <c r="CQ481" s="269"/>
      <c r="CR481" s="269"/>
      <c r="CS481" s="269"/>
      <c r="CT481" s="269"/>
      <c r="CU481" s="269"/>
      <c r="CV481" s="269"/>
      <c r="CW481" s="269"/>
      <c r="CX481" s="269"/>
      <c r="CY481" s="269"/>
      <c r="CZ481" s="269"/>
      <c r="DA481" s="269"/>
      <c r="DB481" s="269"/>
      <c r="DC481" s="269"/>
      <c r="DD481" s="269"/>
      <c r="DE481" s="269"/>
      <c r="DF481" s="269"/>
      <c r="DG481" s="269"/>
      <c r="DH481" s="269"/>
      <c r="DI481" s="269"/>
    </row>
    <row r="482" spans="1:113" x14ac:dyDescent="0.25">
      <c r="A482" s="269"/>
      <c r="B482" s="269"/>
      <c r="C482" s="269"/>
      <c r="D482" s="269"/>
      <c r="E482" s="269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  <c r="AA482" s="269"/>
      <c r="AB482" s="269"/>
      <c r="AC482" s="269"/>
      <c r="AD482" s="269"/>
      <c r="AE482" s="269"/>
      <c r="AF482" s="269"/>
      <c r="AG482" s="269"/>
      <c r="AH482" s="269"/>
      <c r="AI482" s="269"/>
      <c r="AJ482" s="269"/>
      <c r="AK482" s="269"/>
      <c r="AL482" s="269"/>
      <c r="AM482" s="269"/>
      <c r="AN482" s="269"/>
      <c r="AO482" s="269"/>
      <c r="AP482" s="269"/>
      <c r="AQ482" s="269"/>
      <c r="AR482" s="269"/>
      <c r="AS482" s="269"/>
      <c r="AT482" s="269"/>
      <c r="AU482" s="269"/>
      <c r="AV482" s="269"/>
      <c r="AW482" s="269"/>
      <c r="AX482" s="269"/>
      <c r="AY482" s="269"/>
      <c r="AZ482" s="269"/>
      <c r="BA482" s="269"/>
      <c r="BB482" s="269"/>
      <c r="BC482" s="269"/>
      <c r="BD482" s="269"/>
      <c r="BE482" s="269"/>
      <c r="BF482" s="269"/>
      <c r="BG482" s="269"/>
      <c r="BH482" s="269"/>
      <c r="BI482" s="269"/>
      <c r="BJ482" s="269"/>
      <c r="BK482" s="269"/>
      <c r="BL482" s="269"/>
      <c r="BM482" s="269"/>
      <c r="BN482" s="269"/>
      <c r="BO482" s="269"/>
      <c r="BP482" s="269"/>
      <c r="BQ482" s="269"/>
      <c r="BR482" s="269"/>
      <c r="BS482" s="269"/>
      <c r="BT482" s="269"/>
      <c r="BU482" s="269"/>
      <c r="BV482" s="269"/>
      <c r="BW482" s="269"/>
      <c r="BX482" s="269"/>
      <c r="BY482" s="269"/>
      <c r="BZ482" s="269"/>
      <c r="CA482" s="269"/>
      <c r="CB482" s="269"/>
      <c r="CC482" s="269"/>
      <c r="CD482" s="269"/>
      <c r="CE482" s="269"/>
      <c r="CF482" s="269"/>
      <c r="CG482" s="269"/>
      <c r="CH482" s="269"/>
      <c r="CI482" s="269"/>
      <c r="CJ482" s="269"/>
      <c r="CK482" s="269"/>
      <c r="CL482" s="269"/>
      <c r="CM482" s="269"/>
      <c r="CN482" s="269"/>
      <c r="CO482" s="269"/>
      <c r="CP482" s="269"/>
      <c r="CQ482" s="269"/>
      <c r="CR482" s="269"/>
      <c r="CS482" s="269"/>
      <c r="CT482" s="269"/>
      <c r="CU482" s="269"/>
      <c r="CV482" s="269"/>
      <c r="CW482" s="269"/>
      <c r="CX482" s="269"/>
      <c r="CY482" s="269"/>
      <c r="CZ482" s="269"/>
      <c r="DA482" s="269"/>
      <c r="DB482" s="269"/>
      <c r="DC482" s="269"/>
      <c r="DD482" s="269"/>
      <c r="DE482" s="269"/>
      <c r="DF482" s="269"/>
      <c r="DG482" s="269"/>
      <c r="DH482" s="269"/>
      <c r="DI482" s="269"/>
    </row>
    <row r="483" spans="1:113" x14ac:dyDescent="0.25">
      <c r="A483" s="269"/>
      <c r="B483" s="269"/>
      <c r="C483" s="269"/>
      <c r="D483" s="269"/>
      <c r="E483" s="269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  <c r="AA483" s="269"/>
      <c r="AB483" s="269"/>
      <c r="AC483" s="269"/>
      <c r="AD483" s="269"/>
      <c r="AE483" s="269"/>
      <c r="AF483" s="269"/>
      <c r="AG483" s="269"/>
      <c r="AH483" s="269"/>
      <c r="AI483" s="269"/>
      <c r="AJ483" s="269"/>
      <c r="AK483" s="269"/>
      <c r="AL483" s="269"/>
      <c r="AM483" s="269"/>
      <c r="AN483" s="269"/>
      <c r="AO483" s="269"/>
      <c r="AP483" s="269"/>
      <c r="AQ483" s="269"/>
      <c r="AR483" s="269"/>
      <c r="AS483" s="269"/>
      <c r="AT483" s="269"/>
      <c r="AU483" s="269"/>
      <c r="AV483" s="269"/>
      <c r="AW483" s="269"/>
      <c r="AX483" s="269"/>
      <c r="AY483" s="269"/>
      <c r="AZ483" s="269"/>
      <c r="BA483" s="269"/>
      <c r="BB483" s="269"/>
      <c r="BC483" s="269"/>
      <c r="BD483" s="269"/>
      <c r="BE483" s="269"/>
      <c r="BF483" s="269"/>
      <c r="BG483" s="269"/>
      <c r="BH483" s="269"/>
      <c r="BI483" s="269"/>
      <c r="BJ483" s="269"/>
      <c r="BK483" s="269"/>
      <c r="BL483" s="269"/>
      <c r="BM483" s="269"/>
      <c r="BN483" s="269"/>
      <c r="BO483" s="269"/>
      <c r="BP483" s="269"/>
      <c r="BQ483" s="269"/>
      <c r="BR483" s="269"/>
      <c r="BS483" s="269"/>
      <c r="BT483" s="269"/>
      <c r="BU483" s="269"/>
      <c r="BV483" s="269"/>
      <c r="BW483" s="269"/>
      <c r="BX483" s="269"/>
      <c r="BY483" s="269"/>
      <c r="BZ483" s="269"/>
      <c r="CA483" s="269"/>
      <c r="CB483" s="269"/>
      <c r="CC483" s="269"/>
      <c r="CD483" s="269"/>
      <c r="CE483" s="269"/>
      <c r="CF483" s="269"/>
      <c r="CG483" s="269"/>
      <c r="CH483" s="269"/>
      <c r="CI483" s="269"/>
      <c r="CJ483" s="269"/>
      <c r="CK483" s="269"/>
      <c r="CL483" s="269"/>
      <c r="CM483" s="269"/>
      <c r="CN483" s="269"/>
      <c r="CO483" s="269"/>
      <c r="CP483" s="269"/>
      <c r="CQ483" s="269"/>
      <c r="CR483" s="269"/>
      <c r="CS483" s="269"/>
      <c r="CT483" s="269"/>
      <c r="CU483" s="269"/>
      <c r="CV483" s="269"/>
      <c r="CW483" s="269"/>
      <c r="CX483" s="269"/>
      <c r="CY483" s="269"/>
      <c r="CZ483" s="269"/>
      <c r="DA483" s="269"/>
      <c r="DB483" s="269"/>
      <c r="DC483" s="269"/>
      <c r="DD483" s="269"/>
      <c r="DE483" s="269"/>
      <c r="DF483" s="269"/>
      <c r="DG483" s="269"/>
      <c r="DH483" s="269"/>
      <c r="DI483" s="269"/>
    </row>
    <row r="484" spans="1:113" x14ac:dyDescent="0.25">
      <c r="A484" s="269"/>
      <c r="B484" s="269"/>
      <c r="C484" s="269"/>
      <c r="D484" s="269"/>
      <c r="E484" s="269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  <c r="AA484" s="269"/>
      <c r="AB484" s="269"/>
      <c r="AC484" s="269"/>
      <c r="AD484" s="269"/>
      <c r="AE484" s="269"/>
      <c r="AF484" s="269"/>
      <c r="AG484" s="269"/>
      <c r="AH484" s="269"/>
      <c r="AI484" s="269"/>
      <c r="AJ484" s="269"/>
      <c r="AK484" s="269"/>
      <c r="AL484" s="269"/>
      <c r="AM484" s="269"/>
      <c r="AN484" s="269"/>
      <c r="AO484" s="269"/>
      <c r="AP484" s="269"/>
      <c r="AQ484" s="269"/>
      <c r="AR484" s="269"/>
      <c r="AS484" s="269"/>
      <c r="AT484" s="269"/>
      <c r="AU484" s="269"/>
      <c r="AV484" s="269"/>
      <c r="AW484" s="269"/>
      <c r="AX484" s="269"/>
      <c r="AY484" s="269"/>
      <c r="AZ484" s="269"/>
      <c r="BA484" s="269"/>
      <c r="BB484" s="269"/>
      <c r="BC484" s="269"/>
      <c r="BD484" s="269"/>
      <c r="BE484" s="269"/>
      <c r="BF484" s="269"/>
      <c r="BG484" s="269"/>
      <c r="BH484" s="269"/>
      <c r="BI484" s="269"/>
      <c r="BJ484" s="269"/>
      <c r="BK484" s="269"/>
      <c r="BL484" s="269"/>
      <c r="BM484" s="269"/>
      <c r="BN484" s="269"/>
      <c r="BO484" s="269"/>
      <c r="BP484" s="269"/>
      <c r="BQ484" s="269"/>
      <c r="BR484" s="269"/>
      <c r="BS484" s="269"/>
      <c r="BT484" s="269"/>
      <c r="BU484" s="269"/>
      <c r="BV484" s="269"/>
      <c r="BW484" s="269"/>
      <c r="BX484" s="269"/>
      <c r="BY484" s="269"/>
      <c r="BZ484" s="269"/>
      <c r="CA484" s="269"/>
      <c r="CB484" s="269"/>
      <c r="CC484" s="269"/>
      <c r="CD484" s="269"/>
      <c r="CE484" s="269"/>
      <c r="CF484" s="269"/>
      <c r="CG484" s="269"/>
      <c r="CH484" s="269"/>
      <c r="CI484" s="269"/>
      <c r="CJ484" s="269"/>
      <c r="CK484" s="269"/>
      <c r="CL484" s="269"/>
      <c r="CM484" s="269"/>
      <c r="CN484" s="269"/>
      <c r="CO484" s="269"/>
      <c r="CP484" s="269"/>
      <c r="CQ484" s="269"/>
      <c r="CR484" s="269"/>
      <c r="CS484" s="269"/>
      <c r="CT484" s="269"/>
      <c r="CU484" s="269"/>
      <c r="CV484" s="269"/>
      <c r="CW484" s="269"/>
      <c r="CX484" s="269"/>
      <c r="CY484" s="269"/>
      <c r="CZ484" s="269"/>
      <c r="DA484" s="269"/>
      <c r="DB484" s="269"/>
      <c r="DC484" s="269"/>
      <c r="DD484" s="269"/>
      <c r="DE484" s="269"/>
      <c r="DF484" s="269"/>
      <c r="DG484" s="269"/>
      <c r="DH484" s="269"/>
      <c r="DI484" s="269"/>
    </row>
    <row r="485" spans="1:113" x14ac:dyDescent="0.25">
      <c r="A485" s="269"/>
      <c r="B485" s="269"/>
      <c r="C485" s="269"/>
      <c r="D485" s="269"/>
      <c r="E485" s="269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  <c r="AA485" s="269"/>
      <c r="AB485" s="269"/>
      <c r="AC485" s="269"/>
      <c r="AD485" s="269"/>
      <c r="AE485" s="269"/>
      <c r="AF485" s="269"/>
      <c r="AG485" s="269"/>
      <c r="AH485" s="269"/>
      <c r="AI485" s="269"/>
      <c r="AJ485" s="269"/>
      <c r="AK485" s="269"/>
      <c r="AL485" s="269"/>
      <c r="AM485" s="269"/>
      <c r="AN485" s="269"/>
      <c r="AO485" s="269"/>
      <c r="AP485" s="269"/>
      <c r="AQ485" s="269"/>
      <c r="AR485" s="269"/>
      <c r="AS485" s="269"/>
      <c r="AT485" s="269"/>
      <c r="AU485" s="269"/>
      <c r="AV485" s="269"/>
      <c r="AW485" s="269"/>
      <c r="AX485" s="269"/>
      <c r="AY485" s="269"/>
      <c r="AZ485" s="269"/>
      <c r="BA485" s="269"/>
      <c r="BB485" s="269"/>
      <c r="BC485" s="269"/>
      <c r="BD485" s="269"/>
      <c r="BE485" s="269"/>
      <c r="BF485" s="269"/>
      <c r="BG485" s="269"/>
      <c r="BH485" s="269"/>
      <c r="BI485" s="269"/>
      <c r="BJ485" s="269"/>
      <c r="BK485" s="269"/>
      <c r="BL485" s="269"/>
      <c r="BM485" s="269"/>
      <c r="BN485" s="269"/>
      <c r="BO485" s="269"/>
      <c r="BP485" s="269"/>
      <c r="BQ485" s="269"/>
      <c r="BR485" s="269"/>
      <c r="BS485" s="269"/>
      <c r="BT485" s="269"/>
      <c r="BU485" s="269"/>
      <c r="BV485" s="269"/>
      <c r="BW485" s="269"/>
      <c r="BX485" s="269"/>
      <c r="BY485" s="269"/>
      <c r="BZ485" s="269"/>
      <c r="CA485" s="269"/>
      <c r="CB485" s="269"/>
      <c r="CC485" s="269"/>
      <c r="CD485" s="269"/>
      <c r="CE485" s="269"/>
      <c r="CF485" s="269"/>
      <c r="CG485" s="269"/>
      <c r="CH485" s="269"/>
      <c r="CI485" s="269"/>
      <c r="CJ485" s="269"/>
      <c r="CK485" s="269"/>
      <c r="CL485" s="269"/>
      <c r="CM485" s="269"/>
      <c r="CN485" s="269"/>
      <c r="CO485" s="269"/>
      <c r="CP485" s="269"/>
      <c r="CQ485" s="269"/>
      <c r="CR485" s="269"/>
      <c r="CS485" s="269"/>
      <c r="CT485" s="269"/>
      <c r="CU485" s="269"/>
      <c r="CV485" s="269"/>
      <c r="CW485" s="269"/>
      <c r="CX485" s="269"/>
      <c r="CY485" s="269"/>
      <c r="CZ485" s="269"/>
      <c r="DA485" s="269"/>
      <c r="DB485" s="269"/>
      <c r="DC485" s="269"/>
      <c r="DD485" s="269"/>
      <c r="DE485" s="269"/>
      <c r="DF485" s="269"/>
      <c r="DG485" s="269"/>
      <c r="DH485" s="269"/>
      <c r="DI485" s="269"/>
    </row>
    <row r="486" spans="1:113" x14ac:dyDescent="0.25">
      <c r="A486" s="269"/>
      <c r="B486" s="269"/>
      <c r="C486" s="269"/>
      <c r="D486" s="269"/>
      <c r="E486" s="269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  <c r="AA486" s="269"/>
      <c r="AB486" s="269"/>
      <c r="AC486" s="269"/>
      <c r="AD486" s="269"/>
      <c r="AE486" s="269"/>
      <c r="AF486" s="269"/>
      <c r="AG486" s="269"/>
      <c r="AH486" s="269"/>
      <c r="AI486" s="269"/>
      <c r="AJ486" s="269"/>
      <c r="AK486" s="269"/>
      <c r="AL486" s="269"/>
      <c r="AM486" s="269"/>
      <c r="AN486" s="269"/>
      <c r="AO486" s="269"/>
      <c r="AP486" s="269"/>
      <c r="AQ486" s="269"/>
      <c r="AR486" s="269"/>
      <c r="AS486" s="269"/>
      <c r="AT486" s="269"/>
      <c r="AU486" s="269"/>
      <c r="AV486" s="269"/>
      <c r="AW486" s="269"/>
      <c r="AX486" s="269"/>
      <c r="AY486" s="269"/>
      <c r="AZ486" s="269"/>
      <c r="BA486" s="269"/>
      <c r="BB486" s="269"/>
      <c r="BC486" s="269"/>
      <c r="BD486" s="269"/>
      <c r="BE486" s="269"/>
      <c r="BF486" s="269"/>
      <c r="BG486" s="269"/>
      <c r="BH486" s="269"/>
      <c r="BI486" s="269"/>
      <c r="BJ486" s="269"/>
      <c r="BK486" s="269"/>
      <c r="BL486" s="269"/>
      <c r="BM486" s="269"/>
      <c r="BN486" s="269"/>
      <c r="BO486" s="269"/>
      <c r="BP486" s="269"/>
      <c r="BQ486" s="269"/>
      <c r="BR486" s="269"/>
      <c r="BS486" s="269"/>
      <c r="BT486" s="269"/>
      <c r="BU486" s="269"/>
      <c r="BV486" s="269"/>
      <c r="BW486" s="269"/>
      <c r="BX486" s="269"/>
      <c r="BY486" s="269"/>
      <c r="BZ486" s="269"/>
      <c r="CA486" s="269"/>
      <c r="CB486" s="269"/>
      <c r="CC486" s="269"/>
      <c r="CD486" s="269"/>
      <c r="CE486" s="269"/>
      <c r="CF486" s="269"/>
      <c r="CG486" s="269"/>
      <c r="CH486" s="269"/>
      <c r="CI486" s="269"/>
      <c r="CJ486" s="269"/>
      <c r="CK486" s="269"/>
      <c r="CL486" s="269"/>
      <c r="CM486" s="269"/>
      <c r="CN486" s="269"/>
      <c r="CO486" s="269"/>
      <c r="CP486" s="269"/>
      <c r="CQ486" s="269"/>
      <c r="CR486" s="269"/>
      <c r="CS486" s="269"/>
      <c r="CT486" s="269"/>
      <c r="CU486" s="269"/>
      <c r="CV486" s="269"/>
      <c r="CW486" s="269"/>
      <c r="CX486" s="269"/>
      <c r="CY486" s="269"/>
      <c r="CZ486" s="269"/>
      <c r="DA486" s="269"/>
      <c r="DB486" s="269"/>
      <c r="DC486" s="269"/>
      <c r="DD486" s="269"/>
      <c r="DE486" s="269"/>
      <c r="DF486" s="269"/>
      <c r="DG486" s="269"/>
      <c r="DH486" s="269"/>
      <c r="DI486" s="269"/>
    </row>
    <row r="487" spans="1:113" x14ac:dyDescent="0.25">
      <c r="A487" s="269"/>
      <c r="B487" s="269"/>
      <c r="C487" s="269"/>
      <c r="D487" s="269"/>
      <c r="E487" s="269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  <c r="AA487" s="269"/>
      <c r="AB487" s="269"/>
      <c r="AC487" s="269"/>
      <c r="AD487" s="269"/>
      <c r="AE487" s="269"/>
      <c r="AF487" s="269"/>
      <c r="AG487" s="269"/>
      <c r="AH487" s="269"/>
      <c r="AI487" s="269"/>
      <c r="AJ487" s="269"/>
      <c r="AK487" s="269"/>
      <c r="AL487" s="269"/>
      <c r="AM487" s="269"/>
      <c r="AN487" s="269"/>
      <c r="AO487" s="269"/>
      <c r="AP487" s="269"/>
      <c r="AQ487" s="269"/>
      <c r="AR487" s="269"/>
      <c r="AS487" s="269"/>
      <c r="AT487" s="269"/>
      <c r="AU487" s="269"/>
      <c r="AV487" s="269"/>
      <c r="AW487" s="269"/>
      <c r="AX487" s="269"/>
      <c r="AY487" s="269"/>
      <c r="AZ487" s="269"/>
      <c r="BA487" s="269"/>
      <c r="BB487" s="269"/>
      <c r="BC487" s="269"/>
      <c r="BD487" s="269"/>
      <c r="BE487" s="269"/>
      <c r="BF487" s="269"/>
      <c r="BG487" s="269"/>
      <c r="BH487" s="269"/>
      <c r="BI487" s="269"/>
      <c r="BJ487" s="269"/>
      <c r="BK487" s="269"/>
      <c r="BL487" s="269"/>
      <c r="BM487" s="269"/>
      <c r="BN487" s="269"/>
      <c r="BO487" s="269"/>
      <c r="BP487" s="269"/>
      <c r="BQ487" s="269"/>
      <c r="BR487" s="269"/>
      <c r="BS487" s="269"/>
      <c r="BT487" s="269"/>
      <c r="BU487" s="269"/>
      <c r="BV487" s="269"/>
      <c r="BW487" s="269"/>
      <c r="BX487" s="269"/>
      <c r="BY487" s="269"/>
      <c r="BZ487" s="269"/>
      <c r="CA487" s="269"/>
      <c r="CB487" s="269"/>
      <c r="CC487" s="269"/>
      <c r="CD487" s="269"/>
      <c r="CE487" s="269"/>
      <c r="CF487" s="269"/>
      <c r="CG487" s="269"/>
      <c r="CH487" s="269"/>
      <c r="CI487" s="269"/>
      <c r="CJ487" s="269"/>
      <c r="CK487" s="269"/>
      <c r="CL487" s="269"/>
      <c r="CM487" s="269"/>
      <c r="CN487" s="269"/>
      <c r="CO487" s="269"/>
      <c r="CP487" s="269"/>
      <c r="CQ487" s="269"/>
      <c r="CR487" s="269"/>
      <c r="CS487" s="269"/>
      <c r="CT487" s="269"/>
      <c r="CU487" s="269"/>
      <c r="CV487" s="269"/>
      <c r="CW487" s="269"/>
      <c r="CX487" s="269"/>
      <c r="CY487" s="269"/>
      <c r="CZ487" s="269"/>
      <c r="DA487" s="269"/>
      <c r="DB487" s="269"/>
      <c r="DC487" s="269"/>
      <c r="DD487" s="269"/>
      <c r="DE487" s="269"/>
      <c r="DF487" s="269"/>
      <c r="DG487" s="269"/>
      <c r="DH487" s="269"/>
      <c r="DI487" s="269"/>
    </row>
    <row r="488" spans="1:113" x14ac:dyDescent="0.25">
      <c r="A488" s="269"/>
      <c r="B488" s="269"/>
      <c r="C488" s="269"/>
      <c r="D488" s="269"/>
      <c r="E488" s="269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  <c r="AA488" s="269"/>
      <c r="AB488" s="269"/>
      <c r="AC488" s="269"/>
      <c r="AD488" s="269"/>
      <c r="AE488" s="269"/>
      <c r="AF488" s="269"/>
      <c r="AG488" s="269"/>
      <c r="AH488" s="269"/>
      <c r="AI488" s="269"/>
      <c r="AJ488" s="269"/>
      <c r="AK488" s="269"/>
      <c r="AL488" s="269"/>
      <c r="AM488" s="269"/>
      <c r="AN488" s="269"/>
      <c r="AO488" s="269"/>
      <c r="AP488" s="269"/>
      <c r="AQ488" s="269"/>
      <c r="AR488" s="269"/>
      <c r="AS488" s="269"/>
      <c r="AT488" s="269"/>
      <c r="AU488" s="269"/>
      <c r="AV488" s="269"/>
      <c r="AW488" s="269"/>
      <c r="AX488" s="269"/>
      <c r="AY488" s="269"/>
      <c r="AZ488" s="269"/>
      <c r="BA488" s="269"/>
      <c r="BB488" s="269"/>
      <c r="BC488" s="269"/>
      <c r="BD488" s="269"/>
      <c r="BE488" s="269"/>
      <c r="BF488" s="269"/>
      <c r="BG488" s="269"/>
      <c r="BH488" s="269"/>
      <c r="BI488" s="269"/>
      <c r="BJ488" s="269"/>
      <c r="BK488" s="269"/>
      <c r="BL488" s="269"/>
      <c r="BM488" s="269"/>
      <c r="BN488" s="269"/>
      <c r="BO488" s="269"/>
      <c r="BP488" s="269"/>
      <c r="BQ488" s="269"/>
      <c r="BR488" s="269"/>
      <c r="BS488" s="269"/>
      <c r="BT488" s="269"/>
      <c r="BU488" s="269"/>
      <c r="BV488" s="269"/>
      <c r="BW488" s="269"/>
      <c r="BX488" s="269"/>
      <c r="BY488" s="269"/>
      <c r="BZ488" s="269"/>
      <c r="CA488" s="269"/>
      <c r="CB488" s="269"/>
      <c r="CC488" s="269"/>
      <c r="CD488" s="269"/>
      <c r="CE488" s="269"/>
      <c r="CF488" s="269"/>
      <c r="CG488" s="269"/>
      <c r="CH488" s="269"/>
      <c r="CI488" s="269"/>
      <c r="CJ488" s="269"/>
      <c r="CK488" s="269"/>
      <c r="CL488" s="269"/>
      <c r="CM488" s="269"/>
      <c r="CN488" s="269"/>
      <c r="CO488" s="269"/>
      <c r="CP488" s="269"/>
      <c r="CQ488" s="269"/>
      <c r="CR488" s="269"/>
      <c r="CS488" s="269"/>
      <c r="CT488" s="269"/>
      <c r="CU488" s="269"/>
      <c r="CV488" s="269"/>
      <c r="CW488" s="269"/>
      <c r="CX488" s="269"/>
      <c r="CY488" s="269"/>
      <c r="CZ488" s="269"/>
      <c r="DA488" s="269"/>
      <c r="DB488" s="269"/>
      <c r="DC488" s="269"/>
      <c r="DD488" s="269"/>
      <c r="DE488" s="269"/>
      <c r="DF488" s="269"/>
      <c r="DG488" s="269"/>
      <c r="DH488" s="269"/>
      <c r="DI488" s="269"/>
    </row>
    <row r="489" spans="1:113" x14ac:dyDescent="0.25">
      <c r="A489" s="269"/>
      <c r="B489" s="269"/>
      <c r="C489" s="269"/>
      <c r="D489" s="269"/>
      <c r="E489" s="269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  <c r="AA489" s="269"/>
      <c r="AB489" s="269"/>
      <c r="AC489" s="269"/>
      <c r="AD489" s="269"/>
      <c r="AE489" s="269"/>
      <c r="AF489" s="269"/>
      <c r="AG489" s="269"/>
      <c r="AH489" s="269"/>
      <c r="AI489" s="269"/>
      <c r="AJ489" s="269"/>
      <c r="AK489" s="269"/>
      <c r="AL489" s="269"/>
      <c r="AM489" s="269"/>
      <c r="AN489" s="269"/>
      <c r="AO489" s="269"/>
      <c r="AP489" s="269"/>
      <c r="AQ489" s="269"/>
      <c r="AR489" s="269"/>
      <c r="AS489" s="269"/>
      <c r="AT489" s="269"/>
      <c r="AU489" s="269"/>
      <c r="AV489" s="269"/>
      <c r="AW489" s="269"/>
      <c r="AX489" s="269"/>
      <c r="AY489" s="269"/>
      <c r="AZ489" s="269"/>
      <c r="BA489" s="269"/>
      <c r="BB489" s="269"/>
      <c r="BC489" s="269"/>
      <c r="BD489" s="269"/>
      <c r="BE489" s="269"/>
      <c r="BF489" s="269"/>
      <c r="BG489" s="269"/>
      <c r="BH489" s="269"/>
      <c r="BI489" s="269"/>
      <c r="BJ489" s="269"/>
      <c r="BK489" s="269"/>
      <c r="BL489" s="269"/>
      <c r="BM489" s="269"/>
      <c r="BN489" s="269"/>
      <c r="BO489" s="269"/>
      <c r="BP489" s="269"/>
      <c r="BQ489" s="269"/>
      <c r="BR489" s="269"/>
      <c r="BS489" s="269"/>
      <c r="BT489" s="269"/>
      <c r="BU489" s="269"/>
      <c r="BV489" s="269"/>
      <c r="BW489" s="269"/>
      <c r="BX489" s="269"/>
      <c r="BY489" s="269"/>
      <c r="BZ489" s="269"/>
      <c r="CA489" s="269"/>
      <c r="CB489" s="269"/>
      <c r="CC489" s="269"/>
      <c r="CD489" s="269"/>
      <c r="CE489" s="269"/>
      <c r="CF489" s="269"/>
      <c r="CG489" s="269"/>
      <c r="CH489" s="269"/>
      <c r="CI489" s="269"/>
      <c r="CJ489" s="269"/>
      <c r="CK489" s="269"/>
      <c r="CL489" s="269"/>
      <c r="CM489" s="269"/>
      <c r="CN489" s="269"/>
      <c r="CO489" s="269"/>
      <c r="CP489" s="269"/>
      <c r="CQ489" s="269"/>
      <c r="CR489" s="269"/>
      <c r="CS489" s="269"/>
      <c r="CT489" s="269"/>
      <c r="CU489" s="269"/>
      <c r="CV489" s="269"/>
      <c r="CW489" s="269"/>
      <c r="CX489" s="269"/>
      <c r="CY489" s="269"/>
      <c r="CZ489" s="269"/>
      <c r="DA489" s="269"/>
      <c r="DB489" s="269"/>
      <c r="DC489" s="269"/>
      <c r="DD489" s="269"/>
      <c r="DE489" s="269"/>
      <c r="DF489" s="269"/>
      <c r="DG489" s="269"/>
      <c r="DH489" s="269"/>
      <c r="DI489" s="269"/>
    </row>
    <row r="490" spans="1:113" x14ac:dyDescent="0.25">
      <c r="A490" s="269"/>
      <c r="B490" s="269"/>
      <c r="C490" s="269"/>
      <c r="D490" s="269"/>
      <c r="E490" s="269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  <c r="AA490" s="269"/>
      <c r="AB490" s="269"/>
      <c r="AC490" s="269"/>
      <c r="AD490" s="269"/>
      <c r="AE490" s="269"/>
      <c r="AF490" s="269"/>
      <c r="AG490" s="269"/>
      <c r="AH490" s="269"/>
      <c r="AI490" s="269"/>
      <c r="AJ490" s="269"/>
      <c r="AK490" s="269"/>
      <c r="AL490" s="269"/>
      <c r="AM490" s="269"/>
      <c r="AN490" s="269"/>
      <c r="AO490" s="269"/>
      <c r="AP490" s="269"/>
      <c r="AQ490" s="269"/>
      <c r="AR490" s="269"/>
      <c r="AS490" s="269"/>
      <c r="AT490" s="269"/>
      <c r="AU490" s="269"/>
      <c r="AV490" s="269"/>
      <c r="AW490" s="269"/>
      <c r="AX490" s="269"/>
      <c r="AY490" s="269"/>
      <c r="AZ490" s="269"/>
      <c r="BA490" s="269"/>
      <c r="BB490" s="269"/>
      <c r="BC490" s="269"/>
      <c r="BD490" s="269"/>
      <c r="BE490" s="269"/>
      <c r="BF490" s="269"/>
      <c r="BG490" s="269"/>
      <c r="BH490" s="269"/>
      <c r="BI490" s="269"/>
      <c r="BJ490" s="269"/>
      <c r="BK490" s="269"/>
      <c r="BL490" s="269"/>
      <c r="BM490" s="269"/>
      <c r="BN490" s="269"/>
      <c r="BO490" s="269"/>
      <c r="BP490" s="269"/>
      <c r="BQ490" s="269"/>
      <c r="BR490" s="269"/>
      <c r="BS490" s="269"/>
      <c r="BT490" s="269"/>
      <c r="BU490" s="269"/>
      <c r="BV490" s="269"/>
      <c r="BW490" s="269"/>
      <c r="BX490" s="269"/>
      <c r="BY490" s="269"/>
      <c r="BZ490" s="269"/>
      <c r="CA490" s="269"/>
      <c r="CB490" s="269"/>
      <c r="CC490" s="269"/>
      <c r="CD490" s="269"/>
      <c r="CE490" s="269"/>
      <c r="CF490" s="269"/>
      <c r="CG490" s="269"/>
      <c r="CH490" s="269"/>
      <c r="CI490" s="269"/>
      <c r="CJ490" s="269"/>
      <c r="CK490" s="269"/>
      <c r="CL490" s="269"/>
      <c r="CM490" s="269"/>
      <c r="CN490" s="269"/>
      <c r="CO490" s="269"/>
      <c r="CP490" s="269"/>
      <c r="CQ490" s="269"/>
      <c r="CR490" s="269"/>
      <c r="CS490" s="269"/>
      <c r="CT490" s="269"/>
      <c r="CU490" s="269"/>
      <c r="CV490" s="269"/>
      <c r="CW490" s="269"/>
      <c r="CX490" s="269"/>
      <c r="CY490" s="269"/>
      <c r="CZ490" s="269"/>
      <c r="DA490" s="269"/>
      <c r="DB490" s="269"/>
      <c r="DC490" s="269"/>
      <c r="DD490" s="269"/>
      <c r="DE490" s="269"/>
      <c r="DF490" s="269"/>
      <c r="DG490" s="269"/>
      <c r="DH490" s="269"/>
      <c r="DI490" s="269"/>
    </row>
    <row r="491" spans="1:113" x14ac:dyDescent="0.25">
      <c r="A491" s="269"/>
      <c r="B491" s="269"/>
      <c r="C491" s="269"/>
      <c r="D491" s="269"/>
      <c r="E491" s="269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  <c r="AA491" s="269"/>
      <c r="AB491" s="269"/>
      <c r="AC491" s="269"/>
      <c r="AD491" s="269"/>
      <c r="AE491" s="269"/>
      <c r="AF491" s="269"/>
      <c r="AG491" s="269"/>
      <c r="AH491" s="269"/>
      <c r="AI491" s="269"/>
      <c r="AJ491" s="269"/>
      <c r="AK491" s="269"/>
      <c r="AL491" s="269"/>
      <c r="AM491" s="269"/>
      <c r="AN491" s="269"/>
      <c r="AO491" s="269"/>
      <c r="AP491" s="269"/>
      <c r="AQ491" s="269"/>
      <c r="AR491" s="269"/>
      <c r="AS491" s="269"/>
      <c r="AT491" s="269"/>
      <c r="AU491" s="269"/>
      <c r="AV491" s="269"/>
      <c r="AW491" s="269"/>
      <c r="AX491" s="269"/>
      <c r="AY491" s="269"/>
      <c r="AZ491" s="269"/>
      <c r="BA491" s="269"/>
      <c r="BB491" s="269"/>
      <c r="BC491" s="269"/>
      <c r="BD491" s="269"/>
      <c r="BE491" s="269"/>
      <c r="BF491" s="269"/>
      <c r="BG491" s="269"/>
      <c r="BH491" s="269"/>
      <c r="BI491" s="269"/>
      <c r="BJ491" s="269"/>
      <c r="BK491" s="269"/>
      <c r="BL491" s="269"/>
      <c r="BM491" s="269"/>
      <c r="BN491" s="269"/>
      <c r="BO491" s="269"/>
      <c r="BP491" s="269"/>
      <c r="BQ491" s="269"/>
      <c r="BR491" s="269"/>
      <c r="BS491" s="269"/>
      <c r="BT491" s="269"/>
      <c r="BU491" s="269"/>
      <c r="BV491" s="269"/>
      <c r="BW491" s="269"/>
      <c r="BX491" s="269"/>
      <c r="BY491" s="269"/>
      <c r="BZ491" s="269"/>
      <c r="CA491" s="269"/>
      <c r="CB491" s="269"/>
      <c r="CC491" s="269"/>
      <c r="CD491" s="269"/>
      <c r="CE491" s="269"/>
      <c r="CF491" s="269"/>
      <c r="CG491" s="269"/>
      <c r="CH491" s="269"/>
      <c r="CI491" s="269"/>
      <c r="CJ491" s="269"/>
      <c r="CK491" s="269"/>
      <c r="CL491" s="269"/>
      <c r="CM491" s="269"/>
      <c r="CN491" s="269"/>
      <c r="CO491" s="269"/>
      <c r="CP491" s="269"/>
      <c r="CQ491" s="269"/>
      <c r="CR491" s="269"/>
      <c r="CS491" s="269"/>
      <c r="CT491" s="269"/>
      <c r="CU491" s="269"/>
      <c r="CV491" s="269"/>
      <c r="CW491" s="269"/>
      <c r="CX491" s="269"/>
      <c r="CY491" s="269"/>
      <c r="CZ491" s="269"/>
      <c r="DA491" s="269"/>
      <c r="DB491" s="269"/>
      <c r="DC491" s="269"/>
      <c r="DD491" s="269"/>
      <c r="DE491" s="269"/>
      <c r="DF491" s="269"/>
      <c r="DG491" s="269"/>
      <c r="DH491" s="269"/>
      <c r="DI491" s="269"/>
    </row>
    <row r="492" spans="1:113" x14ac:dyDescent="0.25">
      <c r="A492" s="269"/>
      <c r="B492" s="269"/>
      <c r="C492" s="269"/>
      <c r="D492" s="269"/>
      <c r="E492" s="269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  <c r="AA492" s="269"/>
      <c r="AB492" s="269"/>
      <c r="AC492" s="269"/>
      <c r="AD492" s="269"/>
      <c r="AE492" s="269"/>
      <c r="AF492" s="269"/>
      <c r="AG492" s="269"/>
      <c r="AH492" s="269"/>
      <c r="AI492" s="269"/>
      <c r="AJ492" s="269"/>
      <c r="AK492" s="269"/>
      <c r="AL492" s="269"/>
      <c r="AM492" s="269"/>
      <c r="AN492" s="269"/>
      <c r="AO492" s="269"/>
      <c r="AP492" s="269"/>
      <c r="AQ492" s="269"/>
      <c r="AR492" s="269"/>
      <c r="AS492" s="269"/>
      <c r="AT492" s="269"/>
      <c r="AU492" s="269"/>
      <c r="AV492" s="269"/>
      <c r="AW492" s="269"/>
      <c r="AX492" s="269"/>
      <c r="AY492" s="269"/>
      <c r="AZ492" s="269"/>
      <c r="BA492" s="269"/>
      <c r="BB492" s="269"/>
      <c r="BC492" s="269"/>
      <c r="BD492" s="269"/>
      <c r="BE492" s="269"/>
      <c r="BF492" s="269"/>
      <c r="BG492" s="269"/>
      <c r="BH492" s="269"/>
      <c r="BI492" s="269"/>
      <c r="BJ492" s="269"/>
      <c r="BK492" s="269"/>
      <c r="BL492" s="269"/>
      <c r="BM492" s="269"/>
      <c r="BN492" s="269"/>
      <c r="BO492" s="269"/>
      <c r="BP492" s="269"/>
      <c r="BQ492" s="269"/>
      <c r="BR492" s="269"/>
      <c r="BS492" s="269"/>
      <c r="BT492" s="269"/>
      <c r="BU492" s="269"/>
      <c r="BV492" s="269"/>
      <c r="BW492" s="269"/>
      <c r="BX492" s="269"/>
      <c r="BY492" s="269"/>
      <c r="BZ492" s="269"/>
      <c r="CA492" s="269"/>
      <c r="CB492" s="269"/>
      <c r="CC492" s="269"/>
      <c r="CD492" s="269"/>
      <c r="CE492" s="269"/>
      <c r="CF492" s="269"/>
      <c r="CG492" s="269"/>
      <c r="CH492" s="269"/>
      <c r="CI492" s="269"/>
      <c r="CJ492" s="269"/>
      <c r="CK492" s="269"/>
      <c r="CL492" s="269"/>
      <c r="CM492" s="269"/>
      <c r="CN492" s="269"/>
      <c r="CO492" s="269"/>
      <c r="CP492" s="269"/>
      <c r="CQ492" s="269"/>
      <c r="CR492" s="269"/>
      <c r="CS492" s="269"/>
      <c r="CT492" s="269"/>
      <c r="CU492" s="269"/>
      <c r="CV492" s="269"/>
      <c r="CW492" s="269"/>
      <c r="CX492" s="269"/>
      <c r="CY492" s="269"/>
      <c r="CZ492" s="269"/>
      <c r="DA492" s="269"/>
      <c r="DB492" s="269"/>
      <c r="DC492" s="269"/>
      <c r="DD492" s="269"/>
      <c r="DE492" s="269"/>
      <c r="DF492" s="269"/>
      <c r="DG492" s="269"/>
      <c r="DH492" s="269"/>
      <c r="DI492" s="269"/>
    </row>
    <row r="493" spans="1:113" x14ac:dyDescent="0.25">
      <c r="A493" s="269"/>
      <c r="B493" s="269"/>
      <c r="C493" s="269"/>
      <c r="D493" s="269"/>
      <c r="E493" s="269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  <c r="AA493" s="269"/>
      <c r="AB493" s="269"/>
      <c r="AC493" s="269"/>
      <c r="AD493" s="269"/>
      <c r="AE493" s="269"/>
      <c r="AF493" s="269"/>
      <c r="AG493" s="269"/>
      <c r="AH493" s="269"/>
      <c r="AI493" s="269"/>
      <c r="AJ493" s="269"/>
      <c r="AK493" s="269"/>
      <c r="AL493" s="269"/>
      <c r="AM493" s="269"/>
      <c r="AN493" s="269"/>
      <c r="AO493" s="269"/>
      <c r="AP493" s="269"/>
      <c r="AQ493" s="269"/>
      <c r="AR493" s="269"/>
      <c r="AS493" s="269"/>
      <c r="AT493" s="269"/>
      <c r="AU493" s="269"/>
      <c r="AV493" s="269"/>
      <c r="AW493" s="269"/>
      <c r="AX493" s="269"/>
      <c r="AY493" s="269"/>
      <c r="AZ493" s="269"/>
      <c r="BA493" s="269"/>
      <c r="BB493" s="269"/>
      <c r="BC493" s="269"/>
      <c r="BD493" s="269"/>
      <c r="BE493" s="269"/>
      <c r="BF493" s="269"/>
      <c r="BG493" s="269"/>
      <c r="BH493" s="269"/>
      <c r="BI493" s="269"/>
      <c r="BJ493" s="269"/>
      <c r="BK493" s="269"/>
      <c r="BL493" s="269"/>
      <c r="BM493" s="269"/>
      <c r="BN493" s="269"/>
      <c r="BO493" s="269"/>
      <c r="BP493" s="269"/>
      <c r="BQ493" s="269"/>
      <c r="BR493" s="269"/>
      <c r="BS493" s="269"/>
      <c r="BT493" s="269"/>
      <c r="BU493" s="269"/>
      <c r="BV493" s="269"/>
      <c r="BW493" s="269"/>
      <c r="BX493" s="269"/>
      <c r="BY493" s="269"/>
      <c r="BZ493" s="269"/>
      <c r="CA493" s="269"/>
      <c r="CB493" s="269"/>
      <c r="CC493" s="269"/>
      <c r="CD493" s="269"/>
      <c r="CE493" s="269"/>
      <c r="CF493" s="269"/>
      <c r="CG493" s="269"/>
      <c r="CH493" s="269"/>
      <c r="CI493" s="269"/>
      <c r="CJ493" s="269"/>
      <c r="CK493" s="269"/>
      <c r="CL493" s="269"/>
      <c r="CM493" s="269"/>
      <c r="CN493" s="269"/>
      <c r="CO493" s="269"/>
      <c r="CP493" s="269"/>
      <c r="CQ493" s="269"/>
      <c r="CR493" s="269"/>
      <c r="CS493" s="269"/>
      <c r="CT493" s="269"/>
      <c r="CU493" s="269"/>
      <c r="CV493" s="269"/>
      <c r="CW493" s="269"/>
      <c r="CX493" s="269"/>
      <c r="CY493" s="269"/>
      <c r="CZ493" s="269"/>
      <c r="DA493" s="269"/>
      <c r="DB493" s="269"/>
      <c r="DC493" s="269"/>
      <c r="DD493" s="269"/>
      <c r="DE493" s="269"/>
      <c r="DF493" s="269"/>
      <c r="DG493" s="269"/>
      <c r="DH493" s="269"/>
      <c r="DI493" s="269"/>
    </row>
    <row r="494" spans="1:113" x14ac:dyDescent="0.25">
      <c r="A494" s="269"/>
      <c r="B494" s="269"/>
      <c r="C494" s="269"/>
      <c r="D494" s="269"/>
      <c r="E494" s="269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  <c r="AA494" s="269"/>
      <c r="AB494" s="269"/>
      <c r="AC494" s="269"/>
      <c r="AD494" s="269"/>
      <c r="AE494" s="269"/>
      <c r="AF494" s="269"/>
      <c r="AG494" s="269"/>
      <c r="AH494" s="269"/>
      <c r="AI494" s="269"/>
      <c r="AJ494" s="269"/>
      <c r="AK494" s="269"/>
      <c r="AL494" s="269"/>
      <c r="AM494" s="269"/>
      <c r="AN494" s="269"/>
      <c r="AO494" s="269"/>
      <c r="AP494" s="269"/>
      <c r="AQ494" s="269"/>
      <c r="AR494" s="269"/>
      <c r="AS494" s="269"/>
      <c r="AT494" s="269"/>
      <c r="AU494" s="269"/>
      <c r="AV494" s="269"/>
      <c r="AW494" s="269"/>
      <c r="AX494" s="269"/>
      <c r="AY494" s="269"/>
      <c r="AZ494" s="269"/>
      <c r="BA494" s="269"/>
      <c r="BB494" s="269"/>
      <c r="BC494" s="269"/>
      <c r="BD494" s="269"/>
      <c r="BE494" s="269"/>
      <c r="BF494" s="269"/>
      <c r="BG494" s="269"/>
      <c r="BH494" s="269"/>
      <c r="BI494" s="269"/>
      <c r="BJ494" s="269"/>
      <c r="BK494" s="269"/>
      <c r="BL494" s="269"/>
      <c r="BM494" s="269"/>
      <c r="BN494" s="269"/>
      <c r="BO494" s="269"/>
      <c r="BP494" s="269"/>
      <c r="BQ494" s="269"/>
      <c r="BR494" s="269"/>
      <c r="BS494" s="269"/>
      <c r="BT494" s="269"/>
      <c r="BU494" s="269"/>
      <c r="BV494" s="269"/>
      <c r="BW494" s="269"/>
      <c r="BX494" s="269"/>
      <c r="BY494" s="269"/>
      <c r="BZ494" s="269"/>
      <c r="CA494" s="269"/>
      <c r="CB494" s="269"/>
      <c r="CC494" s="269"/>
      <c r="CD494" s="269"/>
      <c r="CE494" s="269"/>
      <c r="CF494" s="269"/>
      <c r="CG494" s="269"/>
      <c r="CH494" s="269"/>
      <c r="CI494" s="269"/>
      <c r="CJ494" s="269"/>
      <c r="CK494" s="269"/>
      <c r="CL494" s="269"/>
      <c r="CM494" s="269"/>
      <c r="CN494" s="269"/>
      <c r="CO494" s="269"/>
      <c r="CP494" s="269"/>
      <c r="CQ494" s="269"/>
      <c r="CR494" s="269"/>
      <c r="CS494" s="269"/>
      <c r="CT494" s="269"/>
      <c r="CU494" s="269"/>
      <c r="CV494" s="269"/>
      <c r="CW494" s="269"/>
      <c r="CX494" s="269"/>
      <c r="CY494" s="269"/>
      <c r="CZ494" s="269"/>
      <c r="DA494" s="269"/>
      <c r="DB494" s="269"/>
      <c r="DC494" s="269"/>
      <c r="DD494" s="269"/>
      <c r="DE494" s="269"/>
      <c r="DF494" s="269"/>
      <c r="DG494" s="269"/>
      <c r="DH494" s="269"/>
      <c r="DI494" s="269"/>
    </row>
    <row r="495" spans="1:113" x14ac:dyDescent="0.25">
      <c r="A495" s="269"/>
      <c r="B495" s="269"/>
      <c r="C495" s="269"/>
      <c r="D495" s="269"/>
      <c r="E495" s="269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  <c r="AA495" s="269"/>
      <c r="AB495" s="269"/>
      <c r="AC495" s="269"/>
      <c r="AD495" s="269"/>
      <c r="AE495" s="269"/>
      <c r="AF495" s="269"/>
      <c r="AG495" s="269"/>
      <c r="AH495" s="269"/>
      <c r="AI495" s="269"/>
      <c r="AJ495" s="269"/>
      <c r="AK495" s="269"/>
      <c r="AL495" s="269"/>
      <c r="AM495" s="269"/>
      <c r="AN495" s="269"/>
      <c r="AO495" s="269"/>
      <c r="AP495" s="269"/>
      <c r="AQ495" s="269"/>
      <c r="AR495" s="269"/>
      <c r="AS495" s="269"/>
      <c r="AT495" s="269"/>
      <c r="AU495" s="269"/>
      <c r="AV495" s="269"/>
      <c r="AW495" s="269"/>
      <c r="AX495" s="269"/>
      <c r="AY495" s="269"/>
      <c r="AZ495" s="269"/>
      <c r="BA495" s="269"/>
      <c r="BB495" s="269"/>
      <c r="BC495" s="269"/>
      <c r="BD495" s="269"/>
      <c r="BE495" s="269"/>
      <c r="BF495" s="269"/>
      <c r="BG495" s="269"/>
      <c r="BH495" s="269"/>
      <c r="BI495" s="269"/>
      <c r="BJ495" s="269"/>
      <c r="BK495" s="269"/>
      <c r="BL495" s="269"/>
      <c r="BM495" s="269"/>
      <c r="BN495" s="269"/>
      <c r="BO495" s="269"/>
      <c r="BP495" s="269"/>
      <c r="BQ495" s="269"/>
      <c r="BR495" s="269"/>
      <c r="BS495" s="269"/>
      <c r="BT495" s="269"/>
      <c r="BU495" s="269"/>
      <c r="BV495" s="269"/>
      <c r="BW495" s="269"/>
      <c r="BX495" s="269"/>
      <c r="BY495" s="269"/>
      <c r="BZ495" s="269"/>
      <c r="CA495" s="269"/>
      <c r="CB495" s="269"/>
      <c r="CC495" s="269"/>
      <c r="CD495" s="269"/>
      <c r="CE495" s="269"/>
      <c r="CF495" s="269"/>
      <c r="CG495" s="269"/>
      <c r="CH495" s="269"/>
      <c r="CI495" s="269"/>
      <c r="CJ495" s="269"/>
      <c r="CK495" s="269"/>
      <c r="CL495" s="269"/>
      <c r="CM495" s="269"/>
      <c r="CN495" s="269"/>
      <c r="CO495" s="269"/>
      <c r="CP495" s="269"/>
      <c r="CQ495" s="269"/>
      <c r="CR495" s="269"/>
      <c r="CS495" s="269"/>
      <c r="CT495" s="269"/>
      <c r="CU495" s="269"/>
      <c r="CV495" s="269"/>
      <c r="CW495" s="269"/>
      <c r="CX495" s="269"/>
      <c r="CY495" s="269"/>
      <c r="CZ495" s="269"/>
      <c r="DA495" s="269"/>
      <c r="DB495" s="269"/>
      <c r="DC495" s="269"/>
      <c r="DD495" s="269"/>
      <c r="DE495" s="269"/>
      <c r="DF495" s="269"/>
      <c r="DG495" s="269"/>
      <c r="DH495" s="269"/>
      <c r="DI495" s="269"/>
    </row>
    <row r="496" spans="1:113" x14ac:dyDescent="0.25">
      <c r="A496" s="269"/>
      <c r="B496" s="269"/>
      <c r="C496" s="269"/>
      <c r="D496" s="269"/>
      <c r="E496" s="269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  <c r="AA496" s="269"/>
      <c r="AB496" s="269"/>
      <c r="AC496" s="269"/>
      <c r="AD496" s="269"/>
      <c r="AE496" s="269"/>
      <c r="AF496" s="269"/>
      <c r="AG496" s="269"/>
      <c r="AH496" s="269"/>
      <c r="AI496" s="269"/>
      <c r="AJ496" s="269"/>
      <c r="AK496" s="269"/>
      <c r="AL496" s="269"/>
      <c r="AM496" s="269"/>
      <c r="AN496" s="269"/>
      <c r="AO496" s="269"/>
      <c r="AP496" s="269"/>
      <c r="AQ496" s="269"/>
      <c r="AR496" s="269"/>
      <c r="AS496" s="269"/>
      <c r="AT496" s="269"/>
      <c r="AU496" s="269"/>
      <c r="AV496" s="269"/>
      <c r="AW496" s="269"/>
      <c r="AX496" s="269"/>
      <c r="AY496" s="269"/>
      <c r="AZ496" s="269"/>
      <c r="BA496" s="269"/>
      <c r="BB496" s="269"/>
      <c r="BC496" s="269"/>
      <c r="BD496" s="269"/>
      <c r="BE496" s="269"/>
      <c r="BF496" s="269"/>
      <c r="BG496" s="269"/>
      <c r="BH496" s="269"/>
      <c r="BI496" s="269"/>
      <c r="BJ496" s="269"/>
      <c r="BK496" s="269"/>
      <c r="BL496" s="269"/>
      <c r="BM496" s="269"/>
      <c r="BN496" s="269"/>
      <c r="BO496" s="269"/>
      <c r="BP496" s="269"/>
      <c r="BQ496" s="269"/>
      <c r="BR496" s="269"/>
      <c r="BS496" s="269"/>
      <c r="BT496" s="269"/>
      <c r="BU496" s="269"/>
      <c r="BV496" s="269"/>
      <c r="BW496" s="269"/>
      <c r="BX496" s="269"/>
      <c r="BY496" s="269"/>
      <c r="BZ496" s="269"/>
      <c r="CA496" s="269"/>
      <c r="CB496" s="269"/>
      <c r="CC496" s="269"/>
      <c r="CD496" s="269"/>
      <c r="CE496" s="269"/>
      <c r="CF496" s="269"/>
      <c r="CG496" s="269"/>
      <c r="CH496" s="269"/>
      <c r="CI496" s="269"/>
      <c r="CJ496" s="269"/>
      <c r="CK496" s="269"/>
      <c r="CL496" s="269"/>
      <c r="CM496" s="269"/>
      <c r="CN496" s="269"/>
      <c r="CO496" s="269"/>
      <c r="CP496" s="269"/>
      <c r="CQ496" s="269"/>
      <c r="CR496" s="269"/>
      <c r="CS496" s="269"/>
      <c r="CT496" s="269"/>
      <c r="CU496" s="269"/>
      <c r="CV496" s="269"/>
      <c r="CW496" s="269"/>
      <c r="CX496" s="269"/>
      <c r="CY496" s="269"/>
      <c r="CZ496" s="269"/>
      <c r="DA496" s="269"/>
      <c r="DB496" s="269"/>
      <c r="DC496" s="269"/>
      <c r="DD496" s="269"/>
      <c r="DE496" s="269"/>
      <c r="DF496" s="269"/>
      <c r="DG496" s="269"/>
      <c r="DH496" s="269"/>
      <c r="DI496" s="269"/>
    </row>
    <row r="497" spans="1:113" x14ac:dyDescent="0.25">
      <c r="A497" s="269"/>
      <c r="B497" s="269"/>
      <c r="C497" s="269"/>
      <c r="D497" s="269"/>
      <c r="E497" s="269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  <c r="AA497" s="269"/>
      <c r="AB497" s="269"/>
      <c r="AC497" s="269"/>
      <c r="AD497" s="269"/>
      <c r="AE497" s="269"/>
      <c r="AF497" s="269"/>
      <c r="AG497" s="269"/>
      <c r="AH497" s="269"/>
      <c r="AI497" s="269"/>
      <c r="AJ497" s="269"/>
      <c r="AK497" s="269"/>
      <c r="AL497" s="269"/>
      <c r="AM497" s="269"/>
      <c r="AN497" s="269"/>
      <c r="AO497" s="269"/>
      <c r="AP497" s="269"/>
      <c r="AQ497" s="269"/>
      <c r="AR497" s="269"/>
      <c r="AS497" s="269"/>
      <c r="AT497" s="269"/>
      <c r="AU497" s="269"/>
      <c r="AV497" s="269"/>
      <c r="AW497" s="269"/>
      <c r="AX497" s="269"/>
      <c r="AY497" s="269"/>
      <c r="AZ497" s="269"/>
      <c r="BA497" s="269"/>
      <c r="BB497" s="269"/>
      <c r="BC497" s="269"/>
      <c r="BD497" s="269"/>
      <c r="BE497" s="269"/>
      <c r="BF497" s="269"/>
      <c r="BG497" s="269"/>
      <c r="BH497" s="269"/>
      <c r="BI497" s="269"/>
      <c r="BJ497" s="269"/>
      <c r="BK497" s="269"/>
      <c r="BL497" s="269"/>
      <c r="BM497" s="269"/>
      <c r="BN497" s="269"/>
      <c r="BO497" s="269"/>
      <c r="BP497" s="269"/>
      <c r="BQ497" s="269"/>
      <c r="BR497" s="269"/>
      <c r="BS497" s="269"/>
      <c r="BT497" s="269"/>
      <c r="BU497" s="269"/>
      <c r="BV497" s="269"/>
      <c r="BW497" s="269"/>
      <c r="BX497" s="269"/>
      <c r="BY497" s="269"/>
      <c r="BZ497" s="269"/>
      <c r="CA497" s="269"/>
      <c r="CB497" s="269"/>
      <c r="CC497" s="269"/>
      <c r="CD497" s="269"/>
      <c r="CE497" s="269"/>
      <c r="CF497" s="269"/>
      <c r="CG497" s="269"/>
      <c r="CH497" s="269"/>
      <c r="CI497" s="269"/>
      <c r="CJ497" s="269"/>
      <c r="CK497" s="269"/>
      <c r="CL497" s="269"/>
      <c r="CM497" s="269"/>
      <c r="CN497" s="269"/>
      <c r="CO497" s="269"/>
      <c r="CP497" s="269"/>
      <c r="CQ497" s="269"/>
      <c r="CR497" s="269"/>
      <c r="CS497" s="269"/>
      <c r="CT497" s="269"/>
      <c r="CU497" s="269"/>
      <c r="CV497" s="269"/>
      <c r="CW497" s="269"/>
      <c r="CX497" s="269"/>
      <c r="CY497" s="269"/>
      <c r="CZ497" s="269"/>
      <c r="DA497" s="269"/>
      <c r="DB497" s="269"/>
      <c r="DC497" s="269"/>
      <c r="DD497" s="269"/>
      <c r="DE497" s="269"/>
      <c r="DF497" s="269"/>
      <c r="DG497" s="269"/>
      <c r="DH497" s="269"/>
      <c r="DI497" s="269"/>
    </row>
    <row r="498" spans="1:113" x14ac:dyDescent="0.25">
      <c r="A498" s="269"/>
      <c r="B498" s="269"/>
      <c r="C498" s="269"/>
      <c r="D498" s="269"/>
      <c r="E498" s="269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  <c r="AA498" s="269"/>
      <c r="AB498" s="269"/>
      <c r="AC498" s="269"/>
      <c r="AD498" s="269"/>
      <c r="AE498" s="269"/>
      <c r="AF498" s="269"/>
      <c r="AG498" s="269"/>
      <c r="AH498" s="269"/>
      <c r="AI498" s="269"/>
      <c r="AJ498" s="269"/>
      <c r="AK498" s="269"/>
      <c r="AL498" s="269"/>
      <c r="AM498" s="269"/>
      <c r="AN498" s="269"/>
      <c r="AO498" s="269"/>
      <c r="AP498" s="269"/>
      <c r="AQ498" s="269"/>
      <c r="AR498" s="269"/>
      <c r="AS498" s="269"/>
      <c r="AT498" s="269"/>
      <c r="AU498" s="269"/>
      <c r="AV498" s="269"/>
      <c r="AW498" s="269"/>
      <c r="AX498" s="269"/>
      <c r="AY498" s="269"/>
      <c r="AZ498" s="269"/>
      <c r="BA498" s="269"/>
      <c r="BB498" s="269"/>
      <c r="BC498" s="269"/>
      <c r="BD498" s="269"/>
      <c r="BE498" s="269"/>
      <c r="BF498" s="269"/>
      <c r="BG498" s="269"/>
      <c r="BH498" s="269"/>
      <c r="BI498" s="269"/>
      <c r="BJ498" s="269"/>
      <c r="BK498" s="269"/>
      <c r="BL498" s="269"/>
      <c r="BM498" s="269"/>
      <c r="BN498" s="269"/>
      <c r="BO498" s="269"/>
      <c r="BP498" s="269"/>
      <c r="BQ498" s="269"/>
      <c r="BR498" s="269"/>
      <c r="BS498" s="269"/>
      <c r="BT498" s="269"/>
      <c r="BU498" s="269"/>
      <c r="BV498" s="269"/>
      <c r="BW498" s="269"/>
      <c r="BX498" s="269"/>
      <c r="BY498" s="269"/>
      <c r="BZ498" s="269"/>
      <c r="CA498" s="269"/>
      <c r="CB498" s="269"/>
      <c r="CC498" s="269"/>
      <c r="CD498" s="269"/>
      <c r="CE498" s="269"/>
      <c r="CF498" s="269"/>
      <c r="CG498" s="269"/>
      <c r="CH498" s="269"/>
      <c r="CI498" s="269"/>
      <c r="CJ498" s="269"/>
      <c r="CK498" s="269"/>
      <c r="CL498" s="269"/>
      <c r="CM498" s="269"/>
      <c r="CN498" s="269"/>
      <c r="CO498" s="269"/>
      <c r="CP498" s="269"/>
      <c r="CQ498" s="269"/>
      <c r="CR498" s="269"/>
      <c r="CS498" s="269"/>
      <c r="CT498" s="269"/>
      <c r="CU498" s="269"/>
      <c r="CV498" s="269"/>
      <c r="CW498" s="269"/>
      <c r="CX498" s="269"/>
      <c r="CY498" s="269"/>
      <c r="CZ498" s="269"/>
      <c r="DA498" s="269"/>
      <c r="DB498" s="269"/>
      <c r="DC498" s="269"/>
      <c r="DD498" s="269"/>
      <c r="DE498" s="269"/>
      <c r="DF498" s="269"/>
      <c r="DG498" s="269"/>
      <c r="DH498" s="269"/>
      <c r="DI498" s="269"/>
    </row>
    <row r="499" spans="1:113" x14ac:dyDescent="0.25">
      <c r="A499" s="269"/>
      <c r="B499" s="269"/>
      <c r="C499" s="269"/>
      <c r="D499" s="269"/>
      <c r="E499" s="269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  <c r="AA499" s="269"/>
      <c r="AB499" s="269"/>
      <c r="AC499" s="269"/>
      <c r="AD499" s="269"/>
      <c r="AE499" s="269"/>
      <c r="AF499" s="269"/>
      <c r="AG499" s="269"/>
      <c r="AH499" s="269"/>
      <c r="AI499" s="269"/>
      <c r="AJ499" s="269"/>
      <c r="AK499" s="269"/>
      <c r="AL499" s="269"/>
      <c r="AM499" s="269"/>
      <c r="AN499" s="269"/>
      <c r="AO499" s="269"/>
      <c r="AP499" s="269"/>
      <c r="AQ499" s="269"/>
      <c r="AR499" s="269"/>
      <c r="AS499" s="269"/>
      <c r="AT499" s="269"/>
      <c r="AU499" s="269"/>
      <c r="AV499" s="269"/>
      <c r="AW499" s="269"/>
      <c r="AX499" s="269"/>
      <c r="AY499" s="269"/>
      <c r="AZ499" s="269"/>
      <c r="BA499" s="269"/>
      <c r="BB499" s="269"/>
      <c r="BC499" s="269"/>
      <c r="BD499" s="269"/>
      <c r="BE499" s="269"/>
      <c r="BF499" s="269"/>
      <c r="BG499" s="269"/>
      <c r="BH499" s="269"/>
      <c r="BI499" s="269"/>
      <c r="BJ499" s="269"/>
      <c r="BK499" s="269"/>
      <c r="BL499" s="269"/>
      <c r="BM499" s="269"/>
      <c r="BN499" s="269"/>
      <c r="BO499" s="269"/>
      <c r="BP499" s="269"/>
      <c r="BQ499" s="269"/>
      <c r="BR499" s="269"/>
      <c r="BS499" s="269"/>
      <c r="BT499" s="269"/>
      <c r="BU499" s="269"/>
      <c r="BV499" s="269"/>
      <c r="BW499" s="269"/>
      <c r="BX499" s="269"/>
      <c r="BY499" s="269"/>
      <c r="BZ499" s="269"/>
      <c r="CA499" s="269"/>
      <c r="CB499" s="269"/>
      <c r="CC499" s="269"/>
      <c r="CD499" s="269"/>
      <c r="CE499" s="269"/>
      <c r="CF499" s="269"/>
      <c r="CG499" s="269"/>
      <c r="CH499" s="269"/>
      <c r="CI499" s="269"/>
      <c r="CJ499" s="269"/>
      <c r="CK499" s="269"/>
      <c r="CL499" s="269"/>
      <c r="CM499" s="269"/>
      <c r="CN499" s="269"/>
      <c r="CO499" s="269"/>
      <c r="CP499" s="269"/>
      <c r="CQ499" s="269"/>
      <c r="CR499" s="269"/>
      <c r="CS499" s="269"/>
      <c r="CT499" s="269"/>
      <c r="CU499" s="269"/>
      <c r="CV499" s="269"/>
      <c r="CW499" s="269"/>
      <c r="CX499" s="269"/>
      <c r="CY499" s="269"/>
      <c r="CZ499" s="269"/>
      <c r="DA499" s="269"/>
      <c r="DB499" s="269"/>
      <c r="DC499" s="269"/>
      <c r="DD499" s="269"/>
      <c r="DE499" s="269"/>
      <c r="DF499" s="269"/>
      <c r="DG499" s="269"/>
      <c r="DH499" s="269"/>
      <c r="DI499" s="269"/>
    </row>
    <row r="500" spans="1:113" x14ac:dyDescent="0.25">
      <c r="A500" s="269"/>
      <c r="B500" s="269"/>
      <c r="C500" s="269"/>
      <c r="D500" s="269"/>
      <c r="E500" s="269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  <c r="AA500" s="269"/>
      <c r="AB500" s="269"/>
      <c r="AC500" s="269"/>
      <c r="AD500" s="269"/>
      <c r="AE500" s="269"/>
      <c r="AF500" s="269"/>
      <c r="AG500" s="269"/>
      <c r="AH500" s="269"/>
      <c r="AI500" s="269"/>
      <c r="AJ500" s="269"/>
      <c r="AK500" s="269"/>
      <c r="AL500" s="269"/>
      <c r="AM500" s="269"/>
      <c r="AN500" s="269"/>
      <c r="AO500" s="269"/>
      <c r="AP500" s="269"/>
      <c r="AQ500" s="269"/>
      <c r="AR500" s="269"/>
      <c r="AS500" s="269"/>
      <c r="AT500" s="269"/>
      <c r="AU500" s="269"/>
      <c r="AV500" s="269"/>
      <c r="AW500" s="269"/>
      <c r="AX500" s="269"/>
      <c r="AY500" s="269"/>
      <c r="AZ500" s="269"/>
      <c r="BA500" s="269"/>
      <c r="BB500" s="269"/>
      <c r="BC500" s="269"/>
      <c r="BD500" s="269"/>
      <c r="BE500" s="269"/>
      <c r="BF500" s="269"/>
      <c r="BG500" s="269"/>
      <c r="BH500" s="269"/>
      <c r="BI500" s="269"/>
      <c r="BJ500" s="269"/>
      <c r="BK500" s="269"/>
      <c r="BL500" s="269"/>
      <c r="BM500" s="269"/>
      <c r="BN500" s="269"/>
      <c r="BO500" s="269"/>
      <c r="BP500" s="269"/>
      <c r="BQ500" s="269"/>
      <c r="BR500" s="269"/>
      <c r="BS500" s="269"/>
      <c r="BT500" s="269"/>
      <c r="BU500" s="269"/>
      <c r="BV500" s="269"/>
      <c r="BW500" s="269"/>
      <c r="BX500" s="269"/>
      <c r="BY500" s="269"/>
      <c r="BZ500" s="269"/>
      <c r="CA500" s="269"/>
      <c r="CB500" s="269"/>
      <c r="CC500" s="269"/>
      <c r="CD500" s="269"/>
      <c r="CE500" s="269"/>
      <c r="CF500" s="269"/>
      <c r="CG500" s="269"/>
      <c r="CH500" s="269"/>
      <c r="CI500" s="269"/>
      <c r="CJ500" s="269"/>
      <c r="CK500" s="269"/>
      <c r="CL500" s="269"/>
      <c r="CM500" s="269"/>
      <c r="CN500" s="269"/>
      <c r="CO500" s="269"/>
      <c r="CP500" s="269"/>
      <c r="CQ500" s="269"/>
      <c r="CR500" s="269"/>
      <c r="CS500" s="269"/>
      <c r="CT500" s="269"/>
      <c r="CU500" s="269"/>
      <c r="CV500" s="269"/>
      <c r="CW500" s="269"/>
      <c r="CX500" s="269"/>
      <c r="CY500" s="269"/>
      <c r="CZ500" s="269"/>
      <c r="DA500" s="269"/>
      <c r="DB500" s="269"/>
      <c r="DC500" s="269"/>
      <c r="DD500" s="269"/>
      <c r="DE500" s="269"/>
      <c r="DF500" s="269"/>
      <c r="DG500" s="269"/>
      <c r="DH500" s="269"/>
      <c r="DI500" s="269"/>
    </row>
    <row r="501" spans="1:113" x14ac:dyDescent="0.25">
      <c r="A501" s="269"/>
      <c r="B501" s="269"/>
      <c r="C501" s="269"/>
      <c r="D501" s="269"/>
      <c r="E501" s="269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  <c r="AA501" s="269"/>
      <c r="AB501" s="269"/>
      <c r="AC501" s="269"/>
      <c r="AD501" s="269"/>
      <c r="AE501" s="269"/>
      <c r="AF501" s="269"/>
      <c r="AG501" s="269"/>
      <c r="AH501" s="269"/>
      <c r="AI501" s="269"/>
      <c r="AJ501" s="269"/>
      <c r="AK501" s="269"/>
      <c r="AL501" s="269"/>
      <c r="AM501" s="269"/>
      <c r="AN501" s="269"/>
      <c r="AO501" s="269"/>
      <c r="AP501" s="269"/>
      <c r="AQ501" s="269"/>
      <c r="AR501" s="269"/>
      <c r="AS501" s="269"/>
      <c r="AT501" s="269"/>
      <c r="AU501" s="269"/>
      <c r="AV501" s="269"/>
      <c r="AW501" s="269"/>
      <c r="AX501" s="269"/>
      <c r="AY501" s="269"/>
      <c r="AZ501" s="269"/>
      <c r="BA501" s="269"/>
      <c r="BB501" s="269"/>
      <c r="BC501" s="269"/>
      <c r="BD501" s="269"/>
      <c r="BE501" s="269"/>
      <c r="BF501" s="269"/>
      <c r="BG501" s="269"/>
      <c r="BH501" s="269"/>
      <c r="BI501" s="269"/>
      <c r="BJ501" s="269"/>
      <c r="BK501" s="269"/>
      <c r="BL501" s="269"/>
      <c r="BM501" s="269"/>
      <c r="BN501" s="269"/>
      <c r="BO501" s="269"/>
      <c r="BP501" s="269"/>
      <c r="BQ501" s="269"/>
      <c r="BR501" s="269"/>
      <c r="BS501" s="269"/>
      <c r="BT501" s="269"/>
      <c r="BU501" s="269"/>
      <c r="BV501" s="269"/>
      <c r="BW501" s="269"/>
      <c r="BX501" s="269"/>
      <c r="BY501" s="269"/>
      <c r="BZ501" s="269"/>
      <c r="CA501" s="269"/>
      <c r="CB501" s="269"/>
      <c r="CC501" s="269"/>
      <c r="CD501" s="269"/>
      <c r="CE501" s="269"/>
      <c r="CF501" s="269"/>
      <c r="CG501" s="269"/>
      <c r="CH501" s="269"/>
      <c r="CI501" s="269"/>
      <c r="CJ501" s="269"/>
      <c r="CK501" s="269"/>
      <c r="CL501" s="269"/>
      <c r="CM501" s="269"/>
      <c r="CN501" s="269"/>
      <c r="CO501" s="269"/>
      <c r="CP501" s="269"/>
      <c r="CQ501" s="269"/>
      <c r="CR501" s="269"/>
      <c r="CS501" s="269"/>
      <c r="CT501" s="269"/>
      <c r="CU501" s="269"/>
      <c r="CV501" s="269"/>
      <c r="CW501" s="269"/>
      <c r="CX501" s="269"/>
      <c r="CY501" s="269"/>
      <c r="CZ501" s="269"/>
      <c r="DA501" s="269"/>
      <c r="DB501" s="269"/>
      <c r="DC501" s="269"/>
      <c r="DD501" s="269"/>
      <c r="DE501" s="269"/>
      <c r="DF501" s="269"/>
      <c r="DG501" s="269"/>
      <c r="DH501" s="269"/>
      <c r="DI501" s="269"/>
    </row>
    <row r="502" spans="1:113" x14ac:dyDescent="0.25">
      <c r="A502" s="269"/>
      <c r="B502" s="269"/>
      <c r="C502" s="269"/>
      <c r="D502" s="269"/>
      <c r="E502" s="269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  <c r="AA502" s="269"/>
      <c r="AB502" s="269"/>
      <c r="AC502" s="269"/>
      <c r="AD502" s="269"/>
      <c r="AE502" s="269"/>
      <c r="AF502" s="269"/>
      <c r="AG502" s="269"/>
      <c r="AH502" s="269"/>
      <c r="AI502" s="269"/>
      <c r="AJ502" s="269"/>
      <c r="AK502" s="269"/>
      <c r="AL502" s="269"/>
      <c r="AM502" s="269"/>
      <c r="AN502" s="269"/>
      <c r="AO502" s="269"/>
      <c r="AP502" s="269"/>
      <c r="AQ502" s="269"/>
      <c r="AR502" s="269"/>
      <c r="AS502" s="269"/>
      <c r="AT502" s="269"/>
      <c r="AU502" s="269"/>
      <c r="AV502" s="269"/>
      <c r="AW502" s="269"/>
      <c r="AX502" s="269"/>
      <c r="AY502" s="269"/>
      <c r="AZ502" s="269"/>
      <c r="BA502" s="269"/>
      <c r="BB502" s="269"/>
      <c r="BC502" s="269"/>
      <c r="BD502" s="269"/>
      <c r="BE502" s="269"/>
      <c r="BF502" s="269"/>
      <c r="BG502" s="269"/>
      <c r="BH502" s="269"/>
      <c r="BI502" s="269"/>
      <c r="BJ502" s="269"/>
      <c r="BK502" s="269"/>
      <c r="BL502" s="269"/>
      <c r="BM502" s="269"/>
      <c r="BN502" s="269"/>
      <c r="BO502" s="269"/>
      <c r="BP502" s="269"/>
      <c r="BQ502" s="269"/>
      <c r="BR502" s="269"/>
      <c r="BS502" s="269"/>
      <c r="BT502" s="269"/>
      <c r="BU502" s="269"/>
      <c r="BV502" s="269"/>
      <c r="BW502" s="269"/>
      <c r="BX502" s="269"/>
      <c r="BY502" s="269"/>
      <c r="BZ502" s="269"/>
      <c r="CA502" s="269"/>
      <c r="CB502" s="269"/>
      <c r="CC502" s="269"/>
      <c r="CD502" s="269"/>
      <c r="CE502" s="269"/>
      <c r="CF502" s="269"/>
      <c r="CG502" s="269"/>
      <c r="CH502" s="269"/>
      <c r="CI502" s="269"/>
      <c r="CJ502" s="269"/>
      <c r="CK502" s="269"/>
      <c r="CL502" s="269"/>
      <c r="CM502" s="269"/>
      <c r="CN502" s="269"/>
      <c r="CO502" s="269"/>
      <c r="CP502" s="269"/>
      <c r="CQ502" s="269"/>
      <c r="CR502" s="269"/>
      <c r="CS502" s="269"/>
      <c r="CT502" s="269"/>
      <c r="CU502" s="269"/>
      <c r="CV502" s="269"/>
      <c r="CW502" s="269"/>
      <c r="CX502" s="269"/>
      <c r="CY502" s="269"/>
      <c r="CZ502" s="269"/>
      <c r="DA502" s="269"/>
      <c r="DB502" s="269"/>
      <c r="DC502" s="269"/>
      <c r="DD502" s="269"/>
      <c r="DE502" s="269"/>
      <c r="DF502" s="269"/>
      <c r="DG502" s="269"/>
      <c r="DH502" s="269"/>
      <c r="DI502" s="269"/>
    </row>
    <row r="503" spans="1:113" x14ac:dyDescent="0.25">
      <c r="A503" s="269"/>
      <c r="B503" s="269"/>
      <c r="C503" s="269"/>
      <c r="D503" s="269"/>
      <c r="E503" s="269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  <c r="AA503" s="269"/>
      <c r="AB503" s="269"/>
      <c r="AC503" s="269"/>
      <c r="AD503" s="269"/>
      <c r="AE503" s="269"/>
      <c r="AF503" s="269"/>
      <c r="AG503" s="269"/>
      <c r="AH503" s="269"/>
      <c r="AI503" s="269"/>
      <c r="AJ503" s="269"/>
      <c r="AK503" s="269"/>
      <c r="AL503" s="269"/>
      <c r="AM503" s="269"/>
      <c r="AN503" s="269"/>
      <c r="AO503" s="269"/>
      <c r="AP503" s="269"/>
      <c r="AQ503" s="269"/>
      <c r="AR503" s="269"/>
      <c r="AS503" s="269"/>
      <c r="AT503" s="269"/>
      <c r="AU503" s="269"/>
      <c r="AV503" s="269"/>
      <c r="AW503" s="269"/>
      <c r="AX503" s="269"/>
      <c r="AY503" s="269"/>
      <c r="AZ503" s="269"/>
      <c r="BA503" s="269"/>
      <c r="BB503" s="269"/>
      <c r="BC503" s="269"/>
      <c r="BD503" s="269"/>
      <c r="BE503" s="269"/>
      <c r="BF503" s="269"/>
      <c r="BG503" s="269"/>
      <c r="BH503" s="269"/>
      <c r="BI503" s="269"/>
      <c r="BJ503" s="269"/>
      <c r="BK503" s="269"/>
      <c r="BL503" s="269"/>
      <c r="BM503" s="269"/>
      <c r="BN503" s="269"/>
      <c r="BO503" s="269"/>
      <c r="BP503" s="269"/>
      <c r="BQ503" s="269"/>
      <c r="BR503" s="269"/>
      <c r="BS503" s="269"/>
      <c r="BT503" s="269"/>
      <c r="BU503" s="269"/>
      <c r="BV503" s="269"/>
      <c r="BW503" s="269"/>
      <c r="BX503" s="269"/>
      <c r="BY503" s="269"/>
      <c r="BZ503" s="269"/>
      <c r="CA503" s="269"/>
      <c r="CB503" s="269"/>
      <c r="CC503" s="269"/>
      <c r="CD503" s="269"/>
      <c r="CE503" s="269"/>
      <c r="CF503" s="269"/>
      <c r="CG503" s="269"/>
      <c r="CH503" s="269"/>
      <c r="CI503" s="269"/>
      <c r="CJ503" s="269"/>
      <c r="CK503" s="269"/>
      <c r="CL503" s="269"/>
      <c r="CM503" s="269"/>
      <c r="CN503" s="269"/>
      <c r="CO503" s="269"/>
      <c r="CP503" s="269"/>
      <c r="CQ503" s="269"/>
      <c r="CR503" s="269"/>
      <c r="CS503" s="269"/>
      <c r="CT503" s="269"/>
      <c r="CU503" s="269"/>
      <c r="CV503" s="269"/>
      <c r="CW503" s="269"/>
      <c r="CX503" s="269"/>
      <c r="CY503" s="269"/>
      <c r="CZ503" s="269"/>
      <c r="DA503" s="269"/>
      <c r="DB503" s="269"/>
      <c r="DC503" s="269"/>
      <c r="DD503" s="269"/>
      <c r="DE503" s="269"/>
      <c r="DF503" s="269"/>
      <c r="DG503" s="269"/>
      <c r="DH503" s="269"/>
      <c r="DI503" s="269"/>
    </row>
    <row r="504" spans="1:113" x14ac:dyDescent="0.25">
      <c r="A504" s="269"/>
      <c r="B504" s="269"/>
      <c r="C504" s="269"/>
      <c r="D504" s="269"/>
      <c r="E504" s="269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  <c r="AA504" s="269"/>
      <c r="AB504" s="269"/>
      <c r="AC504" s="269"/>
      <c r="AD504" s="269"/>
      <c r="AE504" s="269"/>
      <c r="AF504" s="269"/>
      <c r="AG504" s="269"/>
      <c r="AH504" s="269"/>
      <c r="AI504" s="269"/>
      <c r="AJ504" s="269"/>
      <c r="AK504" s="269"/>
      <c r="AL504" s="269"/>
      <c r="AM504" s="269"/>
      <c r="AN504" s="269"/>
      <c r="AO504" s="269"/>
      <c r="AP504" s="269"/>
      <c r="AQ504" s="269"/>
      <c r="AR504" s="269"/>
      <c r="AS504" s="269"/>
      <c r="AT504" s="269"/>
      <c r="AU504" s="269"/>
      <c r="AV504" s="269"/>
      <c r="AW504" s="269"/>
      <c r="AX504" s="269"/>
      <c r="AY504" s="269"/>
      <c r="AZ504" s="269"/>
      <c r="BA504" s="269"/>
      <c r="BB504" s="269"/>
      <c r="BC504" s="269"/>
      <c r="BD504" s="269"/>
      <c r="BE504" s="269"/>
      <c r="BF504" s="269"/>
      <c r="BG504" s="269"/>
      <c r="BH504" s="269"/>
      <c r="BI504" s="269"/>
      <c r="BJ504" s="269"/>
      <c r="BK504" s="269"/>
      <c r="BL504" s="269"/>
      <c r="BM504" s="269"/>
      <c r="BN504" s="269"/>
      <c r="BO504" s="269"/>
      <c r="BP504" s="269"/>
      <c r="BQ504" s="269"/>
      <c r="BR504" s="269"/>
      <c r="BS504" s="269"/>
      <c r="BT504" s="269"/>
      <c r="BU504" s="269"/>
      <c r="BV504" s="269"/>
      <c r="BW504" s="269"/>
      <c r="BX504" s="269"/>
      <c r="BY504" s="269"/>
      <c r="BZ504" s="269"/>
      <c r="CA504" s="269"/>
      <c r="CB504" s="269"/>
      <c r="CC504" s="269"/>
      <c r="CD504" s="269"/>
      <c r="CE504" s="269"/>
      <c r="CF504" s="269"/>
      <c r="CG504" s="269"/>
      <c r="CH504" s="269"/>
      <c r="CI504" s="269"/>
      <c r="CJ504" s="269"/>
      <c r="CK504" s="269"/>
      <c r="CL504" s="269"/>
      <c r="CM504" s="269"/>
      <c r="CN504" s="269"/>
      <c r="CO504" s="269"/>
      <c r="CP504" s="269"/>
      <c r="CQ504" s="269"/>
      <c r="CR504" s="269"/>
      <c r="CS504" s="269"/>
      <c r="CT504" s="269"/>
      <c r="CU504" s="269"/>
      <c r="CV504" s="269"/>
      <c r="CW504" s="269"/>
      <c r="CX504" s="269"/>
      <c r="CY504" s="269"/>
      <c r="CZ504" s="269"/>
      <c r="DA504" s="269"/>
      <c r="DB504" s="269"/>
      <c r="DC504" s="269"/>
      <c r="DD504" s="269"/>
      <c r="DE504" s="269"/>
      <c r="DF504" s="269"/>
      <c r="DG504" s="269"/>
      <c r="DH504" s="269"/>
      <c r="DI504" s="269"/>
    </row>
    <row r="505" spans="1:113" x14ac:dyDescent="0.25">
      <c r="A505" s="269"/>
      <c r="B505" s="269"/>
      <c r="C505" s="269"/>
      <c r="D505" s="269"/>
      <c r="E505" s="269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  <c r="AA505" s="269"/>
      <c r="AB505" s="269"/>
      <c r="AC505" s="269"/>
      <c r="AD505" s="269"/>
      <c r="AE505" s="269"/>
      <c r="AF505" s="269"/>
      <c r="AG505" s="269"/>
      <c r="AH505" s="269"/>
      <c r="AI505" s="269"/>
      <c r="AJ505" s="269"/>
      <c r="AK505" s="269"/>
      <c r="AL505" s="269"/>
      <c r="AM505" s="269"/>
      <c r="AN505" s="269"/>
      <c r="AO505" s="269"/>
      <c r="AP505" s="269"/>
      <c r="AQ505" s="269"/>
      <c r="AR505" s="269"/>
      <c r="AS505" s="269"/>
      <c r="AT505" s="269"/>
      <c r="AU505" s="269"/>
      <c r="AV505" s="269"/>
      <c r="AW505" s="269"/>
      <c r="AX505" s="269"/>
      <c r="AY505" s="269"/>
      <c r="AZ505" s="269"/>
      <c r="BA505" s="269"/>
      <c r="BB505" s="269"/>
      <c r="BC505" s="269"/>
      <c r="BD505" s="269"/>
      <c r="BE505" s="269"/>
      <c r="BF505" s="269"/>
      <c r="BG505" s="269"/>
      <c r="BH505" s="269"/>
      <c r="BI505" s="269"/>
      <c r="BJ505" s="269"/>
      <c r="BK505" s="269"/>
      <c r="BL505" s="269"/>
      <c r="BM505" s="269"/>
      <c r="BN505" s="269"/>
      <c r="BO505" s="269"/>
      <c r="BP505" s="269"/>
      <c r="BQ505" s="269"/>
      <c r="BR505" s="269"/>
      <c r="BS505" s="269"/>
      <c r="BT505" s="269"/>
      <c r="BU505" s="269"/>
      <c r="BV505" s="269"/>
      <c r="BW505" s="269"/>
      <c r="BX505" s="269"/>
      <c r="BY505" s="269"/>
      <c r="BZ505" s="269"/>
      <c r="CA505" s="269"/>
      <c r="CB505" s="269"/>
      <c r="CC505" s="269"/>
      <c r="CD505" s="269"/>
      <c r="CE505" s="269"/>
      <c r="CF505" s="269"/>
      <c r="CG505" s="269"/>
      <c r="CH505" s="269"/>
      <c r="CI505" s="269"/>
      <c r="CJ505" s="269"/>
      <c r="CK505" s="269"/>
      <c r="CL505" s="269"/>
      <c r="CM505" s="269"/>
      <c r="CN505" s="269"/>
      <c r="CO505" s="269"/>
      <c r="CP505" s="269"/>
      <c r="CQ505" s="269"/>
      <c r="CR505" s="269"/>
      <c r="CS505" s="269"/>
      <c r="CT505" s="269"/>
      <c r="CU505" s="269"/>
      <c r="CV505" s="269"/>
      <c r="CW505" s="269"/>
      <c r="CX505" s="269"/>
      <c r="CY505" s="269"/>
      <c r="CZ505" s="269"/>
      <c r="DA505" s="269"/>
      <c r="DB505" s="269"/>
      <c r="DC505" s="269"/>
      <c r="DD505" s="269"/>
      <c r="DE505" s="269"/>
      <c r="DF505" s="269"/>
      <c r="DG505" s="269"/>
      <c r="DH505" s="269"/>
      <c r="DI505" s="269"/>
    </row>
    <row r="506" spans="1:113" x14ac:dyDescent="0.25">
      <c r="A506" s="269"/>
      <c r="B506" s="269"/>
      <c r="C506" s="269"/>
      <c r="D506" s="269"/>
      <c r="E506" s="269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  <c r="AA506" s="269"/>
      <c r="AB506" s="269"/>
      <c r="AC506" s="269"/>
      <c r="AD506" s="269"/>
      <c r="AE506" s="269"/>
      <c r="AF506" s="269"/>
      <c r="AG506" s="269"/>
      <c r="AH506" s="269"/>
      <c r="AI506" s="269"/>
      <c r="AJ506" s="269"/>
      <c r="AK506" s="269"/>
      <c r="AL506" s="269"/>
      <c r="AM506" s="269"/>
      <c r="AN506" s="269"/>
      <c r="AO506" s="269"/>
      <c r="AP506" s="269"/>
      <c r="AQ506" s="269"/>
      <c r="AR506" s="269"/>
      <c r="AS506" s="269"/>
      <c r="AT506" s="269"/>
      <c r="AU506" s="269"/>
      <c r="AV506" s="269"/>
      <c r="AW506" s="269"/>
      <c r="AX506" s="269"/>
      <c r="AY506" s="269"/>
      <c r="AZ506" s="269"/>
      <c r="BA506" s="269"/>
      <c r="BB506" s="269"/>
      <c r="BC506" s="269"/>
      <c r="BD506" s="269"/>
      <c r="BE506" s="269"/>
      <c r="BF506" s="269"/>
      <c r="BG506" s="269"/>
      <c r="BH506" s="269"/>
      <c r="BI506" s="269"/>
      <c r="BJ506" s="269"/>
      <c r="BK506" s="269"/>
      <c r="BL506" s="269"/>
      <c r="BM506" s="269"/>
      <c r="BN506" s="269"/>
      <c r="BO506" s="269"/>
      <c r="BP506" s="269"/>
      <c r="BQ506" s="269"/>
      <c r="BR506" s="269"/>
      <c r="BS506" s="269"/>
      <c r="BT506" s="269"/>
      <c r="BU506" s="269"/>
      <c r="BV506" s="269"/>
      <c r="BW506" s="269"/>
      <c r="BX506" s="269"/>
      <c r="BY506" s="269"/>
      <c r="BZ506" s="269"/>
      <c r="CA506" s="269"/>
      <c r="CB506" s="269"/>
      <c r="CC506" s="269"/>
      <c r="CD506" s="269"/>
      <c r="CE506" s="269"/>
      <c r="CF506" s="269"/>
      <c r="CG506" s="269"/>
      <c r="CH506" s="269"/>
      <c r="CI506" s="269"/>
      <c r="CJ506" s="269"/>
      <c r="CK506" s="269"/>
      <c r="CL506" s="269"/>
      <c r="CM506" s="269"/>
      <c r="CN506" s="269"/>
      <c r="CO506" s="269"/>
      <c r="CP506" s="269"/>
      <c r="CQ506" s="269"/>
      <c r="CR506" s="269"/>
      <c r="CS506" s="269"/>
      <c r="CT506" s="269"/>
      <c r="CU506" s="269"/>
      <c r="CV506" s="269"/>
      <c r="CW506" s="269"/>
      <c r="CX506" s="269"/>
      <c r="CY506" s="269"/>
      <c r="CZ506" s="269"/>
      <c r="DA506" s="269"/>
      <c r="DB506" s="269"/>
      <c r="DC506" s="269"/>
      <c r="DD506" s="269"/>
      <c r="DE506" s="269"/>
      <c r="DF506" s="269"/>
      <c r="DG506" s="269"/>
      <c r="DH506" s="269"/>
      <c r="DI506" s="269"/>
    </row>
    <row r="507" spans="1:113" x14ac:dyDescent="0.25">
      <c r="A507" s="269"/>
      <c r="B507" s="269"/>
      <c r="C507" s="269"/>
      <c r="D507" s="269"/>
      <c r="E507" s="269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  <c r="AA507" s="269"/>
      <c r="AB507" s="269"/>
      <c r="AC507" s="269"/>
      <c r="AD507" s="269"/>
      <c r="AE507" s="269"/>
      <c r="AF507" s="269"/>
      <c r="AG507" s="269"/>
      <c r="AH507" s="269"/>
      <c r="AI507" s="269"/>
      <c r="AJ507" s="269"/>
      <c r="AK507" s="269"/>
      <c r="AL507" s="269"/>
      <c r="AM507" s="269"/>
      <c r="AN507" s="269"/>
      <c r="AO507" s="269"/>
      <c r="AP507" s="269"/>
      <c r="AQ507" s="269"/>
      <c r="AR507" s="269"/>
      <c r="AS507" s="269"/>
      <c r="AT507" s="269"/>
      <c r="AU507" s="269"/>
      <c r="AV507" s="269"/>
      <c r="AW507" s="269"/>
      <c r="AX507" s="269"/>
      <c r="AY507" s="269"/>
      <c r="AZ507" s="269"/>
      <c r="BA507" s="269"/>
      <c r="BB507" s="269"/>
      <c r="BC507" s="269"/>
      <c r="BD507" s="269"/>
      <c r="BE507" s="269"/>
      <c r="BF507" s="269"/>
      <c r="BG507" s="269"/>
      <c r="BH507" s="269"/>
      <c r="BI507" s="269"/>
      <c r="BJ507" s="269"/>
      <c r="BK507" s="269"/>
      <c r="BL507" s="269"/>
      <c r="BM507" s="269"/>
      <c r="BN507" s="269"/>
      <c r="BO507" s="269"/>
      <c r="BP507" s="269"/>
      <c r="BQ507" s="269"/>
      <c r="BR507" s="269"/>
      <c r="BS507" s="269"/>
      <c r="BT507" s="269"/>
      <c r="BU507" s="269"/>
      <c r="BV507" s="269"/>
      <c r="BW507" s="269"/>
      <c r="BX507" s="269"/>
      <c r="BY507" s="269"/>
      <c r="BZ507" s="269"/>
      <c r="CA507" s="269"/>
      <c r="CB507" s="269"/>
      <c r="CC507" s="269"/>
      <c r="CD507" s="269"/>
      <c r="CE507" s="269"/>
      <c r="CF507" s="269"/>
      <c r="CG507" s="269"/>
      <c r="CH507" s="269"/>
      <c r="CI507" s="269"/>
      <c r="CJ507" s="269"/>
      <c r="CK507" s="269"/>
      <c r="CL507" s="269"/>
      <c r="CM507" s="269"/>
      <c r="CN507" s="269"/>
      <c r="CO507" s="269"/>
      <c r="CP507" s="269"/>
      <c r="CQ507" s="269"/>
      <c r="CR507" s="269"/>
      <c r="CS507" s="269"/>
      <c r="CT507" s="269"/>
      <c r="CU507" s="269"/>
      <c r="CV507" s="269"/>
      <c r="CW507" s="269"/>
      <c r="CX507" s="269"/>
      <c r="CY507" s="269"/>
      <c r="CZ507" s="269"/>
      <c r="DA507" s="269"/>
      <c r="DB507" s="269"/>
      <c r="DC507" s="269"/>
      <c r="DD507" s="269"/>
      <c r="DE507" s="269"/>
      <c r="DF507" s="269"/>
      <c r="DG507" s="269"/>
      <c r="DH507" s="269"/>
      <c r="DI507" s="269"/>
    </row>
    <row r="508" spans="1:113" x14ac:dyDescent="0.25">
      <c r="A508" s="269"/>
      <c r="B508" s="269"/>
      <c r="C508" s="269"/>
      <c r="D508" s="269"/>
      <c r="E508" s="269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  <c r="AA508" s="269"/>
      <c r="AB508" s="269"/>
      <c r="AC508" s="269"/>
      <c r="AD508" s="269"/>
      <c r="AE508" s="269"/>
      <c r="AF508" s="269"/>
      <c r="AG508" s="269"/>
      <c r="AH508" s="269"/>
      <c r="AI508" s="269"/>
      <c r="AJ508" s="269"/>
      <c r="AK508" s="269"/>
      <c r="AL508" s="269"/>
      <c r="AM508" s="269"/>
      <c r="AN508" s="269"/>
      <c r="AO508" s="269"/>
      <c r="AP508" s="269"/>
      <c r="AQ508" s="269"/>
      <c r="AR508" s="269"/>
      <c r="AS508" s="269"/>
      <c r="AT508" s="269"/>
      <c r="AU508" s="269"/>
      <c r="AV508" s="269"/>
      <c r="AW508" s="269"/>
      <c r="AX508" s="269"/>
      <c r="AY508" s="269"/>
      <c r="AZ508" s="269"/>
      <c r="BA508" s="269"/>
      <c r="BB508" s="269"/>
      <c r="BC508" s="269"/>
      <c r="BD508" s="269"/>
      <c r="BE508" s="269"/>
      <c r="BF508" s="269"/>
      <c r="BG508" s="269"/>
      <c r="BH508" s="269"/>
      <c r="BI508" s="269"/>
      <c r="BJ508" s="269"/>
      <c r="BK508" s="269"/>
      <c r="BL508" s="269"/>
      <c r="BM508" s="269"/>
      <c r="BN508" s="269"/>
      <c r="BO508" s="269"/>
      <c r="BP508" s="269"/>
      <c r="BQ508" s="269"/>
      <c r="BR508" s="269"/>
      <c r="BS508" s="269"/>
      <c r="BT508" s="269"/>
      <c r="BU508" s="269"/>
      <c r="BV508" s="269"/>
      <c r="BW508" s="269"/>
      <c r="BX508" s="269"/>
      <c r="BY508" s="269"/>
      <c r="BZ508" s="269"/>
      <c r="CA508" s="269"/>
      <c r="CB508" s="269"/>
      <c r="CC508" s="269"/>
      <c r="CD508" s="269"/>
      <c r="CE508" s="269"/>
      <c r="CF508" s="269"/>
      <c r="CG508" s="269"/>
      <c r="CH508" s="269"/>
      <c r="CI508" s="269"/>
      <c r="CJ508" s="269"/>
      <c r="CK508" s="269"/>
      <c r="CL508" s="269"/>
      <c r="CM508" s="269"/>
      <c r="CN508" s="269"/>
      <c r="CO508" s="269"/>
      <c r="CP508" s="269"/>
      <c r="CQ508" s="269"/>
      <c r="CR508" s="269"/>
      <c r="CS508" s="269"/>
      <c r="CT508" s="269"/>
      <c r="CU508" s="269"/>
      <c r="CV508" s="269"/>
      <c r="CW508" s="269"/>
      <c r="CX508" s="269"/>
      <c r="CY508" s="269"/>
      <c r="CZ508" s="269"/>
      <c r="DA508" s="269"/>
      <c r="DB508" s="269"/>
      <c r="DC508" s="269"/>
      <c r="DD508" s="269"/>
      <c r="DE508" s="269"/>
      <c r="DF508" s="269"/>
      <c r="DG508" s="269"/>
      <c r="DH508" s="269"/>
      <c r="DI508" s="269"/>
    </row>
    <row r="509" spans="1:113" x14ac:dyDescent="0.25">
      <c r="A509" s="269"/>
      <c r="B509" s="269"/>
      <c r="C509" s="269"/>
      <c r="D509" s="269"/>
      <c r="E509" s="269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  <c r="AA509" s="269"/>
      <c r="AB509" s="269"/>
      <c r="AC509" s="269"/>
      <c r="AD509" s="269"/>
      <c r="AE509" s="269"/>
      <c r="AF509" s="269"/>
      <c r="AG509" s="269"/>
      <c r="AH509" s="269"/>
      <c r="AI509" s="269"/>
      <c r="AJ509" s="269"/>
      <c r="AK509" s="269"/>
      <c r="AL509" s="269"/>
      <c r="AM509" s="269"/>
      <c r="AN509" s="269"/>
      <c r="AO509" s="269"/>
      <c r="AP509" s="269"/>
      <c r="AQ509" s="269"/>
      <c r="AR509" s="269"/>
      <c r="AS509" s="269"/>
      <c r="AT509" s="269"/>
      <c r="AU509" s="269"/>
      <c r="AV509" s="269"/>
      <c r="AW509" s="269"/>
      <c r="AX509" s="269"/>
      <c r="AY509" s="269"/>
      <c r="AZ509" s="269"/>
      <c r="BA509" s="269"/>
      <c r="BB509" s="269"/>
      <c r="BC509" s="269"/>
      <c r="BD509" s="269"/>
      <c r="BE509" s="269"/>
      <c r="BF509" s="269"/>
      <c r="BG509" s="269"/>
      <c r="BH509" s="269"/>
      <c r="BI509" s="269"/>
      <c r="BJ509" s="269"/>
      <c r="BK509" s="269"/>
      <c r="BL509" s="269"/>
      <c r="BM509" s="269"/>
      <c r="BN509" s="269"/>
      <c r="BO509" s="269"/>
      <c r="BP509" s="269"/>
      <c r="BQ509" s="269"/>
      <c r="BR509" s="269"/>
      <c r="BS509" s="269"/>
      <c r="BT509" s="269"/>
      <c r="BU509" s="269"/>
      <c r="BV509" s="269"/>
      <c r="BW509" s="269"/>
      <c r="BX509" s="269"/>
      <c r="BY509" s="269"/>
      <c r="BZ509" s="269"/>
      <c r="CA509" s="269"/>
      <c r="CB509" s="269"/>
      <c r="CC509" s="269"/>
      <c r="CD509" s="269"/>
      <c r="CE509" s="269"/>
      <c r="CF509" s="269"/>
      <c r="CG509" s="269"/>
      <c r="CH509" s="269"/>
      <c r="CI509" s="269"/>
      <c r="CJ509" s="269"/>
      <c r="CK509" s="269"/>
      <c r="CL509" s="269"/>
      <c r="CM509" s="269"/>
      <c r="CN509" s="269"/>
      <c r="CO509" s="269"/>
      <c r="CP509" s="269"/>
      <c r="CQ509" s="269"/>
      <c r="CR509" s="269"/>
      <c r="CS509" s="269"/>
      <c r="CT509" s="269"/>
      <c r="CU509" s="269"/>
      <c r="CV509" s="269"/>
      <c r="CW509" s="269"/>
      <c r="CX509" s="269"/>
      <c r="CY509" s="269"/>
      <c r="CZ509" s="269"/>
      <c r="DA509" s="269"/>
      <c r="DB509" s="269"/>
      <c r="DC509" s="269"/>
      <c r="DD509" s="269"/>
      <c r="DE509" s="269"/>
      <c r="DF509" s="269"/>
      <c r="DG509" s="269"/>
      <c r="DH509" s="269"/>
      <c r="DI509" s="269"/>
    </row>
    <row r="510" spans="1:113" x14ac:dyDescent="0.25">
      <c r="A510" s="269"/>
      <c r="B510" s="269"/>
      <c r="C510" s="269"/>
      <c r="D510" s="269"/>
      <c r="E510" s="269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  <c r="AA510" s="269"/>
      <c r="AB510" s="269"/>
      <c r="AC510" s="269"/>
      <c r="AD510" s="269"/>
      <c r="AE510" s="269"/>
      <c r="AF510" s="269"/>
      <c r="AG510" s="269"/>
      <c r="AH510" s="269"/>
      <c r="AI510" s="269"/>
      <c r="AJ510" s="269"/>
      <c r="AK510" s="269"/>
      <c r="AL510" s="269"/>
      <c r="AM510" s="269"/>
      <c r="AN510" s="269"/>
      <c r="AO510" s="269"/>
      <c r="AP510" s="269"/>
      <c r="AQ510" s="269"/>
      <c r="AR510" s="269"/>
      <c r="AS510" s="269"/>
      <c r="AT510" s="269"/>
      <c r="AU510" s="269"/>
      <c r="AV510" s="269"/>
      <c r="AW510" s="269"/>
      <c r="AX510" s="269"/>
      <c r="AY510" s="269"/>
      <c r="AZ510" s="269"/>
      <c r="BA510" s="269"/>
      <c r="BB510" s="269"/>
      <c r="BC510" s="269"/>
      <c r="BD510" s="269"/>
      <c r="BE510" s="269"/>
      <c r="BF510" s="269"/>
      <c r="BG510" s="269"/>
      <c r="BH510" s="269"/>
      <c r="BI510" s="269"/>
      <c r="BJ510" s="269"/>
      <c r="BK510" s="269"/>
      <c r="BL510" s="269"/>
      <c r="BM510" s="269"/>
      <c r="BN510" s="269"/>
      <c r="BO510" s="269"/>
      <c r="BP510" s="269"/>
      <c r="BQ510" s="269"/>
      <c r="BR510" s="269"/>
      <c r="BS510" s="269"/>
      <c r="BT510" s="269"/>
      <c r="BU510" s="269"/>
      <c r="BV510" s="269"/>
      <c r="BW510" s="269"/>
      <c r="BX510" s="269"/>
      <c r="BY510" s="269"/>
      <c r="BZ510" s="269"/>
      <c r="CA510" s="269"/>
      <c r="CB510" s="269"/>
      <c r="CC510" s="269"/>
      <c r="CD510" s="269"/>
      <c r="CE510" s="269"/>
      <c r="CF510" s="269"/>
      <c r="CG510" s="269"/>
      <c r="CH510" s="269"/>
      <c r="CI510" s="269"/>
      <c r="CJ510" s="269"/>
      <c r="CK510" s="269"/>
      <c r="CL510" s="269"/>
      <c r="CM510" s="269"/>
      <c r="CN510" s="269"/>
      <c r="CO510" s="269"/>
      <c r="CP510" s="269"/>
      <c r="CQ510" s="269"/>
      <c r="CR510" s="269"/>
      <c r="CS510" s="269"/>
      <c r="CT510" s="269"/>
      <c r="CU510" s="269"/>
      <c r="CV510" s="269"/>
      <c r="CW510" s="269"/>
      <c r="CX510" s="269"/>
      <c r="CY510" s="269"/>
      <c r="CZ510" s="269"/>
      <c r="DA510" s="269"/>
      <c r="DB510" s="269"/>
      <c r="DC510" s="269"/>
      <c r="DD510" s="269"/>
      <c r="DE510" s="269"/>
      <c r="DF510" s="269"/>
      <c r="DG510" s="269"/>
      <c r="DH510" s="269"/>
      <c r="DI510" s="269"/>
    </row>
    <row r="511" spans="1:113" x14ac:dyDescent="0.25">
      <c r="A511" s="269"/>
      <c r="B511" s="269"/>
      <c r="C511" s="269"/>
      <c r="D511" s="269"/>
      <c r="E511" s="269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  <c r="AA511" s="269"/>
      <c r="AB511" s="269"/>
      <c r="AC511" s="269"/>
      <c r="AD511" s="269"/>
      <c r="AE511" s="269"/>
      <c r="AF511" s="269"/>
      <c r="AG511" s="269"/>
      <c r="AH511" s="269"/>
      <c r="AI511" s="269"/>
      <c r="AJ511" s="269"/>
      <c r="AK511" s="269"/>
      <c r="AL511" s="269"/>
      <c r="AM511" s="269"/>
      <c r="AN511" s="269"/>
      <c r="AO511" s="269"/>
      <c r="AP511" s="269"/>
      <c r="AQ511" s="269"/>
      <c r="AR511" s="269"/>
      <c r="AS511" s="269"/>
      <c r="AT511" s="269"/>
      <c r="AU511" s="269"/>
      <c r="AV511" s="269"/>
      <c r="AW511" s="269"/>
      <c r="AX511" s="269"/>
      <c r="AY511" s="269"/>
      <c r="AZ511" s="269"/>
      <c r="BA511" s="269"/>
      <c r="BB511" s="269"/>
      <c r="BC511" s="269"/>
      <c r="BD511" s="269"/>
      <c r="BE511" s="269"/>
      <c r="BF511" s="269"/>
      <c r="BG511" s="269"/>
      <c r="BH511" s="269"/>
      <c r="BI511" s="269"/>
      <c r="BJ511" s="269"/>
      <c r="BK511" s="269"/>
      <c r="BL511" s="269"/>
      <c r="BM511" s="269"/>
      <c r="BN511" s="269"/>
      <c r="BO511" s="269"/>
      <c r="BP511" s="269"/>
      <c r="BQ511" s="269"/>
      <c r="BR511" s="269"/>
      <c r="BS511" s="269"/>
      <c r="BT511" s="269"/>
      <c r="BU511" s="269"/>
      <c r="BV511" s="269"/>
      <c r="BW511" s="269"/>
      <c r="BX511" s="269"/>
      <c r="BY511" s="269"/>
      <c r="BZ511" s="269"/>
      <c r="CA511" s="269"/>
      <c r="CB511" s="269"/>
      <c r="CC511" s="269"/>
      <c r="CD511" s="269"/>
      <c r="CE511" s="269"/>
      <c r="CF511" s="269"/>
      <c r="CG511" s="269"/>
      <c r="CH511" s="269"/>
      <c r="CI511" s="269"/>
      <c r="CJ511" s="269"/>
      <c r="CK511" s="269"/>
      <c r="CL511" s="269"/>
      <c r="CM511" s="269"/>
      <c r="CN511" s="269"/>
      <c r="CO511" s="269"/>
      <c r="CP511" s="269"/>
      <c r="CQ511" s="269"/>
      <c r="CR511" s="269"/>
      <c r="CS511" s="269"/>
      <c r="CT511" s="269"/>
      <c r="CU511" s="269"/>
      <c r="CV511" s="269"/>
      <c r="CW511" s="269"/>
      <c r="CX511" s="269"/>
      <c r="CY511" s="269"/>
      <c r="CZ511" s="269"/>
      <c r="DA511" s="269"/>
      <c r="DB511" s="269"/>
      <c r="DC511" s="269"/>
      <c r="DD511" s="269"/>
      <c r="DE511" s="269"/>
      <c r="DF511" s="269"/>
      <c r="DG511" s="269"/>
      <c r="DH511" s="269"/>
      <c r="DI511" s="269"/>
    </row>
    <row r="512" spans="1:113" x14ac:dyDescent="0.25">
      <c r="A512" s="269"/>
      <c r="B512" s="269"/>
      <c r="C512" s="269"/>
      <c r="D512" s="269"/>
      <c r="E512" s="269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  <c r="AA512" s="269"/>
      <c r="AB512" s="269"/>
      <c r="AC512" s="269"/>
      <c r="AD512" s="269"/>
      <c r="AE512" s="269"/>
      <c r="AF512" s="269"/>
      <c r="AG512" s="269"/>
      <c r="AH512" s="269"/>
      <c r="AI512" s="269"/>
      <c r="AJ512" s="269"/>
      <c r="AK512" s="269"/>
      <c r="AL512" s="269"/>
      <c r="AM512" s="269"/>
      <c r="AN512" s="269"/>
      <c r="AO512" s="269"/>
      <c r="AP512" s="269"/>
      <c r="AQ512" s="269"/>
      <c r="AR512" s="269"/>
      <c r="AS512" s="269"/>
      <c r="AT512" s="269"/>
      <c r="AU512" s="269"/>
      <c r="AV512" s="269"/>
      <c r="AW512" s="269"/>
      <c r="AX512" s="269"/>
      <c r="AY512" s="269"/>
      <c r="AZ512" s="269"/>
      <c r="BA512" s="269"/>
      <c r="BB512" s="269"/>
      <c r="BC512" s="269"/>
      <c r="BD512" s="269"/>
      <c r="BE512" s="269"/>
      <c r="BF512" s="269"/>
      <c r="BG512" s="269"/>
      <c r="BH512" s="269"/>
      <c r="BI512" s="269"/>
      <c r="BJ512" s="269"/>
      <c r="BK512" s="269"/>
      <c r="BL512" s="269"/>
      <c r="BM512" s="269"/>
      <c r="BN512" s="269"/>
      <c r="BO512" s="269"/>
      <c r="BP512" s="269"/>
      <c r="BQ512" s="269"/>
      <c r="BR512" s="269"/>
      <c r="BS512" s="269"/>
      <c r="BT512" s="269"/>
      <c r="BU512" s="269"/>
      <c r="BV512" s="269"/>
      <c r="BW512" s="269"/>
      <c r="BX512" s="269"/>
      <c r="BY512" s="269"/>
      <c r="BZ512" s="269"/>
      <c r="CA512" s="269"/>
      <c r="CB512" s="269"/>
      <c r="CC512" s="269"/>
      <c r="CD512" s="269"/>
      <c r="CE512" s="269"/>
      <c r="CF512" s="269"/>
      <c r="CG512" s="269"/>
      <c r="CH512" s="269"/>
      <c r="CI512" s="269"/>
      <c r="CJ512" s="269"/>
      <c r="CK512" s="269"/>
      <c r="CL512" s="269"/>
      <c r="CM512" s="269"/>
      <c r="CN512" s="269"/>
      <c r="CO512" s="269"/>
      <c r="CP512" s="269"/>
      <c r="CQ512" s="269"/>
      <c r="CR512" s="269"/>
      <c r="CS512" s="269"/>
      <c r="CT512" s="269"/>
      <c r="CU512" s="269"/>
      <c r="CV512" s="269"/>
      <c r="CW512" s="269"/>
      <c r="CX512" s="269"/>
      <c r="CY512" s="269"/>
      <c r="CZ512" s="269"/>
      <c r="DA512" s="269"/>
      <c r="DB512" s="269"/>
      <c r="DC512" s="269"/>
      <c r="DD512" s="269"/>
      <c r="DE512" s="269"/>
      <c r="DF512" s="269"/>
      <c r="DG512" s="269"/>
      <c r="DH512" s="269"/>
      <c r="DI512" s="269"/>
    </row>
    <row r="513" spans="1:113" x14ac:dyDescent="0.25">
      <c r="A513" s="269"/>
      <c r="B513" s="269"/>
      <c r="C513" s="269"/>
      <c r="D513" s="269"/>
      <c r="E513" s="269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  <c r="AA513" s="269"/>
      <c r="AB513" s="269"/>
      <c r="AC513" s="269"/>
      <c r="AD513" s="269"/>
      <c r="AE513" s="269"/>
      <c r="AF513" s="269"/>
      <c r="AG513" s="269"/>
      <c r="AH513" s="269"/>
      <c r="AI513" s="269"/>
      <c r="AJ513" s="269"/>
      <c r="AK513" s="269"/>
      <c r="AL513" s="269"/>
      <c r="AM513" s="269"/>
      <c r="AN513" s="269"/>
      <c r="AO513" s="269"/>
      <c r="AP513" s="269"/>
      <c r="AQ513" s="269"/>
      <c r="AR513" s="269"/>
      <c r="AS513" s="269"/>
      <c r="AT513" s="269"/>
      <c r="AU513" s="269"/>
      <c r="AV513" s="269"/>
      <c r="AW513" s="269"/>
      <c r="AX513" s="269"/>
      <c r="AY513" s="269"/>
      <c r="AZ513" s="269"/>
      <c r="BA513" s="269"/>
      <c r="BB513" s="269"/>
      <c r="BC513" s="269"/>
      <c r="BD513" s="269"/>
      <c r="BE513" s="269"/>
      <c r="BF513" s="269"/>
      <c r="BG513" s="269"/>
      <c r="BH513" s="269"/>
      <c r="BI513" s="269"/>
      <c r="BJ513" s="269"/>
      <c r="BK513" s="269"/>
      <c r="BL513" s="269"/>
      <c r="BM513" s="269"/>
      <c r="BN513" s="269"/>
      <c r="BO513" s="269"/>
      <c r="BP513" s="269"/>
      <c r="BQ513" s="269"/>
      <c r="BR513" s="269"/>
      <c r="BS513" s="269"/>
      <c r="BT513" s="269"/>
      <c r="BU513" s="269"/>
      <c r="BV513" s="269"/>
      <c r="BW513" s="269"/>
      <c r="BX513" s="269"/>
      <c r="BY513" s="269"/>
      <c r="BZ513" s="269"/>
      <c r="CA513" s="269"/>
      <c r="CB513" s="269"/>
      <c r="CC513" s="269"/>
      <c r="CD513" s="269"/>
      <c r="CE513" s="269"/>
      <c r="CF513" s="269"/>
      <c r="CG513" s="269"/>
      <c r="CH513" s="269"/>
      <c r="CI513" s="269"/>
      <c r="CJ513" s="269"/>
      <c r="CK513" s="269"/>
      <c r="CL513" s="269"/>
      <c r="CM513" s="269"/>
      <c r="CN513" s="269"/>
      <c r="CO513" s="269"/>
      <c r="CP513" s="269"/>
      <c r="CQ513" s="269"/>
      <c r="CR513" s="269"/>
      <c r="CS513" s="269"/>
      <c r="CT513" s="269"/>
      <c r="CU513" s="269"/>
      <c r="CV513" s="269"/>
      <c r="CW513" s="269"/>
      <c r="CX513" s="269"/>
      <c r="CY513" s="269"/>
      <c r="CZ513" s="269"/>
      <c r="DA513" s="269"/>
      <c r="DB513" s="269"/>
      <c r="DC513" s="269"/>
      <c r="DD513" s="269"/>
      <c r="DE513" s="269"/>
      <c r="DF513" s="269"/>
      <c r="DG513" s="269"/>
      <c r="DH513" s="269"/>
      <c r="DI513" s="269"/>
    </row>
    <row r="514" spans="1:113" x14ac:dyDescent="0.25">
      <c r="A514" s="269"/>
      <c r="B514" s="269"/>
      <c r="C514" s="269"/>
      <c r="D514" s="269"/>
      <c r="E514" s="269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  <c r="AA514" s="269"/>
      <c r="AB514" s="269"/>
      <c r="AC514" s="269"/>
      <c r="AD514" s="269"/>
      <c r="AE514" s="269"/>
      <c r="AF514" s="269"/>
      <c r="AG514" s="269"/>
      <c r="AH514" s="269"/>
      <c r="AI514" s="269"/>
      <c r="AJ514" s="269"/>
      <c r="AK514" s="269"/>
      <c r="AL514" s="269"/>
      <c r="AM514" s="269"/>
      <c r="AN514" s="269"/>
      <c r="AO514" s="269"/>
      <c r="AP514" s="269"/>
      <c r="AQ514" s="269"/>
      <c r="AR514" s="269"/>
      <c r="AS514" s="269"/>
      <c r="AT514" s="269"/>
      <c r="AU514" s="269"/>
      <c r="AV514" s="269"/>
      <c r="AW514" s="269"/>
      <c r="AX514" s="269"/>
      <c r="AY514" s="269"/>
      <c r="AZ514" s="269"/>
      <c r="BA514" s="269"/>
      <c r="BB514" s="269"/>
      <c r="BC514" s="269"/>
      <c r="BD514" s="269"/>
      <c r="BE514" s="269"/>
      <c r="BF514" s="269"/>
      <c r="BG514" s="269"/>
      <c r="BH514" s="269"/>
      <c r="BI514" s="269"/>
      <c r="BJ514" s="269"/>
      <c r="BK514" s="269"/>
      <c r="BL514" s="269"/>
      <c r="BM514" s="269"/>
      <c r="BN514" s="269"/>
      <c r="BO514" s="269"/>
      <c r="BP514" s="269"/>
      <c r="BQ514" s="269"/>
      <c r="BR514" s="269"/>
      <c r="BS514" s="269"/>
      <c r="BT514" s="269"/>
      <c r="BU514" s="269"/>
      <c r="BV514" s="269"/>
      <c r="BW514" s="269"/>
      <c r="BX514" s="269"/>
      <c r="BY514" s="269"/>
      <c r="BZ514" s="269"/>
      <c r="CA514" s="269"/>
      <c r="CB514" s="269"/>
      <c r="CC514" s="269"/>
      <c r="CD514" s="269"/>
      <c r="CE514" s="269"/>
      <c r="CF514" s="269"/>
      <c r="CG514" s="269"/>
      <c r="CH514" s="269"/>
      <c r="CI514" s="269"/>
      <c r="CJ514" s="269"/>
      <c r="CK514" s="269"/>
      <c r="CL514" s="269"/>
      <c r="CM514" s="269"/>
      <c r="CN514" s="269"/>
      <c r="CO514" s="269"/>
      <c r="CP514" s="269"/>
      <c r="CQ514" s="269"/>
      <c r="CR514" s="269"/>
      <c r="CS514" s="269"/>
      <c r="CT514" s="269"/>
      <c r="CU514" s="269"/>
      <c r="CV514" s="269"/>
      <c r="CW514" s="269"/>
      <c r="CX514" s="269"/>
      <c r="CY514" s="269"/>
      <c r="CZ514" s="269"/>
      <c r="DA514" s="269"/>
      <c r="DB514" s="269"/>
      <c r="DC514" s="269"/>
      <c r="DD514" s="269"/>
      <c r="DE514" s="269"/>
      <c r="DF514" s="269"/>
      <c r="DG514" s="269"/>
      <c r="DH514" s="269"/>
      <c r="DI514" s="269"/>
    </row>
    <row r="515" spans="1:113" x14ac:dyDescent="0.25">
      <c r="A515" s="269"/>
      <c r="B515" s="269"/>
      <c r="C515" s="269"/>
      <c r="D515" s="269"/>
      <c r="E515" s="269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  <c r="AA515" s="269"/>
      <c r="AB515" s="269"/>
      <c r="AC515" s="269"/>
      <c r="AD515" s="269"/>
      <c r="AE515" s="269"/>
      <c r="AF515" s="269"/>
      <c r="AG515" s="269"/>
      <c r="AH515" s="269"/>
      <c r="AI515" s="269"/>
      <c r="AJ515" s="269"/>
      <c r="AK515" s="269"/>
      <c r="AL515" s="269"/>
      <c r="AM515" s="269"/>
      <c r="AN515" s="269"/>
      <c r="AO515" s="269"/>
      <c r="AP515" s="269"/>
      <c r="AQ515" s="269"/>
      <c r="AR515" s="269"/>
      <c r="AS515" s="269"/>
      <c r="AT515" s="269"/>
      <c r="AU515" s="269"/>
      <c r="AV515" s="269"/>
      <c r="AW515" s="269"/>
      <c r="AX515" s="269"/>
      <c r="AY515" s="269"/>
      <c r="AZ515" s="269"/>
      <c r="BA515" s="269"/>
      <c r="BB515" s="269"/>
      <c r="BC515" s="269"/>
      <c r="BD515" s="269"/>
      <c r="BE515" s="269"/>
      <c r="BF515" s="269"/>
      <c r="BG515" s="269"/>
      <c r="BH515" s="269"/>
      <c r="BI515" s="269"/>
      <c r="BJ515" s="269"/>
      <c r="BK515" s="269"/>
      <c r="BL515" s="269"/>
      <c r="BM515" s="269"/>
      <c r="BN515" s="269"/>
      <c r="BO515" s="269"/>
      <c r="BP515" s="269"/>
      <c r="BQ515" s="269"/>
      <c r="BR515" s="269"/>
      <c r="BS515" s="269"/>
      <c r="BT515" s="269"/>
      <c r="BU515" s="269"/>
      <c r="BV515" s="269"/>
      <c r="BW515" s="269"/>
      <c r="BX515" s="269"/>
      <c r="BY515" s="269"/>
      <c r="BZ515" s="269"/>
      <c r="CA515" s="269"/>
      <c r="CB515" s="269"/>
      <c r="CC515" s="269"/>
      <c r="CD515" s="269"/>
      <c r="CE515" s="269"/>
      <c r="CF515" s="269"/>
      <c r="CG515" s="269"/>
      <c r="CH515" s="269"/>
      <c r="CI515" s="269"/>
      <c r="CJ515" s="269"/>
      <c r="CK515" s="269"/>
      <c r="CL515" s="269"/>
      <c r="CM515" s="269"/>
      <c r="CN515" s="269"/>
      <c r="CO515" s="269"/>
      <c r="CP515" s="269"/>
      <c r="CQ515" s="269"/>
      <c r="CR515" s="269"/>
      <c r="CS515" s="269"/>
      <c r="CT515" s="269"/>
      <c r="CU515" s="269"/>
      <c r="CV515" s="269"/>
      <c r="CW515" s="269"/>
      <c r="CX515" s="269"/>
      <c r="CY515" s="269"/>
      <c r="CZ515" s="269"/>
      <c r="DA515" s="269"/>
      <c r="DB515" s="269"/>
      <c r="DC515" s="269"/>
      <c r="DD515" s="269"/>
      <c r="DE515" s="269"/>
      <c r="DF515" s="269"/>
      <c r="DG515" s="269"/>
      <c r="DH515" s="269"/>
      <c r="DI515" s="269"/>
    </row>
  </sheetData>
  <sortState ref="A36:D44">
    <sortCondition ref="A36:A44"/>
  </sortState>
  <pageMargins left="0.7" right="0.7" top="0.75" bottom="0.75" header="0.3" footer="0.3"/>
  <pageSetup scale="88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7"/>
  <sheetViews>
    <sheetView topLeftCell="A31" zoomScale="90" zoomScaleNormal="90" zoomScalePageLayoutView="90" workbookViewId="0">
      <selection activeCell="T45" sqref="T45"/>
    </sheetView>
  </sheetViews>
  <sheetFormatPr defaultColWidth="8.81640625" defaultRowHeight="13" x14ac:dyDescent="0.3"/>
  <cols>
    <col min="1" max="1" width="7.81640625" style="13" customWidth="1"/>
    <col min="2" max="19" width="7.81640625" style="1" customWidth="1"/>
    <col min="20" max="20" width="7.81640625" style="19" customWidth="1"/>
    <col min="21" max="37" width="9.1796875" style="18" customWidth="1"/>
  </cols>
  <sheetData>
    <row r="1" spans="1:19" ht="18" x14ac:dyDescent="0.4">
      <c r="A1" s="569" t="s">
        <v>5103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19" ht="9" customHeight="1" x14ac:dyDescent="0.3">
      <c r="A2" s="22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5.5" x14ac:dyDescent="0.35">
      <c r="A3" s="22"/>
      <c r="B3" s="568" t="s">
        <v>475</v>
      </c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19" x14ac:dyDescent="0.3">
      <c r="A4" s="14" t="s">
        <v>476</v>
      </c>
      <c r="B4" s="14" t="s">
        <v>477</v>
      </c>
      <c r="C4" s="14" t="s">
        <v>3653</v>
      </c>
      <c r="D4" s="14" t="s">
        <v>3260</v>
      </c>
      <c r="E4" s="14" t="s">
        <v>252</v>
      </c>
      <c r="F4" s="14" t="s">
        <v>5327</v>
      </c>
      <c r="G4" s="14" t="s">
        <v>1202</v>
      </c>
      <c r="H4" s="14" t="s">
        <v>5330</v>
      </c>
      <c r="I4" s="14" t="s">
        <v>480</v>
      </c>
      <c r="J4" s="14" t="s">
        <v>481</v>
      </c>
      <c r="K4" s="14" t="s">
        <v>5096</v>
      </c>
      <c r="L4" s="14" t="s">
        <v>3117</v>
      </c>
      <c r="M4" s="14" t="s">
        <v>975</v>
      </c>
      <c r="N4" s="14" t="s">
        <v>3251</v>
      </c>
      <c r="O4" s="14" t="s">
        <v>479</v>
      </c>
      <c r="P4" s="14" t="s">
        <v>1267</v>
      </c>
      <c r="Q4" s="14" t="s">
        <v>769</v>
      </c>
      <c r="R4" s="14" t="s">
        <v>3257</v>
      </c>
      <c r="S4" s="14" t="s">
        <v>478</v>
      </c>
    </row>
    <row r="5" spans="1:19" x14ac:dyDescent="0.3">
      <c r="A5" s="14">
        <v>1</v>
      </c>
      <c r="B5" s="15" t="s">
        <v>249</v>
      </c>
      <c r="C5" s="145" t="s">
        <v>5327</v>
      </c>
      <c r="D5" s="15" t="s">
        <v>1203</v>
      </c>
      <c r="E5" s="15" t="s">
        <v>482</v>
      </c>
      <c r="F5" s="145" t="s">
        <v>3653</v>
      </c>
      <c r="G5" s="15" t="s">
        <v>3260</v>
      </c>
      <c r="H5" s="15" t="s">
        <v>5096</v>
      </c>
      <c r="I5" s="145" t="s">
        <v>3117</v>
      </c>
      <c r="J5" s="145" t="s">
        <v>975</v>
      </c>
      <c r="K5" s="15" t="s">
        <v>5330</v>
      </c>
      <c r="L5" s="15" t="s">
        <v>480</v>
      </c>
      <c r="M5" s="15" t="s">
        <v>485</v>
      </c>
      <c r="N5" s="15" t="s">
        <v>769</v>
      </c>
      <c r="O5" s="145" t="s">
        <v>3257</v>
      </c>
      <c r="P5" s="15" t="s">
        <v>483</v>
      </c>
      <c r="Q5" s="15" t="s">
        <v>3251</v>
      </c>
      <c r="R5" s="15" t="s">
        <v>484</v>
      </c>
      <c r="S5" s="15" t="s">
        <v>1267</v>
      </c>
    </row>
    <row r="6" spans="1:19" x14ac:dyDescent="0.3">
      <c r="A6" s="14">
        <v>2</v>
      </c>
      <c r="B6" s="145" t="s">
        <v>5327</v>
      </c>
      <c r="C6" s="15" t="s">
        <v>3260</v>
      </c>
      <c r="D6" s="145" t="s">
        <v>3653</v>
      </c>
      <c r="E6" s="15" t="s">
        <v>1203</v>
      </c>
      <c r="F6" s="15" t="s">
        <v>482</v>
      </c>
      <c r="G6" s="15" t="s">
        <v>249</v>
      </c>
      <c r="H6" s="145" t="s">
        <v>3117</v>
      </c>
      <c r="I6" s="15" t="s">
        <v>485</v>
      </c>
      <c r="J6" s="15" t="s">
        <v>480</v>
      </c>
      <c r="K6" s="145" t="s">
        <v>975</v>
      </c>
      <c r="L6" s="15" t="s">
        <v>5330</v>
      </c>
      <c r="M6" s="15" t="s">
        <v>5096</v>
      </c>
      <c r="N6" s="145" t="s">
        <v>3257</v>
      </c>
      <c r="O6" s="15" t="s">
        <v>1267</v>
      </c>
      <c r="P6" s="15" t="s">
        <v>484</v>
      </c>
      <c r="Q6" s="15" t="s">
        <v>483</v>
      </c>
      <c r="R6" s="15" t="s">
        <v>3251</v>
      </c>
      <c r="S6" s="15" t="s">
        <v>769</v>
      </c>
    </row>
    <row r="7" spans="1:19" x14ac:dyDescent="0.3">
      <c r="A7" s="6"/>
    </row>
    <row r="8" spans="1:19" x14ac:dyDescent="0.3">
      <c r="A8" s="14" t="s">
        <v>1206</v>
      </c>
      <c r="B8" s="14" t="s">
        <v>477</v>
      </c>
      <c r="C8" s="14" t="s">
        <v>3653</v>
      </c>
      <c r="D8" s="14" t="s">
        <v>3260</v>
      </c>
      <c r="E8" s="14" t="s">
        <v>252</v>
      </c>
      <c r="F8" s="14" t="s">
        <v>5327</v>
      </c>
      <c r="G8" s="14" t="s">
        <v>1202</v>
      </c>
      <c r="H8" s="14" t="s">
        <v>5330</v>
      </c>
      <c r="I8" s="14" t="s">
        <v>480</v>
      </c>
      <c r="J8" s="14" t="s">
        <v>481</v>
      </c>
      <c r="K8" s="14" t="s">
        <v>5096</v>
      </c>
      <c r="L8" s="14" t="s">
        <v>3117</v>
      </c>
      <c r="M8" s="14" t="s">
        <v>975</v>
      </c>
      <c r="N8" s="14" t="s">
        <v>3251</v>
      </c>
      <c r="O8" s="14" t="s">
        <v>479</v>
      </c>
      <c r="P8" s="14" t="s">
        <v>1267</v>
      </c>
      <c r="Q8" s="14" t="s">
        <v>769</v>
      </c>
      <c r="R8" s="14" t="s">
        <v>3257</v>
      </c>
      <c r="S8" s="14" t="s">
        <v>478</v>
      </c>
    </row>
    <row r="9" spans="1:19" x14ac:dyDescent="0.3">
      <c r="A9" s="14">
        <v>1</v>
      </c>
      <c r="B9" s="16" t="s">
        <v>3254</v>
      </c>
      <c r="C9" s="16" t="s">
        <v>494</v>
      </c>
      <c r="D9" s="16" t="s">
        <v>1268</v>
      </c>
      <c r="E9" s="16" t="s">
        <v>5331</v>
      </c>
      <c r="F9" s="16" t="s">
        <v>499</v>
      </c>
      <c r="G9" s="16" t="s">
        <v>1</v>
      </c>
      <c r="H9" s="17" t="s">
        <v>250</v>
      </c>
      <c r="I9" s="222" t="s">
        <v>5328</v>
      </c>
      <c r="J9" s="17" t="s">
        <v>1204</v>
      </c>
      <c r="K9" s="17" t="s">
        <v>5115</v>
      </c>
      <c r="L9" s="146" t="s">
        <v>3258</v>
      </c>
      <c r="M9" s="17" t="s">
        <v>492</v>
      </c>
      <c r="N9" s="17" t="s">
        <v>487</v>
      </c>
      <c r="O9" s="146" t="s">
        <v>3654</v>
      </c>
      <c r="P9" s="17" t="s">
        <v>3261</v>
      </c>
      <c r="Q9" s="17" t="s">
        <v>5097</v>
      </c>
      <c r="R9" s="146" t="s">
        <v>3118</v>
      </c>
      <c r="S9" s="146" t="s">
        <v>3656</v>
      </c>
    </row>
    <row r="10" spans="1:19" x14ac:dyDescent="0.3">
      <c r="A10" s="14">
        <v>2</v>
      </c>
      <c r="B10" s="16" t="s">
        <v>1268</v>
      </c>
      <c r="C10" s="16" t="s">
        <v>3254</v>
      </c>
      <c r="D10" s="16" t="s">
        <v>494</v>
      </c>
      <c r="E10" s="16" t="s">
        <v>499</v>
      </c>
      <c r="F10" s="16" t="s">
        <v>1</v>
      </c>
      <c r="G10" s="16" t="s">
        <v>5331</v>
      </c>
      <c r="H10" s="17" t="s">
        <v>1204</v>
      </c>
      <c r="I10" s="17" t="s">
        <v>250</v>
      </c>
      <c r="J10" s="222" t="s">
        <v>5328</v>
      </c>
      <c r="K10" s="17" t="s">
        <v>492</v>
      </c>
      <c r="L10" s="17" t="s">
        <v>5115</v>
      </c>
      <c r="M10" s="146" t="s">
        <v>3258</v>
      </c>
      <c r="N10" s="17" t="s">
        <v>3262</v>
      </c>
      <c r="O10" s="17" t="s">
        <v>487</v>
      </c>
      <c r="P10" s="146" t="s">
        <v>3654</v>
      </c>
      <c r="Q10" s="146" t="s">
        <v>3118</v>
      </c>
      <c r="R10" s="146" t="s">
        <v>3656</v>
      </c>
      <c r="S10" s="17" t="s">
        <v>5097</v>
      </c>
    </row>
    <row r="11" spans="1:19" x14ac:dyDescent="0.3">
      <c r="A11" s="14">
        <v>3</v>
      </c>
      <c r="B11" s="16" t="s">
        <v>494</v>
      </c>
      <c r="C11" s="16" t="s">
        <v>1268</v>
      </c>
      <c r="D11" s="16" t="s">
        <v>3254</v>
      </c>
      <c r="E11" s="16" t="s">
        <v>1</v>
      </c>
      <c r="F11" s="16" t="s">
        <v>5331</v>
      </c>
      <c r="G11" s="16" t="s">
        <v>499</v>
      </c>
      <c r="H11" s="222" t="s">
        <v>5328</v>
      </c>
      <c r="I11" s="17" t="s">
        <v>1204</v>
      </c>
      <c r="J11" s="17" t="s">
        <v>250</v>
      </c>
      <c r="K11" s="146" t="s">
        <v>3258</v>
      </c>
      <c r="L11" s="17" t="s">
        <v>492</v>
      </c>
      <c r="M11" s="17" t="s">
        <v>5115</v>
      </c>
      <c r="N11" s="146" t="s">
        <v>3654</v>
      </c>
      <c r="O11" s="17" t="s">
        <v>3261</v>
      </c>
      <c r="P11" s="17" t="s">
        <v>487</v>
      </c>
      <c r="Q11" s="146" t="s">
        <v>3656</v>
      </c>
      <c r="R11" s="17" t="s">
        <v>5097</v>
      </c>
      <c r="S11" s="146" t="s">
        <v>3118</v>
      </c>
    </row>
    <row r="12" spans="1:19" x14ac:dyDescent="0.3">
      <c r="A12" s="6"/>
    </row>
    <row r="13" spans="1:19" x14ac:dyDescent="0.3">
      <c r="A13" s="14" t="s">
        <v>490</v>
      </c>
      <c r="B13" s="14" t="s">
        <v>477</v>
      </c>
      <c r="C13" s="14" t="s">
        <v>3653</v>
      </c>
      <c r="D13" s="14" t="s">
        <v>3260</v>
      </c>
      <c r="E13" s="14" t="s">
        <v>252</v>
      </c>
      <c r="F13" s="14" t="s">
        <v>5327</v>
      </c>
      <c r="G13" s="14" t="s">
        <v>1202</v>
      </c>
      <c r="H13" s="14" t="s">
        <v>5330</v>
      </c>
      <c r="I13" s="14" t="s">
        <v>480</v>
      </c>
      <c r="J13" s="14" t="s">
        <v>481</v>
      </c>
      <c r="K13" s="14" t="s">
        <v>5096</v>
      </c>
      <c r="L13" s="14" t="s">
        <v>3117</v>
      </c>
      <c r="M13" s="14" t="s">
        <v>975</v>
      </c>
      <c r="N13" s="14" t="s">
        <v>3251</v>
      </c>
      <c r="O13" s="14" t="s">
        <v>479</v>
      </c>
      <c r="P13" s="14" t="s">
        <v>1267</v>
      </c>
      <c r="Q13" s="14" t="s">
        <v>769</v>
      </c>
      <c r="R13" s="14" t="s">
        <v>3257</v>
      </c>
      <c r="S13" s="14" t="s">
        <v>478</v>
      </c>
    </row>
    <row r="14" spans="1:19" x14ac:dyDescent="0.3">
      <c r="A14" s="14">
        <v>1</v>
      </c>
      <c r="B14" s="15" t="s">
        <v>1203</v>
      </c>
      <c r="C14" s="15" t="s">
        <v>249</v>
      </c>
      <c r="D14" s="145" t="s">
        <v>5327</v>
      </c>
      <c r="E14" s="145" t="s">
        <v>3653</v>
      </c>
      <c r="F14" s="15" t="s">
        <v>3260</v>
      </c>
      <c r="G14" s="15" t="s">
        <v>482</v>
      </c>
      <c r="H14" s="145" t="s">
        <v>975</v>
      </c>
      <c r="I14" s="15" t="s">
        <v>5096</v>
      </c>
      <c r="J14" s="145" t="s">
        <v>3117</v>
      </c>
      <c r="K14" s="15" t="s">
        <v>480</v>
      </c>
      <c r="L14" s="15" t="s">
        <v>485</v>
      </c>
      <c r="M14" s="15" t="s">
        <v>5330</v>
      </c>
      <c r="N14" s="15" t="s">
        <v>483</v>
      </c>
      <c r="O14" s="15" t="s">
        <v>769</v>
      </c>
      <c r="P14" s="145" t="s">
        <v>3257</v>
      </c>
      <c r="Q14" s="15" t="s">
        <v>484</v>
      </c>
      <c r="R14" s="15" t="s">
        <v>1267</v>
      </c>
      <c r="S14" s="15" t="s">
        <v>3251</v>
      </c>
    </row>
    <row r="15" spans="1:19" x14ac:dyDescent="0.3">
      <c r="A15" s="14">
        <v>2</v>
      </c>
      <c r="B15" s="145" t="s">
        <v>5327</v>
      </c>
      <c r="C15" s="15" t="s">
        <v>3260</v>
      </c>
      <c r="D15" s="145" t="s">
        <v>3653</v>
      </c>
      <c r="E15" s="15" t="s">
        <v>1203</v>
      </c>
      <c r="F15" s="15" t="s">
        <v>482</v>
      </c>
      <c r="G15" s="15" t="s">
        <v>249</v>
      </c>
      <c r="H15" s="145" t="s">
        <v>3117</v>
      </c>
      <c r="I15" s="15" t="s">
        <v>485</v>
      </c>
      <c r="J15" s="15" t="s">
        <v>480</v>
      </c>
      <c r="K15" s="145" t="s">
        <v>975</v>
      </c>
      <c r="L15" s="15" t="s">
        <v>5330</v>
      </c>
      <c r="M15" s="15" t="s">
        <v>5096</v>
      </c>
      <c r="N15" s="145" t="s">
        <v>3257</v>
      </c>
      <c r="O15" s="15" t="s">
        <v>1267</v>
      </c>
      <c r="P15" s="15" t="s">
        <v>484</v>
      </c>
      <c r="Q15" s="15" t="s">
        <v>483</v>
      </c>
      <c r="R15" s="15" t="s">
        <v>3251</v>
      </c>
      <c r="S15" s="15" t="s">
        <v>769</v>
      </c>
    </row>
    <row r="16" spans="1:19" x14ac:dyDescent="0.3">
      <c r="A16" s="6"/>
    </row>
    <row r="17" spans="1:21" x14ac:dyDescent="0.3">
      <c r="A17" s="14" t="s">
        <v>491</v>
      </c>
      <c r="B17" s="14" t="s">
        <v>477</v>
      </c>
      <c r="C17" s="14" t="s">
        <v>3653</v>
      </c>
      <c r="D17" s="14" t="s">
        <v>3260</v>
      </c>
      <c r="E17" s="14" t="s">
        <v>252</v>
      </c>
      <c r="F17" s="14" t="s">
        <v>5327</v>
      </c>
      <c r="G17" s="14" t="s">
        <v>1202</v>
      </c>
      <c r="H17" s="14" t="s">
        <v>5330</v>
      </c>
      <c r="I17" s="14" t="s">
        <v>480</v>
      </c>
      <c r="J17" s="14" t="s">
        <v>481</v>
      </c>
      <c r="K17" s="14" t="s">
        <v>5096</v>
      </c>
      <c r="L17" s="14" t="s">
        <v>3117</v>
      </c>
      <c r="M17" s="14" t="s">
        <v>975</v>
      </c>
      <c r="N17" s="14" t="s">
        <v>3251</v>
      </c>
      <c r="O17" s="14" t="s">
        <v>479</v>
      </c>
      <c r="P17" s="14" t="s">
        <v>1267</v>
      </c>
      <c r="Q17" s="14" t="s">
        <v>769</v>
      </c>
      <c r="R17" s="14" t="s">
        <v>3257</v>
      </c>
      <c r="S17" s="14" t="s">
        <v>478</v>
      </c>
    </row>
    <row r="18" spans="1:21" x14ac:dyDescent="0.3">
      <c r="A18" s="14">
        <v>1</v>
      </c>
      <c r="B18" s="17" t="s">
        <v>5097</v>
      </c>
      <c r="C18" s="146" t="s">
        <v>3118</v>
      </c>
      <c r="D18" s="146" t="s">
        <v>3656</v>
      </c>
      <c r="E18" s="17" t="s">
        <v>3255</v>
      </c>
      <c r="F18" s="17" t="s">
        <v>489</v>
      </c>
      <c r="G18" s="17" t="s">
        <v>1269</v>
      </c>
      <c r="H18" s="16" t="s">
        <v>5116</v>
      </c>
      <c r="I18" s="144" t="s">
        <v>3259</v>
      </c>
      <c r="J18" s="16" t="s">
        <v>486</v>
      </c>
      <c r="K18" s="16" t="s">
        <v>2</v>
      </c>
      <c r="L18" s="144" t="s">
        <v>3655</v>
      </c>
      <c r="M18" s="16" t="s">
        <v>3263</v>
      </c>
      <c r="N18" s="17" t="s">
        <v>250</v>
      </c>
      <c r="O18" s="222" t="s">
        <v>5328</v>
      </c>
      <c r="P18" s="17" t="s">
        <v>1204</v>
      </c>
      <c r="Q18" s="17" t="s">
        <v>5332</v>
      </c>
      <c r="R18" s="17" t="s">
        <v>488</v>
      </c>
      <c r="S18" s="17" t="s">
        <v>493</v>
      </c>
    </row>
    <row r="19" spans="1:21" x14ac:dyDescent="0.3">
      <c r="A19" s="14">
        <v>2</v>
      </c>
      <c r="B19" s="146" t="s">
        <v>3118</v>
      </c>
      <c r="C19" s="146" t="s">
        <v>3656</v>
      </c>
      <c r="D19" s="17" t="s">
        <v>5097</v>
      </c>
      <c r="E19" s="17" t="s">
        <v>1269</v>
      </c>
      <c r="F19" s="17" t="s">
        <v>3255</v>
      </c>
      <c r="G19" s="17" t="s">
        <v>489</v>
      </c>
      <c r="H19" s="144" t="s">
        <v>3259</v>
      </c>
      <c r="I19" s="16" t="s">
        <v>486</v>
      </c>
      <c r="J19" s="16" t="s">
        <v>5116</v>
      </c>
      <c r="K19" s="16" t="s">
        <v>3263</v>
      </c>
      <c r="L19" s="16" t="s">
        <v>2</v>
      </c>
      <c r="M19" s="144" t="s">
        <v>3655</v>
      </c>
      <c r="N19" s="222" t="s">
        <v>5328</v>
      </c>
      <c r="O19" s="17" t="s">
        <v>1204</v>
      </c>
      <c r="P19" s="17" t="s">
        <v>250</v>
      </c>
      <c r="Q19" s="17" t="s">
        <v>493</v>
      </c>
      <c r="R19" s="17" t="s">
        <v>5332</v>
      </c>
      <c r="S19" s="17" t="s">
        <v>488</v>
      </c>
    </row>
    <row r="20" spans="1:21" x14ac:dyDescent="0.3">
      <c r="A20" s="14">
        <v>3</v>
      </c>
      <c r="B20" s="146" t="s">
        <v>3656</v>
      </c>
      <c r="C20" s="17" t="s">
        <v>5097</v>
      </c>
      <c r="D20" s="146" t="s">
        <v>3118</v>
      </c>
      <c r="E20" s="17" t="s">
        <v>489</v>
      </c>
      <c r="F20" s="17" t="s">
        <v>1269</v>
      </c>
      <c r="G20" s="17" t="s">
        <v>3255</v>
      </c>
      <c r="H20" s="16" t="s">
        <v>486</v>
      </c>
      <c r="I20" s="16" t="s">
        <v>5116</v>
      </c>
      <c r="J20" s="144" t="s">
        <v>3259</v>
      </c>
      <c r="K20" s="144" t="s">
        <v>3655</v>
      </c>
      <c r="L20" s="16" t="s">
        <v>3263</v>
      </c>
      <c r="M20" s="16" t="s">
        <v>2</v>
      </c>
      <c r="N20" s="17" t="s">
        <v>1204</v>
      </c>
      <c r="O20" s="17" t="s">
        <v>250</v>
      </c>
      <c r="P20" s="222" t="s">
        <v>5328</v>
      </c>
      <c r="Q20" s="17" t="s">
        <v>488</v>
      </c>
      <c r="R20" s="17" t="s">
        <v>493</v>
      </c>
      <c r="S20" s="17" t="s">
        <v>5332</v>
      </c>
    </row>
    <row r="21" spans="1:21" x14ac:dyDescent="0.3">
      <c r="A21" s="6"/>
    </row>
    <row r="22" spans="1:21" x14ac:dyDescent="0.3">
      <c r="A22" s="14" t="s">
        <v>495</v>
      </c>
      <c r="B22" s="14" t="s">
        <v>477</v>
      </c>
      <c r="C22" s="14" t="s">
        <v>3653</v>
      </c>
      <c r="D22" s="14" t="s">
        <v>3260</v>
      </c>
      <c r="E22" s="14" t="s">
        <v>252</v>
      </c>
      <c r="F22" s="14" t="s">
        <v>5327</v>
      </c>
      <c r="G22" s="14" t="s">
        <v>1202</v>
      </c>
      <c r="H22" s="14" t="s">
        <v>5330</v>
      </c>
      <c r="I22" s="14" t="s">
        <v>480</v>
      </c>
      <c r="J22" s="14" t="s">
        <v>481</v>
      </c>
      <c r="K22" s="14" t="s">
        <v>5096</v>
      </c>
      <c r="L22" s="14" t="s">
        <v>3117</v>
      </c>
      <c r="M22" s="14" t="s">
        <v>975</v>
      </c>
      <c r="N22" s="14" t="s">
        <v>3251</v>
      </c>
      <c r="O22" s="14" t="s">
        <v>479</v>
      </c>
      <c r="P22" s="14" t="s">
        <v>1267</v>
      </c>
      <c r="Q22" s="14" t="s">
        <v>769</v>
      </c>
      <c r="R22" s="14" t="s">
        <v>3257</v>
      </c>
      <c r="S22" s="14" t="s">
        <v>478</v>
      </c>
    </row>
    <row r="23" spans="1:21" x14ac:dyDescent="0.3">
      <c r="A23" s="14">
        <v>1</v>
      </c>
      <c r="B23" s="15" t="s">
        <v>249</v>
      </c>
      <c r="C23" s="145" t="s">
        <v>5327</v>
      </c>
      <c r="D23" s="15" t="s">
        <v>1203</v>
      </c>
      <c r="E23" s="15" t="s">
        <v>482</v>
      </c>
      <c r="F23" s="145" t="s">
        <v>3653</v>
      </c>
      <c r="G23" s="15" t="s">
        <v>3260</v>
      </c>
      <c r="H23" s="15" t="s">
        <v>5096</v>
      </c>
      <c r="I23" s="145" t="s">
        <v>3117</v>
      </c>
      <c r="J23" s="145" t="s">
        <v>975</v>
      </c>
      <c r="K23" s="15" t="s">
        <v>5330</v>
      </c>
      <c r="L23" s="15" t="s">
        <v>480</v>
      </c>
      <c r="M23" s="15" t="s">
        <v>485</v>
      </c>
      <c r="N23" s="15" t="s">
        <v>769</v>
      </c>
      <c r="O23" s="145" t="s">
        <v>3257</v>
      </c>
      <c r="P23" s="15" t="s">
        <v>483</v>
      </c>
      <c r="Q23" s="15" t="s">
        <v>3251</v>
      </c>
      <c r="R23" s="15" t="s">
        <v>484</v>
      </c>
      <c r="S23" s="15" t="s">
        <v>1267</v>
      </c>
    </row>
    <row r="24" spans="1:21" x14ac:dyDescent="0.3">
      <c r="A24" s="14">
        <v>2</v>
      </c>
      <c r="B24" s="15" t="s">
        <v>3260</v>
      </c>
      <c r="C24" s="15" t="s">
        <v>1203</v>
      </c>
      <c r="D24" s="15" t="s">
        <v>482</v>
      </c>
      <c r="E24" s="145" t="s">
        <v>5327</v>
      </c>
      <c r="F24" s="15" t="s">
        <v>249</v>
      </c>
      <c r="G24" s="145" t="s">
        <v>3653</v>
      </c>
      <c r="H24" s="15" t="s">
        <v>485</v>
      </c>
      <c r="I24" s="145" t="s">
        <v>975</v>
      </c>
      <c r="J24" s="15" t="s">
        <v>5330</v>
      </c>
      <c r="K24" s="145" t="s">
        <v>3117</v>
      </c>
      <c r="L24" s="15" t="s">
        <v>5096</v>
      </c>
      <c r="M24" s="15" t="s">
        <v>480</v>
      </c>
      <c r="N24" s="15" t="s">
        <v>1267</v>
      </c>
      <c r="O24" s="15" t="s">
        <v>483</v>
      </c>
      <c r="P24" s="15" t="s">
        <v>3251</v>
      </c>
      <c r="Q24" s="145" t="s">
        <v>3257</v>
      </c>
      <c r="R24" s="15" t="s">
        <v>769</v>
      </c>
      <c r="S24" s="15" t="s">
        <v>484</v>
      </c>
    </row>
    <row r="25" spans="1:21" x14ac:dyDescent="0.3">
      <c r="A25" s="6"/>
    </row>
    <row r="26" spans="1:21" x14ac:dyDescent="0.3">
      <c r="A26" s="14" t="s">
        <v>496</v>
      </c>
      <c r="B26" s="14" t="s">
        <v>477</v>
      </c>
      <c r="C26" s="14" t="s">
        <v>3653</v>
      </c>
      <c r="D26" s="14" t="s">
        <v>3260</v>
      </c>
      <c r="E26" s="14" t="s">
        <v>252</v>
      </c>
      <c r="F26" s="14" t="s">
        <v>5327</v>
      </c>
      <c r="G26" s="14" t="s">
        <v>1202</v>
      </c>
      <c r="H26" s="14" t="s">
        <v>5330</v>
      </c>
      <c r="I26" s="14" t="s">
        <v>480</v>
      </c>
      <c r="J26" s="14" t="s">
        <v>481</v>
      </c>
      <c r="K26" s="14" t="s">
        <v>5096</v>
      </c>
      <c r="L26" s="14" t="s">
        <v>3117</v>
      </c>
      <c r="M26" s="14" t="s">
        <v>975</v>
      </c>
      <c r="N26" s="14" t="s">
        <v>3251</v>
      </c>
      <c r="O26" s="14" t="s">
        <v>479</v>
      </c>
      <c r="P26" s="14" t="s">
        <v>1267</v>
      </c>
      <c r="Q26" s="14" t="s">
        <v>769</v>
      </c>
      <c r="R26" s="14" t="s">
        <v>3257</v>
      </c>
      <c r="S26" s="14" t="s">
        <v>478</v>
      </c>
    </row>
    <row r="27" spans="1:21" x14ac:dyDescent="0.3">
      <c r="A27" s="14">
        <v>1</v>
      </c>
      <c r="B27" s="17" t="s">
        <v>5332</v>
      </c>
      <c r="C27" s="17" t="s">
        <v>488</v>
      </c>
      <c r="D27" s="17" t="s">
        <v>493</v>
      </c>
      <c r="E27" s="17" t="s">
        <v>5115</v>
      </c>
      <c r="F27" s="146" t="s">
        <v>3658</v>
      </c>
      <c r="G27" s="17" t="s">
        <v>492</v>
      </c>
      <c r="H27" s="17" t="s">
        <v>487</v>
      </c>
      <c r="I27" s="146" t="s">
        <v>3654</v>
      </c>
      <c r="J27" s="17" t="s">
        <v>3261</v>
      </c>
      <c r="K27" s="17" t="s">
        <v>3255</v>
      </c>
      <c r="L27" s="17" t="s">
        <v>489</v>
      </c>
      <c r="M27" s="17" t="s">
        <v>1269</v>
      </c>
      <c r="N27" s="16" t="s">
        <v>5098</v>
      </c>
      <c r="O27" s="144" t="s">
        <v>3119</v>
      </c>
      <c r="P27" s="144" t="s">
        <v>3657</v>
      </c>
      <c r="Q27" s="16" t="s">
        <v>251</v>
      </c>
      <c r="R27" s="221" t="s">
        <v>5329</v>
      </c>
      <c r="S27" s="16" t="s">
        <v>1205</v>
      </c>
    </row>
    <row r="28" spans="1:21" x14ac:dyDescent="0.3">
      <c r="A28" s="14">
        <v>2</v>
      </c>
      <c r="B28" s="17" t="s">
        <v>488</v>
      </c>
      <c r="C28" s="17" t="s">
        <v>493</v>
      </c>
      <c r="D28" s="17" t="s">
        <v>5332</v>
      </c>
      <c r="E28" s="146" t="s">
        <v>3658</v>
      </c>
      <c r="F28" s="17" t="s">
        <v>492</v>
      </c>
      <c r="G28" s="17" t="s">
        <v>5115</v>
      </c>
      <c r="H28" s="17" t="s">
        <v>3261</v>
      </c>
      <c r="I28" s="17" t="s">
        <v>487</v>
      </c>
      <c r="J28" s="146" t="s">
        <v>3654</v>
      </c>
      <c r="K28" s="17" t="s">
        <v>1269</v>
      </c>
      <c r="L28" s="17" t="s">
        <v>3255</v>
      </c>
      <c r="M28" s="17" t="s">
        <v>489</v>
      </c>
      <c r="N28" s="144" t="s">
        <v>3119</v>
      </c>
      <c r="O28" s="144" t="s">
        <v>3657</v>
      </c>
      <c r="P28" s="16" t="s">
        <v>5098</v>
      </c>
      <c r="Q28" s="16" t="s">
        <v>1205</v>
      </c>
      <c r="R28" s="16" t="s">
        <v>251</v>
      </c>
      <c r="S28" s="221" t="s">
        <v>5329</v>
      </c>
    </row>
    <row r="29" spans="1:21" x14ac:dyDescent="0.3">
      <c r="A29" s="14">
        <v>3</v>
      </c>
      <c r="B29" s="17" t="s">
        <v>493</v>
      </c>
      <c r="C29" s="17" t="s">
        <v>5332</v>
      </c>
      <c r="D29" s="17" t="s">
        <v>488</v>
      </c>
      <c r="E29" s="17" t="s">
        <v>492</v>
      </c>
      <c r="F29" s="17" t="s">
        <v>5115</v>
      </c>
      <c r="G29" s="146" t="s">
        <v>3658</v>
      </c>
      <c r="H29" s="146" t="s">
        <v>3654</v>
      </c>
      <c r="I29" s="17" t="s">
        <v>3261</v>
      </c>
      <c r="J29" s="17" t="s">
        <v>487</v>
      </c>
      <c r="K29" s="17" t="s">
        <v>489</v>
      </c>
      <c r="L29" s="17" t="s">
        <v>1269</v>
      </c>
      <c r="M29" s="17" t="s">
        <v>3255</v>
      </c>
      <c r="N29" s="144" t="s">
        <v>3657</v>
      </c>
      <c r="O29" s="16" t="s">
        <v>5098</v>
      </c>
      <c r="P29" s="144" t="s">
        <v>3119</v>
      </c>
      <c r="Q29" s="221" t="s">
        <v>5329</v>
      </c>
      <c r="R29" s="16" t="s">
        <v>1205</v>
      </c>
      <c r="S29" s="16" t="s">
        <v>251</v>
      </c>
    </row>
    <row r="30" spans="1:21" x14ac:dyDescent="0.3">
      <c r="A30" s="6"/>
    </row>
    <row r="31" spans="1:21" x14ac:dyDescent="0.3">
      <c r="A31" s="14" t="s">
        <v>497</v>
      </c>
      <c r="B31" s="14" t="s">
        <v>477</v>
      </c>
      <c r="C31" s="14" t="s">
        <v>3653</v>
      </c>
      <c r="D31" s="14" t="s">
        <v>3260</v>
      </c>
      <c r="E31" s="14" t="s">
        <v>252</v>
      </c>
      <c r="F31" s="14" t="s">
        <v>5327</v>
      </c>
      <c r="G31" s="14" t="s">
        <v>1202</v>
      </c>
      <c r="H31" s="14" t="s">
        <v>5330</v>
      </c>
      <c r="I31" s="14" t="s">
        <v>480</v>
      </c>
      <c r="J31" s="14" t="s">
        <v>481</v>
      </c>
      <c r="K31" s="14" t="s">
        <v>5096</v>
      </c>
      <c r="L31" s="14" t="s">
        <v>3117</v>
      </c>
      <c r="M31" s="14" t="s">
        <v>975</v>
      </c>
      <c r="N31" s="14" t="s">
        <v>3251</v>
      </c>
      <c r="O31" s="14" t="s">
        <v>479</v>
      </c>
      <c r="P31" s="14" t="s">
        <v>1267</v>
      </c>
      <c r="Q31" s="14" t="s">
        <v>769</v>
      </c>
      <c r="R31" s="14" t="s">
        <v>3257</v>
      </c>
      <c r="S31" s="14" t="s">
        <v>478</v>
      </c>
      <c r="U31" s="24"/>
    </row>
    <row r="32" spans="1:21" x14ac:dyDescent="0.3">
      <c r="A32" s="14">
        <v>1</v>
      </c>
      <c r="B32" s="15" t="s">
        <v>1203</v>
      </c>
      <c r="C32" s="15" t="s">
        <v>249</v>
      </c>
      <c r="D32" s="145" t="s">
        <v>5327</v>
      </c>
      <c r="E32" s="145" t="s">
        <v>3653</v>
      </c>
      <c r="F32" s="15" t="s">
        <v>3260</v>
      </c>
      <c r="G32" s="15" t="s">
        <v>482</v>
      </c>
      <c r="H32" s="145" t="s">
        <v>975</v>
      </c>
      <c r="I32" s="15" t="s">
        <v>5096</v>
      </c>
      <c r="J32" s="145" t="s">
        <v>3117</v>
      </c>
      <c r="K32" s="15" t="s">
        <v>480</v>
      </c>
      <c r="L32" s="15" t="s">
        <v>485</v>
      </c>
      <c r="M32" s="15" t="s">
        <v>5330</v>
      </c>
      <c r="N32" s="15" t="s">
        <v>483</v>
      </c>
      <c r="O32" s="15" t="s">
        <v>769</v>
      </c>
      <c r="P32" s="145" t="s">
        <v>3257</v>
      </c>
      <c r="Q32" s="15" t="s">
        <v>484</v>
      </c>
      <c r="R32" s="15" t="s">
        <v>1267</v>
      </c>
      <c r="S32" s="15" t="s">
        <v>3251</v>
      </c>
    </row>
    <row r="33" spans="1:20" x14ac:dyDescent="0.3">
      <c r="A33" s="14">
        <v>2</v>
      </c>
      <c r="B33" s="145" t="s">
        <v>3653</v>
      </c>
      <c r="C33" s="15" t="s">
        <v>482</v>
      </c>
      <c r="D33" s="15" t="s">
        <v>249</v>
      </c>
      <c r="E33" s="15" t="s">
        <v>5327</v>
      </c>
      <c r="F33" s="15" t="s">
        <v>1203</v>
      </c>
      <c r="G33" s="145" t="s">
        <v>5327</v>
      </c>
      <c r="H33" s="15" t="s">
        <v>480</v>
      </c>
      <c r="I33" s="15" t="s">
        <v>5330</v>
      </c>
      <c r="J33" s="15" t="s">
        <v>5096</v>
      </c>
      <c r="K33" s="15" t="s">
        <v>485</v>
      </c>
      <c r="L33" s="145" t="s">
        <v>975</v>
      </c>
      <c r="M33" s="145" t="s">
        <v>3117</v>
      </c>
      <c r="N33" s="15" t="s">
        <v>484</v>
      </c>
      <c r="O33" s="15" t="s">
        <v>3251</v>
      </c>
      <c r="P33" s="15" t="s">
        <v>769</v>
      </c>
      <c r="Q33" s="15" t="s">
        <v>1267</v>
      </c>
      <c r="R33" s="15" t="s">
        <v>483</v>
      </c>
      <c r="S33" s="145" t="s">
        <v>3257</v>
      </c>
    </row>
    <row r="34" spans="1:20" x14ac:dyDescent="0.3">
      <c r="A34" s="6"/>
    </row>
    <row r="35" spans="1:20" x14ac:dyDescent="0.3">
      <c r="A35" s="14" t="s">
        <v>498</v>
      </c>
      <c r="B35" s="14" t="s">
        <v>477</v>
      </c>
      <c r="C35" s="14" t="s">
        <v>3653</v>
      </c>
      <c r="D35" s="14" t="s">
        <v>3260</v>
      </c>
      <c r="E35" s="14" t="s">
        <v>252</v>
      </c>
      <c r="F35" s="14" t="s">
        <v>5327</v>
      </c>
      <c r="G35" s="14" t="s">
        <v>1202</v>
      </c>
      <c r="H35" s="14" t="s">
        <v>5330</v>
      </c>
      <c r="I35" s="14" t="s">
        <v>480</v>
      </c>
      <c r="J35" s="14" t="s">
        <v>481</v>
      </c>
      <c r="K35" s="14" t="s">
        <v>5096</v>
      </c>
      <c r="L35" s="14" t="s">
        <v>3117</v>
      </c>
      <c r="M35" s="14" t="s">
        <v>975</v>
      </c>
      <c r="N35" s="14" t="s">
        <v>3251</v>
      </c>
      <c r="O35" s="14" t="s">
        <v>479</v>
      </c>
      <c r="P35" s="14" t="s">
        <v>1267</v>
      </c>
      <c r="Q35" s="14" t="s">
        <v>769</v>
      </c>
      <c r="R35" s="14" t="s">
        <v>3257</v>
      </c>
      <c r="S35" s="14" t="s">
        <v>478</v>
      </c>
    </row>
    <row r="36" spans="1:20" x14ac:dyDescent="0.3">
      <c r="A36" s="14">
        <v>1</v>
      </c>
      <c r="B36" s="17" t="s">
        <v>5115</v>
      </c>
      <c r="C36" s="146" t="s">
        <v>3658</v>
      </c>
      <c r="D36" s="17" t="s">
        <v>492</v>
      </c>
      <c r="E36" s="17" t="s">
        <v>5097</v>
      </c>
      <c r="F36" s="146" t="s">
        <v>3118</v>
      </c>
      <c r="G36" s="146" t="s">
        <v>3656</v>
      </c>
      <c r="H36" s="17" t="s">
        <v>3255</v>
      </c>
      <c r="I36" s="17" t="s">
        <v>489</v>
      </c>
      <c r="J36" s="17" t="s">
        <v>1269</v>
      </c>
      <c r="K36" s="17" t="s">
        <v>250</v>
      </c>
      <c r="L36" s="222" t="s">
        <v>5328</v>
      </c>
      <c r="M36" s="17" t="s">
        <v>1204</v>
      </c>
      <c r="N36" s="17" t="s">
        <v>5332</v>
      </c>
      <c r="O36" s="17" t="s">
        <v>488</v>
      </c>
      <c r="P36" s="17" t="s">
        <v>493</v>
      </c>
      <c r="Q36" s="17" t="s">
        <v>487</v>
      </c>
      <c r="R36" s="146" t="s">
        <v>3654</v>
      </c>
      <c r="S36" s="17" t="s">
        <v>3261</v>
      </c>
    </row>
    <row r="37" spans="1:20" x14ac:dyDescent="0.3">
      <c r="A37" s="14">
        <v>2</v>
      </c>
      <c r="B37" s="146" t="s">
        <v>3887</v>
      </c>
      <c r="C37" s="17" t="s">
        <v>492</v>
      </c>
      <c r="D37" s="17" t="s">
        <v>5115</v>
      </c>
      <c r="E37" s="146" t="s">
        <v>3118</v>
      </c>
      <c r="F37" s="146" t="s">
        <v>3656</v>
      </c>
      <c r="G37" s="17" t="s">
        <v>5097</v>
      </c>
      <c r="H37" s="17" t="s">
        <v>1269</v>
      </c>
      <c r="I37" s="17" t="s">
        <v>3255</v>
      </c>
      <c r="J37" s="17" t="s">
        <v>489</v>
      </c>
      <c r="K37" s="222" t="s">
        <v>5328</v>
      </c>
      <c r="L37" s="17" t="s">
        <v>1204</v>
      </c>
      <c r="M37" s="17" t="s">
        <v>250</v>
      </c>
      <c r="N37" s="17" t="s">
        <v>488</v>
      </c>
      <c r="O37" s="17" t="s">
        <v>493</v>
      </c>
      <c r="P37" s="17" t="s">
        <v>5332</v>
      </c>
      <c r="Q37" s="17" t="s">
        <v>3261</v>
      </c>
      <c r="R37" s="17" t="s">
        <v>487</v>
      </c>
      <c r="S37" s="146" t="s">
        <v>3654</v>
      </c>
    </row>
    <row r="38" spans="1:20" x14ac:dyDescent="0.3">
      <c r="A38" s="14">
        <v>3</v>
      </c>
      <c r="B38" s="146" t="s">
        <v>3658</v>
      </c>
      <c r="C38" s="17" t="s">
        <v>5115</v>
      </c>
      <c r="D38" s="146" t="s">
        <v>3658</v>
      </c>
      <c r="E38" s="146" t="s">
        <v>3656</v>
      </c>
      <c r="F38" s="17" t="s">
        <v>5097</v>
      </c>
      <c r="G38" s="146" t="s">
        <v>3118</v>
      </c>
      <c r="H38" s="17" t="s">
        <v>489</v>
      </c>
      <c r="I38" s="17" t="s">
        <v>1269</v>
      </c>
      <c r="J38" s="17" t="s">
        <v>3255</v>
      </c>
      <c r="K38" s="17" t="s">
        <v>1204</v>
      </c>
      <c r="L38" s="17" t="s">
        <v>250</v>
      </c>
      <c r="M38" s="222" t="s">
        <v>5328</v>
      </c>
      <c r="N38" s="17" t="s">
        <v>493</v>
      </c>
      <c r="O38" s="17" t="s">
        <v>5332</v>
      </c>
      <c r="P38" s="17" t="s">
        <v>488</v>
      </c>
      <c r="Q38" s="146" t="s">
        <v>3654</v>
      </c>
      <c r="R38" s="17" t="s">
        <v>3261</v>
      </c>
      <c r="S38" s="17" t="s">
        <v>487</v>
      </c>
    </row>
    <row r="39" spans="1:20" x14ac:dyDescent="0.3">
      <c r="A39" s="6"/>
    </row>
    <row r="40" spans="1:20" x14ac:dyDescent="0.3">
      <c r="A40" s="14" t="s">
        <v>500</v>
      </c>
      <c r="B40" s="14" t="s">
        <v>477</v>
      </c>
      <c r="C40" s="14" t="s">
        <v>3653</v>
      </c>
      <c r="D40" s="14" t="s">
        <v>3260</v>
      </c>
      <c r="E40" s="14" t="s">
        <v>252</v>
      </c>
      <c r="F40" s="14" t="s">
        <v>5327</v>
      </c>
      <c r="G40" s="14" t="s">
        <v>1202</v>
      </c>
      <c r="H40" s="14" t="s">
        <v>5330</v>
      </c>
      <c r="I40" s="14" t="s">
        <v>480</v>
      </c>
      <c r="J40" s="14" t="s">
        <v>481</v>
      </c>
      <c r="K40" s="14" t="s">
        <v>5096</v>
      </c>
      <c r="L40" s="14" t="s">
        <v>3117</v>
      </c>
      <c r="M40" s="14" t="s">
        <v>975</v>
      </c>
      <c r="N40" s="14" t="s">
        <v>3251</v>
      </c>
      <c r="O40" s="14" t="s">
        <v>479</v>
      </c>
      <c r="P40" s="14" t="s">
        <v>1267</v>
      </c>
      <c r="Q40" s="14" t="s">
        <v>769</v>
      </c>
      <c r="R40" s="14" t="s">
        <v>3257</v>
      </c>
      <c r="S40" s="14" t="s">
        <v>478</v>
      </c>
    </row>
    <row r="41" spans="1:20" x14ac:dyDescent="0.3">
      <c r="A41" s="14">
        <v>1</v>
      </c>
      <c r="B41" s="145" t="s">
        <v>3653</v>
      </c>
      <c r="C41" s="15" t="s">
        <v>482</v>
      </c>
      <c r="D41" s="15" t="s">
        <v>249</v>
      </c>
      <c r="E41" s="15" t="s">
        <v>3264</v>
      </c>
      <c r="F41" s="15" t="s">
        <v>1203</v>
      </c>
      <c r="G41" s="145" t="s">
        <v>5327</v>
      </c>
      <c r="H41" s="15" t="s">
        <v>480</v>
      </c>
      <c r="I41" s="15" t="s">
        <v>5330</v>
      </c>
      <c r="J41" s="15" t="s">
        <v>5096</v>
      </c>
      <c r="K41" s="15" t="s">
        <v>485</v>
      </c>
      <c r="L41" s="145" t="s">
        <v>975</v>
      </c>
      <c r="M41" s="145" t="s">
        <v>3117</v>
      </c>
      <c r="N41" s="15" t="s">
        <v>484</v>
      </c>
      <c r="O41" s="15" t="s">
        <v>3256</v>
      </c>
      <c r="P41" s="15" t="s">
        <v>769</v>
      </c>
      <c r="Q41" s="15" t="s">
        <v>1267</v>
      </c>
      <c r="R41" s="15" t="s">
        <v>483</v>
      </c>
      <c r="S41" s="145" t="s">
        <v>3257</v>
      </c>
      <c r="T41" s="198"/>
    </row>
    <row r="42" spans="1:20" x14ac:dyDescent="0.3">
      <c r="A42" s="14">
        <v>2</v>
      </c>
      <c r="B42" s="15" t="s">
        <v>3260</v>
      </c>
      <c r="C42" s="15" t="s">
        <v>1203</v>
      </c>
      <c r="D42" s="15" t="s">
        <v>482</v>
      </c>
      <c r="E42" s="145" t="s">
        <v>5327</v>
      </c>
      <c r="F42" s="15" t="s">
        <v>249</v>
      </c>
      <c r="G42" s="145" t="s">
        <v>3653</v>
      </c>
      <c r="H42" s="15" t="s">
        <v>485</v>
      </c>
      <c r="I42" s="145" t="s">
        <v>975</v>
      </c>
      <c r="J42" s="15" t="s">
        <v>5330</v>
      </c>
      <c r="K42" s="145" t="s">
        <v>3117</v>
      </c>
      <c r="L42" s="15" t="s">
        <v>5096</v>
      </c>
      <c r="M42" s="15" t="s">
        <v>480</v>
      </c>
      <c r="N42" s="15" t="s">
        <v>1267</v>
      </c>
      <c r="O42" s="15" t="s">
        <v>483</v>
      </c>
      <c r="P42" s="15" t="s">
        <v>3251</v>
      </c>
      <c r="Q42" s="145" t="s">
        <v>3257</v>
      </c>
      <c r="R42" s="15" t="s">
        <v>769</v>
      </c>
      <c r="S42" s="15" t="s">
        <v>484</v>
      </c>
      <c r="T42" s="198"/>
    </row>
    <row r="43" spans="1:20" x14ac:dyDescent="0.3">
      <c r="A43" s="2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0" ht="12.5" x14ac:dyDescent="0.25">
      <c r="A44" s="570" t="s">
        <v>219</v>
      </c>
      <c r="B44" s="570"/>
      <c r="C44" s="46" t="s">
        <v>501</v>
      </c>
      <c r="D44" s="47" t="s">
        <v>502</v>
      </c>
      <c r="E44" s="12" t="s">
        <v>503</v>
      </c>
      <c r="F44" s="27"/>
      <c r="G44" s="25" t="s">
        <v>1201</v>
      </c>
      <c r="H44" s="18" t="s">
        <v>1199</v>
      </c>
      <c r="I44" s="19"/>
      <c r="J44" s="19"/>
      <c r="K44" s="25" t="s">
        <v>5330</v>
      </c>
      <c r="L44" s="76" t="s">
        <v>5215</v>
      </c>
      <c r="M44" s="19"/>
      <c r="N44" s="19"/>
      <c r="O44" s="42" t="s">
        <v>1184</v>
      </c>
      <c r="P44" s="18" t="s">
        <v>513</v>
      </c>
      <c r="Q44" s="19"/>
      <c r="R44" s="19"/>
      <c r="S44" s="19"/>
    </row>
    <row r="45" spans="1:20" x14ac:dyDescent="0.3">
      <c r="A45" s="22"/>
      <c r="B45" s="19"/>
      <c r="C45" s="19"/>
      <c r="D45" s="19"/>
      <c r="E45" s="19"/>
      <c r="F45" s="19"/>
      <c r="G45" s="25" t="s">
        <v>1271</v>
      </c>
      <c r="H45" s="18" t="s">
        <v>504</v>
      </c>
      <c r="I45" s="19"/>
      <c r="J45" s="19"/>
      <c r="K45" s="42" t="s">
        <v>975</v>
      </c>
      <c r="L45" s="24" t="s">
        <v>968</v>
      </c>
      <c r="M45" s="19"/>
      <c r="N45" s="19"/>
      <c r="O45" s="42" t="s">
        <v>3257</v>
      </c>
      <c r="P45" s="42" t="s">
        <v>3249</v>
      </c>
      <c r="Q45" s="19"/>
      <c r="R45" s="19"/>
      <c r="S45" s="19"/>
    </row>
    <row r="46" spans="1:20" x14ac:dyDescent="0.3">
      <c r="A46" s="22"/>
      <c r="B46" s="19"/>
      <c r="C46" s="19"/>
      <c r="D46" s="19"/>
      <c r="E46" s="19"/>
      <c r="F46" s="19"/>
      <c r="G46" s="25" t="s">
        <v>1272</v>
      </c>
      <c r="H46" s="18" t="s">
        <v>512</v>
      </c>
      <c r="I46" s="19"/>
      <c r="J46" s="19"/>
      <c r="K46" s="25" t="s">
        <v>516</v>
      </c>
      <c r="L46" s="18" t="s">
        <v>517</v>
      </c>
      <c r="M46" s="19"/>
      <c r="N46" s="19"/>
      <c r="O46" s="509" t="s">
        <v>769</v>
      </c>
      <c r="P46" s="18" t="s">
        <v>5107</v>
      </c>
      <c r="Q46" s="19"/>
      <c r="R46" s="19"/>
      <c r="S46" s="19"/>
    </row>
    <row r="47" spans="1:20" x14ac:dyDescent="0.3">
      <c r="A47" s="22"/>
      <c r="B47" s="19"/>
      <c r="C47" s="19"/>
      <c r="D47" s="19"/>
      <c r="E47" s="19"/>
      <c r="F47" s="19"/>
      <c r="G47" s="42" t="s">
        <v>3653</v>
      </c>
      <c r="H47" s="24" t="s">
        <v>3629</v>
      </c>
      <c r="I47" s="19"/>
      <c r="K47" s="25" t="s">
        <v>1183</v>
      </c>
      <c r="L47" s="18" t="s">
        <v>514</v>
      </c>
      <c r="M47" s="19"/>
      <c r="N47" s="19"/>
      <c r="O47" s="25" t="s">
        <v>3252</v>
      </c>
      <c r="P47" s="18" t="s">
        <v>3253</v>
      </c>
      <c r="Q47" s="19"/>
      <c r="R47" s="19"/>
      <c r="S47" s="19"/>
    </row>
    <row r="48" spans="1:20" x14ac:dyDescent="0.3">
      <c r="A48" s="22"/>
      <c r="B48" s="19"/>
      <c r="C48" s="19"/>
      <c r="D48" s="19"/>
      <c r="E48" s="19"/>
      <c r="F48" s="19"/>
      <c r="G48" s="42" t="s">
        <v>5327</v>
      </c>
      <c r="H48" s="24" t="s">
        <v>5262</v>
      </c>
      <c r="I48" s="19"/>
      <c r="J48" s="19"/>
      <c r="K48" s="25" t="s">
        <v>5096</v>
      </c>
      <c r="L48" s="18" t="s">
        <v>5092</v>
      </c>
      <c r="M48" s="19"/>
      <c r="N48" s="19"/>
      <c r="O48" s="25" t="s">
        <v>1270</v>
      </c>
      <c r="P48" s="18" t="s">
        <v>511</v>
      </c>
      <c r="Q48" s="19"/>
      <c r="R48" s="19"/>
      <c r="S48" s="19"/>
    </row>
    <row r="49" spans="1:19" x14ac:dyDescent="0.3">
      <c r="A49" s="22"/>
      <c r="B49" s="19"/>
      <c r="C49" s="19"/>
      <c r="D49" s="19"/>
      <c r="E49" s="19"/>
      <c r="F49" s="19"/>
      <c r="G49" s="25" t="s">
        <v>1273</v>
      </c>
      <c r="H49" s="18" t="s">
        <v>243</v>
      </c>
      <c r="I49" s="19"/>
      <c r="J49" s="19"/>
      <c r="K49" s="42" t="s">
        <v>3117</v>
      </c>
      <c r="L49" s="42" t="s">
        <v>2942</v>
      </c>
      <c r="M49" s="19"/>
      <c r="N49" s="19"/>
      <c r="O49" s="25" t="s">
        <v>1185</v>
      </c>
      <c r="P49" s="18" t="s">
        <v>515</v>
      </c>
      <c r="Q49" s="19"/>
      <c r="R49" s="19"/>
      <c r="S49" s="19"/>
    </row>
    <row r="50" spans="1:19" x14ac:dyDescent="0.3">
      <c r="A50" s="2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x14ac:dyDescent="0.3">
      <c r="A51" s="22"/>
      <c r="B51" s="19"/>
      <c r="C51" s="19"/>
      <c r="D51" s="19"/>
      <c r="E51" s="19"/>
      <c r="F51" s="19"/>
      <c r="G51" s="19"/>
      <c r="H51" s="25"/>
      <c r="I51" s="19"/>
      <c r="J51" s="19"/>
      <c r="N51" s="19"/>
      <c r="O51" s="25"/>
      <c r="P51" s="25"/>
      <c r="Q51" s="19"/>
      <c r="R51" s="19"/>
      <c r="S51" s="19"/>
    </row>
    <row r="52" spans="1:19" x14ac:dyDescent="0.3">
      <c r="A52" s="22"/>
      <c r="B52" s="19"/>
      <c r="C52" s="19"/>
      <c r="D52" s="19"/>
      <c r="E52" s="19"/>
      <c r="F52" s="19"/>
      <c r="G52" s="19"/>
      <c r="H52" s="25"/>
      <c r="I52" s="19"/>
      <c r="J52" s="19"/>
      <c r="K52" s="25"/>
      <c r="L52" s="25"/>
      <c r="M52" s="19"/>
      <c r="N52" s="19"/>
      <c r="O52" s="25"/>
      <c r="P52" s="18"/>
      <c r="Q52" s="19"/>
      <c r="R52" s="19"/>
      <c r="S52" s="19"/>
    </row>
    <row r="53" spans="1:19" x14ac:dyDescent="0.3">
      <c r="A53" s="22"/>
      <c r="B53" s="19"/>
      <c r="C53" s="19"/>
      <c r="D53" s="19"/>
      <c r="E53" s="19"/>
      <c r="F53" s="19"/>
      <c r="G53" s="19"/>
      <c r="H53" s="25"/>
      <c r="I53" s="19"/>
      <c r="J53" s="19"/>
      <c r="K53" s="19"/>
      <c r="L53" s="18"/>
      <c r="M53" s="19"/>
      <c r="N53" s="19"/>
      <c r="O53" s="25"/>
      <c r="P53" s="18"/>
      <c r="Q53" s="19"/>
      <c r="R53" s="19"/>
      <c r="S53" s="19"/>
    </row>
    <row r="54" spans="1:19" x14ac:dyDescent="0.3">
      <c r="A54" s="22"/>
      <c r="B54" s="19"/>
      <c r="C54" s="19"/>
      <c r="D54" s="19"/>
      <c r="E54" s="19"/>
      <c r="F54" s="19"/>
      <c r="G54" s="19"/>
      <c r="H54" s="25"/>
      <c r="I54" s="19"/>
      <c r="J54" s="19"/>
      <c r="K54" s="19"/>
      <c r="L54" s="18"/>
      <c r="M54" s="19"/>
      <c r="N54" s="19"/>
      <c r="O54" s="25"/>
      <c r="P54" s="18"/>
      <c r="Q54" s="19"/>
      <c r="R54" s="19"/>
      <c r="S54" s="19"/>
    </row>
    <row r="55" spans="1:19" x14ac:dyDescent="0.3">
      <c r="A55" s="22"/>
      <c r="B55" s="19"/>
      <c r="C55" s="19"/>
      <c r="D55" s="19"/>
      <c r="E55" s="19"/>
      <c r="F55" s="19"/>
      <c r="G55" s="19"/>
      <c r="H55" s="25"/>
      <c r="I55" s="19"/>
      <c r="J55" s="19"/>
      <c r="K55" s="19"/>
      <c r="L55" s="18"/>
      <c r="M55" s="19"/>
      <c r="N55" s="19"/>
      <c r="O55" s="25"/>
      <c r="P55" s="18"/>
      <c r="Q55" s="19"/>
      <c r="R55" s="19"/>
      <c r="S55" s="19"/>
    </row>
    <row r="56" spans="1:19" x14ac:dyDescent="0.3">
      <c r="A56" s="22"/>
      <c r="B56" s="19"/>
      <c r="C56" s="19"/>
      <c r="D56" s="19"/>
      <c r="E56" s="19"/>
      <c r="F56" s="19"/>
      <c r="G56" s="19"/>
      <c r="H56" s="25"/>
      <c r="I56" s="19"/>
      <c r="J56" s="19"/>
      <c r="K56" s="19"/>
      <c r="L56" s="18"/>
      <c r="M56" s="19"/>
      <c r="N56" s="19"/>
      <c r="O56" s="25"/>
      <c r="P56" s="18"/>
      <c r="Q56" s="19"/>
      <c r="R56" s="19"/>
      <c r="S56" s="19"/>
    </row>
    <row r="57" spans="1:19" x14ac:dyDescent="0.3">
      <c r="A57" s="22"/>
      <c r="B57" s="19"/>
      <c r="C57" s="19"/>
      <c r="D57" s="19"/>
      <c r="E57" s="19"/>
      <c r="F57" s="19"/>
      <c r="G57" s="19"/>
      <c r="H57" s="25"/>
      <c r="I57" s="19"/>
      <c r="J57" s="19"/>
      <c r="K57" s="19"/>
      <c r="L57" s="18"/>
      <c r="M57" s="19"/>
      <c r="N57" s="19"/>
      <c r="O57" s="25"/>
      <c r="P57" s="18"/>
      <c r="Q57" s="19"/>
      <c r="R57" s="19"/>
      <c r="S57" s="19"/>
    </row>
    <row r="58" spans="1:19" x14ac:dyDescent="0.3">
      <c r="A58" s="22"/>
      <c r="B58" s="19"/>
      <c r="C58" s="19"/>
      <c r="D58" s="19"/>
      <c r="E58" s="19"/>
      <c r="F58" s="19"/>
      <c r="G58" s="19"/>
      <c r="H58" s="25"/>
      <c r="I58" s="19"/>
      <c r="J58" s="19"/>
      <c r="K58" s="19"/>
      <c r="L58" s="18"/>
      <c r="M58" s="19"/>
      <c r="N58" s="19"/>
      <c r="O58" s="25"/>
      <c r="P58" s="18"/>
      <c r="Q58" s="19"/>
      <c r="R58" s="19"/>
      <c r="S58" s="19"/>
    </row>
    <row r="59" spans="1:19" x14ac:dyDescent="0.3">
      <c r="A59" s="2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x14ac:dyDescent="0.3">
      <c r="A60" s="2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x14ac:dyDescent="0.3">
      <c r="A61" s="22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x14ac:dyDescent="0.3">
      <c r="A62" s="2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x14ac:dyDescent="0.3">
      <c r="A63" s="2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x14ac:dyDescent="0.3">
      <c r="A64" s="2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x14ac:dyDescent="0.3">
      <c r="A65" s="2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x14ac:dyDescent="0.3">
      <c r="A66" s="22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1:19" x14ac:dyDescent="0.3">
      <c r="A67" s="22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spans="1:19" x14ac:dyDescent="0.3">
      <c r="A68" s="2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x14ac:dyDescent="0.3">
      <c r="A69" s="2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x14ac:dyDescent="0.3">
      <c r="A70" s="2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x14ac:dyDescent="0.3">
      <c r="A71" s="2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x14ac:dyDescent="0.3">
      <c r="A72" s="22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1:19" x14ac:dyDescent="0.3">
      <c r="A73" s="2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1:19" x14ac:dyDescent="0.3">
      <c r="A74" s="2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x14ac:dyDescent="0.3">
      <c r="A75" s="2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spans="1:19" x14ac:dyDescent="0.3">
      <c r="A76" s="22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spans="1:19" x14ac:dyDescent="0.3">
      <c r="A77" s="22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spans="1:19" x14ac:dyDescent="0.3">
      <c r="A78" s="2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spans="1:19" x14ac:dyDescent="0.3">
      <c r="A79" s="2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spans="1:19" x14ac:dyDescent="0.3">
      <c r="A80" s="2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spans="1:19" x14ac:dyDescent="0.3">
      <c r="A81" s="2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 spans="1:19" x14ac:dyDescent="0.3">
      <c r="A82" s="22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spans="1:19" x14ac:dyDescent="0.3">
      <c r="A83" s="2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spans="1:19" x14ac:dyDescent="0.3">
      <c r="A84" s="2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spans="1:19" x14ac:dyDescent="0.3">
      <c r="A85" s="2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spans="1:19" x14ac:dyDescent="0.3">
      <c r="A86" s="22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19" x14ac:dyDescent="0.3">
      <c r="A87" s="2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spans="1:19" x14ac:dyDescent="0.3">
      <c r="A88" s="2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spans="1:19" x14ac:dyDescent="0.3">
      <c r="A89" s="2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spans="1:19" x14ac:dyDescent="0.3">
      <c r="A90" s="2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 spans="1:19" x14ac:dyDescent="0.3">
      <c r="A91" s="2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spans="1:19" x14ac:dyDescent="0.3">
      <c r="A92" s="22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 spans="1:19" x14ac:dyDescent="0.3">
      <c r="A93" s="2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spans="1:19" x14ac:dyDescent="0.3">
      <c r="A94" s="2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spans="1:19" x14ac:dyDescent="0.3">
      <c r="A95" s="2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spans="1:19" x14ac:dyDescent="0.3">
      <c r="A96" s="2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spans="1:19" x14ac:dyDescent="0.3">
      <c r="A97" s="2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spans="1:19" x14ac:dyDescent="0.3">
      <c r="A98" s="2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spans="1:19" x14ac:dyDescent="0.3">
      <c r="A99" s="2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1:19" x14ac:dyDescent="0.3">
      <c r="A100" s="2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 spans="1:19" x14ac:dyDescent="0.3">
      <c r="A101" s="2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 spans="1:19" x14ac:dyDescent="0.3">
      <c r="A102" s="22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 spans="1:19" x14ac:dyDescent="0.3">
      <c r="A103" s="22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 spans="1:19" x14ac:dyDescent="0.3">
      <c r="A104" s="22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 spans="1:19" x14ac:dyDescent="0.3">
      <c r="A105" s="22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 spans="1:19" x14ac:dyDescent="0.3">
      <c r="A106" s="22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 spans="1:19" x14ac:dyDescent="0.3">
      <c r="A107" s="2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</sheetData>
  <sortState ref="O44:Q49">
    <sortCondition ref="O44:O49"/>
  </sortState>
  <mergeCells count="3">
    <mergeCell ref="B3:S3"/>
    <mergeCell ref="A1:S1"/>
    <mergeCell ref="A44:B44"/>
  </mergeCells>
  <phoneticPr fontId="0" type="noConversion"/>
  <pageMargins left="0.75" right="0.18" top="0.37" bottom="0.21" header="0.28999999999999998" footer="0.14000000000000001"/>
  <pageSetup scale="8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88"/>
  <sheetViews>
    <sheetView topLeftCell="E1" zoomScale="110" zoomScaleNormal="110" workbookViewId="0">
      <pane ySplit="2" topLeftCell="A3" activePane="bottomLeft" state="frozen"/>
      <selection pane="bottomLeft" activeCell="E3" sqref="E3"/>
    </sheetView>
  </sheetViews>
  <sheetFormatPr defaultColWidth="8.81640625" defaultRowHeight="12.5" x14ac:dyDescent="0.25"/>
  <cols>
    <col min="1" max="1" width="17.1796875" style="4" hidden="1" customWidth="1"/>
    <col min="2" max="2" width="15.81640625" style="4" hidden="1" customWidth="1"/>
    <col min="3" max="3" width="7.81640625" style="3" hidden="1" customWidth="1"/>
    <col min="4" max="4" width="5" style="2" hidden="1" customWidth="1"/>
    <col min="5" max="6" width="4" style="19" customWidth="1"/>
    <col min="7" max="7" width="20.81640625" customWidth="1"/>
    <col min="8" max="8" width="7.1796875" customWidth="1"/>
    <col min="9" max="10" width="20.81640625" style="63" customWidth="1"/>
    <col min="11" max="11" width="20.453125" customWidth="1"/>
    <col min="12" max="12" width="20.81640625" style="63" customWidth="1"/>
    <col min="13" max="13" width="22.1796875" style="63" customWidth="1"/>
    <col min="14" max="14" width="22.81640625" style="63" customWidth="1"/>
    <col min="15" max="16" width="22.1796875" style="63" customWidth="1"/>
    <col min="17" max="17" width="3.81640625" style="18" customWidth="1"/>
    <col min="18" max="18" width="13.1796875" style="18" customWidth="1"/>
    <col min="19" max="75" width="9.1796875" style="18" customWidth="1"/>
  </cols>
  <sheetData>
    <row r="1" spans="1:16" ht="18" x14ac:dyDescent="0.4">
      <c r="A1" s="569" t="s">
        <v>927</v>
      </c>
      <c r="B1" s="569"/>
      <c r="C1" s="569"/>
      <c r="D1" s="569"/>
      <c r="G1" s="26" t="s">
        <v>967</v>
      </c>
      <c r="H1" s="26"/>
      <c r="I1" s="58"/>
      <c r="J1" s="58"/>
      <c r="K1" s="26"/>
      <c r="L1" s="58"/>
      <c r="M1" s="58"/>
      <c r="N1" s="58"/>
      <c r="O1" s="58"/>
      <c r="P1" s="58"/>
    </row>
    <row r="2" spans="1:16" ht="21" x14ac:dyDescent="0.25">
      <c r="A2" s="43" t="s">
        <v>737</v>
      </c>
      <c r="B2" s="43" t="s">
        <v>738</v>
      </c>
      <c r="C2" s="43" t="s">
        <v>739</v>
      </c>
      <c r="D2" s="43" t="s">
        <v>741</v>
      </c>
      <c r="E2" s="32"/>
      <c r="F2" s="32"/>
      <c r="G2" s="44" t="s">
        <v>468</v>
      </c>
      <c r="H2" s="45" t="s">
        <v>518</v>
      </c>
      <c r="I2" s="154" t="s">
        <v>225</v>
      </c>
      <c r="J2" s="68" t="s">
        <v>228</v>
      </c>
      <c r="K2" s="44" t="s">
        <v>468</v>
      </c>
      <c r="L2" s="59" t="s">
        <v>227</v>
      </c>
      <c r="M2" s="59" t="s">
        <v>226</v>
      </c>
      <c r="N2" s="44" t="s">
        <v>468</v>
      </c>
      <c r="O2" s="136" t="s">
        <v>1376</v>
      </c>
      <c r="P2" s="136" t="s">
        <v>1377</v>
      </c>
    </row>
    <row r="3" spans="1:16" x14ac:dyDescent="0.25">
      <c r="A3" s="33"/>
      <c r="B3" s="37"/>
      <c r="C3" s="34"/>
      <c r="D3" s="34"/>
      <c r="G3" s="266" t="s">
        <v>520</v>
      </c>
      <c r="H3" s="1"/>
      <c r="I3" s="67"/>
      <c r="J3" s="67"/>
      <c r="K3" s="266" t="s">
        <v>520</v>
      </c>
      <c r="L3" s="60"/>
      <c r="M3" s="60" t="s">
        <v>967</v>
      </c>
      <c r="N3" s="266" t="s">
        <v>520</v>
      </c>
      <c r="O3" s="60"/>
      <c r="P3" s="60" t="s">
        <v>967</v>
      </c>
    </row>
    <row r="4" spans="1:16" x14ac:dyDescent="0.25">
      <c r="A4" s="33"/>
      <c r="B4" s="37"/>
      <c r="C4" s="34"/>
      <c r="D4" s="36"/>
      <c r="G4" s="301" t="s">
        <v>968</v>
      </c>
      <c r="H4" s="64"/>
      <c r="I4" s="298" t="s">
        <v>5562</v>
      </c>
      <c r="J4" s="299" t="s">
        <v>5563</v>
      </c>
      <c r="K4" s="301" t="s">
        <v>968</v>
      </c>
      <c r="L4" s="237"/>
      <c r="M4" s="238"/>
      <c r="N4" s="301" t="s">
        <v>968</v>
      </c>
      <c r="O4" s="119"/>
      <c r="P4" s="121"/>
    </row>
    <row r="5" spans="1:16" x14ac:dyDescent="0.25">
      <c r="A5" s="33"/>
      <c r="B5" s="37"/>
      <c r="C5" s="34"/>
      <c r="D5" s="34"/>
      <c r="G5" s="301" t="s">
        <v>5107</v>
      </c>
      <c r="H5" s="64"/>
      <c r="I5" s="525"/>
      <c r="J5" s="526"/>
      <c r="K5" s="301" t="s">
        <v>5107</v>
      </c>
      <c r="L5" s="239"/>
      <c r="M5" s="240"/>
      <c r="N5" s="301" t="s">
        <v>5107</v>
      </c>
      <c r="O5" s="119"/>
      <c r="P5" s="121"/>
    </row>
    <row r="6" spans="1:16" x14ac:dyDescent="0.25">
      <c r="A6" s="33"/>
      <c r="B6" s="37"/>
      <c r="C6" s="34"/>
      <c r="D6" s="34"/>
      <c r="G6" s="301" t="s">
        <v>504</v>
      </c>
      <c r="H6" s="64"/>
      <c r="I6" s="120" t="s">
        <v>5564</v>
      </c>
      <c r="J6" s="121" t="s">
        <v>5565</v>
      </c>
      <c r="K6" s="301" t="s">
        <v>504</v>
      </c>
      <c r="L6" s="239"/>
      <c r="M6" s="238"/>
      <c r="N6" s="301" t="s">
        <v>504</v>
      </c>
      <c r="O6" s="120"/>
      <c r="P6" s="122"/>
    </row>
    <row r="7" spans="1:16" x14ac:dyDescent="0.25">
      <c r="A7" s="33"/>
      <c r="B7" s="37"/>
      <c r="C7" s="34"/>
      <c r="D7" s="36"/>
      <c r="G7" s="301" t="s">
        <v>1199</v>
      </c>
      <c r="H7" s="64"/>
      <c r="I7" s="525"/>
      <c r="J7" s="527"/>
      <c r="K7" s="301" t="s">
        <v>1199</v>
      </c>
      <c r="L7" s="239"/>
      <c r="M7" s="238"/>
      <c r="N7" s="301" t="s">
        <v>1199</v>
      </c>
      <c r="O7" s="120"/>
      <c r="P7" s="121"/>
    </row>
    <row r="8" spans="1:16" x14ac:dyDescent="0.25">
      <c r="A8" s="33"/>
      <c r="B8" s="37"/>
      <c r="C8" s="34"/>
      <c r="D8" s="36"/>
      <c r="G8" s="302" t="s">
        <v>5119</v>
      </c>
      <c r="H8" s="64"/>
      <c r="I8" s="298" t="s">
        <v>5566</v>
      </c>
      <c r="J8" s="299" t="s">
        <v>5567</v>
      </c>
      <c r="K8" s="302" t="s">
        <v>5119</v>
      </c>
      <c r="L8" s="237"/>
      <c r="M8" s="238"/>
      <c r="N8" s="302" t="s">
        <v>5119</v>
      </c>
      <c r="O8" s="119"/>
      <c r="P8" s="121"/>
    </row>
    <row r="9" spans="1:16" x14ac:dyDescent="0.25">
      <c r="A9" s="33"/>
      <c r="B9" s="37"/>
      <c r="C9" s="34"/>
      <c r="D9" s="34"/>
      <c r="G9" s="302" t="s">
        <v>513</v>
      </c>
      <c r="H9" s="64"/>
      <c r="I9" s="298" t="s">
        <v>5568</v>
      </c>
      <c r="J9" s="299" t="s">
        <v>5569</v>
      </c>
      <c r="K9" s="302" t="s">
        <v>513</v>
      </c>
      <c r="L9" s="237"/>
      <c r="M9" s="238"/>
      <c r="N9" s="302" t="s">
        <v>513</v>
      </c>
      <c r="O9" s="119"/>
      <c r="P9" s="121"/>
    </row>
    <row r="10" spans="1:16" x14ac:dyDescent="0.25">
      <c r="A10" s="33"/>
      <c r="B10" s="37"/>
      <c r="C10" s="34"/>
      <c r="D10" s="34"/>
      <c r="G10" s="303" t="s">
        <v>512</v>
      </c>
      <c r="H10" s="64"/>
      <c r="I10" s="120" t="s">
        <v>5570</v>
      </c>
      <c r="J10" s="121" t="s">
        <v>5571</v>
      </c>
      <c r="K10" s="303" t="s">
        <v>512</v>
      </c>
      <c r="L10" s="237"/>
      <c r="M10" s="238"/>
      <c r="N10" s="303" t="s">
        <v>512</v>
      </c>
      <c r="O10" s="119"/>
      <c r="P10" s="121"/>
    </row>
    <row r="11" spans="1:16" x14ac:dyDescent="0.25">
      <c r="A11" s="33"/>
      <c r="B11" s="37"/>
      <c r="C11" s="34"/>
      <c r="D11" s="34"/>
      <c r="G11" s="303" t="s">
        <v>5215</v>
      </c>
      <c r="H11" s="64"/>
      <c r="I11" s="119" t="s">
        <v>5572</v>
      </c>
      <c r="J11" s="121" t="s">
        <v>5573</v>
      </c>
      <c r="K11" s="303" t="s">
        <v>5215</v>
      </c>
      <c r="L11" s="237"/>
      <c r="M11" s="238"/>
      <c r="N11" s="303" t="s">
        <v>5215</v>
      </c>
      <c r="O11" s="119"/>
      <c r="P11" s="121"/>
    </row>
    <row r="12" spans="1:16" x14ac:dyDescent="0.25">
      <c r="A12" s="33"/>
      <c r="B12" s="37"/>
      <c r="C12" s="34"/>
      <c r="D12" s="36"/>
      <c r="G12" s="303" t="s">
        <v>511</v>
      </c>
      <c r="H12" s="64"/>
      <c r="I12" s="119" t="s">
        <v>5633</v>
      </c>
      <c r="J12" s="121" t="s">
        <v>5574</v>
      </c>
      <c r="K12" s="303" t="s">
        <v>511</v>
      </c>
      <c r="L12" s="237"/>
      <c r="M12" s="238"/>
      <c r="N12" s="303" t="s">
        <v>511</v>
      </c>
      <c r="O12" s="119"/>
      <c r="P12" s="121"/>
    </row>
    <row r="13" spans="1:16" x14ac:dyDescent="0.25">
      <c r="A13" s="33"/>
      <c r="B13" s="37"/>
      <c r="C13" s="34"/>
      <c r="D13" s="34"/>
      <c r="G13" s="303" t="s">
        <v>514</v>
      </c>
      <c r="H13" s="64"/>
      <c r="I13" s="119" t="s">
        <v>5575</v>
      </c>
      <c r="J13" s="121" t="s">
        <v>5576</v>
      </c>
      <c r="K13" s="303" t="s">
        <v>514</v>
      </c>
      <c r="L13" s="237"/>
      <c r="M13" s="238"/>
      <c r="N13" s="303" t="s">
        <v>514</v>
      </c>
      <c r="O13" s="119"/>
      <c r="P13" s="121"/>
    </row>
    <row r="14" spans="1:16" x14ac:dyDescent="0.25">
      <c r="A14" s="33"/>
      <c r="B14" s="37"/>
      <c r="C14" s="34"/>
      <c r="D14" s="34"/>
      <c r="G14" s="303" t="s">
        <v>5092</v>
      </c>
      <c r="H14" s="64"/>
      <c r="I14" s="119" t="s">
        <v>5577</v>
      </c>
      <c r="J14" s="121" t="s">
        <v>5578</v>
      </c>
      <c r="K14" s="303" t="s">
        <v>5092</v>
      </c>
      <c r="L14" s="237"/>
      <c r="M14" s="238"/>
      <c r="N14" s="303" t="s">
        <v>5092</v>
      </c>
      <c r="O14" s="119"/>
      <c r="P14" s="121"/>
    </row>
    <row r="15" spans="1:16" x14ac:dyDescent="0.25">
      <c r="A15" s="33"/>
      <c r="B15" s="37"/>
      <c r="C15" s="34"/>
      <c r="D15" s="34"/>
      <c r="G15" s="301" t="s">
        <v>3245</v>
      </c>
      <c r="H15" s="64"/>
      <c r="I15" s="120" t="s">
        <v>5579</v>
      </c>
      <c r="J15" s="122"/>
      <c r="K15" s="301" t="s">
        <v>3245</v>
      </c>
      <c r="L15" s="237"/>
      <c r="M15" s="238"/>
      <c r="N15" s="301" t="s">
        <v>3245</v>
      </c>
      <c r="O15" s="119"/>
      <c r="P15" s="121"/>
    </row>
    <row r="16" spans="1:16" x14ac:dyDescent="0.25">
      <c r="A16" s="33"/>
      <c r="B16" s="37"/>
      <c r="C16" s="34"/>
      <c r="D16" s="36"/>
      <c r="G16" s="303" t="s">
        <v>4510</v>
      </c>
      <c r="H16" s="64"/>
      <c r="I16" s="298" t="s">
        <v>5580</v>
      </c>
      <c r="J16" s="121" t="s">
        <v>5581</v>
      </c>
      <c r="K16" s="303" t="s">
        <v>4510</v>
      </c>
      <c r="L16" s="237"/>
      <c r="M16" s="238"/>
      <c r="N16" s="303" t="s">
        <v>4510</v>
      </c>
      <c r="O16" s="119"/>
      <c r="P16" s="121"/>
    </row>
    <row r="17" spans="1:19" x14ac:dyDescent="0.25">
      <c r="A17" s="33"/>
      <c r="B17" s="37"/>
      <c r="C17" s="34"/>
      <c r="D17" s="36"/>
      <c r="G17" s="303" t="s">
        <v>5262</v>
      </c>
      <c r="H17" s="64"/>
      <c r="I17" s="528"/>
      <c r="J17" s="529"/>
      <c r="K17" s="303" t="s">
        <v>5262</v>
      </c>
      <c r="L17" s="237"/>
      <c r="M17" s="238"/>
      <c r="N17" s="303" t="s">
        <v>5262</v>
      </c>
      <c r="O17" s="119"/>
      <c r="P17" s="121"/>
    </row>
    <row r="18" spans="1:19" x14ac:dyDescent="0.25">
      <c r="A18" s="33"/>
      <c r="B18" s="37"/>
      <c r="C18" s="34"/>
      <c r="D18" s="34"/>
      <c r="G18" s="303" t="s">
        <v>243</v>
      </c>
      <c r="H18" s="64"/>
      <c r="I18" s="298" t="s">
        <v>5582</v>
      </c>
      <c r="J18" s="299" t="s">
        <v>5583</v>
      </c>
      <c r="K18" s="303" t="s">
        <v>243</v>
      </c>
      <c r="L18" s="237"/>
      <c r="M18" s="238"/>
      <c r="N18" s="303" t="s">
        <v>243</v>
      </c>
      <c r="O18" s="119"/>
      <c r="P18" s="121"/>
    </row>
    <row r="19" spans="1:19" x14ac:dyDescent="0.25">
      <c r="A19" s="33"/>
      <c r="B19" s="37"/>
      <c r="C19" s="34"/>
      <c r="D19" s="34"/>
      <c r="G19" s="303" t="s">
        <v>517</v>
      </c>
      <c r="H19" s="64"/>
      <c r="I19" s="119" t="s">
        <v>5584</v>
      </c>
      <c r="J19" s="121" t="s">
        <v>5585</v>
      </c>
      <c r="K19" s="303" t="s">
        <v>517</v>
      </c>
      <c r="L19" s="237"/>
      <c r="M19" s="238"/>
      <c r="N19" s="303" t="s">
        <v>517</v>
      </c>
      <c r="O19" s="119"/>
      <c r="P19" s="121"/>
    </row>
    <row r="20" spans="1:19" x14ac:dyDescent="0.25">
      <c r="A20" s="33"/>
      <c r="B20" s="37"/>
      <c r="C20" s="34"/>
      <c r="D20" s="34"/>
      <c r="G20" s="303" t="s">
        <v>3629</v>
      </c>
      <c r="H20" s="64"/>
      <c r="I20" s="119" t="s">
        <v>5586</v>
      </c>
      <c r="J20" s="121" t="s">
        <v>5587</v>
      </c>
      <c r="K20" s="303" t="s">
        <v>3629</v>
      </c>
      <c r="L20" s="239"/>
      <c r="M20" s="240"/>
      <c r="N20" s="303" t="s">
        <v>3629</v>
      </c>
      <c r="O20" s="120"/>
      <c r="P20" s="122"/>
    </row>
    <row r="21" spans="1:19" x14ac:dyDescent="0.25">
      <c r="A21" s="33"/>
      <c r="B21" s="37"/>
      <c r="C21" s="34"/>
      <c r="D21" s="38"/>
      <c r="G21" s="303" t="s">
        <v>3249</v>
      </c>
      <c r="H21" s="64"/>
      <c r="I21" s="120" t="s">
        <v>5588</v>
      </c>
      <c r="J21" s="121" t="s">
        <v>5589</v>
      </c>
      <c r="K21" s="303" t="s">
        <v>3249</v>
      </c>
      <c r="L21" s="237"/>
      <c r="M21" s="240"/>
      <c r="N21" s="303" t="s">
        <v>3249</v>
      </c>
      <c r="O21" s="119"/>
      <c r="P21" s="122"/>
    </row>
    <row r="22" spans="1:19" x14ac:dyDescent="0.25">
      <c r="A22" s="33"/>
      <c r="B22" s="37"/>
      <c r="C22" s="34"/>
      <c r="D22" s="34"/>
      <c r="G22" s="65"/>
      <c r="H22" s="65"/>
      <c r="I22" s="124"/>
      <c r="J22" s="135"/>
      <c r="K22" s="65"/>
      <c r="L22" s="124"/>
      <c r="M22" s="127"/>
      <c r="N22" s="65"/>
      <c r="O22" s="61"/>
      <c r="P22" s="62"/>
    </row>
    <row r="23" spans="1:19" x14ac:dyDescent="0.25">
      <c r="A23" s="33"/>
      <c r="B23" s="37"/>
      <c r="C23" s="34"/>
      <c r="D23" s="34"/>
      <c r="G23" s="267" t="s">
        <v>519</v>
      </c>
      <c r="H23" s="261"/>
      <c r="I23" s="265"/>
      <c r="J23" s="265"/>
      <c r="K23" s="267" t="s">
        <v>519</v>
      </c>
      <c r="L23" s="265"/>
      <c r="M23" s="265"/>
      <c r="N23" s="267" t="s">
        <v>519</v>
      </c>
      <c r="O23" s="61"/>
      <c r="P23" s="62"/>
    </row>
    <row r="24" spans="1:19" x14ac:dyDescent="0.25">
      <c r="A24" s="33"/>
      <c r="B24" s="37"/>
      <c r="C24" s="34"/>
      <c r="D24" s="34"/>
      <c r="G24" s="301" t="s">
        <v>968</v>
      </c>
      <c r="H24" s="123"/>
      <c r="I24" s="530"/>
      <c r="J24" s="529"/>
      <c r="K24" s="301" t="s">
        <v>968</v>
      </c>
      <c r="L24" s="237"/>
      <c r="M24" s="238"/>
      <c r="N24" s="301" t="s">
        <v>968</v>
      </c>
      <c r="O24" s="119"/>
      <c r="P24" s="121"/>
    </row>
    <row r="25" spans="1:19" x14ac:dyDescent="0.25">
      <c r="A25" s="33"/>
      <c r="B25" s="37"/>
      <c r="C25" s="34"/>
      <c r="D25" s="34"/>
      <c r="G25" s="301" t="s">
        <v>5107</v>
      </c>
      <c r="H25" s="123"/>
      <c r="I25" s="525"/>
      <c r="J25" s="526"/>
      <c r="K25" s="301" t="s">
        <v>5107</v>
      </c>
      <c r="L25" s="239"/>
      <c r="M25" s="240"/>
      <c r="N25" s="301" t="s">
        <v>5107</v>
      </c>
      <c r="O25" s="120"/>
      <c r="P25" s="122"/>
    </row>
    <row r="26" spans="1:19" x14ac:dyDescent="0.25">
      <c r="A26" s="33"/>
      <c r="B26" s="37"/>
      <c r="C26" s="34"/>
      <c r="D26" s="36"/>
      <c r="G26" s="301" t="s">
        <v>504</v>
      </c>
      <c r="H26" s="123"/>
      <c r="I26" s="120" t="s">
        <v>5590</v>
      </c>
      <c r="J26" s="121" t="s">
        <v>5639</v>
      </c>
      <c r="K26" s="301" t="s">
        <v>504</v>
      </c>
      <c r="L26" s="239"/>
      <c r="M26" s="238"/>
      <c r="N26" s="301" t="s">
        <v>504</v>
      </c>
      <c r="O26" s="120"/>
      <c r="P26" s="121"/>
      <c r="R26" s="40"/>
      <c r="S26" s="40"/>
    </row>
    <row r="27" spans="1:19" x14ac:dyDescent="0.25">
      <c r="A27" s="33"/>
      <c r="B27" s="37"/>
      <c r="C27" s="34"/>
      <c r="D27" s="34"/>
      <c r="G27" s="301" t="s">
        <v>1199</v>
      </c>
      <c r="H27" s="123"/>
      <c r="I27" s="525"/>
      <c r="J27" s="527"/>
      <c r="K27" s="301" t="s">
        <v>1199</v>
      </c>
      <c r="L27" s="239"/>
      <c r="M27" s="238"/>
      <c r="N27" s="301" t="s">
        <v>1199</v>
      </c>
      <c r="O27" s="120"/>
      <c r="P27" s="121"/>
      <c r="R27" s="40"/>
      <c r="S27" s="40"/>
    </row>
    <row r="28" spans="1:19" x14ac:dyDescent="0.25">
      <c r="A28" s="33"/>
      <c r="B28" s="37"/>
      <c r="C28" s="34"/>
      <c r="D28" s="36"/>
      <c r="G28" s="302" t="s">
        <v>5119</v>
      </c>
      <c r="H28" s="123"/>
      <c r="I28" s="298" t="s">
        <v>5634</v>
      </c>
      <c r="J28" s="299" t="s">
        <v>5591</v>
      </c>
      <c r="K28" s="302" t="s">
        <v>5119</v>
      </c>
      <c r="L28" s="237"/>
      <c r="M28" s="238"/>
      <c r="N28" s="302" t="s">
        <v>5119</v>
      </c>
      <c r="O28" s="119"/>
      <c r="P28" s="121"/>
      <c r="R28" s="40"/>
      <c r="S28" s="40"/>
    </row>
    <row r="29" spans="1:19" x14ac:dyDescent="0.25">
      <c r="A29" s="33"/>
      <c r="B29" s="37"/>
      <c r="C29" s="34"/>
      <c r="D29" s="36"/>
      <c r="E29" s="170" t="s">
        <v>967</v>
      </c>
      <c r="G29" s="302" t="s">
        <v>513</v>
      </c>
      <c r="H29" s="123"/>
      <c r="I29" s="298" t="s">
        <v>5592</v>
      </c>
      <c r="J29" s="299" t="s">
        <v>5593</v>
      </c>
      <c r="K29" s="302" t="s">
        <v>513</v>
      </c>
      <c r="L29" s="237"/>
      <c r="M29" s="238"/>
      <c r="N29" s="302" t="s">
        <v>513</v>
      </c>
      <c r="O29" s="119"/>
      <c r="P29" s="121"/>
      <c r="R29" s="40"/>
      <c r="S29" s="40"/>
    </row>
    <row r="30" spans="1:19" x14ac:dyDescent="0.25">
      <c r="A30" s="33"/>
      <c r="B30" s="37"/>
      <c r="C30" s="34"/>
      <c r="D30" s="36"/>
      <c r="G30" s="303" t="s">
        <v>512</v>
      </c>
      <c r="H30" s="123"/>
      <c r="I30" s="528"/>
      <c r="J30" s="527"/>
      <c r="K30" s="303" t="s">
        <v>512</v>
      </c>
      <c r="L30" s="237"/>
      <c r="M30" s="238"/>
      <c r="N30" s="303" t="s">
        <v>512</v>
      </c>
      <c r="O30" s="119"/>
      <c r="P30" s="121"/>
      <c r="R30" s="40"/>
      <c r="S30" s="40"/>
    </row>
    <row r="31" spans="1:19" x14ac:dyDescent="0.25">
      <c r="A31" s="33"/>
      <c r="B31" s="37"/>
      <c r="C31" s="34"/>
      <c r="D31" s="34"/>
      <c r="G31" s="303" t="s">
        <v>5215</v>
      </c>
      <c r="H31" s="123"/>
      <c r="I31" s="119" t="s">
        <v>5594</v>
      </c>
      <c r="J31" s="121" t="s">
        <v>5595</v>
      </c>
      <c r="K31" s="303" t="s">
        <v>5215</v>
      </c>
      <c r="L31" s="237"/>
      <c r="M31" s="238"/>
      <c r="N31" s="303" t="s">
        <v>5215</v>
      </c>
      <c r="O31" s="119"/>
      <c r="P31" s="121"/>
      <c r="R31" s="40"/>
      <c r="S31" s="40"/>
    </row>
    <row r="32" spans="1:19" x14ac:dyDescent="0.25">
      <c r="A32" s="33"/>
      <c r="B32" s="37"/>
      <c r="C32" s="34"/>
      <c r="D32" s="34"/>
      <c r="G32" s="303" t="s">
        <v>511</v>
      </c>
      <c r="H32" s="123"/>
      <c r="I32" s="119" t="s">
        <v>5604</v>
      </c>
      <c r="J32" s="121" t="s">
        <v>5640</v>
      </c>
      <c r="K32" s="303" t="s">
        <v>511</v>
      </c>
      <c r="L32" s="237"/>
      <c r="M32" s="238"/>
      <c r="N32" s="303" t="s">
        <v>511</v>
      </c>
      <c r="O32" s="119"/>
      <c r="P32" s="121"/>
      <c r="R32" s="40"/>
      <c r="S32" s="40"/>
    </row>
    <row r="33" spans="1:19" x14ac:dyDescent="0.25">
      <c r="A33" s="33"/>
      <c r="B33" s="37"/>
      <c r="C33" s="34"/>
      <c r="D33" s="34"/>
      <c r="G33" s="303" t="s">
        <v>514</v>
      </c>
      <c r="H33" s="123"/>
      <c r="I33" s="525"/>
      <c r="J33" s="527"/>
      <c r="K33" s="303" t="s">
        <v>514</v>
      </c>
      <c r="L33" s="237"/>
      <c r="M33" s="238"/>
      <c r="N33" s="303" t="s">
        <v>514</v>
      </c>
      <c r="O33" s="119"/>
      <c r="P33" s="121"/>
      <c r="R33" s="40"/>
      <c r="S33" s="40"/>
    </row>
    <row r="34" spans="1:19" x14ac:dyDescent="0.25">
      <c r="A34" s="33"/>
      <c r="B34" s="37"/>
      <c r="C34" s="34"/>
      <c r="D34" s="36"/>
      <c r="G34" s="303" t="s">
        <v>5092</v>
      </c>
      <c r="H34" s="123"/>
      <c r="I34" s="119" t="s">
        <v>5596</v>
      </c>
      <c r="J34" s="122" t="s">
        <v>5597</v>
      </c>
      <c r="K34" s="303" t="s">
        <v>5092</v>
      </c>
      <c r="L34" s="237"/>
      <c r="M34" s="238"/>
      <c r="N34" s="303" t="s">
        <v>5092</v>
      </c>
      <c r="O34" s="119"/>
      <c r="P34" s="121"/>
      <c r="R34" s="40"/>
      <c r="S34" s="40"/>
    </row>
    <row r="35" spans="1:19" x14ac:dyDescent="0.25">
      <c r="A35" s="33"/>
      <c r="B35" s="37"/>
      <c r="C35" s="34"/>
      <c r="D35" s="34"/>
      <c r="G35" s="301" t="s">
        <v>3245</v>
      </c>
      <c r="H35" s="123"/>
      <c r="I35" s="528"/>
      <c r="J35" s="527"/>
      <c r="K35" s="301" t="s">
        <v>3245</v>
      </c>
      <c r="L35" s="237"/>
      <c r="M35" s="238"/>
      <c r="N35" s="301" t="s">
        <v>3245</v>
      </c>
      <c r="O35" s="119"/>
      <c r="P35" s="121"/>
      <c r="R35" s="40"/>
      <c r="S35" s="40"/>
    </row>
    <row r="36" spans="1:19" x14ac:dyDescent="0.25">
      <c r="A36" s="33"/>
      <c r="B36" s="37"/>
      <c r="C36" s="34"/>
      <c r="D36" s="34"/>
      <c r="G36" s="303" t="s">
        <v>4510</v>
      </c>
      <c r="H36" s="123"/>
      <c r="I36" s="530"/>
      <c r="J36" s="529"/>
      <c r="K36" s="303" t="s">
        <v>4510</v>
      </c>
      <c r="L36" s="237"/>
      <c r="M36" s="238"/>
      <c r="N36" s="303" t="s">
        <v>4510</v>
      </c>
      <c r="O36" s="119"/>
      <c r="P36" s="121"/>
      <c r="R36" s="40"/>
      <c r="S36" s="40"/>
    </row>
    <row r="37" spans="1:19" x14ac:dyDescent="0.25">
      <c r="A37" s="33"/>
      <c r="B37" s="37"/>
      <c r="C37" s="34"/>
      <c r="D37" s="36"/>
      <c r="G37" s="303" t="s">
        <v>5262</v>
      </c>
      <c r="H37" s="123"/>
      <c r="I37" s="528"/>
      <c r="J37" s="527"/>
      <c r="K37" s="303" t="s">
        <v>5262</v>
      </c>
      <c r="L37" s="237"/>
      <c r="M37" s="238"/>
      <c r="N37" s="303" t="s">
        <v>5262</v>
      </c>
      <c r="O37" s="119"/>
      <c r="P37" s="121"/>
      <c r="R37" s="40"/>
      <c r="S37" s="40"/>
    </row>
    <row r="38" spans="1:19" x14ac:dyDescent="0.25">
      <c r="A38" s="33"/>
      <c r="B38" s="37"/>
      <c r="C38" s="34"/>
      <c r="D38" s="34"/>
      <c r="G38" s="303" t="s">
        <v>243</v>
      </c>
      <c r="H38" s="123"/>
      <c r="I38" s="530"/>
      <c r="J38" s="529"/>
      <c r="K38" s="303" t="s">
        <v>243</v>
      </c>
      <c r="L38" s="237"/>
      <c r="M38" s="238"/>
      <c r="N38" s="303" t="s">
        <v>243</v>
      </c>
      <c r="O38" s="119"/>
      <c r="P38" s="121"/>
      <c r="R38" s="40"/>
      <c r="S38" s="40"/>
    </row>
    <row r="39" spans="1:19" x14ac:dyDescent="0.25">
      <c r="A39" s="33"/>
      <c r="B39" s="37"/>
      <c r="C39" s="34"/>
      <c r="D39" s="36"/>
      <c r="G39" s="303" t="s">
        <v>517</v>
      </c>
      <c r="H39" s="123"/>
      <c r="I39" s="119" t="s">
        <v>5598</v>
      </c>
      <c r="J39" s="121" t="s">
        <v>5585</v>
      </c>
      <c r="K39" s="303" t="s">
        <v>517</v>
      </c>
      <c r="L39" s="237"/>
      <c r="M39" s="238"/>
      <c r="N39" s="303" t="s">
        <v>517</v>
      </c>
      <c r="O39" s="119"/>
      <c r="P39" s="121"/>
      <c r="R39" s="40"/>
      <c r="S39" s="40"/>
    </row>
    <row r="40" spans="1:19" x14ac:dyDescent="0.25">
      <c r="A40" s="33"/>
      <c r="B40" s="37"/>
      <c r="C40" s="34"/>
      <c r="D40" s="34"/>
      <c r="G40" s="303" t="s">
        <v>3629</v>
      </c>
      <c r="H40" s="123"/>
      <c r="I40" s="119" t="s">
        <v>5599</v>
      </c>
      <c r="J40" s="121" t="s">
        <v>5632</v>
      </c>
      <c r="K40" s="303" t="s">
        <v>3629</v>
      </c>
      <c r="L40" s="239"/>
      <c r="M40" s="240"/>
      <c r="N40" s="303" t="s">
        <v>3629</v>
      </c>
      <c r="O40" s="120"/>
      <c r="P40" s="122"/>
      <c r="R40" s="40"/>
      <c r="S40" s="40"/>
    </row>
    <row r="41" spans="1:19" x14ac:dyDescent="0.25">
      <c r="A41" s="33"/>
      <c r="B41" s="37"/>
      <c r="C41" s="34"/>
      <c r="D41" s="34"/>
      <c r="G41" s="303" t="s">
        <v>3249</v>
      </c>
      <c r="H41" s="123"/>
      <c r="I41" s="120" t="s">
        <v>5600</v>
      </c>
      <c r="J41" s="121" t="s">
        <v>5585</v>
      </c>
      <c r="K41" s="303" t="s">
        <v>3249</v>
      </c>
      <c r="L41" s="237"/>
      <c r="M41" s="240"/>
      <c r="N41" s="303" t="s">
        <v>3249</v>
      </c>
      <c r="O41" s="119"/>
      <c r="P41" s="122"/>
      <c r="R41" s="40"/>
      <c r="S41" s="40"/>
    </row>
    <row r="42" spans="1:19" x14ac:dyDescent="0.25">
      <c r="A42" s="33"/>
      <c r="B42" s="37"/>
      <c r="C42" s="34"/>
      <c r="D42" s="34"/>
      <c r="G42" s="65"/>
      <c r="H42" s="65"/>
      <c r="I42" s="124"/>
      <c r="J42" s="125"/>
      <c r="K42" s="65"/>
      <c r="L42" s="124"/>
      <c r="M42" s="127"/>
      <c r="N42" s="65"/>
      <c r="O42" s="124"/>
      <c r="P42" s="127"/>
      <c r="R42" s="40"/>
      <c r="S42" s="40"/>
    </row>
    <row r="43" spans="1:19" x14ac:dyDescent="0.25">
      <c r="A43" s="33"/>
      <c r="B43" s="37"/>
      <c r="C43" s="34"/>
      <c r="D43" s="36"/>
      <c r="G43" s="263" t="s">
        <v>397</v>
      </c>
      <c r="H43" s="264"/>
      <c r="I43" s="265"/>
      <c r="J43" s="265"/>
      <c r="K43" s="263" t="s">
        <v>397</v>
      </c>
      <c r="L43" s="265"/>
      <c r="M43" s="265"/>
      <c r="N43" s="263" t="s">
        <v>397</v>
      </c>
      <c r="O43" s="124"/>
      <c r="P43" s="127"/>
      <c r="R43" s="40"/>
      <c r="S43" s="40"/>
    </row>
    <row r="44" spans="1:19" x14ac:dyDescent="0.25">
      <c r="A44" s="33"/>
      <c r="B44" s="37"/>
      <c r="C44" s="34"/>
      <c r="D44" s="38"/>
      <c r="G44" s="301" t="s">
        <v>968</v>
      </c>
      <c r="H44" s="123"/>
      <c r="I44" s="530"/>
      <c r="J44" s="529"/>
      <c r="K44" s="301" t="s">
        <v>968</v>
      </c>
      <c r="L44" s="237"/>
      <c r="M44" s="238"/>
      <c r="N44" s="301" t="s">
        <v>968</v>
      </c>
      <c r="O44" s="119"/>
      <c r="P44" s="121"/>
      <c r="R44" s="40"/>
      <c r="S44" s="40"/>
    </row>
    <row r="45" spans="1:19" x14ac:dyDescent="0.25">
      <c r="A45" s="33"/>
      <c r="B45" s="37"/>
      <c r="C45" s="34"/>
      <c r="D45" s="36"/>
      <c r="G45" s="301" t="s">
        <v>5107</v>
      </c>
      <c r="H45" s="123"/>
      <c r="I45" s="525"/>
      <c r="J45" s="526"/>
      <c r="K45" s="301" t="s">
        <v>5107</v>
      </c>
      <c r="L45" s="239"/>
      <c r="M45" s="240"/>
      <c r="N45" s="301" t="s">
        <v>5107</v>
      </c>
      <c r="O45" s="120"/>
      <c r="P45" s="122"/>
      <c r="R45" s="40"/>
      <c r="S45" s="40"/>
    </row>
    <row r="46" spans="1:19" x14ac:dyDescent="0.25">
      <c r="A46" s="33"/>
      <c r="B46" s="37"/>
      <c r="C46" s="34"/>
      <c r="D46" s="36"/>
      <c r="G46" s="301" t="s">
        <v>504</v>
      </c>
      <c r="H46" s="123"/>
      <c r="I46" s="120" t="s">
        <v>5601</v>
      </c>
      <c r="J46" s="121" t="s">
        <v>5602</v>
      </c>
      <c r="K46" s="301" t="s">
        <v>504</v>
      </c>
      <c r="L46" s="239"/>
      <c r="M46" s="238"/>
      <c r="N46" s="301" t="s">
        <v>504</v>
      </c>
      <c r="O46" s="120"/>
      <c r="P46" s="121"/>
      <c r="R46" s="40"/>
      <c r="S46" s="40"/>
    </row>
    <row r="47" spans="1:19" x14ac:dyDescent="0.25">
      <c r="A47" s="33"/>
      <c r="B47" s="37"/>
      <c r="C47" s="34"/>
      <c r="D47" s="36"/>
      <c r="G47" s="301" t="s">
        <v>1199</v>
      </c>
      <c r="H47" s="123"/>
      <c r="I47" s="525"/>
      <c r="J47" s="527"/>
      <c r="K47" s="301" t="s">
        <v>1199</v>
      </c>
      <c r="L47" s="239"/>
      <c r="M47" s="238"/>
      <c r="N47" s="301" t="s">
        <v>1199</v>
      </c>
      <c r="O47" s="120"/>
      <c r="P47" s="121"/>
      <c r="R47" s="40"/>
      <c r="S47" s="40"/>
    </row>
    <row r="48" spans="1:19" x14ac:dyDescent="0.25">
      <c r="A48" s="33"/>
      <c r="B48" s="37"/>
      <c r="C48" s="34"/>
      <c r="D48" s="34"/>
      <c r="G48" s="302" t="s">
        <v>5119</v>
      </c>
      <c r="H48" s="123"/>
      <c r="I48" s="298" t="s">
        <v>5609</v>
      </c>
      <c r="J48" s="299" t="s">
        <v>5603</v>
      </c>
      <c r="K48" s="302" t="s">
        <v>5119</v>
      </c>
      <c r="L48" s="237"/>
      <c r="M48" s="238"/>
      <c r="N48" s="302" t="s">
        <v>5119</v>
      </c>
      <c r="O48" s="119"/>
      <c r="P48" s="121"/>
      <c r="R48" s="40"/>
      <c r="S48" s="40"/>
    </row>
    <row r="49" spans="1:19" x14ac:dyDescent="0.25">
      <c r="A49" s="33"/>
      <c r="B49" s="37"/>
      <c r="C49" s="34"/>
      <c r="D49" s="34"/>
      <c r="E49" s="23" t="s">
        <v>3899</v>
      </c>
      <c r="G49" s="302" t="s">
        <v>513</v>
      </c>
      <c r="H49" s="123"/>
      <c r="I49" s="530"/>
      <c r="J49" s="529"/>
      <c r="K49" s="302" t="s">
        <v>513</v>
      </c>
      <c r="L49" s="237"/>
      <c r="M49" s="238"/>
      <c r="N49" s="302" t="s">
        <v>513</v>
      </c>
      <c r="O49" s="119"/>
      <c r="P49" s="121"/>
      <c r="R49" s="40"/>
      <c r="S49" s="40"/>
    </row>
    <row r="50" spans="1:19" x14ac:dyDescent="0.25">
      <c r="A50" s="33"/>
      <c r="B50" s="37"/>
      <c r="C50" s="34"/>
      <c r="D50" s="34"/>
      <c r="G50" s="303" t="s">
        <v>512</v>
      </c>
      <c r="H50" s="123"/>
      <c r="I50" s="528"/>
      <c r="J50" s="527"/>
      <c r="K50" s="303" t="s">
        <v>512</v>
      </c>
      <c r="L50" s="237"/>
      <c r="M50" s="238"/>
      <c r="N50" s="303" t="s">
        <v>512</v>
      </c>
      <c r="O50" s="119"/>
      <c r="P50" s="121"/>
      <c r="R50" s="40"/>
      <c r="S50" s="40"/>
    </row>
    <row r="51" spans="1:19" x14ac:dyDescent="0.25">
      <c r="A51" s="33"/>
      <c r="B51" s="37"/>
      <c r="C51" s="34"/>
      <c r="D51" s="34"/>
      <c r="G51" s="303" t="s">
        <v>5215</v>
      </c>
      <c r="H51" s="123"/>
      <c r="I51" s="525"/>
      <c r="J51" s="527"/>
      <c r="K51" s="303" t="s">
        <v>5215</v>
      </c>
      <c r="L51" s="237"/>
      <c r="M51" s="238"/>
      <c r="N51" s="303" t="s">
        <v>5215</v>
      </c>
      <c r="O51" s="119"/>
      <c r="P51" s="121"/>
      <c r="R51" s="40"/>
      <c r="S51" s="40"/>
    </row>
    <row r="52" spans="1:19" x14ac:dyDescent="0.25">
      <c r="A52" s="33"/>
      <c r="B52" s="37"/>
      <c r="C52" s="34"/>
      <c r="D52" s="34"/>
      <c r="G52" s="303" t="s">
        <v>511</v>
      </c>
      <c r="H52" s="123"/>
      <c r="I52" s="119" t="s">
        <v>5612</v>
      </c>
      <c r="J52" s="121" t="s">
        <v>5605</v>
      </c>
      <c r="K52" s="303" t="s">
        <v>511</v>
      </c>
      <c r="L52" s="237"/>
      <c r="M52" s="238"/>
      <c r="N52" s="303" t="s">
        <v>511</v>
      </c>
      <c r="O52" s="119"/>
      <c r="P52" s="121"/>
      <c r="R52" s="40"/>
      <c r="S52" s="40"/>
    </row>
    <row r="53" spans="1:19" x14ac:dyDescent="0.25">
      <c r="A53" s="33"/>
      <c r="B53" s="37"/>
      <c r="C53" s="34"/>
      <c r="D53" s="34"/>
      <c r="G53" s="303" t="s">
        <v>514</v>
      </c>
      <c r="H53" s="123"/>
      <c r="I53" s="525"/>
      <c r="J53" s="527"/>
      <c r="K53" s="303" t="s">
        <v>514</v>
      </c>
      <c r="L53" s="237"/>
      <c r="M53" s="238"/>
      <c r="N53" s="303" t="s">
        <v>514</v>
      </c>
      <c r="O53" s="119"/>
      <c r="P53" s="121"/>
      <c r="R53" s="40"/>
      <c r="S53" s="40"/>
    </row>
    <row r="54" spans="1:19" x14ac:dyDescent="0.25">
      <c r="A54" s="33"/>
      <c r="B54" s="37"/>
      <c r="C54" s="34"/>
      <c r="D54" s="34"/>
      <c r="G54" s="303" t="s">
        <v>5092</v>
      </c>
      <c r="H54" s="123"/>
      <c r="I54" s="119" t="s">
        <v>5606</v>
      </c>
      <c r="J54" s="122" t="s">
        <v>5607</v>
      </c>
      <c r="K54" s="303" t="s">
        <v>5092</v>
      </c>
      <c r="L54" s="237"/>
      <c r="M54" s="238"/>
      <c r="N54" s="303" t="s">
        <v>5092</v>
      </c>
      <c r="O54" s="119"/>
      <c r="P54" s="121"/>
      <c r="R54" s="40"/>
      <c r="S54" s="40"/>
    </row>
    <row r="55" spans="1:19" x14ac:dyDescent="0.25">
      <c r="A55" s="33"/>
      <c r="B55" s="37"/>
      <c r="C55" s="34"/>
      <c r="D55" s="36"/>
      <c r="G55" s="301" t="s">
        <v>3245</v>
      </c>
      <c r="H55" s="123"/>
      <c r="I55" s="528"/>
      <c r="J55" s="527"/>
      <c r="K55" s="301" t="s">
        <v>3245</v>
      </c>
      <c r="L55" s="237"/>
      <c r="M55" s="238"/>
      <c r="N55" s="301" t="s">
        <v>3245</v>
      </c>
      <c r="O55" s="119"/>
      <c r="P55" s="121"/>
      <c r="R55" s="40"/>
      <c r="S55" s="40"/>
    </row>
    <row r="56" spans="1:19" x14ac:dyDescent="0.25">
      <c r="A56" s="33"/>
      <c r="B56" s="37"/>
      <c r="C56" s="34"/>
      <c r="D56" s="34"/>
      <c r="G56" s="303" t="s">
        <v>4510</v>
      </c>
      <c r="H56" s="123"/>
      <c r="I56" s="530"/>
      <c r="J56" s="529"/>
      <c r="K56" s="303" t="s">
        <v>4510</v>
      </c>
      <c r="L56" s="237"/>
      <c r="M56" s="238"/>
      <c r="N56" s="303" t="s">
        <v>4510</v>
      </c>
      <c r="O56" s="119"/>
      <c r="P56" s="121"/>
      <c r="R56" s="40"/>
      <c r="S56" s="40"/>
    </row>
    <row r="57" spans="1:19" x14ac:dyDescent="0.25">
      <c r="A57" s="33"/>
      <c r="B57" s="37"/>
      <c r="C57" s="34"/>
      <c r="D57" s="34"/>
      <c r="G57" s="303" t="s">
        <v>5262</v>
      </c>
      <c r="H57" s="123"/>
      <c r="I57" s="528"/>
      <c r="J57" s="527"/>
      <c r="K57" s="303" t="s">
        <v>5262</v>
      </c>
      <c r="L57" s="237"/>
      <c r="M57" s="238"/>
      <c r="N57" s="303" t="s">
        <v>5262</v>
      </c>
      <c r="O57" s="119"/>
      <c r="P57" s="121"/>
      <c r="R57" s="40"/>
      <c r="S57" s="40"/>
    </row>
    <row r="58" spans="1:19" x14ac:dyDescent="0.25">
      <c r="A58" s="33"/>
      <c r="B58" s="37"/>
      <c r="C58" s="34"/>
      <c r="D58" s="34"/>
      <c r="G58" s="303" t="s">
        <v>243</v>
      </c>
      <c r="H58" s="123"/>
      <c r="I58" s="530"/>
      <c r="J58" s="529"/>
      <c r="K58" s="303" t="s">
        <v>243</v>
      </c>
      <c r="L58" s="237"/>
      <c r="M58" s="238"/>
      <c r="N58" s="303" t="s">
        <v>243</v>
      </c>
      <c r="O58" s="119"/>
      <c r="P58" s="121"/>
      <c r="R58" s="40"/>
      <c r="S58" s="40"/>
    </row>
    <row r="59" spans="1:19" x14ac:dyDescent="0.25">
      <c r="A59" s="33"/>
      <c r="B59" s="37"/>
      <c r="C59" s="34"/>
      <c r="D59" s="34"/>
      <c r="G59" s="303" t="s">
        <v>517</v>
      </c>
      <c r="H59" s="123"/>
      <c r="I59" s="119" t="s">
        <v>5631</v>
      </c>
      <c r="J59" s="121" t="s">
        <v>5608</v>
      </c>
      <c r="K59" s="303" t="s">
        <v>517</v>
      </c>
      <c r="L59" s="237"/>
      <c r="M59" s="238"/>
      <c r="N59" s="303" t="s">
        <v>517</v>
      </c>
      <c r="O59" s="119"/>
      <c r="P59" s="121"/>
      <c r="R59" s="40"/>
      <c r="S59" s="40"/>
    </row>
    <row r="60" spans="1:19" x14ac:dyDescent="0.25">
      <c r="A60" s="33"/>
      <c r="B60" s="37"/>
      <c r="C60" s="34"/>
      <c r="D60" s="34"/>
      <c r="G60" s="303" t="s">
        <v>3629</v>
      </c>
      <c r="H60" s="123"/>
      <c r="I60" s="525"/>
      <c r="J60" s="527"/>
      <c r="K60" s="303" t="s">
        <v>3629</v>
      </c>
      <c r="L60" s="239"/>
      <c r="M60" s="240"/>
      <c r="N60" s="303" t="s">
        <v>3629</v>
      </c>
      <c r="O60" s="120"/>
      <c r="P60" s="122"/>
      <c r="R60" s="40"/>
      <c r="S60" s="40"/>
    </row>
    <row r="61" spans="1:19" x14ac:dyDescent="0.25">
      <c r="A61" s="33"/>
      <c r="B61" s="37"/>
      <c r="C61" s="34"/>
      <c r="D61" s="34"/>
      <c r="G61" s="303" t="s">
        <v>3249</v>
      </c>
      <c r="H61" s="123"/>
      <c r="I61" s="120" t="s">
        <v>5616</v>
      </c>
      <c r="J61" s="121" t="s">
        <v>5589</v>
      </c>
      <c r="K61" s="303" t="s">
        <v>3249</v>
      </c>
      <c r="L61" s="237"/>
      <c r="M61" s="240"/>
      <c r="N61" s="303" t="s">
        <v>3249</v>
      </c>
      <c r="O61" s="119"/>
      <c r="P61" s="122"/>
      <c r="R61" s="40"/>
      <c r="S61" s="40"/>
    </row>
    <row r="62" spans="1:19" ht="15" customHeight="1" x14ac:dyDescent="0.25">
      <c r="A62" s="37"/>
      <c r="B62" s="33"/>
      <c r="C62" s="34"/>
      <c r="D62" s="34"/>
      <c r="G62" s="65"/>
      <c r="H62" s="65"/>
      <c r="I62" s="124"/>
      <c r="J62" s="125"/>
      <c r="K62" s="65"/>
      <c r="L62" s="124"/>
      <c r="M62" s="127"/>
      <c r="N62" s="65"/>
      <c r="O62" s="124"/>
      <c r="P62" s="127"/>
      <c r="R62" s="169"/>
      <c r="S62" s="40"/>
    </row>
    <row r="63" spans="1:19" x14ac:dyDescent="0.25">
      <c r="A63" s="33"/>
      <c r="B63" s="37"/>
      <c r="C63" s="34"/>
      <c r="D63" s="34"/>
      <c r="G63" s="263" t="s">
        <v>3481</v>
      </c>
      <c r="H63" s="65"/>
      <c r="I63" s="124"/>
      <c r="J63" s="125"/>
      <c r="K63" s="263" t="s">
        <v>3481</v>
      </c>
      <c r="L63" s="182"/>
      <c r="M63" s="127"/>
      <c r="N63" s="263" t="s">
        <v>3481</v>
      </c>
      <c r="O63" s="124"/>
      <c r="P63" s="127"/>
    </row>
    <row r="64" spans="1:19" x14ac:dyDescent="0.25">
      <c r="A64" s="33"/>
      <c r="B64" s="37"/>
      <c r="C64" s="34"/>
      <c r="D64" s="34"/>
      <c r="G64" s="301" t="s">
        <v>968</v>
      </c>
      <c r="H64" s="64"/>
      <c r="I64" s="530"/>
      <c r="J64" s="529"/>
      <c r="K64" s="301" t="s">
        <v>968</v>
      </c>
      <c r="L64" s="119"/>
      <c r="M64" s="121"/>
      <c r="N64" s="301" t="s">
        <v>968</v>
      </c>
      <c r="O64" s="119"/>
      <c r="P64" s="121"/>
    </row>
    <row r="65" spans="1:16" x14ac:dyDescent="0.25">
      <c r="A65" s="33"/>
      <c r="B65" s="37"/>
      <c r="C65" s="34"/>
      <c r="D65" s="34"/>
      <c r="G65" s="301" t="s">
        <v>5107</v>
      </c>
      <c r="H65" s="64"/>
      <c r="I65" s="525"/>
      <c r="J65" s="526"/>
      <c r="K65" s="301" t="s">
        <v>5107</v>
      </c>
      <c r="L65" s="120"/>
      <c r="M65" s="122"/>
      <c r="N65" s="301" t="s">
        <v>5107</v>
      </c>
      <c r="O65" s="120"/>
      <c r="P65" s="122"/>
    </row>
    <row r="66" spans="1:16" x14ac:dyDescent="0.25">
      <c r="A66" s="33"/>
      <c r="B66" s="37"/>
      <c r="C66" s="34"/>
      <c r="D66" s="36"/>
      <c r="G66" s="301" t="s">
        <v>504</v>
      </c>
      <c r="H66" s="64"/>
      <c r="I66" s="120" t="s">
        <v>5610</v>
      </c>
      <c r="J66" s="121" t="s">
        <v>5611</v>
      </c>
      <c r="K66" s="301" t="s">
        <v>504</v>
      </c>
      <c r="L66" s="120"/>
      <c r="M66" s="121"/>
      <c r="N66" s="301" t="s">
        <v>504</v>
      </c>
      <c r="O66" s="120"/>
      <c r="P66" s="121"/>
    </row>
    <row r="67" spans="1:16" x14ac:dyDescent="0.25">
      <c r="A67" s="33"/>
      <c r="B67" s="37"/>
      <c r="C67" s="34"/>
      <c r="D67" s="34"/>
      <c r="G67" s="301" t="s">
        <v>1199</v>
      </c>
      <c r="H67" s="123"/>
      <c r="I67" s="525"/>
      <c r="J67" s="527"/>
      <c r="K67" s="301" t="s">
        <v>1199</v>
      </c>
      <c r="L67" s="120"/>
      <c r="M67" s="121"/>
      <c r="N67" s="301" t="s">
        <v>1199</v>
      </c>
      <c r="O67" s="120"/>
      <c r="P67" s="121"/>
    </row>
    <row r="68" spans="1:16" x14ac:dyDescent="0.25">
      <c r="A68" s="33"/>
      <c r="B68" s="37"/>
      <c r="C68" s="34"/>
      <c r="D68" s="38"/>
      <c r="G68" s="302" t="s">
        <v>5119</v>
      </c>
      <c r="H68" s="123"/>
      <c r="I68" s="530"/>
      <c r="J68" s="529"/>
      <c r="K68" s="302" t="s">
        <v>5119</v>
      </c>
      <c r="L68" s="119"/>
      <c r="M68" s="121"/>
      <c r="N68" s="302" t="s">
        <v>5119</v>
      </c>
      <c r="O68" s="119"/>
      <c r="P68" s="121"/>
    </row>
    <row r="69" spans="1:16" x14ac:dyDescent="0.25">
      <c r="A69" s="33"/>
      <c r="B69" s="37"/>
      <c r="C69" s="34"/>
      <c r="D69" s="34"/>
      <c r="G69" s="302" t="s">
        <v>513</v>
      </c>
      <c r="H69" s="123"/>
      <c r="I69" s="530"/>
      <c r="J69" s="529"/>
      <c r="K69" s="302" t="s">
        <v>513</v>
      </c>
      <c r="L69" s="119"/>
      <c r="M69" s="121"/>
      <c r="N69" s="302" t="s">
        <v>513</v>
      </c>
      <c r="O69" s="119"/>
      <c r="P69" s="121"/>
    </row>
    <row r="70" spans="1:16" x14ac:dyDescent="0.25">
      <c r="A70" s="33"/>
      <c r="B70" s="37"/>
      <c r="C70" s="34"/>
      <c r="D70" s="34"/>
      <c r="G70" s="303" t="s">
        <v>512</v>
      </c>
      <c r="H70" s="123"/>
      <c r="I70" s="528"/>
      <c r="J70" s="527"/>
      <c r="K70" s="303" t="s">
        <v>512</v>
      </c>
      <c r="L70" s="119"/>
      <c r="M70" s="121"/>
      <c r="N70" s="303" t="s">
        <v>512</v>
      </c>
      <c r="O70" s="119"/>
      <c r="P70" s="121"/>
    </row>
    <row r="71" spans="1:16" x14ac:dyDescent="0.25">
      <c r="A71" s="33"/>
      <c r="B71" s="37"/>
      <c r="C71" s="34"/>
      <c r="D71" s="36"/>
      <c r="G71" s="303" t="s">
        <v>5215</v>
      </c>
      <c r="H71" s="123"/>
      <c r="I71" s="525"/>
      <c r="J71" s="527"/>
      <c r="K71" s="303" t="s">
        <v>5215</v>
      </c>
      <c r="L71" s="119"/>
      <c r="M71" s="121"/>
      <c r="N71" s="303" t="s">
        <v>5215</v>
      </c>
      <c r="O71" s="119"/>
      <c r="P71" s="121"/>
    </row>
    <row r="72" spans="1:16" x14ac:dyDescent="0.25">
      <c r="A72" s="33"/>
      <c r="B72" s="37"/>
      <c r="C72" s="34"/>
      <c r="D72" s="36"/>
      <c r="G72" s="303" t="s">
        <v>511</v>
      </c>
      <c r="H72" s="123"/>
      <c r="I72" s="119" t="s">
        <v>5619</v>
      </c>
      <c r="J72" s="121" t="s">
        <v>5613</v>
      </c>
      <c r="K72" s="303" t="s">
        <v>511</v>
      </c>
      <c r="L72" s="119"/>
      <c r="M72" s="121"/>
      <c r="N72" s="303" t="s">
        <v>511</v>
      </c>
      <c r="O72" s="119"/>
      <c r="P72" s="121"/>
    </row>
    <row r="73" spans="1:16" x14ac:dyDescent="0.25">
      <c r="A73" s="33"/>
      <c r="B73" s="37"/>
      <c r="C73" s="34"/>
      <c r="D73" s="34"/>
      <c r="G73" s="303" t="s">
        <v>514</v>
      </c>
      <c r="H73" s="123"/>
      <c r="I73" s="525"/>
      <c r="J73" s="527"/>
      <c r="K73" s="303" t="s">
        <v>514</v>
      </c>
      <c r="L73" s="119"/>
      <c r="M73" s="121"/>
      <c r="N73" s="303" t="s">
        <v>514</v>
      </c>
      <c r="O73" s="119"/>
      <c r="P73" s="121"/>
    </row>
    <row r="74" spans="1:16" x14ac:dyDescent="0.25">
      <c r="A74" s="33"/>
      <c r="B74" s="37"/>
      <c r="C74" s="34"/>
      <c r="D74" s="36"/>
      <c r="G74" s="303" t="s">
        <v>5092</v>
      </c>
      <c r="H74" s="123"/>
      <c r="I74" s="119" t="s">
        <v>5614</v>
      </c>
      <c r="J74" s="122" t="s">
        <v>5615</v>
      </c>
      <c r="K74" s="303" t="s">
        <v>5092</v>
      </c>
      <c r="L74" s="119"/>
      <c r="M74" s="121"/>
      <c r="N74" s="303" t="s">
        <v>5092</v>
      </c>
      <c r="O74" s="119"/>
      <c r="P74" s="121"/>
    </row>
    <row r="75" spans="1:16" x14ac:dyDescent="0.25">
      <c r="A75" s="33"/>
      <c r="B75" s="37"/>
      <c r="C75" s="34"/>
      <c r="D75" s="34"/>
      <c r="G75" s="301" t="s">
        <v>3245</v>
      </c>
      <c r="H75" s="123"/>
      <c r="I75" s="528"/>
      <c r="J75" s="527"/>
      <c r="K75" s="301" t="s">
        <v>3245</v>
      </c>
      <c r="L75" s="119"/>
      <c r="M75" s="121"/>
      <c r="N75" s="301" t="s">
        <v>3245</v>
      </c>
      <c r="O75" s="119"/>
      <c r="P75" s="121"/>
    </row>
    <row r="76" spans="1:16" x14ac:dyDescent="0.25">
      <c r="A76" s="33"/>
      <c r="B76" s="37"/>
      <c r="C76" s="34"/>
      <c r="D76" s="34"/>
      <c r="G76" s="303" t="s">
        <v>4510</v>
      </c>
      <c r="H76" s="123"/>
      <c r="I76" s="530"/>
      <c r="J76" s="529"/>
      <c r="K76" s="303" t="s">
        <v>4510</v>
      </c>
      <c r="L76" s="119"/>
      <c r="M76" s="121"/>
      <c r="N76" s="303" t="s">
        <v>4510</v>
      </c>
      <c r="O76" s="119"/>
      <c r="P76" s="121"/>
    </row>
    <row r="77" spans="1:16" x14ac:dyDescent="0.25">
      <c r="A77" s="33"/>
      <c r="B77" s="37"/>
      <c r="C77" s="34"/>
      <c r="D77" s="36"/>
      <c r="G77" s="303" t="s">
        <v>5262</v>
      </c>
      <c r="H77" s="123"/>
      <c r="I77" s="528"/>
      <c r="J77" s="527"/>
      <c r="K77" s="303" t="s">
        <v>5262</v>
      </c>
      <c r="L77" s="119"/>
      <c r="M77" s="121"/>
      <c r="N77" s="303" t="s">
        <v>5262</v>
      </c>
      <c r="O77" s="119"/>
      <c r="P77" s="121"/>
    </row>
    <row r="78" spans="1:16" x14ac:dyDescent="0.25">
      <c r="A78" s="33"/>
      <c r="B78" s="37"/>
      <c r="C78" s="34"/>
      <c r="D78" s="34"/>
      <c r="G78" s="303" t="s">
        <v>243</v>
      </c>
      <c r="H78" s="123"/>
      <c r="I78" s="530"/>
      <c r="J78" s="529"/>
      <c r="K78" s="303" t="s">
        <v>243</v>
      </c>
      <c r="L78" s="119"/>
      <c r="M78" s="121"/>
      <c r="N78" s="303" t="s">
        <v>243</v>
      </c>
      <c r="O78" s="119"/>
      <c r="P78" s="121"/>
    </row>
    <row r="79" spans="1:16" x14ac:dyDescent="0.25">
      <c r="A79" s="33"/>
      <c r="B79" s="37"/>
      <c r="C79" s="34"/>
      <c r="D79" s="34"/>
      <c r="G79" s="303" t="s">
        <v>517</v>
      </c>
      <c r="H79" s="123"/>
      <c r="I79" s="525"/>
      <c r="J79" s="527"/>
      <c r="K79" s="303" t="s">
        <v>517</v>
      </c>
      <c r="L79" s="119"/>
      <c r="M79" s="121"/>
      <c r="N79" s="303" t="s">
        <v>517</v>
      </c>
      <c r="O79" s="119"/>
      <c r="P79" s="121"/>
    </row>
    <row r="80" spans="1:16" x14ac:dyDescent="0.25">
      <c r="A80" s="33"/>
      <c r="B80" s="37"/>
      <c r="C80" s="34"/>
      <c r="D80" s="36"/>
      <c r="G80" s="303" t="s">
        <v>3629</v>
      </c>
      <c r="H80" s="123"/>
      <c r="I80" s="525"/>
      <c r="J80" s="527"/>
      <c r="K80" s="303" t="s">
        <v>3629</v>
      </c>
      <c r="L80" s="120"/>
      <c r="M80" s="122"/>
      <c r="N80" s="303" t="s">
        <v>3629</v>
      </c>
      <c r="O80" s="120"/>
      <c r="P80" s="122"/>
    </row>
    <row r="81" spans="1:16" x14ac:dyDescent="0.25">
      <c r="A81" s="33"/>
      <c r="B81" s="37"/>
      <c r="C81" s="34"/>
      <c r="D81" s="38"/>
      <c r="G81" s="303" t="s">
        <v>3249</v>
      </c>
      <c r="H81" s="64"/>
      <c r="I81" s="120" t="s">
        <v>5621</v>
      </c>
      <c r="J81" s="121" t="s">
        <v>5589</v>
      </c>
      <c r="K81" s="303" t="s">
        <v>3249</v>
      </c>
      <c r="L81" s="119"/>
      <c r="M81" s="122"/>
      <c r="N81" s="303" t="s">
        <v>3249</v>
      </c>
      <c r="O81" s="119"/>
      <c r="P81" s="122"/>
    </row>
    <row r="82" spans="1:16" x14ac:dyDescent="0.25">
      <c r="A82" s="33"/>
      <c r="B82" s="37"/>
      <c r="C82" s="34"/>
      <c r="D82" s="36"/>
      <c r="G82" s="65"/>
      <c r="H82" s="65"/>
      <c r="I82" s="124"/>
      <c r="J82" s="125"/>
      <c r="K82" s="65"/>
      <c r="L82" s="124"/>
      <c r="M82" s="127"/>
      <c r="N82" s="65"/>
      <c r="O82" s="124"/>
      <c r="P82" s="127"/>
    </row>
    <row r="83" spans="1:16" x14ac:dyDescent="0.25">
      <c r="A83" s="33"/>
      <c r="B83" s="37"/>
      <c r="C83" s="34"/>
      <c r="D83" s="34"/>
      <c r="G83" s="263" t="s">
        <v>523</v>
      </c>
      <c r="H83" s="65"/>
      <c r="I83" s="124"/>
      <c r="J83" s="125"/>
      <c r="K83" s="263" t="s">
        <v>523</v>
      </c>
      <c r="L83" s="124"/>
      <c r="M83" s="127"/>
      <c r="N83" s="263" t="s">
        <v>523</v>
      </c>
      <c r="O83" s="124"/>
      <c r="P83" s="127"/>
    </row>
    <row r="84" spans="1:16" x14ac:dyDescent="0.25">
      <c r="A84" s="33"/>
      <c r="B84" s="37"/>
      <c r="C84" s="34"/>
      <c r="D84" s="34"/>
      <c r="G84" s="301" t="s">
        <v>968</v>
      </c>
      <c r="H84" s="123"/>
      <c r="I84" s="530"/>
      <c r="J84" s="529"/>
      <c r="K84" s="301" t="s">
        <v>968</v>
      </c>
      <c r="L84" s="119"/>
      <c r="M84" s="121"/>
      <c r="N84" s="301" t="s">
        <v>968</v>
      </c>
      <c r="O84" s="119"/>
      <c r="P84" s="121"/>
    </row>
    <row r="85" spans="1:16" x14ac:dyDescent="0.25">
      <c r="A85" s="33"/>
      <c r="B85" s="37"/>
      <c r="C85" s="34"/>
      <c r="D85" s="34"/>
      <c r="G85" s="301" t="s">
        <v>5107</v>
      </c>
      <c r="H85" s="123"/>
      <c r="I85" s="525"/>
      <c r="J85" s="526"/>
      <c r="K85" s="301" t="s">
        <v>5107</v>
      </c>
      <c r="L85" s="120"/>
      <c r="M85" s="122"/>
      <c r="N85" s="301" t="s">
        <v>5107</v>
      </c>
      <c r="O85" s="120"/>
      <c r="P85" s="122"/>
    </row>
    <row r="86" spans="1:16" x14ac:dyDescent="0.25">
      <c r="A86" s="33"/>
      <c r="B86" s="37"/>
      <c r="C86" s="34"/>
      <c r="D86" s="36"/>
      <c r="G86" s="301" t="s">
        <v>504</v>
      </c>
      <c r="H86" s="123"/>
      <c r="I86" s="120" t="s">
        <v>5617</v>
      </c>
      <c r="J86" s="121" t="s">
        <v>5618</v>
      </c>
      <c r="K86" s="301" t="s">
        <v>504</v>
      </c>
      <c r="L86" s="120"/>
      <c r="M86" s="121"/>
      <c r="N86" s="301" t="s">
        <v>504</v>
      </c>
      <c r="O86" s="120"/>
      <c r="P86" s="121"/>
    </row>
    <row r="87" spans="1:16" x14ac:dyDescent="0.25">
      <c r="A87" s="33"/>
      <c r="B87" s="37"/>
      <c r="C87" s="34"/>
      <c r="D87" s="36"/>
      <c r="G87" s="301" t="s">
        <v>1199</v>
      </c>
      <c r="H87" s="123"/>
      <c r="I87" s="525"/>
      <c r="J87" s="527"/>
      <c r="K87" s="301" t="s">
        <v>1199</v>
      </c>
      <c r="L87" s="120"/>
      <c r="M87" s="121"/>
      <c r="N87" s="301" t="s">
        <v>1199</v>
      </c>
      <c r="O87" s="120"/>
      <c r="P87" s="121"/>
    </row>
    <row r="88" spans="1:16" x14ac:dyDescent="0.25">
      <c r="A88" s="33"/>
      <c r="B88" s="37"/>
      <c r="C88" s="34"/>
      <c r="D88" s="36"/>
      <c r="G88" s="302" t="s">
        <v>5119</v>
      </c>
      <c r="H88" s="123"/>
      <c r="I88" s="530"/>
      <c r="J88" s="529"/>
      <c r="K88" s="302" t="s">
        <v>5119</v>
      </c>
      <c r="L88" s="119"/>
      <c r="M88" s="121"/>
      <c r="N88" s="302" t="s">
        <v>5119</v>
      </c>
      <c r="O88" s="119"/>
      <c r="P88" s="121"/>
    </row>
    <row r="89" spans="1:16" x14ac:dyDescent="0.25">
      <c r="A89" s="33"/>
      <c r="B89" s="37"/>
      <c r="C89" s="34"/>
      <c r="D89" s="36"/>
      <c r="G89" s="302" t="s">
        <v>513</v>
      </c>
      <c r="H89" s="123"/>
      <c r="I89" s="530"/>
      <c r="J89" s="529"/>
      <c r="K89" s="302" t="s">
        <v>513</v>
      </c>
      <c r="L89" s="119"/>
      <c r="M89" s="121"/>
      <c r="N89" s="302" t="s">
        <v>513</v>
      </c>
      <c r="O89" s="119"/>
      <c r="P89" s="121"/>
    </row>
    <row r="90" spans="1:16" x14ac:dyDescent="0.25">
      <c r="A90" s="33"/>
      <c r="B90" s="37"/>
      <c r="C90" s="34"/>
      <c r="D90" s="36"/>
      <c r="G90" s="303" t="s">
        <v>512</v>
      </c>
      <c r="H90" s="123"/>
      <c r="I90" s="528"/>
      <c r="J90" s="527"/>
      <c r="K90" s="303" t="s">
        <v>512</v>
      </c>
      <c r="L90" s="119"/>
      <c r="M90" s="121"/>
      <c r="N90" s="303" t="s">
        <v>512</v>
      </c>
      <c r="O90" s="119"/>
      <c r="P90" s="121"/>
    </row>
    <row r="91" spans="1:16" x14ac:dyDescent="0.25">
      <c r="A91" s="33"/>
      <c r="B91" s="37"/>
      <c r="C91" s="34"/>
      <c r="D91" s="34"/>
      <c r="G91" s="303" t="s">
        <v>5215</v>
      </c>
      <c r="H91" s="123"/>
      <c r="I91" s="525"/>
      <c r="J91" s="527"/>
      <c r="K91" s="303" t="s">
        <v>5215</v>
      </c>
      <c r="L91" s="119"/>
      <c r="M91" s="121"/>
      <c r="N91" s="303" t="s">
        <v>5215</v>
      </c>
      <c r="O91" s="119"/>
      <c r="P91" s="121"/>
    </row>
    <row r="92" spans="1:16" x14ac:dyDescent="0.25">
      <c r="A92" s="33"/>
      <c r="B92" s="37"/>
      <c r="C92" s="34"/>
      <c r="D92" s="36"/>
      <c r="G92" s="303" t="s">
        <v>511</v>
      </c>
      <c r="H92" s="123"/>
      <c r="I92" s="119" t="s">
        <v>5635</v>
      </c>
      <c r="J92" s="121" t="s">
        <v>5620</v>
      </c>
      <c r="K92" s="303" t="s">
        <v>511</v>
      </c>
      <c r="L92" s="119"/>
      <c r="M92" s="121"/>
      <c r="N92" s="303" t="s">
        <v>511</v>
      </c>
      <c r="O92" s="119"/>
      <c r="P92" s="121"/>
    </row>
    <row r="93" spans="1:16" x14ac:dyDescent="0.25">
      <c r="A93" s="33"/>
      <c r="B93" s="37"/>
      <c r="C93" s="34"/>
      <c r="D93" s="36"/>
      <c r="G93" s="303" t="s">
        <v>514</v>
      </c>
      <c r="H93" s="123"/>
      <c r="I93" s="525"/>
      <c r="J93" s="527"/>
      <c r="K93" s="303" t="s">
        <v>514</v>
      </c>
      <c r="L93" s="119"/>
      <c r="M93" s="121"/>
      <c r="N93" s="303" t="s">
        <v>514</v>
      </c>
      <c r="O93" s="119"/>
      <c r="P93" s="121"/>
    </row>
    <row r="94" spans="1:16" x14ac:dyDescent="0.25">
      <c r="A94" s="33"/>
      <c r="B94" s="37"/>
      <c r="C94" s="34"/>
      <c r="D94" s="38"/>
      <c r="G94" s="303" t="s">
        <v>5092</v>
      </c>
      <c r="H94" s="123"/>
      <c r="I94" s="119" t="s">
        <v>5636</v>
      </c>
      <c r="J94" s="122" t="s">
        <v>5637</v>
      </c>
      <c r="K94" s="303" t="s">
        <v>5092</v>
      </c>
      <c r="L94" s="119"/>
      <c r="M94" s="121"/>
      <c r="N94" s="303" t="s">
        <v>5092</v>
      </c>
      <c r="O94" s="119"/>
      <c r="P94" s="121"/>
    </row>
    <row r="95" spans="1:16" x14ac:dyDescent="0.25">
      <c r="A95" s="33"/>
      <c r="B95" s="37"/>
      <c r="C95" s="34"/>
      <c r="D95" s="34"/>
      <c r="G95" s="301" t="s">
        <v>3245</v>
      </c>
      <c r="H95" s="123"/>
      <c r="I95" s="528"/>
      <c r="J95" s="527"/>
      <c r="K95" s="301" t="s">
        <v>3245</v>
      </c>
      <c r="L95" s="119"/>
      <c r="M95" s="121"/>
      <c r="N95" s="301" t="s">
        <v>3245</v>
      </c>
      <c r="O95" s="119"/>
      <c r="P95" s="121"/>
    </row>
    <row r="96" spans="1:16" x14ac:dyDescent="0.25">
      <c r="A96" s="33"/>
      <c r="B96" s="37"/>
      <c r="C96" s="34"/>
      <c r="D96" s="36"/>
      <c r="G96" s="303" t="s">
        <v>4510</v>
      </c>
      <c r="H96" s="123"/>
      <c r="I96" s="530"/>
      <c r="J96" s="529"/>
      <c r="K96" s="303" t="s">
        <v>4510</v>
      </c>
      <c r="L96" s="119"/>
      <c r="M96" s="121"/>
      <c r="N96" s="303" t="s">
        <v>4510</v>
      </c>
      <c r="O96" s="119"/>
      <c r="P96" s="121"/>
    </row>
    <row r="97" spans="1:16" x14ac:dyDescent="0.25">
      <c r="A97" s="33"/>
      <c r="B97" s="37"/>
      <c r="C97" s="34"/>
      <c r="D97" s="38"/>
      <c r="G97" s="303" t="s">
        <v>5262</v>
      </c>
      <c r="H97" s="123"/>
      <c r="I97" s="528"/>
      <c r="J97" s="527"/>
      <c r="K97" s="303" t="s">
        <v>5262</v>
      </c>
      <c r="L97" s="119"/>
      <c r="M97" s="121"/>
      <c r="N97" s="303" t="s">
        <v>5262</v>
      </c>
      <c r="O97" s="119"/>
      <c r="P97" s="121"/>
    </row>
    <row r="98" spans="1:16" x14ac:dyDescent="0.25">
      <c r="A98" s="33"/>
      <c r="B98" s="37"/>
      <c r="C98" s="34"/>
      <c r="D98" s="36"/>
      <c r="G98" s="303" t="s">
        <v>243</v>
      </c>
      <c r="H98" s="123"/>
      <c r="I98" s="530"/>
      <c r="J98" s="529"/>
      <c r="K98" s="303" t="s">
        <v>243</v>
      </c>
      <c r="L98" s="119"/>
      <c r="M98" s="121"/>
      <c r="N98" s="303" t="s">
        <v>243</v>
      </c>
      <c r="O98" s="119"/>
      <c r="P98" s="121"/>
    </row>
    <row r="99" spans="1:16" x14ac:dyDescent="0.25">
      <c r="A99" s="33"/>
      <c r="B99" s="37"/>
      <c r="C99" s="34"/>
      <c r="D99" s="34"/>
      <c r="G99" s="303" t="s">
        <v>517</v>
      </c>
      <c r="H99" s="123"/>
      <c r="I99" s="525"/>
      <c r="J99" s="527"/>
      <c r="K99" s="303" t="s">
        <v>517</v>
      </c>
      <c r="L99" s="119"/>
      <c r="M99" s="121"/>
      <c r="N99" s="303" t="s">
        <v>517</v>
      </c>
      <c r="O99" s="119"/>
      <c r="P99" s="121"/>
    </row>
    <row r="100" spans="1:16" x14ac:dyDescent="0.25">
      <c r="A100" s="33"/>
      <c r="B100" s="37"/>
      <c r="C100" s="34"/>
      <c r="D100" s="34"/>
      <c r="G100" s="303" t="s">
        <v>3629</v>
      </c>
      <c r="H100" s="123"/>
      <c r="I100" s="525"/>
      <c r="J100" s="527"/>
      <c r="K100" s="303" t="s">
        <v>3629</v>
      </c>
      <c r="L100" s="120"/>
      <c r="M100" s="122"/>
      <c r="N100" s="303" t="s">
        <v>3629</v>
      </c>
      <c r="O100" s="120"/>
      <c r="P100" s="122"/>
    </row>
    <row r="101" spans="1:16" x14ac:dyDescent="0.25">
      <c r="A101" s="33"/>
      <c r="B101" s="37"/>
      <c r="C101" s="34"/>
      <c r="D101" s="36"/>
      <c r="G101" s="303" t="s">
        <v>3249</v>
      </c>
      <c r="H101" s="123"/>
      <c r="I101" s="120" t="s">
        <v>5626</v>
      </c>
      <c r="J101" s="121" t="s">
        <v>5589</v>
      </c>
      <c r="K101" s="303" t="s">
        <v>3249</v>
      </c>
      <c r="L101" s="119"/>
      <c r="M101" s="122"/>
      <c r="N101" s="303" t="s">
        <v>3249</v>
      </c>
      <c r="O101" s="119"/>
      <c r="P101" s="122"/>
    </row>
    <row r="102" spans="1:16" x14ac:dyDescent="0.25">
      <c r="A102" s="33"/>
      <c r="B102" s="37"/>
      <c r="C102" s="34"/>
      <c r="D102" s="34"/>
      <c r="G102" s="65"/>
      <c r="H102" s="65"/>
      <c r="I102" s="124"/>
      <c r="J102" s="125"/>
      <c r="K102" s="126"/>
      <c r="L102" s="128"/>
      <c r="M102" s="128"/>
      <c r="N102" s="65"/>
      <c r="O102" s="128"/>
      <c r="P102" s="128"/>
    </row>
    <row r="103" spans="1:16" x14ac:dyDescent="0.25">
      <c r="A103" s="33"/>
      <c r="B103" s="37"/>
      <c r="C103" s="34"/>
      <c r="D103" s="36"/>
      <c r="G103" s="66" t="s">
        <v>522</v>
      </c>
      <c r="H103" s="65"/>
      <c r="I103" s="124"/>
      <c r="J103" s="125"/>
      <c r="K103" s="241"/>
      <c r="L103" s="128"/>
      <c r="M103" s="128"/>
      <c r="N103" s="66" t="s">
        <v>522</v>
      </c>
      <c r="O103" s="128"/>
      <c r="P103" s="128"/>
    </row>
    <row r="104" spans="1:16" x14ac:dyDescent="0.25">
      <c r="A104" s="33"/>
      <c r="B104" s="37"/>
      <c r="C104" s="34"/>
      <c r="D104" s="36"/>
      <c r="G104" s="303" t="s">
        <v>504</v>
      </c>
      <c r="H104" s="64"/>
      <c r="I104" s="120" t="s">
        <v>5622</v>
      </c>
      <c r="J104" s="338" t="s">
        <v>5623</v>
      </c>
      <c r="K104" s="340"/>
      <c r="L104" s="341"/>
      <c r="M104" s="341"/>
      <c r="N104" s="124"/>
      <c r="O104" s="128"/>
      <c r="P104" s="128"/>
    </row>
    <row r="105" spans="1:16" x14ac:dyDescent="0.25">
      <c r="A105" s="33"/>
      <c r="B105" s="37"/>
      <c r="C105" s="34"/>
      <c r="D105" s="34"/>
      <c r="G105" s="303" t="s">
        <v>5092</v>
      </c>
      <c r="H105" s="64"/>
      <c r="I105" s="120" t="s">
        <v>5624</v>
      </c>
      <c r="J105" s="338" t="s">
        <v>5625</v>
      </c>
      <c r="K105" s="262"/>
      <c r="L105" s="342"/>
      <c r="M105" s="342"/>
      <c r="N105" s="339"/>
      <c r="O105" s="128"/>
      <c r="P105" s="128"/>
    </row>
    <row r="106" spans="1:16" x14ac:dyDescent="0.25">
      <c r="A106" s="33"/>
      <c r="B106" s="37"/>
      <c r="C106" s="34"/>
      <c r="D106" s="34"/>
      <c r="G106" s="341" t="s">
        <v>3249</v>
      </c>
      <c r="H106" s="64"/>
      <c r="I106" s="120" t="s">
        <v>5638</v>
      </c>
      <c r="J106" s="338" t="s">
        <v>5589</v>
      </c>
      <c r="K106" s="343"/>
      <c r="L106" s="342"/>
      <c r="M106" s="342"/>
      <c r="N106" s="339"/>
      <c r="O106" s="128"/>
      <c r="P106" s="128"/>
    </row>
    <row r="107" spans="1:16" x14ac:dyDescent="0.25">
      <c r="A107" s="534"/>
      <c r="B107" s="535"/>
      <c r="C107" s="536"/>
      <c r="D107" s="536"/>
      <c r="E107" s="198"/>
      <c r="F107" s="198"/>
      <c r="G107" s="537"/>
      <c r="H107" s="538"/>
      <c r="I107" s="540"/>
      <c r="J107" s="541"/>
      <c r="K107" s="539"/>
      <c r="L107" s="538"/>
      <c r="M107" s="538"/>
      <c r="N107" s="410"/>
      <c r="O107" s="128"/>
      <c r="P107" s="128"/>
    </row>
    <row r="108" spans="1:16" x14ac:dyDescent="0.25">
      <c r="A108" s="33"/>
      <c r="B108" s="37"/>
      <c r="C108" s="34"/>
      <c r="D108" s="34"/>
      <c r="G108" s="340" t="s">
        <v>521</v>
      </c>
      <c r="H108" s="64"/>
      <c r="I108" s="528"/>
      <c r="J108" s="531"/>
      <c r="K108" s="341"/>
      <c r="L108" s="341"/>
      <c r="M108" s="341"/>
      <c r="N108" s="124"/>
      <c r="O108" s="128"/>
      <c r="P108" s="128"/>
    </row>
    <row r="109" spans="1:16" x14ac:dyDescent="0.25">
      <c r="A109" s="405"/>
      <c r="B109" s="406"/>
      <c r="C109" s="407"/>
      <c r="D109" s="407"/>
      <c r="E109" s="198"/>
      <c r="F109" s="198"/>
      <c r="G109" s="524" t="s">
        <v>504</v>
      </c>
      <c r="H109" s="342"/>
      <c r="I109" s="239" t="s">
        <v>5627</v>
      </c>
      <c r="J109" s="408" t="s">
        <v>5628</v>
      </c>
      <c r="K109" s="341"/>
      <c r="L109" s="341"/>
      <c r="M109" s="341"/>
      <c r="N109" s="124"/>
      <c r="O109" s="128"/>
      <c r="P109" s="128"/>
    </row>
    <row r="110" spans="1:16" x14ac:dyDescent="0.25">
      <c r="A110" s="33"/>
      <c r="B110" s="37"/>
      <c r="C110" s="34"/>
      <c r="D110" s="34"/>
      <c r="G110" s="303"/>
      <c r="H110" s="64"/>
      <c r="I110" s="528"/>
      <c r="J110" s="531"/>
      <c r="K110" s="340"/>
      <c r="L110" s="341"/>
      <c r="M110" s="341"/>
      <c r="N110" s="124"/>
      <c r="O110" s="128"/>
      <c r="P110" s="128"/>
    </row>
    <row r="111" spans="1:16" x14ac:dyDescent="0.25">
      <c r="A111" s="33"/>
      <c r="B111" s="37"/>
      <c r="C111" s="34"/>
      <c r="D111" s="36"/>
      <c r="G111" s="303"/>
      <c r="H111" s="64"/>
      <c r="I111" s="528"/>
      <c r="J111" s="531"/>
      <c r="K111" s="262"/>
      <c r="L111" s="342"/>
      <c r="M111" s="342"/>
      <c r="N111" s="339"/>
      <c r="O111" s="58"/>
      <c r="P111" s="58"/>
    </row>
    <row r="112" spans="1:16" x14ac:dyDescent="0.25">
      <c r="A112" s="405"/>
      <c r="B112" s="406"/>
      <c r="C112" s="407"/>
      <c r="D112" s="400"/>
      <c r="E112" s="198"/>
      <c r="F112" s="198"/>
      <c r="G112" s="409"/>
      <c r="H112" s="342"/>
      <c r="I112" s="532"/>
      <c r="J112" s="533"/>
      <c r="K112" s="262"/>
      <c r="L112" s="342"/>
      <c r="M112" s="342"/>
      <c r="N112" s="410"/>
      <c r="O112" s="58"/>
      <c r="P112" s="58"/>
    </row>
    <row r="113" spans="1:16" x14ac:dyDescent="0.25">
      <c r="A113" s="33"/>
      <c r="B113" s="37"/>
      <c r="C113" s="34"/>
      <c r="D113" s="34"/>
      <c r="G113" s="340" t="s">
        <v>399</v>
      </c>
      <c r="H113" s="64"/>
      <c r="I113" s="528"/>
      <c r="J113" s="531"/>
      <c r="K113" s="341"/>
      <c r="L113" s="341"/>
      <c r="M113" s="341"/>
      <c r="N113" s="124"/>
      <c r="O113" s="58"/>
      <c r="P113" s="58"/>
    </row>
    <row r="114" spans="1:16" x14ac:dyDescent="0.25">
      <c r="A114" s="405"/>
      <c r="B114" s="406"/>
      <c r="C114" s="407"/>
      <c r="D114" s="407"/>
      <c r="E114" s="198"/>
      <c r="F114" s="198"/>
      <c r="G114" s="524" t="s">
        <v>504</v>
      </c>
      <c r="H114" s="342"/>
      <c r="I114" s="239" t="s">
        <v>5629</v>
      </c>
      <c r="J114" s="408" t="s">
        <v>5630</v>
      </c>
      <c r="K114" s="341"/>
      <c r="L114" s="341"/>
      <c r="M114" s="341"/>
      <c r="N114" s="124"/>
      <c r="O114" s="58"/>
      <c r="P114" s="58"/>
    </row>
    <row r="115" spans="1:16" x14ac:dyDescent="0.25">
      <c r="A115" s="33"/>
      <c r="B115" s="37"/>
      <c r="C115" s="34"/>
      <c r="D115" s="34"/>
      <c r="G115" s="542"/>
      <c r="H115" s="543"/>
      <c r="I115" s="528"/>
      <c r="J115" s="531"/>
      <c r="K115" s="340"/>
      <c r="L115" s="341"/>
      <c r="M115" s="341"/>
      <c r="N115" s="124"/>
      <c r="O115" s="58"/>
      <c r="P115" s="58"/>
    </row>
    <row r="116" spans="1:16" x14ac:dyDescent="0.25">
      <c r="A116" s="33"/>
      <c r="B116" s="37"/>
      <c r="C116" s="34"/>
      <c r="D116" s="34"/>
      <c r="G116" s="542"/>
      <c r="H116" s="543"/>
      <c r="I116" s="528"/>
      <c r="J116" s="531"/>
      <c r="K116" s="343"/>
      <c r="L116" s="342"/>
      <c r="M116" s="342"/>
      <c r="N116" s="339"/>
      <c r="O116" s="58"/>
      <c r="P116" s="58"/>
    </row>
    <row r="117" spans="1:16" x14ac:dyDescent="0.25">
      <c r="A117" s="405"/>
      <c r="B117" s="406"/>
      <c r="C117" s="407"/>
      <c r="D117" s="407"/>
      <c r="E117" s="198"/>
      <c r="F117" s="198"/>
      <c r="G117" s="544"/>
      <c r="H117" s="545"/>
      <c r="I117" s="532"/>
      <c r="J117" s="533"/>
      <c r="K117" s="343"/>
      <c r="L117" s="342"/>
      <c r="M117" s="342"/>
      <c r="N117" s="410"/>
      <c r="O117" s="58"/>
      <c r="P117" s="58"/>
    </row>
    <row r="118" spans="1:16" x14ac:dyDescent="0.25">
      <c r="A118" s="33"/>
      <c r="B118" s="37"/>
      <c r="C118" s="34"/>
      <c r="D118" s="36"/>
      <c r="G118" s="340" t="s">
        <v>1189</v>
      </c>
      <c r="H118" s="64"/>
      <c r="I118" s="120"/>
      <c r="J118" s="338"/>
      <c r="K118" s="341"/>
      <c r="L118" s="341"/>
      <c r="M118" s="341"/>
      <c r="N118" s="124"/>
      <c r="O118" s="58"/>
      <c r="P118" s="58"/>
    </row>
    <row r="119" spans="1:16" x14ac:dyDescent="0.25">
      <c r="A119" s="405"/>
      <c r="B119" s="406"/>
      <c r="C119" s="407"/>
      <c r="D119" s="400"/>
      <c r="E119" s="198"/>
      <c r="F119" s="198"/>
      <c r="G119" s="340"/>
      <c r="H119" s="342"/>
      <c r="I119" s="239"/>
      <c r="J119" s="408"/>
      <c r="K119" s="341"/>
      <c r="L119" s="341"/>
      <c r="M119" s="341"/>
      <c r="N119" s="124"/>
      <c r="O119" s="58"/>
      <c r="P119" s="58"/>
    </row>
    <row r="120" spans="1:16" x14ac:dyDescent="0.25">
      <c r="A120" s="33"/>
      <c r="B120" s="37"/>
      <c r="C120" s="34"/>
      <c r="D120" s="38"/>
      <c r="G120" s="303"/>
      <c r="H120" s="64"/>
      <c r="I120" s="120"/>
      <c r="J120" s="338"/>
      <c r="K120" s="340"/>
      <c r="L120" s="341"/>
      <c r="M120" s="341"/>
      <c r="N120" s="124"/>
      <c r="O120" s="58"/>
      <c r="P120" s="58"/>
    </row>
    <row r="121" spans="1:16" x14ac:dyDescent="0.25">
      <c r="A121" s="33"/>
      <c r="B121" s="37"/>
      <c r="C121" s="34"/>
      <c r="D121" s="34"/>
      <c r="G121" s="303"/>
      <c r="H121" s="64"/>
      <c r="I121" s="120"/>
      <c r="J121" s="338"/>
      <c r="K121" s="343"/>
      <c r="L121" s="342"/>
      <c r="M121" s="342"/>
      <c r="N121" s="339"/>
      <c r="O121" s="58"/>
      <c r="P121" s="58"/>
    </row>
    <row r="122" spans="1:16" x14ac:dyDescent="0.25">
      <c r="A122" s="33"/>
      <c r="B122" s="37"/>
      <c r="C122" s="34"/>
      <c r="D122" s="34"/>
      <c r="G122" s="340" t="s">
        <v>1190</v>
      </c>
      <c r="H122" s="64"/>
      <c r="I122" s="120"/>
      <c r="J122" s="338"/>
      <c r="K122" s="126"/>
      <c r="L122" s="128"/>
      <c r="M122" s="128"/>
      <c r="N122" s="65"/>
      <c r="O122" s="58"/>
      <c r="P122" s="58"/>
    </row>
    <row r="123" spans="1:16" x14ac:dyDescent="0.25">
      <c r="A123" s="405"/>
      <c r="B123" s="406"/>
      <c r="C123" s="407"/>
      <c r="D123" s="407"/>
      <c r="E123" s="198"/>
      <c r="F123" s="198"/>
      <c r="G123" s="340"/>
      <c r="H123" s="342"/>
      <c r="I123" s="239"/>
      <c r="J123" s="408"/>
      <c r="K123" s="126"/>
      <c r="L123" s="128"/>
      <c r="M123" s="128"/>
      <c r="N123" s="65"/>
      <c r="O123" s="58"/>
      <c r="P123" s="58"/>
    </row>
    <row r="124" spans="1:16" x14ac:dyDescent="0.25">
      <c r="A124" s="33"/>
      <c r="B124" s="37"/>
      <c r="C124" s="34"/>
      <c r="D124" s="36"/>
      <c r="G124" s="303"/>
      <c r="H124" s="64"/>
      <c r="I124" s="120"/>
      <c r="J124" s="338"/>
      <c r="K124" s="126"/>
      <c r="L124" s="128"/>
      <c r="M124" s="128"/>
      <c r="N124" s="65"/>
      <c r="O124" s="58"/>
      <c r="P124" s="58"/>
    </row>
    <row r="125" spans="1:16" x14ac:dyDescent="0.25">
      <c r="A125" s="33"/>
      <c r="B125" s="37"/>
      <c r="C125" s="34"/>
      <c r="D125" s="34"/>
      <c r="G125" s="303"/>
      <c r="H125" s="64"/>
      <c r="I125" s="120"/>
      <c r="J125" s="338"/>
      <c r="K125" s="126"/>
      <c r="L125" s="128"/>
      <c r="M125" s="128"/>
      <c r="N125" s="65"/>
      <c r="O125" s="58"/>
      <c r="P125" s="58"/>
    </row>
    <row r="126" spans="1:16" x14ac:dyDescent="0.25">
      <c r="A126" s="33"/>
      <c r="B126" s="37"/>
      <c r="C126" s="34"/>
      <c r="D126" s="38"/>
      <c r="G126" s="65"/>
      <c r="H126" s="65"/>
      <c r="I126" s="58"/>
      <c r="J126" s="58"/>
      <c r="K126" s="126"/>
      <c r="L126" s="128"/>
      <c r="M126" s="128"/>
      <c r="N126" s="65"/>
      <c r="O126" s="58"/>
      <c r="P126" s="58"/>
    </row>
    <row r="127" spans="1:16" x14ac:dyDescent="0.25">
      <c r="A127" s="33"/>
      <c r="B127" s="37"/>
      <c r="C127" s="34"/>
      <c r="D127" s="34"/>
      <c r="G127" s="65"/>
      <c r="H127" s="65"/>
      <c r="I127" s="58"/>
      <c r="J127" s="58"/>
      <c r="K127" s="126"/>
      <c r="L127" s="128"/>
      <c r="M127" s="128"/>
      <c r="N127" s="65"/>
      <c r="O127" s="58"/>
      <c r="P127" s="58"/>
    </row>
    <row r="128" spans="1:16" x14ac:dyDescent="0.25">
      <c r="A128" s="33"/>
      <c r="B128" s="37"/>
      <c r="C128" s="34"/>
      <c r="D128" s="34"/>
      <c r="G128" s="65"/>
      <c r="H128" s="65"/>
      <c r="I128" s="58"/>
      <c r="J128" s="58"/>
      <c r="K128" s="126"/>
      <c r="L128" s="128"/>
      <c r="M128" s="128"/>
      <c r="N128" s="65"/>
      <c r="O128" s="58"/>
      <c r="P128" s="58"/>
    </row>
    <row r="129" spans="1:16" x14ac:dyDescent="0.25">
      <c r="A129" s="33"/>
      <c r="B129" s="37"/>
      <c r="C129" s="34"/>
      <c r="D129" s="36"/>
      <c r="G129" s="65"/>
      <c r="H129" s="65"/>
      <c r="I129" s="58"/>
      <c r="J129" s="58"/>
      <c r="K129" s="126"/>
      <c r="L129" s="128"/>
      <c r="M129" s="128"/>
      <c r="N129" s="65"/>
      <c r="O129" s="58"/>
      <c r="P129" s="58"/>
    </row>
    <row r="130" spans="1:16" x14ac:dyDescent="0.25">
      <c r="A130" s="33"/>
      <c r="B130" s="37"/>
      <c r="C130" s="34"/>
      <c r="D130" s="34"/>
      <c r="G130" s="65"/>
      <c r="H130" s="65"/>
      <c r="I130" s="58"/>
      <c r="J130" s="58"/>
      <c r="K130" s="126"/>
      <c r="L130" s="128"/>
      <c r="M130" s="128"/>
      <c r="N130" s="65"/>
      <c r="O130" s="58"/>
      <c r="P130" s="58"/>
    </row>
    <row r="131" spans="1:16" x14ac:dyDescent="0.25">
      <c r="A131" s="33"/>
      <c r="B131" s="37"/>
      <c r="C131" s="34"/>
      <c r="D131" s="38"/>
      <c r="G131" s="65"/>
      <c r="H131" s="65"/>
      <c r="I131" s="58"/>
      <c r="J131" s="58"/>
      <c r="K131" s="126"/>
      <c r="L131" s="128"/>
      <c r="M131" s="128"/>
      <c r="N131" s="65"/>
      <c r="O131" s="58"/>
      <c r="P131" s="58"/>
    </row>
    <row r="132" spans="1:16" x14ac:dyDescent="0.25">
      <c r="A132" s="33"/>
      <c r="B132" s="37"/>
      <c r="C132" s="34"/>
      <c r="D132" s="34"/>
      <c r="G132" s="65"/>
      <c r="H132" s="65"/>
      <c r="I132" s="58"/>
      <c r="J132" s="58"/>
      <c r="K132" s="126"/>
      <c r="L132" s="128"/>
      <c r="M132" s="128"/>
      <c r="N132" s="65"/>
      <c r="O132" s="58"/>
      <c r="P132" s="58"/>
    </row>
    <row r="133" spans="1:16" x14ac:dyDescent="0.25">
      <c r="A133" s="33"/>
      <c r="B133" s="37"/>
      <c r="C133" s="34"/>
      <c r="D133" s="34"/>
      <c r="G133" s="65"/>
      <c r="H133" s="65"/>
      <c r="I133" s="58"/>
      <c r="J133" s="58"/>
      <c r="K133" s="126"/>
      <c r="L133" s="128"/>
      <c r="M133" s="128"/>
      <c r="N133" s="65"/>
      <c r="O133" s="58"/>
      <c r="P133" s="58"/>
    </row>
    <row r="134" spans="1:16" x14ac:dyDescent="0.25">
      <c r="A134" s="33"/>
      <c r="B134" s="37"/>
      <c r="C134" s="34"/>
      <c r="D134" s="36"/>
      <c r="G134" s="65"/>
      <c r="H134" s="65"/>
      <c r="I134" s="58"/>
      <c r="J134" s="58"/>
      <c r="K134" s="126"/>
      <c r="L134" s="128"/>
      <c r="M134" s="128"/>
      <c r="N134" s="65"/>
      <c r="O134" s="58"/>
      <c r="P134" s="58"/>
    </row>
    <row r="135" spans="1:16" x14ac:dyDescent="0.25">
      <c r="A135" s="33"/>
      <c r="B135" s="37"/>
      <c r="C135" s="34"/>
      <c r="D135" s="34"/>
      <c r="G135" s="65"/>
      <c r="H135" s="65"/>
      <c r="I135" s="58"/>
      <c r="J135" s="58"/>
      <c r="K135" s="126"/>
      <c r="L135" s="128"/>
      <c r="M135" s="128"/>
      <c r="N135" s="65"/>
      <c r="O135" s="58"/>
      <c r="P135" s="58"/>
    </row>
    <row r="136" spans="1:16" x14ac:dyDescent="0.25">
      <c r="A136" s="33"/>
      <c r="B136" s="37"/>
      <c r="C136" s="34"/>
      <c r="D136" s="34"/>
      <c r="G136" s="65"/>
      <c r="H136" s="65"/>
      <c r="I136" s="58"/>
      <c r="J136" s="58"/>
      <c r="K136" s="126"/>
      <c r="L136" s="128"/>
      <c r="M136" s="128"/>
      <c r="N136" s="65"/>
      <c r="O136" s="58"/>
      <c r="P136" s="58"/>
    </row>
    <row r="137" spans="1:16" x14ac:dyDescent="0.25">
      <c r="A137" s="33"/>
      <c r="B137" s="37"/>
      <c r="C137" s="34"/>
      <c r="D137" s="34"/>
      <c r="G137" s="65"/>
      <c r="H137" s="65"/>
      <c r="I137" s="58"/>
      <c r="J137" s="58"/>
      <c r="K137" s="65"/>
      <c r="L137" s="128"/>
      <c r="M137" s="128"/>
      <c r="N137" s="65"/>
      <c r="O137" s="58"/>
      <c r="P137" s="58"/>
    </row>
    <row r="138" spans="1:16" x14ac:dyDescent="0.25">
      <c r="A138" s="33"/>
      <c r="B138" s="37"/>
      <c r="C138" s="34"/>
      <c r="D138" s="34"/>
      <c r="G138" s="65"/>
      <c r="H138" s="65"/>
      <c r="I138" s="58"/>
      <c r="J138" s="58"/>
      <c r="K138" s="65"/>
      <c r="L138" s="128"/>
      <c r="M138" s="128"/>
      <c r="N138" s="65"/>
      <c r="O138" s="58"/>
      <c r="P138" s="58"/>
    </row>
    <row r="139" spans="1:16" x14ac:dyDescent="0.25">
      <c r="A139" s="33"/>
      <c r="B139" s="37"/>
      <c r="C139" s="34"/>
      <c r="D139" s="34"/>
      <c r="G139" s="65"/>
      <c r="H139" s="65"/>
      <c r="I139" s="58"/>
      <c r="J139" s="58"/>
      <c r="K139" s="65"/>
      <c r="L139" s="128"/>
      <c r="M139" s="128"/>
      <c r="N139" s="65"/>
      <c r="O139" s="58"/>
      <c r="P139" s="58"/>
    </row>
    <row r="140" spans="1:16" x14ac:dyDescent="0.25">
      <c r="A140" s="33"/>
      <c r="B140" s="37"/>
      <c r="C140" s="34"/>
      <c r="D140" s="36"/>
      <c r="G140" s="65"/>
      <c r="H140" s="65"/>
      <c r="I140" s="58"/>
      <c r="J140" s="58"/>
      <c r="K140" s="65"/>
      <c r="L140" s="128"/>
      <c r="M140" s="128"/>
      <c r="N140" s="65"/>
      <c r="O140" s="58"/>
      <c r="P140" s="58"/>
    </row>
    <row r="141" spans="1:16" x14ac:dyDescent="0.25">
      <c r="A141" s="33"/>
      <c r="B141" s="37"/>
      <c r="C141" s="34"/>
      <c r="D141" s="36"/>
      <c r="G141" s="65"/>
      <c r="H141" s="65"/>
      <c r="I141" s="58"/>
      <c r="J141" s="58"/>
      <c r="K141" s="65"/>
      <c r="L141" s="128"/>
      <c r="M141" s="128"/>
      <c r="N141" s="65"/>
      <c r="O141" s="58"/>
      <c r="P141" s="58"/>
    </row>
    <row r="142" spans="1:16" x14ac:dyDescent="0.25">
      <c r="A142" s="33"/>
      <c r="B142" s="37"/>
      <c r="C142" s="34"/>
      <c r="D142" s="36"/>
      <c r="G142" s="65"/>
      <c r="H142" s="65"/>
      <c r="I142" s="58"/>
      <c r="J142" s="58"/>
      <c r="K142" s="65"/>
      <c r="L142" s="128"/>
      <c r="M142" s="128"/>
      <c r="N142" s="65"/>
      <c r="O142" s="58"/>
      <c r="P142" s="58"/>
    </row>
    <row r="143" spans="1:16" x14ac:dyDescent="0.25">
      <c r="A143" s="33"/>
      <c r="B143" s="37"/>
      <c r="C143" s="34"/>
      <c r="D143" s="34"/>
      <c r="G143" s="65"/>
      <c r="H143" s="65"/>
      <c r="I143" s="58"/>
      <c r="J143" s="58"/>
      <c r="K143" s="65"/>
      <c r="L143" s="128"/>
      <c r="M143" s="128"/>
      <c r="N143" s="65"/>
      <c r="O143" s="58"/>
      <c r="P143" s="58"/>
    </row>
    <row r="144" spans="1:16" x14ac:dyDescent="0.25">
      <c r="A144" s="33"/>
      <c r="B144" s="37"/>
      <c r="C144" s="34"/>
      <c r="D144" s="38"/>
      <c r="G144" s="65"/>
      <c r="H144" s="65"/>
      <c r="I144" s="58"/>
      <c r="J144" s="58"/>
      <c r="K144" s="65"/>
      <c r="L144" s="128"/>
      <c r="M144" s="128"/>
      <c r="N144" s="65"/>
      <c r="O144" s="58"/>
      <c r="P144" s="58"/>
    </row>
    <row r="145" spans="1:16" x14ac:dyDescent="0.25">
      <c r="A145" s="33"/>
      <c r="B145" s="37"/>
      <c r="C145" s="34"/>
      <c r="D145" s="34"/>
      <c r="G145" s="65"/>
      <c r="H145" s="65"/>
      <c r="I145" s="58"/>
      <c r="J145" s="58"/>
      <c r="K145" s="65"/>
      <c r="L145" s="128"/>
      <c r="M145" s="128"/>
      <c r="N145" s="65"/>
      <c r="O145" s="58"/>
      <c r="P145" s="58"/>
    </row>
    <row r="146" spans="1:16" x14ac:dyDescent="0.25">
      <c r="A146" s="33"/>
      <c r="B146" s="37"/>
      <c r="C146" s="34"/>
      <c r="D146" s="34"/>
      <c r="G146" s="18"/>
      <c r="H146" s="18"/>
      <c r="I146" s="18"/>
      <c r="J146" s="18"/>
      <c r="K146" s="18"/>
      <c r="L146" s="76"/>
      <c r="M146" s="76"/>
      <c r="N146" s="18"/>
      <c r="O146" s="18"/>
      <c r="P146" s="18"/>
    </row>
    <row r="147" spans="1:16" x14ac:dyDescent="0.25">
      <c r="A147" s="33"/>
      <c r="B147" s="37"/>
      <c r="C147" s="34"/>
      <c r="D147" s="34"/>
      <c r="G147" s="18"/>
      <c r="H147" s="18"/>
      <c r="I147" s="18"/>
      <c r="J147" s="18"/>
      <c r="K147" s="18"/>
      <c r="L147" s="76"/>
      <c r="M147" s="76"/>
      <c r="N147" s="18"/>
      <c r="O147" s="18"/>
      <c r="P147" s="18"/>
    </row>
    <row r="148" spans="1:16" x14ac:dyDescent="0.25">
      <c r="A148" s="33"/>
      <c r="B148" s="37"/>
      <c r="C148" s="34"/>
      <c r="D148" s="34"/>
      <c r="G148" s="18"/>
      <c r="H148" s="18"/>
      <c r="I148" s="18"/>
      <c r="J148" s="18"/>
      <c r="K148" s="18"/>
      <c r="L148" s="76"/>
      <c r="M148" s="76"/>
      <c r="N148" s="18"/>
      <c r="O148" s="18"/>
      <c r="P148" s="18"/>
    </row>
    <row r="149" spans="1:16" x14ac:dyDescent="0.25">
      <c r="A149" s="33"/>
      <c r="B149" s="37"/>
      <c r="C149" s="34"/>
      <c r="D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x14ac:dyDescent="0.25">
      <c r="A150" s="33"/>
      <c r="B150" s="37"/>
      <c r="C150" s="34"/>
      <c r="D150" s="34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 x14ac:dyDescent="0.25">
      <c r="A151" s="33"/>
      <c r="B151" s="37"/>
      <c r="C151" s="34"/>
      <c r="D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 x14ac:dyDescent="0.25">
      <c r="A152" s="33"/>
      <c r="B152" s="37"/>
      <c r="C152" s="34"/>
      <c r="D152" s="34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 x14ac:dyDescent="0.25">
      <c r="A153" s="33"/>
      <c r="B153" s="37"/>
      <c r="C153" s="34"/>
      <c r="D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x14ac:dyDescent="0.25">
      <c r="A154" s="33"/>
      <c r="B154" s="37"/>
      <c r="C154" s="34"/>
      <c r="D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 x14ac:dyDescent="0.25">
      <c r="A155" s="33"/>
      <c r="B155" s="37"/>
      <c r="C155" s="34"/>
      <c r="D155" s="34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 x14ac:dyDescent="0.25">
      <c r="A156" s="33"/>
      <c r="B156" s="37"/>
      <c r="C156" s="34"/>
      <c r="D156" s="34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x14ac:dyDescent="0.25">
      <c r="A157" s="33"/>
      <c r="B157" s="37"/>
      <c r="C157" s="34"/>
      <c r="D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 x14ac:dyDescent="0.25">
      <c r="A158" s="33"/>
      <c r="B158" s="37"/>
      <c r="C158" s="34"/>
      <c r="D158" s="34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 x14ac:dyDescent="0.25">
      <c r="A159" s="33"/>
      <c r="B159" s="37"/>
      <c r="C159" s="34"/>
      <c r="D159" s="34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 x14ac:dyDescent="0.25">
      <c r="A160" s="33"/>
      <c r="B160" s="37"/>
      <c r="C160" s="34"/>
      <c r="D160" s="34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7" x14ac:dyDescent="0.25">
      <c r="A161" s="33"/>
      <c r="B161" s="37"/>
      <c r="C161" s="34"/>
      <c r="D161" s="34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7" x14ac:dyDescent="0.25">
      <c r="A162" s="33"/>
      <c r="B162" s="37"/>
      <c r="C162" s="34"/>
      <c r="D162" s="34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1:17" x14ac:dyDescent="0.25">
      <c r="A163" s="33"/>
      <c r="B163" s="37"/>
      <c r="C163" s="34"/>
      <c r="D163" s="34"/>
      <c r="G163" s="18"/>
      <c r="H163" s="18"/>
      <c r="I163" s="58"/>
      <c r="J163" s="58"/>
      <c r="K163" s="18"/>
      <c r="L163" s="58"/>
      <c r="M163" s="58"/>
      <c r="N163" s="18"/>
      <c r="O163" s="58"/>
      <c r="P163" s="58"/>
    </row>
    <row r="164" spans="1:17" x14ac:dyDescent="0.25">
      <c r="A164" s="33"/>
      <c r="B164" s="37"/>
      <c r="C164" s="34"/>
      <c r="D164" s="34"/>
      <c r="G164" s="18"/>
      <c r="H164" s="18"/>
      <c r="I164" s="58"/>
      <c r="J164" s="58"/>
      <c r="K164" s="18"/>
      <c r="L164" s="58"/>
      <c r="M164" s="58"/>
      <c r="N164" s="18"/>
      <c r="O164" s="58"/>
      <c r="P164" s="58"/>
    </row>
    <row r="165" spans="1:17" x14ac:dyDescent="0.25">
      <c r="A165" s="33"/>
      <c r="B165" s="37"/>
      <c r="C165" s="34"/>
      <c r="D165" s="34"/>
      <c r="G165" s="18"/>
      <c r="H165" s="18"/>
      <c r="I165" s="58"/>
      <c r="J165" s="58"/>
      <c r="K165" s="18"/>
      <c r="L165" s="58"/>
      <c r="M165" s="58"/>
      <c r="N165" s="18"/>
      <c r="O165" s="58"/>
      <c r="P165" s="58"/>
    </row>
    <row r="166" spans="1:17" x14ac:dyDescent="0.25">
      <c r="A166" s="33"/>
      <c r="B166" s="37"/>
      <c r="C166" s="34"/>
      <c r="D166" s="34"/>
      <c r="G166" s="18"/>
      <c r="H166" s="18"/>
      <c r="I166" s="58"/>
      <c r="J166" s="58"/>
      <c r="K166" s="18"/>
      <c r="L166" s="58"/>
      <c r="M166" s="58"/>
      <c r="N166" s="18"/>
      <c r="O166" s="58"/>
      <c r="P166" s="58"/>
    </row>
    <row r="167" spans="1:17" x14ac:dyDescent="0.25">
      <c r="A167" s="33"/>
      <c r="B167" s="37"/>
      <c r="C167" s="34"/>
      <c r="D167" s="36"/>
      <c r="G167" s="18"/>
      <c r="H167" s="18"/>
      <c r="I167" s="58"/>
      <c r="J167" s="58"/>
      <c r="K167" s="18"/>
      <c r="L167" s="58"/>
      <c r="M167" s="58"/>
      <c r="N167" s="18"/>
      <c r="O167" s="58"/>
      <c r="P167" s="58"/>
    </row>
    <row r="168" spans="1:17" x14ac:dyDescent="0.25">
      <c r="A168" s="33"/>
      <c r="B168" s="37"/>
      <c r="C168" s="34"/>
      <c r="D168" s="34"/>
      <c r="G168" s="18"/>
      <c r="H168" s="18"/>
      <c r="I168" s="58"/>
      <c r="J168" s="58"/>
      <c r="K168" s="18"/>
      <c r="L168" s="58"/>
      <c r="M168" s="58"/>
      <c r="N168" s="18"/>
      <c r="O168" s="58"/>
      <c r="P168" s="58"/>
    </row>
    <row r="169" spans="1:17" x14ac:dyDescent="0.25">
      <c r="A169" s="33"/>
      <c r="B169" s="37"/>
      <c r="C169" s="34"/>
      <c r="D169" s="38"/>
      <c r="G169" s="18"/>
      <c r="H169" s="18"/>
      <c r="I169" s="58"/>
      <c r="J169" s="58"/>
      <c r="K169" s="18"/>
      <c r="L169" s="58"/>
      <c r="M169" s="58"/>
      <c r="N169" s="18"/>
      <c r="O169" s="58"/>
      <c r="P169" s="58"/>
    </row>
    <row r="170" spans="1:17" x14ac:dyDescent="0.25">
      <c r="A170" s="33"/>
      <c r="B170" s="37"/>
      <c r="C170" s="34"/>
      <c r="D170" s="34"/>
      <c r="G170" s="18"/>
      <c r="H170" s="18"/>
      <c r="I170" s="58"/>
      <c r="J170" s="58"/>
      <c r="K170" s="18"/>
      <c r="L170" s="58"/>
      <c r="M170" s="58"/>
      <c r="N170" s="18"/>
      <c r="O170" s="58"/>
      <c r="P170" s="58"/>
    </row>
    <row r="171" spans="1:17" x14ac:dyDescent="0.25">
      <c r="A171" s="33"/>
      <c r="B171" s="37"/>
      <c r="C171" s="34"/>
      <c r="D171" s="36"/>
      <c r="G171" s="18"/>
      <c r="H171" s="18"/>
      <c r="I171" s="58"/>
      <c r="J171" s="58"/>
      <c r="K171" s="18"/>
      <c r="L171" s="58"/>
      <c r="M171" s="58"/>
      <c r="N171" s="18"/>
      <c r="O171" s="58"/>
      <c r="P171" s="58"/>
    </row>
    <row r="172" spans="1:17" x14ac:dyDescent="0.25">
      <c r="A172" s="33"/>
      <c r="B172" s="37"/>
      <c r="C172" s="34"/>
      <c r="D172" s="34"/>
      <c r="G172" s="18"/>
      <c r="H172" s="18"/>
      <c r="I172" s="58"/>
      <c r="J172" s="58"/>
      <c r="K172" s="18"/>
      <c r="L172" s="58"/>
      <c r="M172" s="58"/>
      <c r="N172" s="18"/>
      <c r="O172" s="58"/>
      <c r="P172" s="58"/>
    </row>
    <row r="173" spans="1:17" x14ac:dyDescent="0.25">
      <c r="A173" s="33"/>
      <c r="B173" s="37"/>
      <c r="C173" s="34"/>
      <c r="D173" s="34"/>
      <c r="G173" s="18"/>
      <c r="H173" s="18"/>
      <c r="I173" s="58"/>
      <c r="J173" s="58"/>
      <c r="K173" s="18"/>
      <c r="L173" s="58"/>
      <c r="M173" s="58"/>
      <c r="N173" s="18"/>
      <c r="O173" s="58"/>
      <c r="P173" s="58"/>
      <c r="Q173" s="184" t="s">
        <v>241</v>
      </c>
    </row>
    <row r="174" spans="1:17" x14ac:dyDescent="0.25">
      <c r="A174" s="33"/>
      <c r="B174" s="37"/>
      <c r="C174" s="34"/>
      <c r="D174" s="36"/>
      <c r="G174" s="18"/>
      <c r="H174" s="18"/>
      <c r="I174" s="58"/>
      <c r="J174" s="58"/>
      <c r="K174" s="18"/>
      <c r="L174" s="58"/>
      <c r="M174" s="58"/>
      <c r="N174" s="18"/>
      <c r="O174" s="58"/>
      <c r="P174" s="58"/>
      <c r="Q174" s="152" t="s">
        <v>2040</v>
      </c>
    </row>
    <row r="175" spans="1:17" x14ac:dyDescent="0.25">
      <c r="A175" s="33"/>
      <c r="B175" s="37"/>
      <c r="C175" s="34"/>
      <c r="D175" s="34"/>
      <c r="G175" s="18"/>
      <c r="H175" s="18"/>
      <c r="I175" s="58"/>
      <c r="J175" s="58"/>
      <c r="K175" s="18"/>
      <c r="L175" s="58"/>
      <c r="M175" s="58"/>
      <c r="N175" s="18"/>
      <c r="O175" s="58"/>
      <c r="P175" s="58"/>
      <c r="Q175" s="184" t="s">
        <v>247</v>
      </c>
    </row>
    <row r="176" spans="1:17" x14ac:dyDescent="0.25">
      <c r="A176" s="33"/>
      <c r="B176" s="37"/>
      <c r="C176" s="34"/>
      <c r="D176" s="34"/>
      <c r="G176" s="18"/>
      <c r="H176" s="18"/>
      <c r="I176" s="58"/>
      <c r="J176" s="58"/>
      <c r="K176" s="18"/>
      <c r="L176" s="58"/>
      <c r="M176" s="58"/>
      <c r="N176" s="18"/>
      <c r="O176" s="58"/>
      <c r="P176" s="58"/>
      <c r="Q176" s="152" t="s">
        <v>649</v>
      </c>
    </row>
    <row r="177" spans="1:17" x14ac:dyDescent="0.25">
      <c r="A177" s="33"/>
      <c r="B177" s="37"/>
      <c r="C177" s="34"/>
      <c r="D177" s="34"/>
      <c r="G177" s="18"/>
      <c r="H177" s="18"/>
      <c r="I177" s="58"/>
      <c r="J177" s="58"/>
      <c r="K177" s="18"/>
      <c r="L177" s="58"/>
      <c r="M177" s="58"/>
      <c r="N177" s="18"/>
      <c r="O177" s="58"/>
      <c r="P177" s="58"/>
      <c r="Q177" s="184" t="s">
        <v>742</v>
      </c>
    </row>
    <row r="178" spans="1:17" x14ac:dyDescent="0.25">
      <c r="A178" s="33"/>
      <c r="B178" s="37"/>
      <c r="C178" s="34"/>
      <c r="D178" s="36"/>
      <c r="G178" s="18"/>
      <c r="H178" s="18"/>
      <c r="I178" s="58"/>
      <c r="J178" s="58"/>
      <c r="K178" s="18"/>
      <c r="L178" s="58"/>
      <c r="M178" s="58"/>
      <c r="N178" s="18"/>
      <c r="O178" s="58"/>
      <c r="P178" s="58"/>
      <c r="Q178" s="184" t="s">
        <v>974</v>
      </c>
    </row>
    <row r="179" spans="1:17" x14ac:dyDescent="0.25">
      <c r="A179" s="33"/>
      <c r="B179" s="37"/>
      <c r="C179" s="34"/>
      <c r="D179" s="34"/>
      <c r="G179" s="18"/>
      <c r="H179" s="18"/>
      <c r="I179" s="58"/>
      <c r="J179" s="58"/>
      <c r="K179" s="18"/>
      <c r="L179" s="58"/>
      <c r="M179" s="58"/>
      <c r="N179" s="18"/>
      <c r="O179" s="58"/>
      <c r="P179" s="58"/>
      <c r="Q179" s="152" t="s">
        <v>1117</v>
      </c>
    </row>
    <row r="180" spans="1:17" x14ac:dyDescent="0.25">
      <c r="A180" s="33"/>
      <c r="B180" s="37"/>
      <c r="C180" s="34"/>
      <c r="D180" s="34"/>
      <c r="G180" s="18"/>
      <c r="H180" s="18"/>
      <c r="I180" s="58"/>
      <c r="J180" s="58"/>
      <c r="K180" s="18"/>
      <c r="L180" s="58"/>
      <c r="M180" s="58"/>
      <c r="N180" s="18"/>
      <c r="O180" s="58"/>
      <c r="P180" s="58"/>
      <c r="Q180" s="97" t="s">
        <v>2038</v>
      </c>
    </row>
    <row r="181" spans="1:17" x14ac:dyDescent="0.25">
      <c r="A181" s="33"/>
      <c r="B181" s="37"/>
      <c r="C181" s="34"/>
      <c r="D181" s="34"/>
      <c r="G181" s="18"/>
      <c r="H181" s="18"/>
      <c r="I181" s="58"/>
      <c r="J181" s="58"/>
      <c r="K181" s="18"/>
      <c r="L181" s="58"/>
      <c r="M181" s="58"/>
      <c r="N181" s="18"/>
      <c r="O181" s="58"/>
      <c r="P181" s="58"/>
      <c r="Q181" s="184" t="s">
        <v>43</v>
      </c>
    </row>
    <row r="182" spans="1:17" x14ac:dyDescent="0.25">
      <c r="A182" s="33"/>
      <c r="B182" s="37"/>
      <c r="C182" s="34"/>
      <c r="D182" s="36"/>
      <c r="G182" s="18"/>
      <c r="H182" s="18"/>
      <c r="I182" s="58"/>
      <c r="J182" s="58"/>
      <c r="K182" s="18"/>
      <c r="L182" s="58"/>
      <c r="M182" s="58"/>
      <c r="N182" s="18"/>
      <c r="O182" s="58"/>
      <c r="P182" s="58"/>
      <c r="Q182" s="184" t="s">
        <v>572</v>
      </c>
    </row>
    <row r="183" spans="1:17" x14ac:dyDescent="0.25">
      <c r="A183" s="33"/>
      <c r="B183" s="37"/>
      <c r="C183" s="34"/>
      <c r="D183" s="36"/>
      <c r="G183" s="18"/>
      <c r="H183" s="18"/>
      <c r="I183" s="58"/>
      <c r="J183" s="58"/>
      <c r="K183" s="18"/>
      <c r="L183" s="58"/>
      <c r="M183" s="58"/>
      <c r="N183" s="18"/>
      <c r="O183" s="58"/>
      <c r="P183" s="58"/>
      <c r="Q183" s="184" t="s">
        <v>597</v>
      </c>
    </row>
    <row r="184" spans="1:17" x14ac:dyDescent="0.25">
      <c r="A184" s="33"/>
      <c r="B184" s="37"/>
      <c r="C184" s="34"/>
      <c r="D184" s="38"/>
      <c r="G184" s="18"/>
      <c r="H184" s="18"/>
      <c r="I184" s="58"/>
      <c r="J184" s="58"/>
      <c r="K184" s="18"/>
      <c r="L184" s="58"/>
      <c r="M184" s="58"/>
      <c r="N184" s="18"/>
      <c r="O184" s="58"/>
      <c r="P184" s="58"/>
      <c r="Q184" s="152" t="s">
        <v>624</v>
      </c>
    </row>
    <row r="185" spans="1:17" x14ac:dyDescent="0.25">
      <c r="A185" s="33"/>
      <c r="B185" s="37"/>
      <c r="C185" s="34"/>
      <c r="D185" s="34"/>
      <c r="G185" s="18"/>
      <c r="H185" s="18"/>
      <c r="I185" s="58"/>
      <c r="J185" s="58"/>
      <c r="K185" s="18"/>
      <c r="L185" s="58"/>
      <c r="M185" s="58"/>
      <c r="N185" s="18"/>
      <c r="O185" s="58"/>
      <c r="P185" s="58"/>
      <c r="Q185" s="184" t="s">
        <v>2321</v>
      </c>
    </row>
    <row r="186" spans="1:17" x14ac:dyDescent="0.25">
      <c r="A186" s="33"/>
      <c r="B186" s="37"/>
      <c r="C186" s="34"/>
      <c r="D186" s="36"/>
      <c r="G186" s="18"/>
      <c r="H186" s="18"/>
      <c r="I186" s="58"/>
      <c r="J186" s="58"/>
      <c r="K186" s="18"/>
      <c r="L186" s="58"/>
      <c r="M186" s="58"/>
      <c r="N186" s="18"/>
      <c r="O186" s="58"/>
      <c r="P186" s="58"/>
      <c r="Q186" s="184" t="s">
        <v>2320</v>
      </c>
    </row>
    <row r="187" spans="1:17" x14ac:dyDescent="0.25">
      <c r="A187" s="33"/>
      <c r="B187" s="37"/>
      <c r="C187" s="34"/>
      <c r="D187" s="36"/>
      <c r="G187" s="18"/>
      <c r="H187" s="18"/>
      <c r="I187" s="58"/>
      <c r="J187" s="58"/>
      <c r="K187" s="18"/>
      <c r="L187" s="58"/>
      <c r="M187" s="58"/>
      <c r="N187" s="18"/>
      <c r="O187" s="58"/>
      <c r="P187" s="58"/>
      <c r="Q187" s="184" t="s">
        <v>876</v>
      </c>
    </row>
    <row r="188" spans="1:17" x14ac:dyDescent="0.25">
      <c r="A188" s="33"/>
      <c r="B188" s="37"/>
      <c r="C188" s="34"/>
      <c r="D188" s="36"/>
      <c r="G188" s="18"/>
      <c r="H188" s="18"/>
      <c r="I188" s="58"/>
      <c r="J188" s="58"/>
      <c r="K188" s="18"/>
      <c r="L188" s="58"/>
      <c r="M188" s="58"/>
      <c r="N188" s="18"/>
      <c r="O188" s="58"/>
      <c r="P188" s="58"/>
      <c r="Q188" s="97" t="s">
        <v>1200</v>
      </c>
    </row>
    <row r="189" spans="1:17" x14ac:dyDescent="0.25">
      <c r="A189" s="33"/>
      <c r="B189" s="37"/>
      <c r="C189" s="34"/>
      <c r="D189" s="36"/>
      <c r="G189" s="18"/>
      <c r="H189" s="18"/>
      <c r="I189" s="58"/>
      <c r="J189" s="58"/>
      <c r="K189" s="18"/>
      <c r="L189" s="58"/>
      <c r="M189" s="58"/>
      <c r="N189" s="18"/>
      <c r="O189" s="58"/>
      <c r="P189" s="58"/>
      <c r="Q189" s="184" t="s">
        <v>779</v>
      </c>
    </row>
    <row r="190" spans="1:17" x14ac:dyDescent="0.25">
      <c r="A190" s="33"/>
      <c r="B190" s="37"/>
      <c r="C190" s="34"/>
      <c r="D190" s="36"/>
      <c r="G190" s="18"/>
      <c r="H190" s="18"/>
      <c r="I190" s="58"/>
      <c r="J190" s="58"/>
      <c r="K190" s="18"/>
      <c r="L190" s="58"/>
      <c r="M190" s="58"/>
      <c r="N190" s="18"/>
      <c r="O190" s="58"/>
      <c r="P190" s="58"/>
      <c r="Q190" s="152" t="s">
        <v>691</v>
      </c>
    </row>
    <row r="191" spans="1:17" x14ac:dyDescent="0.25">
      <c r="A191" s="33"/>
      <c r="B191" s="37"/>
      <c r="C191" s="34"/>
      <c r="D191" s="34"/>
      <c r="G191" s="18"/>
      <c r="H191" s="18"/>
      <c r="I191" s="58"/>
      <c r="J191" s="58"/>
      <c r="K191" s="18"/>
      <c r="L191" s="58"/>
      <c r="M191" s="58"/>
      <c r="N191" s="18"/>
      <c r="O191" s="58"/>
      <c r="P191" s="58"/>
      <c r="Q191" s="40"/>
    </row>
    <row r="192" spans="1:17" x14ac:dyDescent="0.25">
      <c r="A192" s="33"/>
      <c r="B192" s="37"/>
      <c r="C192" s="34"/>
      <c r="D192" s="36"/>
      <c r="G192" s="18"/>
      <c r="H192" s="18"/>
      <c r="I192" s="58"/>
      <c r="J192" s="58"/>
      <c r="K192" s="18"/>
      <c r="L192" s="58"/>
      <c r="M192" s="58"/>
      <c r="N192" s="18"/>
      <c r="O192" s="58"/>
      <c r="P192" s="58"/>
    </row>
    <row r="193" spans="1:16" x14ac:dyDescent="0.25">
      <c r="A193" s="33"/>
      <c r="B193" s="37"/>
      <c r="C193" s="34"/>
      <c r="D193" s="34"/>
      <c r="G193" s="18"/>
      <c r="H193" s="18"/>
      <c r="I193" s="58"/>
      <c r="J193" s="58"/>
      <c r="K193" s="18"/>
      <c r="L193" s="58"/>
      <c r="M193" s="58"/>
      <c r="N193" s="18"/>
      <c r="O193" s="58"/>
      <c r="P193" s="58"/>
    </row>
    <row r="194" spans="1:16" x14ac:dyDescent="0.25">
      <c r="A194" s="24"/>
      <c r="B194" s="24"/>
      <c r="C194" s="42"/>
      <c r="D194" s="23"/>
      <c r="G194" s="18"/>
      <c r="H194" s="18"/>
      <c r="I194" s="58"/>
      <c r="J194" s="58"/>
      <c r="K194" s="18"/>
      <c r="L194" s="58"/>
      <c r="M194" s="58"/>
      <c r="N194" s="18"/>
      <c r="O194" s="58"/>
      <c r="P194" s="58"/>
    </row>
    <row r="195" spans="1:16" x14ac:dyDescent="0.25">
      <c r="A195" s="24"/>
      <c r="B195" s="24"/>
      <c r="C195" s="42"/>
      <c r="D195" s="23"/>
      <c r="G195" s="18"/>
      <c r="H195" s="18"/>
      <c r="I195" s="58"/>
      <c r="J195" s="58"/>
      <c r="K195" s="18"/>
      <c r="L195" s="58"/>
      <c r="M195" s="58"/>
      <c r="N195" s="18"/>
      <c r="O195" s="58"/>
      <c r="P195" s="58"/>
    </row>
    <row r="196" spans="1:16" x14ac:dyDescent="0.25">
      <c r="A196" s="24"/>
      <c r="B196" s="24"/>
      <c r="C196" s="42"/>
      <c r="D196" s="23"/>
      <c r="G196" s="18"/>
      <c r="H196" s="18"/>
      <c r="I196" s="58"/>
      <c r="J196" s="58"/>
      <c r="K196" s="18"/>
      <c r="L196" s="58"/>
      <c r="M196" s="58"/>
      <c r="N196" s="18"/>
      <c r="O196" s="58"/>
      <c r="P196" s="58"/>
    </row>
    <row r="197" spans="1:16" x14ac:dyDescent="0.25">
      <c r="A197" s="24"/>
      <c r="B197" s="24"/>
      <c r="C197" s="42"/>
      <c r="D197" s="23"/>
      <c r="G197" s="18"/>
      <c r="H197" s="18"/>
      <c r="I197" s="58"/>
      <c r="J197" s="58"/>
      <c r="K197" s="18"/>
      <c r="L197" s="58"/>
      <c r="M197" s="58"/>
      <c r="N197" s="18"/>
      <c r="O197" s="58"/>
      <c r="P197" s="58"/>
    </row>
    <row r="198" spans="1:16" x14ac:dyDescent="0.25">
      <c r="A198" s="24"/>
      <c r="B198" s="24"/>
      <c r="C198" s="42"/>
      <c r="D198" s="23"/>
      <c r="G198" s="18"/>
      <c r="H198" s="18"/>
      <c r="I198" s="58"/>
      <c r="J198" s="58"/>
      <c r="K198" s="18"/>
      <c r="L198" s="58"/>
      <c r="M198" s="58"/>
      <c r="N198" s="18"/>
      <c r="O198" s="58"/>
      <c r="P198" s="58"/>
    </row>
    <row r="199" spans="1:16" x14ac:dyDescent="0.25">
      <c r="A199" s="24"/>
      <c r="B199" s="24"/>
      <c r="C199" s="42"/>
      <c r="D199" s="23"/>
      <c r="G199" s="18"/>
      <c r="H199" s="18"/>
      <c r="I199" s="58"/>
      <c r="J199" s="58"/>
      <c r="K199" s="18"/>
      <c r="L199" s="58"/>
      <c r="M199" s="58"/>
      <c r="N199" s="18"/>
      <c r="O199" s="58"/>
      <c r="P199" s="58"/>
    </row>
    <row r="200" spans="1:16" x14ac:dyDescent="0.25">
      <c r="A200" s="24"/>
      <c r="B200" s="24"/>
      <c r="C200" s="42"/>
      <c r="D200" s="23"/>
      <c r="G200" s="18"/>
      <c r="H200" s="18"/>
      <c r="I200" s="58"/>
      <c r="J200" s="58"/>
      <c r="K200" s="18"/>
      <c r="L200" s="58"/>
      <c r="M200" s="58"/>
      <c r="N200" s="18"/>
      <c r="O200" s="58"/>
      <c r="P200" s="58"/>
    </row>
    <row r="201" spans="1:16" x14ac:dyDescent="0.25">
      <c r="A201" s="24"/>
      <c r="B201" s="24"/>
      <c r="C201" s="42"/>
      <c r="D201" s="23"/>
      <c r="G201" s="18"/>
      <c r="H201" s="18"/>
      <c r="I201" s="58"/>
      <c r="J201" s="58"/>
      <c r="K201" s="18"/>
      <c r="L201" s="58"/>
      <c r="M201" s="58"/>
      <c r="N201" s="18"/>
      <c r="O201" s="58"/>
      <c r="P201" s="58"/>
    </row>
    <row r="202" spans="1:16" x14ac:dyDescent="0.25">
      <c r="A202" s="24"/>
      <c r="B202" s="24"/>
      <c r="C202" s="42"/>
      <c r="D202" s="23"/>
      <c r="G202" s="18"/>
      <c r="H202" s="18"/>
      <c r="I202" s="58"/>
      <c r="J202" s="58"/>
      <c r="K202" s="18"/>
      <c r="L202" s="58"/>
      <c r="M202" s="58"/>
      <c r="N202" s="18"/>
      <c r="O202" s="58"/>
      <c r="P202" s="58"/>
    </row>
    <row r="203" spans="1:16" x14ac:dyDescent="0.25">
      <c r="A203" s="24"/>
      <c r="B203" s="24"/>
      <c r="C203" s="42"/>
      <c r="D203" s="23"/>
      <c r="G203" s="18"/>
      <c r="H203" s="18"/>
      <c r="I203" s="58"/>
      <c r="J203" s="58"/>
      <c r="K203" s="18"/>
      <c r="L203" s="58"/>
      <c r="M203" s="58"/>
      <c r="N203" s="18"/>
      <c r="O203" s="58"/>
      <c r="P203" s="58"/>
    </row>
    <row r="204" spans="1:16" x14ac:dyDescent="0.25">
      <c r="A204" s="24"/>
      <c r="B204" s="24"/>
      <c r="C204" s="42"/>
      <c r="D204" s="23"/>
      <c r="G204" s="18"/>
      <c r="H204" s="18"/>
      <c r="I204" s="58"/>
      <c r="J204" s="58"/>
      <c r="K204" s="18"/>
      <c r="L204" s="58"/>
      <c r="M204" s="58"/>
      <c r="N204" s="18"/>
      <c r="O204" s="58"/>
      <c r="P204" s="58"/>
    </row>
    <row r="205" spans="1:16" x14ac:dyDescent="0.25">
      <c r="A205" s="24"/>
      <c r="B205" s="24"/>
      <c r="C205" s="42"/>
      <c r="D205" s="23"/>
      <c r="G205" s="18"/>
      <c r="H205" s="18"/>
      <c r="I205" s="58"/>
      <c r="J205" s="58"/>
      <c r="K205" s="18"/>
      <c r="L205" s="58"/>
      <c r="M205" s="58"/>
      <c r="N205" s="18"/>
      <c r="O205" s="58"/>
      <c r="P205" s="58"/>
    </row>
    <row r="206" spans="1:16" x14ac:dyDescent="0.25">
      <c r="A206" s="24"/>
      <c r="B206" s="24"/>
      <c r="C206" s="42"/>
      <c r="D206" s="23"/>
      <c r="G206" s="18"/>
      <c r="H206" s="18"/>
      <c r="I206" s="58"/>
      <c r="J206" s="58"/>
      <c r="K206" s="18"/>
      <c r="L206" s="58"/>
      <c r="M206" s="58"/>
      <c r="N206" s="18"/>
      <c r="O206" s="58"/>
      <c r="P206" s="58"/>
    </row>
    <row r="207" spans="1:16" x14ac:dyDescent="0.25">
      <c r="A207" s="24"/>
      <c r="B207" s="24"/>
      <c r="C207" s="42"/>
      <c r="D207" s="23"/>
      <c r="G207" s="18"/>
      <c r="H207" s="18"/>
      <c r="I207" s="58"/>
      <c r="J207" s="58"/>
      <c r="K207" s="18"/>
      <c r="L207" s="58"/>
      <c r="M207" s="58"/>
      <c r="N207" s="18"/>
      <c r="O207" s="58"/>
      <c r="P207" s="58"/>
    </row>
    <row r="208" spans="1:16" x14ac:dyDescent="0.25">
      <c r="A208" s="24"/>
      <c r="B208" s="24"/>
      <c r="C208" s="42"/>
      <c r="D208" s="23"/>
      <c r="G208" s="18"/>
      <c r="H208" s="18"/>
      <c r="I208" s="58"/>
      <c r="J208" s="58"/>
      <c r="K208" s="18"/>
      <c r="L208" s="58"/>
      <c r="M208" s="58"/>
      <c r="N208" s="18"/>
      <c r="O208" s="58"/>
      <c r="P208" s="58"/>
    </row>
    <row r="209" spans="1:16" x14ac:dyDescent="0.25">
      <c r="A209" s="24"/>
      <c r="B209" s="24"/>
      <c r="C209" s="42"/>
      <c r="D209" s="23"/>
      <c r="G209" s="18"/>
      <c r="H209" s="18"/>
      <c r="I209" s="58"/>
      <c r="J209" s="58"/>
      <c r="K209" s="18"/>
      <c r="L209" s="58"/>
      <c r="M209" s="58"/>
      <c r="N209" s="18"/>
      <c r="O209" s="58"/>
      <c r="P209" s="58"/>
    </row>
    <row r="210" spans="1:16" x14ac:dyDescent="0.25">
      <c r="A210" s="24"/>
      <c r="B210" s="24"/>
      <c r="C210" s="42"/>
      <c r="D210" s="23"/>
      <c r="G210" s="18"/>
      <c r="H210" s="18"/>
      <c r="I210" s="58"/>
      <c r="J210" s="58"/>
      <c r="K210" s="18"/>
      <c r="L210" s="58"/>
      <c r="M210" s="58"/>
      <c r="N210" s="18"/>
      <c r="O210" s="58"/>
      <c r="P210" s="58"/>
    </row>
    <row r="211" spans="1:16" x14ac:dyDescent="0.25">
      <c r="A211" s="24"/>
      <c r="B211" s="24"/>
      <c r="C211" s="42"/>
      <c r="D211" s="23"/>
      <c r="G211" s="18"/>
      <c r="H211" s="18"/>
      <c r="I211" s="58"/>
      <c r="J211" s="58"/>
      <c r="K211" s="18"/>
      <c r="L211" s="58"/>
      <c r="M211" s="58"/>
      <c r="N211" s="18"/>
      <c r="O211" s="58"/>
      <c r="P211" s="58"/>
    </row>
    <row r="212" spans="1:16" x14ac:dyDescent="0.25">
      <c r="A212" s="24"/>
      <c r="B212" s="24"/>
      <c r="C212" s="42"/>
      <c r="D212" s="23"/>
      <c r="G212" s="18"/>
      <c r="H212" s="18"/>
      <c r="I212" s="58"/>
      <c r="J212" s="58"/>
      <c r="K212" s="18"/>
      <c r="L212" s="58"/>
      <c r="M212" s="58"/>
      <c r="N212" s="18"/>
      <c r="O212" s="58"/>
      <c r="P212" s="58"/>
    </row>
    <row r="213" spans="1:16" x14ac:dyDescent="0.25">
      <c r="A213" s="24"/>
      <c r="B213" s="24"/>
      <c r="C213" s="42"/>
      <c r="D213" s="23"/>
      <c r="G213" s="18"/>
      <c r="H213" s="18"/>
      <c r="I213" s="58"/>
      <c r="J213" s="58"/>
      <c r="K213" s="18"/>
      <c r="L213" s="58"/>
      <c r="M213" s="58"/>
      <c r="N213" s="18"/>
      <c r="O213" s="58"/>
      <c r="P213" s="58"/>
    </row>
    <row r="214" spans="1:16" x14ac:dyDescent="0.25">
      <c r="A214" s="24"/>
      <c r="B214" s="24"/>
      <c r="C214" s="42"/>
      <c r="D214" s="23"/>
      <c r="G214" s="18"/>
      <c r="H214" s="18"/>
      <c r="I214" s="58"/>
      <c r="J214" s="58"/>
      <c r="K214" s="18"/>
      <c r="L214" s="58"/>
      <c r="M214" s="58"/>
      <c r="N214" s="18"/>
      <c r="O214" s="58"/>
      <c r="P214" s="58"/>
    </row>
    <row r="215" spans="1:16" x14ac:dyDescent="0.25">
      <c r="A215" s="24"/>
      <c r="B215" s="24"/>
      <c r="C215" s="42"/>
      <c r="D215" s="23"/>
      <c r="G215" s="18"/>
      <c r="H215" s="18"/>
      <c r="I215" s="58"/>
      <c r="J215" s="58"/>
      <c r="K215" s="18"/>
      <c r="L215" s="58"/>
      <c r="M215" s="58"/>
      <c r="N215" s="18"/>
      <c r="O215" s="58"/>
      <c r="P215" s="58"/>
    </row>
    <row r="216" spans="1:16" x14ac:dyDescent="0.25">
      <c r="A216" s="24"/>
      <c r="B216" s="24"/>
      <c r="C216" s="42"/>
      <c r="D216" s="23"/>
      <c r="G216" s="18"/>
      <c r="H216" s="18"/>
      <c r="I216" s="58"/>
      <c r="J216" s="58"/>
      <c r="K216" s="18"/>
      <c r="L216" s="58"/>
      <c r="M216" s="58"/>
      <c r="N216" s="18"/>
      <c r="O216" s="58"/>
      <c r="P216" s="58"/>
    </row>
    <row r="217" spans="1:16" x14ac:dyDescent="0.25">
      <c r="A217" s="24"/>
      <c r="B217" s="24"/>
      <c r="C217" s="42"/>
      <c r="D217" s="23"/>
      <c r="G217" s="18"/>
      <c r="H217" s="18"/>
      <c r="I217" s="58"/>
      <c r="J217" s="58"/>
      <c r="K217" s="18"/>
      <c r="L217" s="58"/>
      <c r="M217" s="58"/>
      <c r="N217" s="18"/>
      <c r="O217" s="58"/>
      <c r="P217" s="58"/>
    </row>
    <row r="218" spans="1:16" x14ac:dyDescent="0.25">
      <c r="A218" s="24"/>
      <c r="B218" s="24"/>
      <c r="C218" s="42"/>
      <c r="D218" s="23"/>
      <c r="G218" s="18"/>
      <c r="H218" s="18"/>
      <c r="I218" s="58"/>
      <c r="J218" s="58"/>
      <c r="K218" s="18"/>
      <c r="L218" s="58"/>
      <c r="M218" s="58"/>
      <c r="N218" s="18"/>
      <c r="O218" s="58"/>
      <c r="P218" s="58"/>
    </row>
    <row r="219" spans="1:16" x14ac:dyDescent="0.25">
      <c r="A219" s="24"/>
      <c r="B219" s="24"/>
      <c r="C219" s="42"/>
      <c r="D219" s="23"/>
      <c r="G219" s="18"/>
      <c r="H219" s="18"/>
      <c r="I219" s="58"/>
      <c r="J219" s="58"/>
      <c r="K219" s="18"/>
      <c r="L219" s="58"/>
      <c r="M219" s="58"/>
      <c r="N219" s="18"/>
      <c r="O219" s="58"/>
      <c r="P219" s="58"/>
    </row>
    <row r="220" spans="1:16" x14ac:dyDescent="0.25">
      <c r="A220" s="24"/>
      <c r="B220" s="24"/>
      <c r="C220" s="42"/>
      <c r="D220" s="23"/>
      <c r="G220" s="18"/>
      <c r="H220" s="18"/>
      <c r="I220" s="58"/>
      <c r="J220" s="58"/>
      <c r="K220" s="18"/>
      <c r="L220" s="58"/>
      <c r="M220" s="58"/>
      <c r="N220" s="18"/>
      <c r="O220" s="58"/>
      <c r="P220" s="58"/>
    </row>
    <row r="221" spans="1:16" x14ac:dyDescent="0.25">
      <c r="A221" s="24"/>
      <c r="B221" s="24"/>
      <c r="C221" s="42"/>
      <c r="D221" s="23"/>
      <c r="G221" s="18"/>
      <c r="H221" s="18"/>
      <c r="I221" s="58"/>
      <c r="J221" s="58"/>
      <c r="K221" s="18"/>
      <c r="L221" s="58"/>
      <c r="M221" s="58"/>
      <c r="N221" s="18"/>
      <c r="O221" s="58"/>
      <c r="P221" s="58"/>
    </row>
    <row r="222" spans="1:16" x14ac:dyDescent="0.25">
      <c r="A222" s="24"/>
      <c r="B222" s="24"/>
      <c r="C222" s="42"/>
      <c r="D222" s="23"/>
      <c r="G222" s="18"/>
      <c r="H222" s="18"/>
      <c r="I222" s="58"/>
      <c r="J222" s="58"/>
      <c r="K222" s="18"/>
      <c r="L222" s="58"/>
      <c r="M222" s="58"/>
      <c r="N222" s="18"/>
      <c r="O222" s="58"/>
      <c r="P222" s="58"/>
    </row>
    <row r="223" spans="1:16" x14ac:dyDescent="0.25">
      <c r="A223" s="24"/>
      <c r="B223" s="24"/>
      <c r="C223" s="42"/>
      <c r="D223" s="23"/>
      <c r="G223" s="18"/>
      <c r="H223" s="18"/>
      <c r="I223" s="58"/>
      <c r="J223" s="58"/>
      <c r="K223" s="18"/>
      <c r="L223" s="58"/>
      <c r="M223" s="58"/>
      <c r="N223" s="18"/>
      <c r="O223" s="58"/>
      <c r="P223" s="58"/>
    </row>
    <row r="224" spans="1:16" x14ac:dyDescent="0.25">
      <c r="A224" s="24"/>
      <c r="B224" s="24"/>
      <c r="C224" s="42"/>
      <c r="D224" s="23"/>
      <c r="G224" s="18"/>
      <c r="H224" s="18"/>
      <c r="I224" s="58"/>
      <c r="J224" s="58"/>
      <c r="K224" s="18"/>
      <c r="L224" s="58"/>
      <c r="M224" s="58"/>
      <c r="N224" s="18"/>
      <c r="O224" s="58"/>
      <c r="P224" s="58"/>
    </row>
    <row r="225" spans="1:16" x14ac:dyDescent="0.25">
      <c r="A225" s="24"/>
      <c r="B225" s="24"/>
      <c r="C225" s="42"/>
      <c r="D225" s="23"/>
      <c r="G225" s="18"/>
      <c r="H225" s="18"/>
      <c r="I225" s="58"/>
      <c r="J225" s="58"/>
      <c r="K225" s="18"/>
      <c r="L225" s="58"/>
      <c r="M225" s="58"/>
      <c r="N225" s="18"/>
      <c r="O225" s="58"/>
      <c r="P225" s="58"/>
    </row>
    <row r="226" spans="1:16" x14ac:dyDescent="0.25">
      <c r="A226" s="24"/>
      <c r="B226" s="24"/>
      <c r="C226" s="42"/>
      <c r="D226" s="23"/>
      <c r="G226" s="18"/>
      <c r="H226" s="18"/>
      <c r="I226" s="58"/>
      <c r="J226" s="58"/>
      <c r="K226" s="18"/>
      <c r="L226" s="58"/>
      <c r="M226" s="58"/>
      <c r="N226" s="18"/>
      <c r="O226" s="58"/>
      <c r="P226" s="58"/>
    </row>
    <row r="227" spans="1:16" x14ac:dyDescent="0.25">
      <c r="A227" s="24"/>
      <c r="B227" s="24"/>
      <c r="C227" s="42"/>
      <c r="D227" s="23"/>
      <c r="G227" s="18"/>
      <c r="H227" s="18"/>
      <c r="I227" s="58"/>
      <c r="J227" s="58"/>
      <c r="K227" s="18"/>
      <c r="L227" s="58"/>
      <c r="M227" s="58"/>
      <c r="N227" s="18"/>
      <c r="O227" s="58"/>
      <c r="P227" s="58"/>
    </row>
    <row r="228" spans="1:16" x14ac:dyDescent="0.25">
      <c r="A228" s="24"/>
      <c r="B228" s="24"/>
      <c r="C228" s="42"/>
      <c r="D228" s="23"/>
      <c r="G228" s="18"/>
      <c r="H228" s="18"/>
      <c r="I228" s="58"/>
      <c r="J228" s="58"/>
      <c r="K228" s="18"/>
      <c r="L228" s="58"/>
      <c r="M228" s="58"/>
      <c r="N228" s="18"/>
      <c r="O228" s="58"/>
      <c r="P228" s="58"/>
    </row>
    <row r="229" spans="1:16" x14ac:dyDescent="0.25">
      <c r="A229" s="24"/>
      <c r="B229" s="24"/>
      <c r="C229" s="42"/>
      <c r="D229" s="23"/>
      <c r="G229" s="18"/>
      <c r="H229" s="18"/>
      <c r="I229" s="58"/>
      <c r="J229" s="58"/>
      <c r="K229" s="18"/>
      <c r="L229" s="58"/>
      <c r="M229" s="58"/>
      <c r="N229" s="18"/>
      <c r="O229" s="58"/>
      <c r="P229" s="58"/>
    </row>
    <row r="230" spans="1:16" x14ac:dyDescent="0.25">
      <c r="A230" s="24"/>
      <c r="B230" s="24"/>
      <c r="C230" s="42"/>
      <c r="D230" s="23"/>
      <c r="G230" s="18"/>
      <c r="H230" s="18"/>
      <c r="I230" s="58"/>
      <c r="J230" s="58"/>
      <c r="K230" s="18"/>
      <c r="L230" s="58"/>
      <c r="M230" s="58"/>
      <c r="N230" s="18"/>
      <c r="O230" s="58"/>
      <c r="P230" s="58"/>
    </row>
    <row r="231" spans="1:16" x14ac:dyDescent="0.25">
      <c r="A231" s="24"/>
      <c r="B231" s="24"/>
      <c r="C231" s="42"/>
      <c r="D231" s="23"/>
      <c r="G231" s="18"/>
      <c r="H231" s="18"/>
      <c r="I231" s="58"/>
      <c r="J231" s="58"/>
      <c r="K231" s="18"/>
      <c r="L231" s="58"/>
      <c r="M231" s="58"/>
      <c r="N231" s="18"/>
      <c r="O231" s="58"/>
      <c r="P231" s="58"/>
    </row>
    <row r="232" spans="1:16" x14ac:dyDescent="0.25">
      <c r="A232" s="24"/>
      <c r="B232" s="24"/>
      <c r="C232" s="42"/>
      <c r="D232" s="23"/>
      <c r="G232" s="18"/>
      <c r="H232" s="18"/>
      <c r="I232" s="58"/>
      <c r="J232" s="58"/>
      <c r="K232" s="18"/>
      <c r="L232" s="58"/>
      <c r="M232" s="58"/>
      <c r="N232" s="18"/>
      <c r="O232" s="58"/>
      <c r="P232" s="58"/>
    </row>
    <row r="233" spans="1:16" x14ac:dyDescent="0.25">
      <c r="A233" s="24"/>
      <c r="B233" s="24"/>
      <c r="C233" s="42"/>
      <c r="D233" s="23"/>
      <c r="G233" s="18"/>
      <c r="H233" s="18"/>
      <c r="I233" s="58"/>
      <c r="J233" s="58"/>
      <c r="K233" s="18"/>
      <c r="L233" s="58"/>
      <c r="M233" s="58"/>
      <c r="N233" s="18"/>
      <c r="O233" s="58"/>
      <c r="P233" s="58"/>
    </row>
    <row r="234" spans="1:16" x14ac:dyDescent="0.25">
      <c r="A234" s="24"/>
      <c r="B234" s="24"/>
      <c r="C234" s="42"/>
      <c r="D234" s="23"/>
      <c r="G234" s="18"/>
      <c r="H234" s="18"/>
      <c r="I234" s="58"/>
      <c r="J234" s="58"/>
      <c r="K234" s="18"/>
      <c r="L234" s="58"/>
      <c r="M234" s="58"/>
      <c r="N234" s="18"/>
      <c r="O234" s="58"/>
      <c r="P234" s="58"/>
    </row>
    <row r="235" spans="1:16" x14ac:dyDescent="0.25">
      <c r="A235" s="24"/>
      <c r="B235" s="24"/>
      <c r="C235" s="42"/>
      <c r="D235" s="23"/>
      <c r="G235" s="18"/>
      <c r="H235" s="18"/>
      <c r="I235" s="58"/>
      <c r="J235" s="58"/>
      <c r="K235" s="18"/>
      <c r="L235" s="58"/>
      <c r="M235" s="58"/>
      <c r="N235" s="18"/>
      <c r="O235" s="58"/>
      <c r="P235" s="58"/>
    </row>
    <row r="236" spans="1:16" x14ac:dyDescent="0.25">
      <c r="A236" s="24"/>
      <c r="B236" s="24"/>
      <c r="C236" s="42"/>
      <c r="D236" s="23"/>
      <c r="G236" s="18"/>
      <c r="H236" s="18"/>
      <c r="I236" s="58"/>
      <c r="J236" s="58"/>
      <c r="K236" s="18"/>
      <c r="L236" s="58"/>
      <c r="M236" s="58"/>
      <c r="N236" s="18"/>
      <c r="O236" s="58"/>
      <c r="P236" s="58"/>
    </row>
    <row r="237" spans="1:16" x14ac:dyDescent="0.25">
      <c r="A237" s="24"/>
      <c r="B237" s="24"/>
      <c r="C237" s="42"/>
      <c r="D237" s="23"/>
      <c r="G237" s="18"/>
      <c r="H237" s="18"/>
      <c r="I237" s="58"/>
      <c r="J237" s="58"/>
      <c r="K237" s="18"/>
      <c r="L237" s="58"/>
      <c r="M237" s="58"/>
      <c r="N237" s="18"/>
      <c r="O237" s="58"/>
      <c r="P237" s="58"/>
    </row>
    <row r="238" spans="1:16" x14ac:dyDescent="0.25">
      <c r="A238" s="24"/>
      <c r="B238" s="24"/>
      <c r="C238" s="42"/>
      <c r="D238" s="23"/>
      <c r="G238" s="18"/>
      <c r="H238" s="18"/>
      <c r="I238" s="58"/>
      <c r="J238" s="58"/>
      <c r="K238" s="18"/>
      <c r="L238" s="58"/>
      <c r="M238" s="58"/>
      <c r="N238" s="18"/>
      <c r="O238" s="58"/>
      <c r="P238" s="58"/>
    </row>
    <row r="239" spans="1:16" x14ac:dyDescent="0.25">
      <c r="A239" s="24"/>
      <c r="B239" s="24"/>
      <c r="C239" s="42"/>
      <c r="D239" s="23"/>
      <c r="G239" s="18"/>
      <c r="H239" s="18"/>
      <c r="I239" s="58"/>
      <c r="J239" s="58"/>
      <c r="K239" s="18"/>
      <c r="L239" s="58"/>
      <c r="M239" s="58"/>
      <c r="N239" s="18"/>
      <c r="O239" s="58"/>
      <c r="P239" s="58"/>
    </row>
    <row r="240" spans="1:16" x14ac:dyDescent="0.25">
      <c r="A240" s="24"/>
      <c r="B240" s="24"/>
      <c r="C240" s="42"/>
      <c r="D240" s="23"/>
      <c r="G240" s="18"/>
      <c r="H240" s="18"/>
      <c r="I240" s="58"/>
      <c r="J240" s="58"/>
      <c r="K240" s="18"/>
      <c r="L240" s="58"/>
      <c r="M240" s="58"/>
      <c r="N240" s="18"/>
      <c r="O240" s="58"/>
      <c r="P240" s="58"/>
    </row>
    <row r="241" spans="1:16" ht="17.5" x14ac:dyDescent="0.35">
      <c r="A241" s="24"/>
      <c r="B241" s="24"/>
      <c r="C241" s="42"/>
      <c r="D241" s="23"/>
      <c r="F241" s="220"/>
      <c r="G241" s="219" t="s">
        <v>511</v>
      </c>
      <c r="H241" s="40"/>
      <c r="I241" s="58"/>
      <c r="J241" s="58"/>
      <c r="K241" s="18"/>
      <c r="L241" s="58"/>
      <c r="M241" s="58"/>
      <c r="N241" s="18"/>
      <c r="O241" s="58"/>
      <c r="P241" s="58"/>
    </row>
    <row r="242" spans="1:16" ht="17.5" x14ac:dyDescent="0.35">
      <c r="A242" s="24"/>
      <c r="B242" s="24"/>
      <c r="C242" s="42"/>
      <c r="D242" s="23"/>
      <c r="F242" s="220"/>
      <c r="G242" s="218" t="s">
        <v>243</v>
      </c>
      <c r="H242" s="40"/>
      <c r="I242" s="58"/>
      <c r="J242" s="58"/>
      <c r="K242" s="18"/>
      <c r="L242" s="58"/>
      <c r="M242" s="58"/>
      <c r="N242" s="18"/>
      <c r="O242" s="58"/>
      <c r="P242" s="58"/>
    </row>
    <row r="243" spans="1:16" ht="17.5" x14ac:dyDescent="0.35">
      <c r="A243" s="24"/>
      <c r="B243" s="24"/>
      <c r="C243" s="42"/>
      <c r="D243" s="23"/>
      <c r="F243" s="220"/>
      <c r="G243" s="218" t="s">
        <v>240</v>
      </c>
      <c r="H243" s="40"/>
      <c r="I243" s="58"/>
      <c r="J243" s="58"/>
      <c r="K243" s="18"/>
      <c r="L243" s="58"/>
      <c r="M243" s="58"/>
      <c r="N243" s="18"/>
      <c r="O243" s="58"/>
      <c r="P243" s="58"/>
    </row>
    <row r="244" spans="1:16" ht="17.5" x14ac:dyDescent="0.35">
      <c r="A244" s="24"/>
      <c r="B244" s="24"/>
      <c r="C244" s="42"/>
      <c r="D244" s="23"/>
      <c r="F244" s="220"/>
      <c r="G244" s="218" t="s">
        <v>2948</v>
      </c>
      <c r="H244" s="40"/>
      <c r="I244" s="58"/>
      <c r="J244" s="58"/>
      <c r="K244" s="18"/>
      <c r="L244" s="58"/>
      <c r="M244" s="58"/>
      <c r="N244" s="18"/>
      <c r="O244" s="58"/>
      <c r="P244" s="58"/>
    </row>
    <row r="245" spans="1:16" ht="17.5" x14ac:dyDescent="0.35">
      <c r="A245" s="24"/>
      <c r="B245" s="24"/>
      <c r="C245" s="42"/>
      <c r="D245" s="23"/>
      <c r="F245" s="220"/>
      <c r="G245" s="218" t="s">
        <v>2944</v>
      </c>
      <c r="H245" s="40"/>
      <c r="I245" s="58"/>
      <c r="J245" s="58"/>
      <c r="K245" s="18"/>
      <c r="L245" s="58"/>
      <c r="M245" s="58"/>
      <c r="N245" s="18"/>
      <c r="O245" s="58"/>
      <c r="P245" s="58"/>
    </row>
    <row r="246" spans="1:16" ht="17.5" x14ac:dyDescent="0.35">
      <c r="A246" s="24"/>
      <c r="B246" s="24"/>
      <c r="C246" s="42"/>
      <c r="D246" s="23"/>
      <c r="F246" s="220"/>
      <c r="G246" s="219" t="s">
        <v>517</v>
      </c>
      <c r="H246" s="40"/>
      <c r="I246" s="58"/>
      <c r="J246" s="58"/>
      <c r="K246" s="18"/>
      <c r="L246" s="58"/>
      <c r="M246" s="58"/>
      <c r="N246" s="18"/>
      <c r="O246" s="58"/>
      <c r="P246" s="58"/>
    </row>
    <row r="247" spans="1:16" ht="17.5" x14ac:dyDescent="0.35">
      <c r="A247" s="24"/>
      <c r="B247" s="24"/>
      <c r="C247" s="42"/>
      <c r="D247" s="23"/>
      <c r="F247" s="220"/>
      <c r="G247" s="218" t="s">
        <v>1199</v>
      </c>
      <c r="H247" s="40"/>
      <c r="I247" s="58"/>
      <c r="J247" s="58"/>
      <c r="K247" s="18"/>
      <c r="L247" s="58"/>
      <c r="M247" s="58"/>
      <c r="N247" s="18"/>
      <c r="O247" s="58"/>
      <c r="P247" s="58"/>
    </row>
    <row r="248" spans="1:16" ht="17.5" x14ac:dyDescent="0.35">
      <c r="A248" s="24"/>
      <c r="B248" s="24"/>
      <c r="C248" s="42"/>
      <c r="D248" s="23"/>
      <c r="F248" s="220"/>
      <c r="G248" s="218" t="s">
        <v>512</v>
      </c>
      <c r="H248" s="40"/>
      <c r="I248" s="58"/>
      <c r="J248" s="58"/>
      <c r="K248" s="18"/>
      <c r="L248" s="58"/>
      <c r="M248" s="58"/>
      <c r="N248" s="18"/>
      <c r="O248" s="58"/>
      <c r="P248" s="58"/>
    </row>
    <row r="249" spans="1:16" ht="17.5" x14ac:dyDescent="0.35">
      <c r="A249" s="24"/>
      <c r="B249" s="24"/>
      <c r="C249" s="42"/>
      <c r="D249" s="23"/>
      <c r="F249" s="220"/>
      <c r="G249" s="218" t="s">
        <v>968</v>
      </c>
      <c r="H249" s="40"/>
      <c r="I249" s="58"/>
      <c r="J249" s="58"/>
      <c r="K249" s="18"/>
      <c r="L249" s="58"/>
      <c r="M249" s="58"/>
      <c r="N249" s="18"/>
      <c r="O249" s="58"/>
      <c r="P249" s="58"/>
    </row>
    <row r="250" spans="1:16" ht="17.5" x14ac:dyDescent="0.35">
      <c r="A250" s="24"/>
      <c r="B250" s="24"/>
      <c r="C250" s="42"/>
      <c r="D250" s="23"/>
      <c r="F250" s="220"/>
      <c r="G250" s="218" t="s">
        <v>514</v>
      </c>
      <c r="H250" s="40"/>
      <c r="I250" s="58"/>
      <c r="J250" s="58"/>
      <c r="K250" s="18"/>
      <c r="L250" s="58"/>
      <c r="M250" s="58"/>
      <c r="N250" s="18"/>
      <c r="O250" s="58"/>
      <c r="P250" s="58"/>
    </row>
    <row r="251" spans="1:16" ht="17.5" x14ac:dyDescent="0.35">
      <c r="A251" s="24"/>
      <c r="B251" s="24"/>
      <c r="C251" s="42"/>
      <c r="D251" s="23"/>
      <c r="F251" s="220"/>
      <c r="G251" s="218" t="s">
        <v>221</v>
      </c>
      <c r="H251" s="40"/>
      <c r="I251" s="58"/>
      <c r="J251" s="58"/>
      <c r="K251" s="18"/>
      <c r="L251" s="58"/>
      <c r="M251" s="58"/>
      <c r="N251" s="18"/>
      <c r="O251" s="58"/>
      <c r="P251" s="58"/>
    </row>
    <row r="252" spans="1:16" ht="17.5" x14ac:dyDescent="0.35">
      <c r="A252" s="24"/>
      <c r="B252" s="24"/>
      <c r="C252" s="42"/>
      <c r="D252" s="23"/>
      <c r="F252" s="220"/>
      <c r="G252" s="219" t="s">
        <v>2942</v>
      </c>
      <c r="H252" s="40"/>
      <c r="I252" s="58"/>
      <c r="J252" s="58"/>
      <c r="K252" s="18"/>
      <c r="L252" s="58"/>
      <c r="M252" s="58"/>
      <c r="N252" s="18"/>
      <c r="O252" s="58"/>
      <c r="P252" s="58"/>
    </row>
    <row r="253" spans="1:16" ht="17.5" x14ac:dyDescent="0.35">
      <c r="A253" s="24"/>
      <c r="B253" s="24"/>
      <c r="C253" s="42"/>
      <c r="D253" s="23"/>
      <c r="F253" s="220"/>
      <c r="G253" s="219" t="s">
        <v>504</v>
      </c>
      <c r="H253" s="40"/>
      <c r="I253" s="58"/>
      <c r="J253" s="58"/>
      <c r="K253" s="18"/>
      <c r="L253" s="58"/>
      <c r="M253" s="58"/>
      <c r="N253" s="18"/>
      <c r="O253" s="58"/>
      <c r="P253" s="58"/>
    </row>
    <row r="254" spans="1:16" ht="17.5" x14ac:dyDescent="0.35">
      <c r="A254" s="24"/>
      <c r="B254" s="24"/>
      <c r="C254" s="42"/>
      <c r="D254" s="23"/>
      <c r="F254" s="220"/>
      <c r="G254" s="219" t="s">
        <v>515</v>
      </c>
      <c r="H254" s="40"/>
      <c r="I254" s="58"/>
      <c r="J254" s="58"/>
      <c r="K254" s="18"/>
      <c r="L254" s="58"/>
      <c r="M254" s="58"/>
      <c r="N254" s="18"/>
      <c r="O254" s="58"/>
      <c r="P254" s="58"/>
    </row>
    <row r="255" spans="1:16" ht="17.5" x14ac:dyDescent="0.35">
      <c r="A255" s="24"/>
      <c r="B255" s="24"/>
      <c r="C255" s="42"/>
      <c r="D255" s="23"/>
      <c r="F255" s="220"/>
      <c r="G255" s="218" t="s">
        <v>2624</v>
      </c>
      <c r="H255" s="40"/>
      <c r="I255" s="58"/>
      <c r="J255" s="58"/>
      <c r="K255" s="18"/>
      <c r="L255" s="58"/>
      <c r="M255" s="58"/>
      <c r="N255" s="18"/>
      <c r="O255" s="58"/>
      <c r="P255" s="58"/>
    </row>
    <row r="256" spans="1:16" ht="17.5" x14ac:dyDescent="0.35">
      <c r="A256" s="24"/>
      <c r="B256" s="24"/>
      <c r="C256" s="42"/>
      <c r="D256" s="23"/>
      <c r="F256" s="220"/>
      <c r="G256" s="219" t="s">
        <v>891</v>
      </c>
      <c r="H256" s="40"/>
      <c r="I256" s="58"/>
      <c r="J256" s="58"/>
      <c r="K256" s="18"/>
      <c r="L256" s="58"/>
      <c r="M256" s="58"/>
      <c r="N256" s="18"/>
      <c r="O256" s="58"/>
      <c r="P256" s="58"/>
    </row>
    <row r="257" spans="1:16" ht="17.5" x14ac:dyDescent="0.35">
      <c r="A257" s="24"/>
      <c r="B257" s="24"/>
      <c r="C257" s="42"/>
      <c r="D257" s="23"/>
      <c r="F257" s="220"/>
      <c r="G257" s="218" t="s">
        <v>2945</v>
      </c>
      <c r="H257" s="40"/>
      <c r="I257" s="58"/>
      <c r="J257" s="58"/>
      <c r="K257" s="18"/>
      <c r="L257" s="58"/>
      <c r="M257" s="58"/>
      <c r="N257" s="18"/>
      <c r="O257" s="58"/>
      <c r="P257" s="58"/>
    </row>
    <row r="258" spans="1:16" ht="17.5" x14ac:dyDescent="0.35">
      <c r="A258" s="24"/>
      <c r="B258" s="24"/>
      <c r="C258" s="42"/>
      <c r="D258" s="23"/>
      <c r="F258" s="220"/>
      <c r="G258" s="219" t="s">
        <v>513</v>
      </c>
      <c r="H258" s="40"/>
      <c r="I258" s="58"/>
      <c r="J258" s="58"/>
      <c r="K258" s="18"/>
      <c r="L258" s="58"/>
      <c r="M258" s="58"/>
      <c r="N258" s="18"/>
      <c r="O258" s="58"/>
      <c r="P258" s="58"/>
    </row>
    <row r="259" spans="1:16" x14ac:dyDescent="0.25">
      <c r="A259" s="24"/>
      <c r="B259" s="24"/>
      <c r="C259" s="42"/>
      <c r="D259" s="23"/>
      <c r="F259" s="220"/>
      <c r="G259" s="40"/>
      <c r="H259" s="40"/>
      <c r="I259" s="58"/>
      <c r="J259" s="58"/>
      <c r="K259" s="18"/>
      <c r="L259" s="58"/>
      <c r="M259" s="58"/>
      <c r="N259" s="18"/>
      <c r="O259" s="58"/>
      <c r="P259" s="58"/>
    </row>
    <row r="260" spans="1:16" x14ac:dyDescent="0.25">
      <c r="A260" s="24"/>
      <c r="B260" s="24"/>
      <c r="C260" s="42"/>
      <c r="D260" s="23"/>
      <c r="F260" s="220"/>
      <c r="G260" s="40"/>
      <c r="H260" s="40"/>
      <c r="I260" s="58"/>
      <c r="J260" s="58"/>
      <c r="K260" s="18"/>
      <c r="L260" s="58"/>
      <c r="M260" s="58"/>
      <c r="N260" s="18"/>
      <c r="O260" s="58"/>
      <c r="P260" s="58"/>
    </row>
    <row r="261" spans="1:16" x14ac:dyDescent="0.25">
      <c r="A261" s="24"/>
      <c r="B261" s="24"/>
      <c r="C261" s="42"/>
      <c r="D261" s="23"/>
      <c r="G261" s="18"/>
      <c r="H261" s="18"/>
      <c r="I261" s="58"/>
      <c r="J261" s="58"/>
      <c r="K261" s="18"/>
      <c r="L261" s="58"/>
      <c r="M261" s="58"/>
      <c r="N261" s="18"/>
      <c r="O261" s="58"/>
      <c r="P261" s="58"/>
    </row>
    <row r="262" spans="1:16" x14ac:dyDescent="0.25">
      <c r="A262" s="24"/>
      <c r="B262" s="24"/>
      <c r="C262" s="42"/>
      <c r="D262" s="23"/>
      <c r="G262" s="18"/>
      <c r="H262" s="18"/>
      <c r="I262" s="58"/>
      <c r="J262" s="58"/>
      <c r="K262" s="18"/>
      <c r="L262" s="58"/>
      <c r="M262" s="58"/>
      <c r="N262" s="18"/>
      <c r="O262" s="58"/>
      <c r="P262" s="58"/>
    </row>
    <row r="263" spans="1:16" x14ac:dyDescent="0.25">
      <c r="A263" s="24"/>
      <c r="B263" s="24"/>
      <c r="C263" s="42"/>
      <c r="D263" s="23"/>
      <c r="G263" s="18"/>
      <c r="H263" s="18"/>
      <c r="I263" s="58"/>
      <c r="J263" s="58"/>
      <c r="K263" s="18"/>
      <c r="L263" s="58"/>
      <c r="M263" s="58"/>
      <c r="N263" s="18"/>
      <c r="O263" s="58"/>
      <c r="P263" s="58"/>
    </row>
    <row r="264" spans="1:16" x14ac:dyDescent="0.25">
      <c r="A264" s="24"/>
      <c r="B264" s="24"/>
      <c r="C264" s="42"/>
      <c r="D264" s="23"/>
      <c r="G264" s="18"/>
      <c r="H264" s="18"/>
      <c r="I264" s="58"/>
      <c r="J264" s="58"/>
      <c r="K264" s="18"/>
      <c r="L264" s="58"/>
      <c r="M264" s="58"/>
      <c r="N264" s="18"/>
      <c r="O264" s="58"/>
      <c r="P264" s="58"/>
    </row>
    <row r="265" spans="1:16" x14ac:dyDescent="0.25">
      <c r="A265" s="24"/>
      <c r="B265" s="24"/>
      <c r="C265" s="42"/>
      <c r="D265" s="23"/>
      <c r="G265" s="18"/>
      <c r="H265" s="18"/>
      <c r="I265" s="58"/>
      <c r="J265" s="58"/>
      <c r="K265" s="18"/>
      <c r="L265" s="58"/>
      <c r="M265" s="58"/>
      <c r="N265" s="18"/>
      <c r="O265" s="58"/>
      <c r="P265" s="58"/>
    </row>
    <row r="266" spans="1:16" x14ac:dyDescent="0.25">
      <c r="A266" s="24"/>
      <c r="B266" s="24"/>
      <c r="C266" s="42"/>
      <c r="D266" s="23"/>
      <c r="G266" s="18"/>
      <c r="H266" s="18"/>
      <c r="I266" s="58"/>
      <c r="J266" s="58"/>
      <c r="K266" s="18"/>
      <c r="L266" s="58"/>
      <c r="M266" s="58"/>
      <c r="N266" s="18"/>
      <c r="O266" s="58"/>
      <c r="P266" s="58"/>
    </row>
    <row r="267" spans="1:16" x14ac:dyDescent="0.25">
      <c r="A267" s="24"/>
      <c r="B267" s="24"/>
      <c r="C267" s="42"/>
      <c r="D267" s="23"/>
      <c r="G267" s="18"/>
      <c r="H267" s="18"/>
      <c r="I267" s="58"/>
      <c r="J267" s="58"/>
      <c r="K267" s="18"/>
      <c r="L267" s="58"/>
      <c r="M267" s="58"/>
      <c r="N267" s="18"/>
      <c r="O267" s="58"/>
      <c r="P267" s="58"/>
    </row>
    <row r="268" spans="1:16" x14ac:dyDescent="0.25">
      <c r="A268" s="24"/>
      <c r="B268" s="24"/>
      <c r="C268" s="42"/>
      <c r="D268" s="23"/>
      <c r="G268" s="18"/>
      <c r="H268" s="18"/>
      <c r="I268" s="58"/>
      <c r="J268" s="58"/>
      <c r="K268" s="18"/>
      <c r="L268" s="58"/>
      <c r="M268" s="58"/>
      <c r="N268" s="18"/>
      <c r="O268" s="58"/>
      <c r="P268" s="58"/>
    </row>
    <row r="269" spans="1:16" x14ac:dyDescent="0.25">
      <c r="A269" s="24"/>
      <c r="B269" s="24"/>
      <c r="C269" s="42"/>
      <c r="D269" s="23"/>
      <c r="G269" s="18"/>
      <c r="H269" s="18"/>
      <c r="I269" s="58"/>
      <c r="J269" s="58"/>
      <c r="K269" s="18"/>
      <c r="L269" s="58"/>
      <c r="M269" s="58"/>
      <c r="N269" s="18"/>
      <c r="O269" s="58"/>
      <c r="P269" s="58"/>
    </row>
    <row r="270" spans="1:16" x14ac:dyDescent="0.25">
      <c r="A270" s="24"/>
      <c r="B270" s="24"/>
      <c r="C270" s="42"/>
      <c r="D270" s="23"/>
      <c r="G270" s="18"/>
      <c r="H270" s="18"/>
      <c r="I270" s="58"/>
      <c r="J270" s="58"/>
      <c r="K270" s="18"/>
      <c r="L270" s="58"/>
      <c r="M270" s="58"/>
      <c r="N270" s="18"/>
      <c r="O270" s="58"/>
      <c r="P270" s="58"/>
    </row>
    <row r="271" spans="1:16" x14ac:dyDescent="0.25">
      <c r="A271" s="24"/>
      <c r="B271" s="24"/>
      <c r="C271" s="42"/>
      <c r="D271" s="23"/>
      <c r="G271" s="18"/>
      <c r="H271" s="18"/>
      <c r="I271" s="58"/>
      <c r="J271" s="58"/>
      <c r="K271" s="18"/>
      <c r="L271" s="58"/>
      <c r="M271" s="58"/>
      <c r="N271" s="18"/>
      <c r="O271" s="58"/>
      <c r="P271" s="58"/>
    </row>
    <row r="272" spans="1:16" x14ac:dyDescent="0.25">
      <c r="A272" s="24"/>
      <c r="B272" s="24"/>
      <c r="C272" s="42"/>
      <c r="D272" s="23"/>
      <c r="G272" s="18"/>
      <c r="H272" s="18"/>
      <c r="I272" s="58"/>
      <c r="J272" s="58"/>
      <c r="K272" s="18"/>
      <c r="L272" s="58"/>
      <c r="M272" s="58"/>
      <c r="N272" s="18"/>
      <c r="O272" s="58"/>
      <c r="P272" s="58"/>
    </row>
    <row r="273" spans="1:16" x14ac:dyDescent="0.25">
      <c r="A273" s="24"/>
      <c r="B273" s="24"/>
      <c r="C273" s="42"/>
      <c r="D273" s="23"/>
      <c r="G273" s="18"/>
      <c r="H273" s="18"/>
      <c r="I273" s="58"/>
      <c r="J273" s="58"/>
      <c r="K273" s="18"/>
      <c r="L273" s="58"/>
      <c r="M273" s="58"/>
      <c r="N273" s="18"/>
      <c r="O273" s="58"/>
      <c r="P273" s="58"/>
    </row>
    <row r="274" spans="1:16" x14ac:dyDescent="0.25">
      <c r="A274" s="24"/>
      <c r="B274" s="24"/>
      <c r="C274" s="42"/>
      <c r="D274" s="23"/>
      <c r="G274" s="18"/>
      <c r="H274" s="18"/>
      <c r="I274" s="58"/>
      <c r="J274" s="58"/>
      <c r="K274" s="18"/>
      <c r="L274" s="58"/>
      <c r="M274" s="58"/>
      <c r="N274" s="18"/>
      <c r="O274" s="58"/>
      <c r="P274" s="58"/>
    </row>
    <row r="275" spans="1:16" x14ac:dyDescent="0.25">
      <c r="A275" s="24"/>
      <c r="B275" s="24"/>
      <c r="C275" s="42"/>
      <c r="D275" s="23"/>
      <c r="G275" s="18"/>
      <c r="H275" s="18"/>
      <c r="I275" s="58"/>
      <c r="J275" s="58"/>
      <c r="K275" s="18"/>
      <c r="L275" s="58"/>
      <c r="M275" s="58"/>
      <c r="N275" s="18"/>
      <c r="O275" s="58"/>
      <c r="P275" s="58"/>
    </row>
    <row r="276" spans="1:16" x14ac:dyDescent="0.25">
      <c r="A276" s="24"/>
      <c r="B276" s="24"/>
      <c r="C276" s="42"/>
      <c r="D276" s="23"/>
      <c r="G276" s="18"/>
      <c r="H276" s="18"/>
      <c r="I276" s="58"/>
      <c r="J276" s="58"/>
      <c r="K276" s="18"/>
      <c r="L276" s="58"/>
      <c r="M276" s="58"/>
      <c r="N276" s="18"/>
      <c r="O276" s="58"/>
      <c r="P276" s="58"/>
    </row>
    <row r="277" spans="1:16" x14ac:dyDescent="0.25">
      <c r="A277" s="24"/>
      <c r="B277" s="24"/>
      <c r="C277" s="42"/>
      <c r="D277" s="23"/>
      <c r="G277" s="18"/>
      <c r="H277" s="18"/>
      <c r="I277" s="58"/>
      <c r="J277" s="58"/>
      <c r="K277" s="18"/>
      <c r="L277" s="58"/>
      <c r="M277" s="58"/>
      <c r="N277" s="18"/>
      <c r="O277" s="58"/>
      <c r="P277" s="58"/>
    </row>
    <row r="278" spans="1:16" x14ac:dyDescent="0.25">
      <c r="A278" s="24"/>
      <c r="B278" s="24"/>
      <c r="C278" s="42"/>
      <c r="D278" s="23"/>
      <c r="G278" s="18"/>
      <c r="H278" s="18"/>
      <c r="I278" s="58"/>
      <c r="J278" s="58"/>
      <c r="K278" s="18"/>
      <c r="L278" s="58"/>
      <c r="M278" s="58"/>
      <c r="N278" s="18"/>
      <c r="O278" s="58"/>
      <c r="P278" s="58"/>
    </row>
    <row r="279" spans="1:16" x14ac:dyDescent="0.25">
      <c r="A279" s="24"/>
      <c r="B279" s="24"/>
      <c r="C279" s="42"/>
      <c r="D279" s="23"/>
      <c r="G279" s="18"/>
      <c r="H279" s="18"/>
      <c r="I279" s="58"/>
      <c r="J279" s="58"/>
      <c r="K279" s="18"/>
      <c r="L279" s="58"/>
      <c r="M279" s="58"/>
      <c r="N279" s="18"/>
      <c r="O279" s="58"/>
      <c r="P279" s="58"/>
    </row>
    <row r="280" spans="1:16" x14ac:dyDescent="0.25">
      <c r="A280" s="24"/>
      <c r="B280" s="24"/>
      <c r="C280" s="42"/>
      <c r="D280" s="23"/>
      <c r="G280" s="18"/>
      <c r="H280" s="18"/>
      <c r="I280" s="58"/>
      <c r="J280" s="58"/>
      <c r="K280" s="18"/>
      <c r="L280" s="58"/>
      <c r="M280" s="58"/>
      <c r="N280" s="18"/>
      <c r="O280" s="58"/>
      <c r="P280" s="58"/>
    </row>
    <row r="281" spans="1:16" x14ac:dyDescent="0.25">
      <c r="A281" s="24"/>
      <c r="B281" s="24"/>
      <c r="C281" s="42"/>
      <c r="D281" s="23"/>
      <c r="G281" s="18"/>
      <c r="H281" s="18"/>
      <c r="I281" s="58"/>
      <c r="J281" s="58"/>
      <c r="K281" s="18"/>
      <c r="L281" s="58"/>
      <c r="M281" s="58"/>
      <c r="N281" s="18"/>
      <c r="O281" s="58"/>
      <c r="P281" s="58"/>
    </row>
    <row r="282" spans="1:16" x14ac:dyDescent="0.25">
      <c r="A282" s="24"/>
      <c r="B282" s="24"/>
      <c r="C282" s="42"/>
      <c r="D282" s="23"/>
      <c r="G282" s="18"/>
      <c r="H282" s="18"/>
      <c r="I282" s="58"/>
      <c r="J282" s="58"/>
      <c r="K282" s="18"/>
      <c r="L282" s="58"/>
      <c r="M282" s="58"/>
      <c r="N282" s="18"/>
      <c r="O282" s="58"/>
      <c r="P282" s="58"/>
    </row>
    <row r="283" spans="1:16" x14ac:dyDescent="0.25">
      <c r="A283" s="24"/>
      <c r="B283" s="24"/>
      <c r="C283" s="42"/>
      <c r="D283" s="23"/>
      <c r="G283" s="18"/>
      <c r="H283" s="18"/>
      <c r="I283" s="58"/>
      <c r="J283" s="58"/>
      <c r="K283" s="18"/>
      <c r="L283" s="58"/>
      <c r="M283" s="58"/>
      <c r="N283" s="18"/>
      <c r="O283" s="58"/>
      <c r="P283" s="58"/>
    </row>
    <row r="284" spans="1:16" x14ac:dyDescent="0.25">
      <c r="A284" s="24"/>
      <c r="B284" s="24"/>
      <c r="C284" s="42"/>
      <c r="D284" s="23"/>
      <c r="G284" s="18"/>
      <c r="H284" s="18"/>
      <c r="I284" s="58"/>
      <c r="J284" s="58"/>
      <c r="K284" s="18"/>
      <c r="L284" s="58"/>
      <c r="M284" s="58"/>
      <c r="N284" s="18"/>
      <c r="O284" s="58"/>
      <c r="P284" s="58"/>
    </row>
    <row r="285" spans="1:16" x14ac:dyDescent="0.25">
      <c r="A285" s="24"/>
      <c r="B285" s="24"/>
      <c r="C285" s="42"/>
      <c r="D285" s="23"/>
      <c r="G285" s="18"/>
      <c r="H285" s="18"/>
      <c r="I285" s="58"/>
      <c r="J285" s="58"/>
      <c r="K285" s="18"/>
      <c r="L285" s="58"/>
      <c r="M285" s="58"/>
      <c r="N285" s="18"/>
      <c r="O285" s="58"/>
      <c r="P285" s="58"/>
    </row>
    <row r="286" spans="1:16" x14ac:dyDescent="0.25">
      <c r="A286" s="24"/>
      <c r="B286" s="24"/>
      <c r="C286" s="42"/>
      <c r="D286" s="23"/>
      <c r="G286" s="18"/>
      <c r="H286" s="18"/>
      <c r="I286" s="58"/>
      <c r="J286" s="58"/>
      <c r="K286" s="18"/>
      <c r="L286" s="58"/>
      <c r="M286" s="58"/>
      <c r="N286" s="18"/>
      <c r="O286" s="58"/>
      <c r="P286" s="58"/>
    </row>
    <row r="287" spans="1:16" x14ac:dyDescent="0.25">
      <c r="A287" s="24"/>
      <c r="B287" s="24"/>
      <c r="C287" s="42"/>
      <c r="D287" s="23"/>
      <c r="G287" s="18"/>
      <c r="H287" s="18"/>
      <c r="I287" s="58"/>
      <c r="J287" s="58"/>
      <c r="K287" s="18"/>
      <c r="L287" s="58"/>
      <c r="M287" s="58"/>
      <c r="N287" s="18"/>
      <c r="O287" s="58"/>
      <c r="P287" s="58"/>
    </row>
    <row r="288" spans="1:16" x14ac:dyDescent="0.25">
      <c r="A288" s="24"/>
      <c r="B288" s="24"/>
      <c r="C288" s="42"/>
      <c r="D288" s="23"/>
      <c r="G288" s="18"/>
      <c r="H288" s="18"/>
      <c r="I288" s="58"/>
      <c r="J288" s="58"/>
      <c r="K288" s="18"/>
      <c r="L288" s="58"/>
      <c r="M288" s="58"/>
      <c r="N288" s="18"/>
      <c r="O288" s="58"/>
      <c r="P288" s="58"/>
    </row>
    <row r="289" spans="1:16" x14ac:dyDescent="0.25">
      <c r="A289" s="24"/>
      <c r="B289" s="24"/>
      <c r="C289" s="42"/>
      <c r="D289" s="23"/>
      <c r="G289" s="18"/>
      <c r="H289" s="18"/>
      <c r="I289" s="58"/>
      <c r="J289" s="58"/>
      <c r="K289" s="18"/>
      <c r="L289" s="58"/>
      <c r="M289" s="58"/>
      <c r="N289" s="18"/>
      <c r="O289" s="58"/>
      <c r="P289" s="58"/>
    </row>
    <row r="290" spans="1:16" x14ac:dyDescent="0.25">
      <c r="A290" s="24"/>
      <c r="B290" s="24"/>
      <c r="C290" s="42"/>
      <c r="D290" s="23"/>
      <c r="G290" s="18"/>
      <c r="H290" s="18"/>
      <c r="I290" s="58"/>
      <c r="J290" s="58"/>
      <c r="K290" s="18"/>
      <c r="L290" s="58"/>
      <c r="M290" s="58"/>
      <c r="N290" s="18"/>
      <c r="O290" s="58"/>
      <c r="P290" s="58"/>
    </row>
    <row r="291" spans="1:16" x14ac:dyDescent="0.25">
      <c r="A291" s="24"/>
      <c r="B291" s="24"/>
      <c r="C291" s="42"/>
      <c r="D291" s="23"/>
      <c r="G291" s="18"/>
      <c r="H291" s="18"/>
      <c r="I291" s="58"/>
      <c r="J291" s="58"/>
      <c r="K291" s="18"/>
      <c r="L291" s="58"/>
      <c r="M291" s="58"/>
      <c r="N291" s="18"/>
      <c r="O291" s="58"/>
      <c r="P291" s="58"/>
    </row>
    <row r="292" spans="1:16" x14ac:dyDescent="0.25">
      <c r="A292" s="24"/>
      <c r="B292" s="24"/>
      <c r="C292" s="42"/>
      <c r="D292" s="23"/>
      <c r="G292" s="18"/>
      <c r="H292" s="18"/>
      <c r="I292" s="58"/>
      <c r="J292" s="58"/>
      <c r="K292" s="18"/>
      <c r="L292" s="58"/>
      <c r="M292" s="58"/>
      <c r="N292" s="18"/>
      <c r="O292" s="58"/>
      <c r="P292" s="58"/>
    </row>
    <row r="293" spans="1:16" x14ac:dyDescent="0.25">
      <c r="A293" s="24"/>
      <c r="B293" s="24"/>
      <c r="C293" s="42"/>
      <c r="D293" s="23"/>
      <c r="G293" s="18"/>
      <c r="H293" s="18"/>
      <c r="I293" s="58"/>
      <c r="J293" s="58"/>
      <c r="K293" s="18"/>
      <c r="L293" s="58"/>
      <c r="M293" s="58"/>
      <c r="N293" s="18"/>
      <c r="O293" s="58"/>
      <c r="P293" s="58"/>
    </row>
    <row r="294" spans="1:16" x14ac:dyDescent="0.25">
      <c r="A294" s="24"/>
      <c r="B294" s="24"/>
      <c r="C294" s="42"/>
      <c r="D294" s="23"/>
      <c r="G294" s="18"/>
      <c r="H294" s="18"/>
      <c r="I294" s="58"/>
      <c r="J294" s="58"/>
      <c r="K294" s="18"/>
      <c r="L294" s="58"/>
      <c r="M294" s="58"/>
      <c r="N294" s="18"/>
      <c r="O294" s="58"/>
      <c r="P294" s="58"/>
    </row>
    <row r="295" spans="1:16" x14ac:dyDescent="0.25">
      <c r="A295" s="24"/>
      <c r="B295" s="24"/>
      <c r="C295" s="42"/>
      <c r="D295" s="23"/>
      <c r="G295" s="18"/>
      <c r="H295" s="18"/>
      <c r="I295" s="58"/>
      <c r="J295" s="58"/>
      <c r="K295" s="18"/>
      <c r="L295" s="58"/>
      <c r="M295" s="58"/>
      <c r="N295" s="18"/>
      <c r="O295" s="58"/>
      <c r="P295" s="58"/>
    </row>
    <row r="296" spans="1:16" x14ac:dyDescent="0.25">
      <c r="A296" s="24"/>
      <c r="B296" s="24"/>
      <c r="C296" s="42"/>
      <c r="D296" s="23"/>
      <c r="G296" s="18"/>
      <c r="H296" s="18"/>
      <c r="I296" s="58"/>
      <c r="J296" s="58"/>
      <c r="K296" s="18"/>
      <c r="L296" s="58"/>
      <c r="M296" s="58"/>
      <c r="N296" s="18"/>
      <c r="O296" s="58"/>
      <c r="P296" s="58"/>
    </row>
    <row r="297" spans="1:16" x14ac:dyDescent="0.25">
      <c r="A297" s="24"/>
      <c r="B297" s="24"/>
      <c r="C297" s="42"/>
      <c r="D297" s="23"/>
      <c r="G297" s="18"/>
      <c r="H297" s="18"/>
      <c r="I297" s="58"/>
      <c r="J297" s="58"/>
      <c r="K297" s="18"/>
      <c r="L297" s="58"/>
      <c r="M297" s="58"/>
      <c r="N297" s="18"/>
      <c r="O297" s="58"/>
      <c r="P297" s="58"/>
    </row>
    <row r="298" spans="1:16" x14ac:dyDescent="0.25">
      <c r="A298" s="24"/>
      <c r="B298" s="24"/>
      <c r="C298" s="42"/>
      <c r="D298" s="23"/>
      <c r="G298" s="18"/>
      <c r="H298" s="18"/>
      <c r="I298" s="58"/>
      <c r="J298" s="58"/>
      <c r="K298" s="18"/>
      <c r="L298" s="58"/>
      <c r="M298" s="58"/>
      <c r="N298" s="18"/>
      <c r="O298" s="58"/>
      <c r="P298" s="58"/>
    </row>
    <row r="299" spans="1:16" x14ac:dyDescent="0.25">
      <c r="A299" s="24"/>
      <c r="B299" s="24"/>
      <c r="C299" s="42"/>
      <c r="D299" s="23"/>
      <c r="G299" s="18"/>
      <c r="H299" s="18"/>
      <c r="I299" s="58"/>
      <c r="J299" s="58"/>
      <c r="K299" s="18"/>
      <c r="L299" s="58"/>
      <c r="M299" s="58"/>
      <c r="N299" s="18"/>
      <c r="O299" s="58"/>
      <c r="P299" s="58"/>
    </row>
    <row r="300" spans="1:16" x14ac:dyDescent="0.25">
      <c r="A300" s="24"/>
      <c r="B300" s="24"/>
      <c r="C300" s="42"/>
      <c r="D300" s="23"/>
      <c r="G300" s="18"/>
      <c r="H300" s="18"/>
      <c r="I300" s="58"/>
      <c r="J300" s="58"/>
      <c r="K300" s="18"/>
      <c r="L300" s="58"/>
      <c r="M300" s="58"/>
      <c r="N300" s="18"/>
      <c r="O300" s="58"/>
      <c r="P300" s="58"/>
    </row>
    <row r="301" spans="1:16" x14ac:dyDescent="0.25">
      <c r="A301" s="24"/>
      <c r="B301" s="24"/>
      <c r="C301" s="42"/>
      <c r="D301" s="23"/>
      <c r="G301" s="18"/>
      <c r="H301" s="18"/>
      <c r="I301" s="58"/>
      <c r="J301" s="58"/>
      <c r="K301" s="18"/>
      <c r="L301" s="58"/>
      <c r="M301" s="58"/>
      <c r="N301" s="18"/>
      <c r="O301" s="58"/>
      <c r="P301" s="58"/>
    </row>
    <row r="302" spans="1:16" x14ac:dyDescent="0.25">
      <c r="A302" s="24"/>
      <c r="B302" s="24"/>
      <c r="C302" s="42"/>
      <c r="D302" s="23"/>
      <c r="G302" s="18"/>
      <c r="H302" s="18"/>
      <c r="I302" s="58"/>
      <c r="J302" s="58"/>
      <c r="K302" s="18"/>
      <c r="L302" s="58"/>
      <c r="M302" s="58"/>
      <c r="N302" s="18"/>
      <c r="O302" s="58"/>
      <c r="P302" s="58"/>
    </row>
    <row r="303" spans="1:16" x14ac:dyDescent="0.25">
      <c r="A303" s="24"/>
      <c r="B303" s="24"/>
      <c r="C303" s="42"/>
      <c r="D303" s="23"/>
      <c r="G303" s="18"/>
      <c r="H303" s="18"/>
      <c r="I303" s="58"/>
      <c r="J303" s="58"/>
      <c r="K303" s="18"/>
      <c r="L303" s="58"/>
      <c r="M303" s="58"/>
      <c r="N303" s="18"/>
      <c r="O303" s="58"/>
      <c r="P303" s="58"/>
    </row>
    <row r="304" spans="1:16" x14ac:dyDescent="0.25">
      <c r="A304" s="24"/>
      <c r="B304" s="24"/>
      <c r="C304" s="42"/>
      <c r="D304" s="23"/>
      <c r="G304" s="18"/>
      <c r="H304" s="18"/>
      <c r="I304" s="58"/>
      <c r="J304" s="58"/>
      <c r="K304" s="18"/>
      <c r="L304" s="58"/>
      <c r="M304" s="58"/>
      <c r="N304" s="18"/>
      <c r="O304" s="58"/>
      <c r="P304" s="58"/>
    </row>
    <row r="305" spans="1:16" x14ac:dyDescent="0.25">
      <c r="A305" s="24"/>
      <c r="B305" s="24"/>
      <c r="C305" s="42"/>
      <c r="D305" s="23"/>
      <c r="G305" s="18"/>
      <c r="H305" s="18"/>
      <c r="I305" s="58"/>
      <c r="J305" s="58"/>
      <c r="K305" s="18"/>
      <c r="L305" s="58"/>
      <c r="M305" s="58"/>
      <c r="N305" s="18"/>
      <c r="O305" s="58"/>
      <c r="P305" s="58"/>
    </row>
    <row r="306" spans="1:16" x14ac:dyDescent="0.25">
      <c r="A306" s="24"/>
      <c r="B306" s="24"/>
      <c r="C306" s="42"/>
      <c r="D306" s="23"/>
      <c r="G306" s="18"/>
      <c r="H306" s="18"/>
      <c r="I306" s="58"/>
      <c r="J306" s="58"/>
      <c r="K306" s="18"/>
      <c r="L306" s="58"/>
      <c r="M306" s="58"/>
      <c r="N306" s="18"/>
      <c r="O306" s="58"/>
      <c r="P306" s="58"/>
    </row>
    <row r="307" spans="1:16" x14ac:dyDescent="0.25">
      <c r="A307" s="24"/>
      <c r="B307" s="24"/>
      <c r="C307" s="42"/>
      <c r="D307" s="23"/>
      <c r="G307" s="18"/>
      <c r="H307" s="18"/>
      <c r="I307" s="58"/>
      <c r="J307" s="58"/>
      <c r="K307" s="18"/>
      <c r="L307" s="58"/>
      <c r="M307" s="58"/>
      <c r="N307" s="18"/>
      <c r="O307" s="58"/>
      <c r="P307" s="58"/>
    </row>
    <row r="308" spans="1:16" x14ac:dyDescent="0.25">
      <c r="A308" s="24"/>
      <c r="B308" s="24"/>
      <c r="C308" s="42"/>
      <c r="D308" s="23"/>
      <c r="G308" s="18"/>
      <c r="H308" s="18"/>
      <c r="I308" s="58"/>
      <c r="J308" s="58"/>
      <c r="K308" s="18"/>
      <c r="L308" s="58"/>
      <c r="M308" s="58"/>
      <c r="N308" s="18"/>
      <c r="O308" s="58"/>
      <c r="P308" s="58"/>
    </row>
    <row r="309" spans="1:16" x14ac:dyDescent="0.25">
      <c r="A309" s="24"/>
      <c r="B309" s="24"/>
      <c r="C309" s="42"/>
      <c r="D309" s="23"/>
      <c r="G309" s="18"/>
      <c r="H309" s="18"/>
      <c r="I309" s="58"/>
      <c r="J309" s="58"/>
      <c r="K309" s="18"/>
      <c r="L309" s="58"/>
      <c r="M309" s="58"/>
      <c r="N309" s="18"/>
      <c r="O309" s="58"/>
      <c r="P309" s="58"/>
    </row>
    <row r="310" spans="1:16" x14ac:dyDescent="0.25">
      <c r="A310" s="24"/>
      <c r="B310" s="24"/>
      <c r="C310" s="42"/>
      <c r="D310" s="23"/>
      <c r="G310" s="18"/>
      <c r="H310" s="18"/>
      <c r="I310" s="58"/>
      <c r="J310" s="58"/>
      <c r="K310" s="18"/>
      <c r="L310" s="58"/>
      <c r="M310" s="58"/>
      <c r="N310" s="18"/>
      <c r="O310" s="58"/>
      <c r="P310" s="58"/>
    </row>
    <row r="311" spans="1:16" x14ac:dyDescent="0.25">
      <c r="A311" s="24"/>
      <c r="B311" s="24"/>
      <c r="C311" s="42"/>
      <c r="D311" s="23"/>
      <c r="G311" s="18"/>
      <c r="H311" s="18"/>
      <c r="I311" s="58"/>
      <c r="J311" s="58"/>
      <c r="K311" s="18"/>
      <c r="L311" s="58"/>
      <c r="M311" s="58"/>
      <c r="N311" s="18"/>
      <c r="O311" s="58"/>
      <c r="P311" s="58"/>
    </row>
    <row r="312" spans="1:16" x14ac:dyDescent="0.25">
      <c r="A312" s="24"/>
      <c r="B312" s="24"/>
      <c r="C312" s="42"/>
      <c r="D312" s="23"/>
      <c r="G312" s="18"/>
      <c r="H312" s="18"/>
      <c r="I312" s="58"/>
      <c r="J312" s="58"/>
      <c r="K312" s="18"/>
      <c r="L312" s="58"/>
      <c r="M312" s="58"/>
      <c r="N312" s="18"/>
      <c r="O312" s="58"/>
      <c r="P312" s="58"/>
    </row>
    <row r="313" spans="1:16" x14ac:dyDescent="0.25">
      <c r="A313" s="24"/>
      <c r="B313" s="24"/>
      <c r="C313" s="42"/>
      <c r="D313" s="23"/>
      <c r="G313" s="18"/>
      <c r="H313" s="18"/>
      <c r="I313" s="58"/>
      <c r="J313" s="58"/>
      <c r="K313" s="18"/>
      <c r="L313" s="58"/>
      <c r="M313" s="58"/>
      <c r="N313" s="18"/>
      <c r="O313" s="58"/>
      <c r="P313" s="58"/>
    </row>
    <row r="314" spans="1:16" x14ac:dyDescent="0.25">
      <c r="A314" s="24"/>
      <c r="B314" s="24"/>
      <c r="C314" s="42"/>
      <c r="D314" s="23"/>
      <c r="G314" s="18"/>
      <c r="H314" s="18"/>
      <c r="I314" s="58"/>
      <c r="J314" s="58"/>
      <c r="K314" s="18"/>
      <c r="L314" s="58"/>
      <c r="M314" s="58"/>
      <c r="N314" s="18"/>
      <c r="O314" s="58"/>
      <c r="P314" s="58"/>
    </row>
    <row r="315" spans="1:16" x14ac:dyDescent="0.25">
      <c r="A315" s="24"/>
      <c r="B315" s="24"/>
      <c r="C315" s="42"/>
      <c r="D315" s="23"/>
      <c r="G315" s="18"/>
      <c r="H315" s="18"/>
      <c r="I315" s="58"/>
      <c r="J315" s="58"/>
      <c r="K315" s="18"/>
      <c r="L315" s="58"/>
      <c r="M315" s="58"/>
      <c r="N315" s="18"/>
      <c r="O315" s="58"/>
      <c r="P315" s="58"/>
    </row>
    <row r="316" spans="1:16" x14ac:dyDescent="0.25">
      <c r="A316" s="24"/>
      <c r="B316" s="24"/>
      <c r="C316" s="42"/>
      <c r="D316" s="23"/>
      <c r="G316" s="18"/>
      <c r="H316" s="18"/>
      <c r="I316" s="58"/>
      <c r="J316" s="58"/>
      <c r="K316" s="18"/>
      <c r="L316" s="58"/>
      <c r="M316" s="58"/>
      <c r="N316" s="18"/>
      <c r="O316" s="58"/>
      <c r="P316" s="58"/>
    </row>
    <row r="317" spans="1:16" x14ac:dyDescent="0.25">
      <c r="A317" s="24"/>
      <c r="B317" s="24"/>
      <c r="C317" s="42"/>
      <c r="D317" s="23"/>
      <c r="G317" s="18"/>
      <c r="H317" s="18"/>
      <c r="I317" s="58"/>
      <c r="J317" s="58"/>
      <c r="K317" s="18"/>
      <c r="L317" s="58"/>
      <c r="M317" s="58"/>
      <c r="N317" s="18"/>
      <c r="O317" s="58"/>
      <c r="P317" s="58"/>
    </row>
    <row r="318" spans="1:16" x14ac:dyDescent="0.25">
      <c r="A318" s="24"/>
      <c r="B318" s="24"/>
      <c r="C318" s="42"/>
      <c r="D318" s="23"/>
      <c r="G318" s="18"/>
      <c r="H318" s="18"/>
      <c r="I318" s="58"/>
      <c r="J318" s="58"/>
      <c r="K318" s="18"/>
      <c r="L318" s="58"/>
      <c r="M318" s="58"/>
      <c r="N318" s="18"/>
      <c r="O318" s="58"/>
      <c r="P318" s="58"/>
    </row>
    <row r="319" spans="1:16" x14ac:dyDescent="0.25">
      <c r="A319" s="24"/>
      <c r="B319" s="24"/>
      <c r="C319" s="42"/>
      <c r="D319" s="23"/>
      <c r="G319" s="18"/>
      <c r="H319" s="18"/>
      <c r="I319" s="58"/>
      <c r="J319" s="58"/>
      <c r="K319" s="18"/>
      <c r="L319" s="58"/>
      <c r="M319" s="58"/>
      <c r="N319" s="18"/>
      <c r="O319" s="58"/>
      <c r="P319" s="58"/>
    </row>
    <row r="320" spans="1:16" x14ac:dyDescent="0.25">
      <c r="A320" s="24"/>
      <c r="B320" s="24"/>
      <c r="C320" s="42"/>
      <c r="D320" s="23"/>
      <c r="G320" s="18"/>
      <c r="H320" s="18"/>
      <c r="I320" s="58"/>
      <c r="J320" s="58"/>
      <c r="K320" s="18"/>
      <c r="L320" s="58"/>
      <c r="M320" s="58"/>
      <c r="N320" s="18"/>
      <c r="O320" s="58"/>
      <c r="P320" s="58"/>
    </row>
    <row r="321" spans="1:16" x14ac:dyDescent="0.25">
      <c r="A321" s="24"/>
      <c r="B321" s="24"/>
      <c r="C321" s="42"/>
      <c r="D321" s="23"/>
      <c r="G321" s="18"/>
      <c r="H321" s="18"/>
      <c r="I321" s="58"/>
      <c r="J321" s="58"/>
      <c r="K321" s="18"/>
      <c r="L321" s="58"/>
      <c r="M321" s="58"/>
      <c r="N321" s="18"/>
      <c r="O321" s="58"/>
      <c r="P321" s="58"/>
    </row>
    <row r="322" spans="1:16" x14ac:dyDescent="0.25">
      <c r="A322" s="24"/>
      <c r="B322" s="24"/>
      <c r="C322" s="42"/>
      <c r="D322" s="23"/>
      <c r="G322" s="18"/>
      <c r="H322" s="18"/>
      <c r="I322" s="58"/>
      <c r="J322" s="58"/>
      <c r="K322" s="18"/>
      <c r="L322" s="58"/>
      <c r="M322" s="58"/>
      <c r="N322" s="18"/>
      <c r="O322" s="58"/>
      <c r="P322" s="58"/>
    </row>
    <row r="323" spans="1:16" x14ac:dyDescent="0.25">
      <c r="A323" s="24"/>
      <c r="B323" s="24"/>
      <c r="C323" s="42"/>
      <c r="D323" s="23"/>
      <c r="G323" s="18"/>
      <c r="H323" s="18"/>
      <c r="I323" s="58"/>
      <c r="J323" s="58"/>
      <c r="K323" s="18"/>
      <c r="L323" s="58"/>
      <c r="M323" s="58"/>
      <c r="N323" s="18"/>
      <c r="O323" s="58"/>
      <c r="P323" s="58"/>
    </row>
    <row r="324" spans="1:16" x14ac:dyDescent="0.25">
      <c r="A324" s="24"/>
      <c r="B324" s="24"/>
      <c r="C324" s="42"/>
      <c r="D324" s="23"/>
      <c r="G324" s="18"/>
      <c r="H324" s="18"/>
      <c r="I324" s="58"/>
      <c r="J324" s="58"/>
      <c r="K324" s="18"/>
      <c r="L324" s="58"/>
      <c r="M324" s="58"/>
      <c r="N324" s="18"/>
      <c r="O324" s="58"/>
      <c r="P324" s="58"/>
    </row>
    <row r="325" spans="1:16" x14ac:dyDescent="0.25">
      <c r="A325" s="24"/>
      <c r="B325" s="24"/>
      <c r="C325" s="42"/>
      <c r="D325" s="23"/>
      <c r="G325" s="18"/>
      <c r="H325" s="18"/>
      <c r="I325" s="58"/>
      <c r="J325" s="58"/>
      <c r="K325" s="18"/>
      <c r="L325" s="58"/>
      <c r="M325" s="58"/>
      <c r="N325" s="18"/>
      <c r="O325" s="58"/>
      <c r="P325" s="58"/>
    </row>
    <row r="326" spans="1:16" x14ac:dyDescent="0.25">
      <c r="A326" s="24"/>
      <c r="B326" s="24"/>
      <c r="C326" s="42"/>
      <c r="D326" s="23"/>
      <c r="G326" s="18"/>
      <c r="H326" s="18"/>
      <c r="I326" s="58"/>
      <c r="J326" s="58"/>
      <c r="K326" s="18"/>
      <c r="L326" s="58"/>
      <c r="M326" s="58"/>
      <c r="N326" s="18"/>
      <c r="O326" s="58"/>
      <c r="P326" s="58"/>
    </row>
    <row r="327" spans="1:16" x14ac:dyDescent="0.25">
      <c r="A327" s="24"/>
      <c r="B327" s="24"/>
      <c r="C327" s="42"/>
      <c r="D327" s="23"/>
      <c r="G327" s="18"/>
      <c r="H327" s="18"/>
      <c r="I327" s="58"/>
      <c r="J327" s="58"/>
      <c r="K327" s="18"/>
      <c r="L327" s="58"/>
      <c r="M327" s="58"/>
      <c r="N327" s="18"/>
      <c r="O327" s="58"/>
      <c r="P327" s="58"/>
    </row>
    <row r="328" spans="1:16" x14ac:dyDescent="0.25">
      <c r="A328" s="24"/>
      <c r="B328" s="24"/>
      <c r="C328" s="42"/>
      <c r="D328" s="23"/>
      <c r="G328" s="18"/>
      <c r="H328" s="18"/>
      <c r="I328" s="58"/>
      <c r="J328" s="58"/>
      <c r="K328" s="18"/>
      <c r="L328" s="58"/>
      <c r="M328" s="58"/>
      <c r="N328" s="18"/>
      <c r="O328" s="58"/>
      <c r="P328" s="58"/>
    </row>
    <row r="329" spans="1:16" x14ac:dyDescent="0.25">
      <c r="A329" s="24"/>
      <c r="B329" s="24"/>
      <c r="C329" s="42"/>
      <c r="D329" s="23"/>
      <c r="G329" s="18"/>
      <c r="H329" s="18"/>
      <c r="I329" s="58"/>
      <c r="J329" s="58"/>
      <c r="K329" s="18"/>
      <c r="L329" s="58"/>
      <c r="M329" s="58"/>
      <c r="N329" s="18"/>
      <c r="O329" s="58"/>
      <c r="P329" s="58"/>
    </row>
    <row r="330" spans="1:16" x14ac:dyDescent="0.25">
      <c r="A330" s="24"/>
      <c r="B330" s="24"/>
      <c r="C330" s="42"/>
      <c r="D330" s="23"/>
      <c r="G330" s="18"/>
      <c r="H330" s="18"/>
      <c r="I330" s="58"/>
      <c r="J330" s="58"/>
      <c r="K330" s="18"/>
      <c r="L330" s="58"/>
      <c r="M330" s="58"/>
      <c r="N330" s="18"/>
      <c r="O330" s="58"/>
      <c r="P330" s="58"/>
    </row>
    <row r="331" spans="1:16" x14ac:dyDescent="0.25">
      <c r="A331" s="24"/>
      <c r="B331" s="24"/>
      <c r="C331" s="42"/>
      <c r="D331" s="23"/>
      <c r="G331" s="18"/>
      <c r="H331" s="18"/>
      <c r="I331" s="58"/>
      <c r="J331" s="58"/>
      <c r="K331" s="18"/>
      <c r="L331" s="58"/>
      <c r="M331" s="58"/>
      <c r="N331" s="18"/>
      <c r="O331" s="58"/>
      <c r="P331" s="58"/>
    </row>
    <row r="332" spans="1:16" x14ac:dyDescent="0.25">
      <c r="A332" s="24"/>
      <c r="B332" s="24"/>
      <c r="C332" s="42"/>
      <c r="D332" s="23"/>
      <c r="G332" s="18"/>
      <c r="H332" s="18"/>
      <c r="I332" s="58"/>
      <c r="J332" s="58"/>
      <c r="K332" s="18"/>
      <c r="L332" s="58"/>
      <c r="M332" s="58"/>
      <c r="N332" s="18"/>
      <c r="O332" s="58"/>
      <c r="P332" s="58"/>
    </row>
    <row r="333" spans="1:16" x14ac:dyDescent="0.25">
      <c r="A333" s="24"/>
      <c r="B333" s="24"/>
      <c r="C333" s="42"/>
      <c r="D333" s="23"/>
      <c r="G333" s="18"/>
      <c r="H333" s="18"/>
      <c r="I333" s="58"/>
      <c r="J333" s="58"/>
      <c r="K333" s="18"/>
      <c r="L333" s="58"/>
      <c r="M333" s="58"/>
      <c r="N333" s="18"/>
      <c r="O333" s="58"/>
      <c r="P333" s="58"/>
    </row>
    <row r="334" spans="1:16" x14ac:dyDescent="0.25">
      <c r="A334" s="24"/>
      <c r="B334" s="24"/>
      <c r="C334" s="42"/>
      <c r="D334" s="23"/>
      <c r="G334" s="18"/>
      <c r="H334" s="18"/>
      <c r="I334" s="58"/>
      <c r="J334" s="58"/>
      <c r="K334" s="18"/>
      <c r="L334" s="58"/>
      <c r="M334" s="58"/>
      <c r="N334" s="18"/>
      <c r="O334" s="58"/>
      <c r="P334" s="58"/>
    </row>
    <row r="335" spans="1:16" x14ac:dyDescent="0.25">
      <c r="A335" s="24"/>
      <c r="B335" s="24"/>
      <c r="C335" s="42"/>
      <c r="D335" s="23"/>
      <c r="G335" s="18"/>
      <c r="H335" s="18"/>
      <c r="I335" s="58"/>
      <c r="J335" s="58"/>
      <c r="K335" s="18"/>
      <c r="L335" s="58"/>
      <c r="M335" s="58"/>
      <c r="N335" s="18"/>
      <c r="O335" s="58"/>
      <c r="P335" s="58"/>
    </row>
    <row r="336" spans="1:16" x14ac:dyDescent="0.25">
      <c r="A336" s="24"/>
      <c r="B336" s="24"/>
      <c r="C336" s="42"/>
      <c r="D336" s="23"/>
      <c r="G336" s="18"/>
      <c r="H336" s="18"/>
      <c r="I336" s="58"/>
      <c r="J336" s="58"/>
      <c r="K336" s="18"/>
      <c r="L336" s="58"/>
      <c r="M336" s="58"/>
      <c r="N336" s="18"/>
      <c r="O336" s="58"/>
      <c r="P336" s="58"/>
    </row>
    <row r="337" spans="1:16" x14ac:dyDescent="0.25">
      <c r="A337" s="24"/>
      <c r="B337" s="24"/>
      <c r="C337" s="42"/>
      <c r="D337" s="23"/>
      <c r="G337" s="18"/>
      <c r="H337" s="18"/>
      <c r="I337" s="58"/>
      <c r="J337" s="58"/>
      <c r="K337" s="18"/>
      <c r="L337" s="58"/>
      <c r="M337" s="58"/>
      <c r="N337" s="18"/>
      <c r="O337" s="58"/>
      <c r="P337" s="58"/>
    </row>
    <row r="338" spans="1:16" x14ac:dyDescent="0.25">
      <c r="A338" s="24"/>
      <c r="B338" s="24"/>
      <c r="C338" s="42"/>
      <c r="D338" s="23"/>
      <c r="G338" s="18"/>
      <c r="H338" s="18"/>
      <c r="I338" s="58"/>
      <c r="J338" s="58"/>
      <c r="K338" s="18"/>
      <c r="L338" s="58"/>
      <c r="M338" s="58"/>
      <c r="N338" s="18"/>
      <c r="O338" s="58"/>
      <c r="P338" s="58"/>
    </row>
    <row r="339" spans="1:16" x14ac:dyDescent="0.25">
      <c r="A339" s="24"/>
      <c r="B339" s="24"/>
      <c r="C339" s="42"/>
      <c r="D339" s="23"/>
      <c r="G339" s="18"/>
      <c r="H339" s="18"/>
      <c r="I339" s="58"/>
      <c r="J339" s="58"/>
      <c r="K339" s="18"/>
      <c r="L339" s="58"/>
      <c r="M339" s="58"/>
      <c r="N339" s="18"/>
      <c r="O339" s="58"/>
      <c r="P339" s="58"/>
    </row>
    <row r="340" spans="1:16" x14ac:dyDescent="0.25">
      <c r="A340" s="24"/>
      <c r="B340" s="24"/>
      <c r="C340" s="42"/>
      <c r="D340" s="23"/>
      <c r="G340" s="18"/>
      <c r="H340" s="18"/>
      <c r="I340" s="58"/>
      <c r="J340" s="58"/>
      <c r="K340" s="18"/>
      <c r="L340" s="58"/>
      <c r="M340" s="58"/>
      <c r="N340" s="18"/>
      <c r="O340" s="58"/>
      <c r="P340" s="58"/>
    </row>
    <row r="341" spans="1:16" x14ac:dyDescent="0.25">
      <c r="A341" s="24"/>
      <c r="B341" s="24"/>
      <c r="C341" s="42"/>
      <c r="D341" s="23"/>
      <c r="G341" s="18"/>
      <c r="H341" s="18"/>
      <c r="I341" s="58"/>
      <c r="J341" s="58"/>
      <c r="K341" s="18"/>
      <c r="L341" s="58"/>
      <c r="M341" s="58"/>
      <c r="N341" s="18"/>
      <c r="O341" s="58"/>
      <c r="P341" s="58"/>
    </row>
    <row r="342" spans="1:16" x14ac:dyDescent="0.25">
      <c r="A342" s="24"/>
      <c r="B342" s="24"/>
      <c r="C342" s="42"/>
      <c r="D342" s="23"/>
      <c r="G342" s="18"/>
      <c r="H342" s="18"/>
      <c r="I342" s="58"/>
      <c r="J342" s="58"/>
      <c r="K342" s="18"/>
      <c r="L342" s="58"/>
      <c r="M342" s="58"/>
      <c r="N342" s="18"/>
      <c r="O342" s="58"/>
      <c r="P342" s="58"/>
    </row>
    <row r="343" spans="1:16" x14ac:dyDescent="0.25">
      <c r="A343" s="24"/>
      <c r="B343" s="24"/>
      <c r="C343" s="42"/>
      <c r="D343" s="23"/>
      <c r="G343" s="18"/>
      <c r="H343" s="18"/>
      <c r="I343" s="58"/>
      <c r="J343" s="58"/>
      <c r="K343" s="18"/>
      <c r="L343" s="58"/>
      <c r="M343" s="58"/>
      <c r="N343" s="18"/>
      <c r="O343" s="58"/>
      <c r="P343" s="58"/>
    </row>
    <row r="344" spans="1:16" x14ac:dyDescent="0.25">
      <c r="A344" s="24"/>
      <c r="B344" s="24"/>
      <c r="C344" s="42"/>
      <c r="D344" s="23"/>
      <c r="G344" s="18"/>
      <c r="H344" s="18"/>
      <c r="I344" s="58"/>
      <c r="J344" s="58"/>
      <c r="K344" s="18"/>
      <c r="L344" s="58"/>
      <c r="M344" s="58"/>
      <c r="N344" s="58"/>
      <c r="O344" s="58"/>
      <c r="P344" s="58"/>
    </row>
    <row r="345" spans="1:16" x14ac:dyDescent="0.25">
      <c r="A345" s="24"/>
      <c r="B345" s="24"/>
      <c r="C345" s="42"/>
      <c r="D345" s="23"/>
      <c r="G345" s="18"/>
      <c r="H345" s="18"/>
      <c r="I345" s="58"/>
      <c r="J345" s="58"/>
      <c r="K345" s="18"/>
      <c r="L345" s="58"/>
      <c r="M345" s="58"/>
      <c r="N345" s="58"/>
      <c r="O345" s="58"/>
      <c r="P345" s="58"/>
    </row>
    <row r="346" spans="1:16" x14ac:dyDescent="0.25">
      <c r="A346" s="24"/>
      <c r="B346" s="24"/>
      <c r="C346" s="42"/>
      <c r="D346" s="23"/>
      <c r="G346" s="18"/>
      <c r="H346" s="18"/>
      <c r="I346" s="58"/>
      <c r="J346" s="58"/>
      <c r="K346" s="18"/>
      <c r="L346" s="58"/>
      <c r="M346" s="58"/>
      <c r="N346" s="58"/>
      <c r="O346" s="58"/>
      <c r="P346" s="58"/>
    </row>
    <row r="347" spans="1:16" x14ac:dyDescent="0.25">
      <c r="A347" s="24"/>
      <c r="B347" s="24"/>
      <c r="C347" s="42"/>
      <c r="D347" s="23"/>
      <c r="G347" s="18"/>
      <c r="H347" s="18"/>
      <c r="I347" s="58"/>
      <c r="J347" s="58"/>
      <c r="K347" s="18"/>
      <c r="L347" s="58"/>
      <c r="M347" s="58"/>
      <c r="N347" s="58"/>
      <c r="O347" s="58"/>
      <c r="P347" s="58"/>
    </row>
    <row r="348" spans="1:16" x14ac:dyDescent="0.25">
      <c r="A348" s="24"/>
      <c r="B348" s="24"/>
      <c r="C348" s="42"/>
      <c r="D348" s="23"/>
      <c r="G348" s="18"/>
      <c r="H348" s="18"/>
      <c r="I348" s="58"/>
      <c r="J348" s="58"/>
      <c r="K348" s="18"/>
      <c r="L348" s="58"/>
      <c r="M348" s="58"/>
      <c r="N348" s="58"/>
      <c r="O348" s="58"/>
      <c r="P348" s="58"/>
    </row>
    <row r="349" spans="1:16" x14ac:dyDescent="0.25">
      <c r="A349" s="24"/>
      <c r="B349" s="24"/>
      <c r="C349" s="42"/>
      <c r="D349" s="23"/>
      <c r="G349" s="18"/>
      <c r="H349" s="18"/>
      <c r="I349" s="58"/>
      <c r="J349" s="58"/>
      <c r="K349" s="18"/>
      <c r="L349" s="58"/>
      <c r="M349" s="58"/>
      <c r="N349" s="58"/>
      <c r="O349" s="58"/>
      <c r="P349" s="58"/>
    </row>
    <row r="350" spans="1:16" x14ac:dyDescent="0.25">
      <c r="A350" s="24"/>
      <c r="B350" s="24"/>
      <c r="C350" s="42"/>
      <c r="D350" s="23"/>
      <c r="G350" s="18"/>
      <c r="H350" s="18"/>
      <c r="I350" s="58"/>
      <c r="J350" s="58"/>
      <c r="K350" s="18"/>
      <c r="L350" s="58"/>
      <c r="M350" s="58"/>
      <c r="N350" s="58"/>
      <c r="O350" s="58"/>
      <c r="P350" s="58"/>
    </row>
    <row r="351" spans="1:16" x14ac:dyDescent="0.25">
      <c r="A351" s="24"/>
      <c r="B351" s="24"/>
      <c r="C351" s="42"/>
      <c r="D351" s="23"/>
      <c r="G351" s="18"/>
      <c r="H351" s="18"/>
      <c r="I351" s="58"/>
      <c r="J351" s="58"/>
      <c r="K351" s="18"/>
      <c r="L351" s="58"/>
      <c r="M351" s="58"/>
      <c r="N351" s="58"/>
      <c r="O351" s="58"/>
      <c r="P351" s="58"/>
    </row>
    <row r="352" spans="1:16" x14ac:dyDescent="0.25">
      <c r="A352" s="24"/>
      <c r="B352" s="24"/>
      <c r="C352" s="42"/>
      <c r="D352" s="23"/>
      <c r="G352" s="18"/>
      <c r="H352" s="18"/>
      <c r="I352" s="58"/>
      <c r="J352" s="58"/>
      <c r="K352" s="18"/>
      <c r="L352" s="58"/>
      <c r="M352" s="58"/>
      <c r="N352" s="58"/>
      <c r="O352" s="58"/>
      <c r="P352" s="58"/>
    </row>
    <row r="353" spans="1:16" x14ac:dyDescent="0.25">
      <c r="A353" s="24"/>
      <c r="B353" s="24"/>
      <c r="C353" s="42"/>
      <c r="D353" s="23"/>
      <c r="G353" s="18"/>
      <c r="H353" s="18"/>
      <c r="I353" s="58"/>
      <c r="J353" s="58"/>
      <c r="K353" s="18"/>
      <c r="L353" s="58"/>
      <c r="M353" s="58"/>
      <c r="N353" s="58"/>
      <c r="O353" s="58"/>
      <c r="P353" s="58"/>
    </row>
    <row r="354" spans="1:16" x14ac:dyDescent="0.25">
      <c r="A354" s="24"/>
      <c r="B354" s="24"/>
      <c r="C354" s="42"/>
      <c r="D354" s="23"/>
      <c r="G354" s="18"/>
      <c r="H354" s="18"/>
      <c r="I354" s="58"/>
      <c r="J354" s="58"/>
      <c r="K354" s="18"/>
      <c r="L354" s="58"/>
      <c r="M354" s="58"/>
      <c r="N354" s="58"/>
      <c r="O354" s="58"/>
      <c r="P354" s="58"/>
    </row>
    <row r="355" spans="1:16" x14ac:dyDescent="0.25">
      <c r="A355" s="24"/>
      <c r="B355" s="24"/>
      <c r="C355" s="42"/>
      <c r="D355" s="23"/>
      <c r="G355" s="18"/>
      <c r="H355" s="18"/>
      <c r="I355" s="58"/>
      <c r="J355" s="58"/>
      <c r="K355" s="18"/>
      <c r="L355" s="58"/>
      <c r="M355" s="58"/>
      <c r="N355" s="58"/>
      <c r="O355" s="58"/>
      <c r="P355" s="58"/>
    </row>
    <row r="356" spans="1:16" x14ac:dyDescent="0.25">
      <c r="A356" s="24"/>
      <c r="B356" s="24"/>
      <c r="C356" s="42"/>
      <c r="D356" s="23"/>
      <c r="G356" s="18"/>
      <c r="H356" s="18"/>
      <c r="I356" s="58"/>
      <c r="J356" s="58"/>
      <c r="K356" s="18"/>
      <c r="L356" s="58"/>
      <c r="M356" s="58"/>
      <c r="N356" s="58"/>
      <c r="O356" s="58"/>
      <c r="P356" s="58"/>
    </row>
    <row r="357" spans="1:16" x14ac:dyDescent="0.25">
      <c r="A357" s="24"/>
      <c r="B357" s="24"/>
      <c r="C357" s="42"/>
      <c r="D357" s="23"/>
      <c r="G357" s="18"/>
      <c r="H357" s="18"/>
      <c r="I357" s="58"/>
      <c r="J357" s="58"/>
      <c r="K357" s="18"/>
      <c r="L357" s="58"/>
      <c r="M357" s="58"/>
      <c r="N357" s="58"/>
      <c r="O357" s="58"/>
      <c r="P357" s="58"/>
    </row>
    <row r="358" spans="1:16" x14ac:dyDescent="0.25">
      <c r="A358" s="24"/>
      <c r="B358" s="24"/>
      <c r="C358" s="42"/>
      <c r="D358" s="23"/>
      <c r="G358" s="18"/>
      <c r="H358" s="18"/>
      <c r="I358" s="58"/>
      <c r="J358" s="58"/>
      <c r="K358" s="18"/>
      <c r="L358" s="58"/>
      <c r="M358" s="58"/>
      <c r="N358" s="58"/>
      <c r="O358" s="58"/>
      <c r="P358" s="58"/>
    </row>
    <row r="359" spans="1:16" x14ac:dyDescent="0.25">
      <c r="A359" s="24"/>
      <c r="B359" s="24"/>
      <c r="C359" s="42"/>
      <c r="D359" s="23"/>
      <c r="G359" s="18"/>
      <c r="H359" s="18"/>
      <c r="I359" s="58"/>
      <c r="J359" s="58"/>
      <c r="K359" s="18"/>
      <c r="L359" s="58"/>
      <c r="M359" s="58"/>
      <c r="N359" s="58"/>
      <c r="O359" s="58"/>
      <c r="P359" s="58"/>
    </row>
    <row r="360" spans="1:16" x14ac:dyDescent="0.25">
      <c r="A360" s="24"/>
      <c r="B360" s="24"/>
      <c r="C360" s="42"/>
      <c r="D360" s="23"/>
      <c r="G360" s="18"/>
      <c r="H360" s="18"/>
      <c r="I360" s="58"/>
      <c r="J360" s="58"/>
      <c r="K360" s="18"/>
      <c r="L360" s="58"/>
      <c r="M360" s="58"/>
      <c r="N360" s="58"/>
      <c r="O360" s="58"/>
      <c r="P360" s="58"/>
    </row>
    <row r="361" spans="1:16" x14ac:dyDescent="0.25">
      <c r="A361" s="24"/>
      <c r="B361" s="24"/>
      <c r="C361" s="42"/>
      <c r="D361" s="23"/>
      <c r="G361" s="18"/>
      <c r="H361" s="18"/>
      <c r="I361" s="58"/>
      <c r="J361" s="58"/>
      <c r="K361" s="18"/>
      <c r="L361" s="58"/>
      <c r="M361" s="58"/>
      <c r="N361" s="58"/>
      <c r="O361" s="58"/>
      <c r="P361" s="58"/>
    </row>
    <row r="362" spans="1:16" x14ac:dyDescent="0.25">
      <c r="A362" s="24"/>
      <c r="B362" s="24"/>
      <c r="C362" s="42"/>
      <c r="D362" s="23"/>
      <c r="G362" s="18"/>
      <c r="H362" s="18"/>
      <c r="I362" s="58"/>
      <c r="J362" s="58"/>
      <c r="K362" s="18"/>
      <c r="L362" s="58"/>
      <c r="M362" s="58"/>
      <c r="N362" s="58"/>
      <c r="O362" s="58"/>
      <c r="P362" s="58"/>
    </row>
    <row r="363" spans="1:16" x14ac:dyDescent="0.25">
      <c r="A363" s="24"/>
      <c r="B363" s="24"/>
      <c r="C363" s="42"/>
      <c r="D363" s="23"/>
      <c r="G363" s="18"/>
      <c r="H363" s="18"/>
      <c r="I363" s="58"/>
      <c r="J363" s="58"/>
      <c r="K363" s="18"/>
      <c r="L363" s="58"/>
      <c r="M363" s="58"/>
      <c r="N363" s="58"/>
      <c r="O363" s="58"/>
      <c r="P363" s="58"/>
    </row>
    <row r="364" spans="1:16" x14ac:dyDescent="0.25">
      <c r="A364" s="24"/>
      <c r="B364" s="24"/>
      <c r="C364" s="42"/>
      <c r="D364" s="23"/>
      <c r="G364" s="18"/>
      <c r="H364" s="18"/>
      <c r="I364" s="58"/>
      <c r="J364" s="58"/>
      <c r="K364" s="18"/>
      <c r="L364" s="58"/>
      <c r="M364" s="58"/>
      <c r="N364" s="58"/>
      <c r="O364" s="58"/>
      <c r="P364" s="58"/>
    </row>
    <row r="365" spans="1:16" x14ac:dyDescent="0.25">
      <c r="A365" s="24"/>
      <c r="B365" s="24"/>
      <c r="C365" s="42"/>
      <c r="D365" s="23"/>
      <c r="G365" s="18"/>
      <c r="H365" s="18"/>
      <c r="I365" s="58"/>
      <c r="J365" s="58"/>
      <c r="K365" s="18"/>
      <c r="L365" s="58"/>
      <c r="M365" s="58"/>
      <c r="N365" s="58"/>
      <c r="O365" s="58"/>
      <c r="P365" s="58"/>
    </row>
    <row r="366" spans="1:16" x14ac:dyDescent="0.25">
      <c r="A366" s="24"/>
      <c r="B366" s="24"/>
      <c r="C366" s="42"/>
      <c r="D366" s="23"/>
      <c r="G366" s="18"/>
      <c r="H366" s="18"/>
      <c r="I366" s="58"/>
      <c r="J366" s="58"/>
      <c r="K366" s="18"/>
      <c r="L366" s="58"/>
      <c r="M366" s="58"/>
      <c r="N366" s="58"/>
      <c r="O366" s="58"/>
      <c r="P366" s="58"/>
    </row>
    <row r="367" spans="1:16" x14ac:dyDescent="0.25">
      <c r="A367" s="24"/>
      <c r="B367" s="24"/>
      <c r="C367" s="42"/>
      <c r="D367" s="23"/>
      <c r="G367" s="18"/>
      <c r="H367" s="18"/>
      <c r="I367" s="58"/>
      <c r="J367" s="58"/>
      <c r="K367" s="18"/>
      <c r="L367" s="58"/>
      <c r="M367" s="58"/>
      <c r="N367" s="58"/>
      <c r="O367" s="58"/>
      <c r="P367" s="58"/>
    </row>
    <row r="368" spans="1:16" x14ac:dyDescent="0.25">
      <c r="A368" s="24"/>
      <c r="B368" s="24"/>
      <c r="C368" s="42"/>
      <c r="D368" s="23"/>
      <c r="G368" s="18"/>
      <c r="H368" s="18"/>
      <c r="I368" s="58"/>
      <c r="J368" s="58"/>
      <c r="K368" s="18"/>
      <c r="L368" s="58"/>
      <c r="M368" s="58"/>
      <c r="N368" s="58"/>
      <c r="O368" s="58"/>
      <c r="P368" s="58"/>
    </row>
    <row r="369" spans="1:16" x14ac:dyDescent="0.25">
      <c r="A369" s="24"/>
      <c r="B369" s="24"/>
      <c r="C369" s="42"/>
      <c r="D369" s="23"/>
      <c r="G369" s="18"/>
      <c r="H369" s="18"/>
      <c r="I369" s="58"/>
      <c r="J369" s="58"/>
      <c r="K369" s="18"/>
      <c r="L369" s="58"/>
      <c r="M369" s="58"/>
      <c r="N369" s="58"/>
      <c r="O369" s="58"/>
      <c r="P369" s="58"/>
    </row>
    <row r="370" spans="1:16" x14ac:dyDescent="0.25">
      <c r="A370" s="24"/>
      <c r="B370" s="24"/>
      <c r="C370" s="42"/>
      <c r="D370" s="23"/>
      <c r="G370" s="18"/>
      <c r="H370" s="18"/>
      <c r="I370" s="58"/>
      <c r="J370" s="58"/>
      <c r="K370" s="18"/>
      <c r="L370" s="58"/>
      <c r="M370" s="58"/>
      <c r="N370" s="58"/>
      <c r="O370" s="58"/>
      <c r="P370" s="58"/>
    </row>
    <row r="371" spans="1:16" x14ac:dyDescent="0.25">
      <c r="A371" s="24"/>
      <c r="B371" s="24"/>
      <c r="C371" s="42"/>
      <c r="D371" s="23"/>
      <c r="G371" s="18"/>
      <c r="H371" s="18"/>
      <c r="I371" s="58"/>
      <c r="J371" s="58"/>
      <c r="K371" s="18"/>
      <c r="L371" s="58"/>
      <c r="M371" s="58"/>
      <c r="N371" s="58"/>
      <c r="O371" s="58"/>
      <c r="P371" s="58"/>
    </row>
    <row r="372" spans="1:16" x14ac:dyDescent="0.25">
      <c r="A372" s="24"/>
      <c r="B372" s="24"/>
      <c r="C372" s="42"/>
      <c r="D372" s="23"/>
      <c r="G372" s="18"/>
      <c r="H372" s="18"/>
      <c r="I372" s="58"/>
      <c r="J372" s="58"/>
      <c r="K372" s="18"/>
      <c r="L372" s="58"/>
      <c r="M372" s="58"/>
      <c r="N372" s="58"/>
      <c r="O372" s="58"/>
      <c r="P372" s="58"/>
    </row>
    <row r="373" spans="1:16" x14ac:dyDescent="0.25">
      <c r="A373" s="24"/>
      <c r="B373" s="24"/>
      <c r="C373" s="42"/>
      <c r="D373" s="23"/>
      <c r="G373" s="18"/>
      <c r="H373" s="18"/>
      <c r="I373" s="58"/>
      <c r="J373" s="58"/>
      <c r="K373" s="18"/>
      <c r="L373" s="58"/>
      <c r="M373" s="58"/>
      <c r="N373" s="58"/>
      <c r="O373" s="58"/>
      <c r="P373" s="58"/>
    </row>
    <row r="374" spans="1:16" x14ac:dyDescent="0.25">
      <c r="A374" s="24"/>
      <c r="B374" s="24"/>
      <c r="C374" s="42"/>
      <c r="D374" s="23"/>
      <c r="G374" s="18"/>
      <c r="H374" s="18"/>
      <c r="I374" s="58"/>
      <c r="J374" s="58"/>
      <c r="K374" s="18"/>
      <c r="L374" s="58"/>
      <c r="M374" s="58"/>
      <c r="N374" s="58"/>
      <c r="O374" s="58"/>
      <c r="P374" s="58"/>
    </row>
    <row r="375" spans="1:16" x14ac:dyDescent="0.25">
      <c r="A375" s="24"/>
      <c r="B375" s="24"/>
      <c r="C375" s="42"/>
      <c r="D375" s="23"/>
      <c r="G375" s="18"/>
      <c r="H375" s="18"/>
      <c r="I375" s="58"/>
      <c r="J375" s="58"/>
      <c r="K375" s="18"/>
      <c r="L375" s="58"/>
      <c r="M375" s="58"/>
      <c r="N375" s="58"/>
      <c r="O375" s="58"/>
      <c r="P375" s="58"/>
    </row>
    <row r="376" spans="1:16" x14ac:dyDescent="0.25">
      <c r="A376" s="24"/>
      <c r="B376" s="24"/>
      <c r="C376" s="42"/>
      <c r="D376" s="23"/>
      <c r="G376" s="18"/>
      <c r="H376" s="18"/>
      <c r="I376" s="58"/>
      <c r="J376" s="58"/>
      <c r="K376" s="18"/>
      <c r="L376" s="58"/>
      <c r="M376" s="58"/>
      <c r="N376" s="58"/>
      <c r="O376" s="58"/>
      <c r="P376" s="58"/>
    </row>
    <row r="377" spans="1:16" x14ac:dyDescent="0.25">
      <c r="A377" s="24"/>
      <c r="B377" s="24"/>
      <c r="C377" s="42"/>
      <c r="D377" s="23"/>
      <c r="G377" s="18"/>
      <c r="H377" s="18"/>
      <c r="I377" s="58"/>
      <c r="J377" s="58"/>
      <c r="K377" s="18"/>
      <c r="L377" s="58"/>
      <c r="M377" s="58"/>
      <c r="N377" s="58"/>
      <c r="O377" s="58"/>
      <c r="P377" s="58"/>
    </row>
    <row r="378" spans="1:16" x14ac:dyDescent="0.25">
      <c r="A378" s="24"/>
      <c r="B378" s="24"/>
      <c r="C378" s="42"/>
      <c r="D378" s="23"/>
      <c r="G378" s="18"/>
      <c r="H378" s="18"/>
      <c r="I378" s="58"/>
      <c r="J378" s="58"/>
      <c r="K378" s="18"/>
      <c r="L378" s="58"/>
      <c r="M378" s="58"/>
      <c r="N378" s="58"/>
      <c r="O378" s="58"/>
      <c r="P378" s="58"/>
    </row>
    <row r="379" spans="1:16" x14ac:dyDescent="0.25">
      <c r="A379" s="24"/>
      <c r="B379" s="24"/>
      <c r="C379" s="42"/>
      <c r="D379" s="23"/>
      <c r="G379" s="18"/>
      <c r="H379" s="18"/>
      <c r="I379" s="58"/>
      <c r="J379" s="58"/>
      <c r="K379" s="18"/>
      <c r="L379" s="58"/>
      <c r="M379" s="58"/>
      <c r="N379" s="58"/>
      <c r="O379" s="58"/>
      <c r="P379" s="58"/>
    </row>
    <row r="380" spans="1:16" x14ac:dyDescent="0.25">
      <c r="A380" s="24"/>
      <c r="B380" s="24"/>
      <c r="C380" s="42"/>
      <c r="D380" s="23"/>
      <c r="G380" s="18"/>
      <c r="H380" s="18"/>
      <c r="I380" s="58"/>
      <c r="J380" s="58"/>
      <c r="K380" s="18"/>
      <c r="L380" s="58"/>
      <c r="M380" s="58"/>
      <c r="N380" s="58"/>
      <c r="O380" s="58"/>
      <c r="P380" s="58"/>
    </row>
    <row r="381" spans="1:16" x14ac:dyDescent="0.25">
      <c r="A381" s="24"/>
      <c r="B381" s="24"/>
      <c r="C381" s="42"/>
      <c r="D381" s="23"/>
      <c r="G381" s="18"/>
      <c r="H381" s="18"/>
      <c r="I381" s="58"/>
      <c r="J381" s="58"/>
      <c r="K381" s="18"/>
      <c r="L381" s="58"/>
      <c r="M381" s="58"/>
      <c r="N381" s="58"/>
      <c r="O381" s="58"/>
      <c r="P381" s="58"/>
    </row>
    <row r="382" spans="1:16" x14ac:dyDescent="0.25">
      <c r="A382" s="24"/>
      <c r="B382" s="24"/>
      <c r="C382" s="42"/>
      <c r="D382" s="23"/>
      <c r="G382" s="18"/>
      <c r="H382" s="18"/>
      <c r="I382" s="58"/>
      <c r="J382" s="58"/>
      <c r="K382" s="18"/>
      <c r="L382" s="58"/>
      <c r="M382" s="58"/>
      <c r="N382" s="58"/>
      <c r="O382" s="58"/>
      <c r="P382" s="58"/>
    </row>
    <row r="383" spans="1:16" x14ac:dyDescent="0.25">
      <c r="A383" s="24"/>
      <c r="B383" s="24"/>
      <c r="C383" s="42"/>
      <c r="D383" s="23"/>
      <c r="G383" s="18"/>
      <c r="H383" s="18"/>
      <c r="I383" s="58"/>
      <c r="J383" s="58"/>
      <c r="K383" s="18"/>
      <c r="L383" s="58"/>
      <c r="M383" s="58"/>
      <c r="N383" s="58"/>
      <c r="O383" s="58"/>
      <c r="P383" s="58"/>
    </row>
    <row r="384" spans="1:16" x14ac:dyDescent="0.25">
      <c r="A384" s="24"/>
      <c r="B384" s="24"/>
      <c r="C384" s="42"/>
      <c r="D384" s="23"/>
      <c r="G384" s="18"/>
      <c r="H384" s="18"/>
      <c r="I384" s="58"/>
      <c r="J384" s="58"/>
      <c r="K384" s="18"/>
      <c r="L384" s="58"/>
      <c r="M384" s="58"/>
      <c r="N384" s="58"/>
      <c r="O384" s="58"/>
      <c r="P384" s="58"/>
    </row>
    <row r="385" spans="1:16" x14ac:dyDescent="0.25">
      <c r="A385" s="24"/>
      <c r="B385" s="24"/>
      <c r="C385" s="42"/>
      <c r="D385" s="23"/>
      <c r="G385" s="18"/>
      <c r="H385" s="18"/>
      <c r="I385" s="58"/>
      <c r="J385" s="58"/>
      <c r="K385" s="18"/>
      <c r="L385" s="58"/>
      <c r="M385" s="58"/>
      <c r="N385" s="58"/>
      <c r="O385" s="58"/>
      <c r="P385" s="58"/>
    </row>
    <row r="386" spans="1:16" x14ac:dyDescent="0.25">
      <c r="A386" s="24"/>
      <c r="B386" s="24"/>
      <c r="C386" s="42"/>
      <c r="D386" s="23"/>
      <c r="G386" s="18"/>
      <c r="H386" s="18"/>
      <c r="I386" s="58"/>
      <c r="J386" s="58"/>
      <c r="K386" s="18"/>
      <c r="L386" s="58"/>
      <c r="M386" s="58"/>
      <c r="N386" s="58"/>
      <c r="O386" s="58"/>
      <c r="P386" s="58"/>
    </row>
    <row r="387" spans="1:16" x14ac:dyDescent="0.25">
      <c r="A387" s="24"/>
      <c r="B387" s="24"/>
      <c r="C387" s="42"/>
      <c r="D387" s="23"/>
      <c r="G387" s="18"/>
      <c r="H387" s="18"/>
      <c r="I387" s="58"/>
      <c r="J387" s="58"/>
      <c r="K387" s="18"/>
      <c r="L387" s="58"/>
      <c r="M387" s="58"/>
      <c r="N387" s="58"/>
      <c r="O387" s="58"/>
      <c r="P387" s="58"/>
    </row>
    <row r="388" spans="1:16" x14ac:dyDescent="0.25">
      <c r="A388" s="24"/>
      <c r="B388" s="24"/>
      <c r="C388" s="42"/>
      <c r="D388" s="23"/>
      <c r="G388" s="18"/>
      <c r="H388" s="18"/>
      <c r="I388" s="58"/>
      <c r="J388" s="58"/>
      <c r="K388" s="18"/>
      <c r="L388" s="58"/>
      <c r="M388" s="58"/>
      <c r="N388" s="58"/>
      <c r="O388" s="58"/>
      <c r="P388" s="58"/>
    </row>
    <row r="389" spans="1:16" x14ac:dyDescent="0.25">
      <c r="A389" s="24"/>
      <c r="B389" s="24"/>
      <c r="C389" s="42"/>
      <c r="D389" s="23"/>
      <c r="G389" s="18"/>
      <c r="H389" s="18"/>
      <c r="I389" s="58"/>
      <c r="J389" s="58"/>
      <c r="K389" s="18"/>
      <c r="L389" s="58"/>
      <c r="M389" s="58"/>
      <c r="N389" s="58"/>
      <c r="O389" s="58"/>
      <c r="P389" s="58"/>
    </row>
    <row r="390" spans="1:16" x14ac:dyDescent="0.25">
      <c r="A390" s="24"/>
      <c r="B390" s="24"/>
      <c r="C390" s="42"/>
      <c r="D390" s="23"/>
      <c r="G390" s="18"/>
      <c r="H390" s="18"/>
      <c r="I390" s="58"/>
      <c r="J390" s="58"/>
      <c r="K390" s="18"/>
      <c r="L390" s="58"/>
      <c r="M390" s="58"/>
      <c r="N390" s="58"/>
      <c r="O390" s="58"/>
      <c r="P390" s="58"/>
    </row>
    <row r="391" spans="1:16" x14ac:dyDescent="0.25">
      <c r="A391" s="24"/>
      <c r="B391" s="24"/>
      <c r="C391" s="42"/>
      <c r="D391" s="23"/>
      <c r="G391" s="18"/>
      <c r="H391" s="18"/>
      <c r="I391" s="58"/>
      <c r="J391" s="58"/>
      <c r="K391" s="18"/>
      <c r="L391" s="58"/>
      <c r="M391" s="58"/>
      <c r="N391" s="58"/>
      <c r="O391" s="58"/>
      <c r="P391" s="58"/>
    </row>
    <row r="392" spans="1:16" x14ac:dyDescent="0.25">
      <c r="A392" s="24"/>
      <c r="B392" s="24"/>
      <c r="C392" s="42"/>
      <c r="D392" s="23"/>
      <c r="G392" s="18"/>
      <c r="H392" s="18"/>
      <c r="I392" s="58"/>
      <c r="J392" s="58"/>
      <c r="K392" s="18"/>
      <c r="L392" s="58"/>
      <c r="M392" s="58"/>
      <c r="N392" s="58"/>
      <c r="O392" s="58"/>
      <c r="P392" s="58"/>
    </row>
    <row r="393" spans="1:16" x14ac:dyDescent="0.25">
      <c r="A393" s="24"/>
      <c r="B393" s="24"/>
      <c r="C393" s="42"/>
      <c r="D393" s="23"/>
      <c r="G393" s="18"/>
      <c r="H393" s="18"/>
      <c r="I393" s="58"/>
      <c r="J393" s="58"/>
      <c r="K393" s="18"/>
      <c r="L393" s="58"/>
      <c r="M393" s="58"/>
      <c r="N393" s="58"/>
      <c r="O393" s="58"/>
      <c r="P393" s="58"/>
    </row>
    <row r="394" spans="1:16" x14ac:dyDescent="0.25">
      <c r="A394" s="24"/>
      <c r="B394" s="24"/>
      <c r="C394" s="42"/>
      <c r="D394" s="23"/>
      <c r="G394" s="18"/>
      <c r="H394" s="18"/>
      <c r="I394" s="58"/>
      <c r="J394" s="58"/>
      <c r="K394" s="18"/>
      <c r="L394" s="58"/>
      <c r="M394" s="58"/>
      <c r="N394" s="58"/>
      <c r="O394" s="58"/>
      <c r="P394" s="58"/>
    </row>
    <row r="395" spans="1:16" x14ac:dyDescent="0.25">
      <c r="A395" s="24"/>
      <c r="B395" s="24"/>
      <c r="C395" s="42"/>
      <c r="D395" s="23"/>
      <c r="G395" s="18"/>
      <c r="H395" s="18"/>
      <c r="I395" s="58"/>
      <c r="J395" s="58"/>
      <c r="K395" s="18"/>
      <c r="L395" s="58"/>
      <c r="M395" s="58"/>
      <c r="N395" s="58"/>
      <c r="O395" s="58"/>
      <c r="P395" s="58"/>
    </row>
    <row r="396" spans="1:16" x14ac:dyDescent="0.25">
      <c r="A396" s="24"/>
      <c r="B396" s="24"/>
      <c r="C396" s="42"/>
      <c r="D396" s="23"/>
      <c r="G396" s="18"/>
      <c r="H396" s="18"/>
      <c r="I396" s="58"/>
      <c r="J396" s="58"/>
      <c r="K396" s="18"/>
      <c r="L396" s="58"/>
      <c r="M396" s="58"/>
      <c r="N396" s="58"/>
      <c r="O396" s="58"/>
      <c r="P396" s="58"/>
    </row>
    <row r="397" spans="1:16" x14ac:dyDescent="0.25">
      <c r="A397" s="24"/>
      <c r="B397" s="24"/>
      <c r="C397" s="42"/>
      <c r="D397" s="23"/>
      <c r="G397" s="18"/>
      <c r="H397" s="18"/>
      <c r="I397" s="58"/>
      <c r="J397" s="58"/>
      <c r="K397" s="18"/>
      <c r="L397" s="58"/>
      <c r="M397" s="58"/>
      <c r="N397" s="58"/>
      <c r="O397" s="58"/>
      <c r="P397" s="58"/>
    </row>
    <row r="398" spans="1:16" x14ac:dyDescent="0.25">
      <c r="A398" s="24"/>
      <c r="B398" s="24"/>
      <c r="C398" s="42"/>
      <c r="D398" s="23"/>
      <c r="G398" s="18"/>
      <c r="H398" s="18"/>
      <c r="I398" s="58"/>
      <c r="J398" s="58"/>
      <c r="K398" s="18"/>
      <c r="L398" s="58"/>
      <c r="M398" s="58"/>
      <c r="N398" s="58"/>
      <c r="O398" s="58"/>
      <c r="P398" s="58"/>
    </row>
    <row r="399" spans="1:16" x14ac:dyDescent="0.25">
      <c r="A399" s="24"/>
      <c r="B399" s="24"/>
      <c r="C399" s="42"/>
      <c r="D399" s="23"/>
      <c r="G399" s="18"/>
      <c r="H399" s="18"/>
      <c r="I399" s="58"/>
      <c r="J399" s="58"/>
      <c r="K399" s="18"/>
      <c r="L399" s="58"/>
      <c r="M399" s="58"/>
      <c r="N399" s="58"/>
      <c r="O399" s="58"/>
      <c r="P399" s="58"/>
    </row>
    <row r="400" spans="1:16" x14ac:dyDescent="0.25">
      <c r="A400" s="24"/>
      <c r="B400" s="24"/>
      <c r="C400" s="42"/>
      <c r="D400" s="23"/>
      <c r="G400" s="18"/>
      <c r="H400" s="18"/>
      <c r="I400" s="58"/>
      <c r="J400" s="58"/>
      <c r="K400" s="18"/>
      <c r="L400" s="58"/>
      <c r="M400" s="58"/>
      <c r="N400" s="58"/>
      <c r="O400" s="58"/>
      <c r="P400" s="58"/>
    </row>
    <row r="401" spans="1:16" x14ac:dyDescent="0.25">
      <c r="A401" s="24"/>
      <c r="B401" s="24"/>
      <c r="C401" s="42"/>
      <c r="D401" s="23"/>
      <c r="G401" s="18"/>
      <c r="H401" s="18"/>
      <c r="I401" s="58"/>
      <c r="J401" s="58"/>
      <c r="K401" s="18"/>
      <c r="L401" s="58"/>
      <c r="M401" s="58"/>
      <c r="N401" s="58"/>
      <c r="O401" s="58"/>
      <c r="P401" s="58"/>
    </row>
    <row r="402" spans="1:16" x14ac:dyDescent="0.25">
      <c r="A402" s="24"/>
      <c r="B402" s="24"/>
      <c r="C402" s="42"/>
      <c r="D402" s="23"/>
      <c r="G402" s="18"/>
      <c r="H402" s="18"/>
      <c r="I402" s="58"/>
      <c r="J402" s="58"/>
      <c r="K402" s="18"/>
      <c r="L402" s="58"/>
      <c r="M402" s="58"/>
      <c r="N402" s="58"/>
      <c r="O402" s="58"/>
      <c r="P402" s="58"/>
    </row>
    <row r="403" spans="1:16" x14ac:dyDescent="0.25">
      <c r="A403" s="24"/>
      <c r="B403" s="24"/>
      <c r="C403" s="42"/>
      <c r="D403" s="23"/>
      <c r="G403" s="18"/>
      <c r="H403" s="18"/>
      <c r="I403" s="58"/>
      <c r="J403" s="58"/>
      <c r="K403" s="18"/>
      <c r="L403" s="58"/>
      <c r="M403" s="58"/>
      <c r="N403" s="58"/>
      <c r="O403" s="58"/>
      <c r="P403" s="58"/>
    </row>
    <row r="404" spans="1:16" x14ac:dyDescent="0.25">
      <c r="A404" s="24"/>
      <c r="B404" s="24"/>
      <c r="C404" s="42"/>
      <c r="D404" s="23"/>
      <c r="G404" s="18"/>
      <c r="H404" s="18"/>
      <c r="I404" s="58"/>
      <c r="J404" s="58"/>
      <c r="K404" s="18"/>
      <c r="L404" s="58"/>
      <c r="M404" s="58"/>
      <c r="N404" s="58"/>
      <c r="O404" s="58"/>
      <c r="P404" s="58"/>
    </row>
    <row r="405" spans="1:16" x14ac:dyDescent="0.25">
      <c r="A405" s="24"/>
      <c r="B405" s="24"/>
      <c r="C405" s="42"/>
      <c r="D405" s="23"/>
      <c r="G405" s="18"/>
      <c r="H405" s="18"/>
      <c r="I405" s="58"/>
      <c r="J405" s="58"/>
      <c r="K405" s="18"/>
      <c r="L405" s="58"/>
      <c r="M405" s="58"/>
      <c r="N405" s="58"/>
      <c r="O405" s="58"/>
      <c r="P405" s="58"/>
    </row>
    <row r="406" spans="1:16" x14ac:dyDescent="0.25">
      <c r="A406" s="24"/>
      <c r="B406" s="24"/>
      <c r="C406" s="42"/>
      <c r="D406" s="23"/>
      <c r="G406" s="18"/>
      <c r="H406" s="18"/>
      <c r="I406" s="58"/>
      <c r="J406" s="58"/>
      <c r="K406" s="18"/>
      <c r="L406" s="58"/>
      <c r="M406" s="58"/>
      <c r="N406" s="58"/>
      <c r="O406" s="58"/>
      <c r="P406" s="58"/>
    </row>
    <row r="407" spans="1:16" x14ac:dyDescent="0.25">
      <c r="A407" s="24"/>
      <c r="B407" s="24"/>
      <c r="C407" s="42"/>
      <c r="D407" s="23"/>
      <c r="G407" s="18"/>
      <c r="H407" s="18"/>
      <c r="I407" s="58"/>
      <c r="J407" s="58"/>
      <c r="K407" s="18"/>
      <c r="L407" s="58"/>
      <c r="M407" s="58"/>
      <c r="N407" s="58"/>
      <c r="O407" s="58"/>
      <c r="P407" s="58"/>
    </row>
    <row r="408" spans="1:16" x14ac:dyDescent="0.25">
      <c r="A408" s="24"/>
      <c r="B408" s="24"/>
      <c r="C408" s="42"/>
      <c r="D408" s="23"/>
      <c r="G408" s="18"/>
      <c r="H408" s="18"/>
      <c r="I408" s="58"/>
      <c r="J408" s="58"/>
      <c r="K408" s="18"/>
      <c r="L408" s="58"/>
      <c r="M408" s="58"/>
      <c r="N408" s="58"/>
      <c r="O408" s="58"/>
      <c r="P408" s="58"/>
    </row>
    <row r="409" spans="1:16" x14ac:dyDescent="0.25">
      <c r="A409" s="24"/>
      <c r="B409" s="24"/>
      <c r="C409" s="42"/>
      <c r="D409" s="23"/>
      <c r="G409" s="18"/>
      <c r="H409" s="18"/>
      <c r="I409" s="58"/>
      <c r="J409" s="58"/>
      <c r="K409" s="18"/>
      <c r="L409" s="58"/>
      <c r="M409" s="58"/>
      <c r="N409" s="58"/>
      <c r="O409" s="58"/>
      <c r="P409" s="58"/>
    </row>
    <row r="410" spans="1:16" x14ac:dyDescent="0.25">
      <c r="A410" s="24"/>
      <c r="B410" s="24"/>
      <c r="C410" s="42"/>
      <c r="D410" s="23"/>
      <c r="G410" s="18"/>
      <c r="H410" s="18"/>
      <c r="I410" s="58"/>
      <c r="J410" s="58"/>
      <c r="K410" s="18"/>
      <c r="L410" s="58"/>
      <c r="M410" s="58"/>
      <c r="N410" s="58"/>
      <c r="O410" s="58"/>
      <c r="P410" s="58"/>
    </row>
    <row r="411" spans="1:16" x14ac:dyDescent="0.25">
      <c r="A411" s="24"/>
      <c r="B411" s="24"/>
      <c r="C411" s="42"/>
      <c r="D411" s="23"/>
      <c r="G411" s="18"/>
      <c r="H411" s="18"/>
      <c r="I411" s="58"/>
      <c r="J411" s="58"/>
      <c r="K411" s="18"/>
      <c r="L411" s="58"/>
      <c r="M411" s="58"/>
      <c r="N411" s="58"/>
      <c r="O411" s="58"/>
      <c r="P411" s="58"/>
    </row>
    <row r="412" spans="1:16" x14ac:dyDescent="0.25">
      <c r="A412" s="24"/>
      <c r="B412" s="24"/>
      <c r="C412" s="42"/>
      <c r="D412" s="23"/>
      <c r="G412" s="18"/>
      <c r="H412" s="18"/>
      <c r="I412" s="58"/>
      <c r="J412" s="58"/>
      <c r="K412" s="18"/>
      <c r="L412" s="58"/>
      <c r="M412" s="58"/>
      <c r="N412" s="58"/>
      <c r="O412" s="58"/>
      <c r="P412" s="58"/>
    </row>
    <row r="413" spans="1:16" x14ac:dyDescent="0.25">
      <c r="A413" s="24"/>
      <c r="B413" s="24"/>
      <c r="C413" s="42"/>
      <c r="D413" s="23"/>
      <c r="G413" s="18"/>
      <c r="H413" s="18"/>
      <c r="I413" s="58"/>
      <c r="J413" s="58"/>
      <c r="K413" s="18"/>
      <c r="L413" s="58"/>
      <c r="M413" s="58"/>
      <c r="N413" s="58"/>
      <c r="O413" s="58"/>
      <c r="P413" s="58"/>
    </row>
    <row r="414" spans="1:16" x14ac:dyDescent="0.25">
      <c r="A414" s="24"/>
      <c r="B414" s="24"/>
      <c r="C414" s="42"/>
      <c r="D414" s="23"/>
      <c r="G414" s="18"/>
      <c r="H414" s="18"/>
      <c r="I414" s="58"/>
      <c r="J414" s="58"/>
      <c r="K414" s="18"/>
      <c r="L414" s="58"/>
      <c r="M414" s="58"/>
      <c r="N414" s="58"/>
      <c r="O414" s="58"/>
      <c r="P414" s="58"/>
    </row>
    <row r="415" spans="1:16" x14ac:dyDescent="0.25">
      <c r="A415" s="24"/>
      <c r="B415" s="24"/>
      <c r="C415" s="42"/>
      <c r="D415" s="23"/>
      <c r="G415" s="18"/>
      <c r="H415" s="18"/>
      <c r="I415" s="58"/>
      <c r="J415" s="58"/>
      <c r="K415" s="18"/>
      <c r="L415" s="58"/>
      <c r="M415" s="58"/>
      <c r="N415" s="58"/>
      <c r="O415" s="58"/>
      <c r="P415" s="58"/>
    </row>
    <row r="416" spans="1:16" x14ac:dyDescent="0.25">
      <c r="A416" s="24"/>
      <c r="B416" s="24"/>
      <c r="C416" s="42"/>
      <c r="D416" s="23"/>
      <c r="G416" s="18"/>
      <c r="H416" s="18"/>
      <c r="I416" s="58"/>
      <c r="J416" s="58"/>
      <c r="K416" s="18"/>
      <c r="L416" s="58"/>
      <c r="M416" s="58"/>
      <c r="N416" s="58"/>
      <c r="O416" s="58"/>
      <c r="P416" s="58"/>
    </row>
    <row r="417" spans="1:16" x14ac:dyDescent="0.25">
      <c r="A417" s="24"/>
      <c r="B417" s="24"/>
      <c r="C417" s="42"/>
      <c r="D417" s="23"/>
      <c r="G417" s="18"/>
      <c r="H417" s="18"/>
      <c r="I417" s="58"/>
      <c r="J417" s="58"/>
      <c r="K417" s="18"/>
      <c r="L417" s="58"/>
      <c r="M417" s="58"/>
      <c r="N417" s="58"/>
      <c r="O417" s="58"/>
      <c r="P417" s="58"/>
    </row>
    <row r="418" spans="1:16" x14ac:dyDescent="0.25">
      <c r="A418" s="24"/>
      <c r="B418" s="24"/>
      <c r="C418" s="42"/>
      <c r="D418" s="23"/>
      <c r="G418" s="18"/>
      <c r="H418" s="18"/>
      <c r="I418" s="58"/>
      <c r="J418" s="58"/>
      <c r="K418" s="18"/>
      <c r="L418" s="58"/>
      <c r="M418" s="58"/>
      <c r="N418" s="58"/>
      <c r="O418" s="58"/>
      <c r="P418" s="58"/>
    </row>
    <row r="419" spans="1:16" x14ac:dyDescent="0.25">
      <c r="A419" s="24"/>
      <c r="B419" s="24"/>
      <c r="C419" s="42"/>
      <c r="D419" s="23"/>
      <c r="G419" s="18"/>
      <c r="H419" s="18"/>
      <c r="I419" s="58"/>
      <c r="J419" s="58"/>
      <c r="K419" s="18"/>
      <c r="L419" s="58"/>
      <c r="M419" s="58"/>
      <c r="N419" s="58"/>
      <c r="O419" s="58"/>
      <c r="P419" s="58"/>
    </row>
    <row r="420" spans="1:16" x14ac:dyDescent="0.25">
      <c r="A420" s="24"/>
      <c r="B420" s="24"/>
      <c r="C420" s="42"/>
      <c r="D420" s="23"/>
      <c r="G420" s="18"/>
      <c r="H420" s="18"/>
      <c r="I420" s="58"/>
      <c r="J420" s="58"/>
      <c r="K420" s="18"/>
      <c r="L420" s="58"/>
      <c r="M420" s="58"/>
      <c r="N420" s="58"/>
      <c r="O420" s="58"/>
      <c r="P420" s="58"/>
    </row>
    <row r="421" spans="1:16" x14ac:dyDescent="0.25">
      <c r="A421" s="24"/>
      <c r="B421" s="24"/>
      <c r="C421" s="42"/>
      <c r="D421" s="23"/>
      <c r="G421" s="18"/>
      <c r="H421" s="18"/>
      <c r="I421" s="58"/>
      <c r="J421" s="58"/>
      <c r="K421" s="18"/>
      <c r="L421" s="58"/>
      <c r="M421" s="58"/>
      <c r="N421" s="58"/>
      <c r="O421" s="58"/>
      <c r="P421" s="58"/>
    </row>
    <row r="422" spans="1:16" x14ac:dyDescent="0.25">
      <c r="A422" s="24"/>
      <c r="B422" s="24"/>
      <c r="C422" s="42"/>
      <c r="D422" s="23"/>
      <c r="G422" s="18"/>
      <c r="H422" s="18"/>
      <c r="I422" s="58"/>
      <c r="J422" s="58"/>
      <c r="K422" s="18"/>
      <c r="L422" s="58"/>
      <c r="M422" s="58"/>
      <c r="N422" s="58"/>
      <c r="O422" s="58"/>
      <c r="P422" s="58"/>
    </row>
    <row r="423" spans="1:16" x14ac:dyDescent="0.25">
      <c r="A423" s="24"/>
      <c r="B423" s="24"/>
      <c r="C423" s="42"/>
      <c r="D423" s="23"/>
      <c r="G423" s="18"/>
      <c r="H423" s="18"/>
      <c r="I423" s="58"/>
      <c r="J423" s="58"/>
      <c r="K423" s="18"/>
      <c r="L423" s="58"/>
      <c r="M423" s="58"/>
      <c r="N423" s="58"/>
      <c r="O423" s="58"/>
      <c r="P423" s="58"/>
    </row>
    <row r="424" spans="1:16" x14ac:dyDescent="0.25">
      <c r="A424" s="24"/>
      <c r="B424" s="24"/>
      <c r="C424" s="42"/>
      <c r="D424" s="23"/>
      <c r="G424" s="18"/>
      <c r="H424" s="18"/>
      <c r="I424" s="58"/>
      <c r="J424" s="58"/>
      <c r="K424" s="18"/>
      <c r="L424" s="58"/>
      <c r="M424" s="58"/>
      <c r="N424" s="58"/>
      <c r="O424" s="58"/>
      <c r="P424" s="58"/>
    </row>
    <row r="425" spans="1:16" x14ac:dyDescent="0.25">
      <c r="A425" s="24"/>
      <c r="B425" s="24"/>
      <c r="C425" s="42"/>
      <c r="D425" s="23"/>
      <c r="G425" s="18"/>
      <c r="H425" s="18"/>
      <c r="I425" s="58"/>
      <c r="J425" s="58"/>
      <c r="K425" s="18"/>
      <c r="L425" s="58"/>
      <c r="M425" s="58"/>
      <c r="N425" s="58"/>
      <c r="O425" s="58"/>
      <c r="P425" s="58"/>
    </row>
    <row r="426" spans="1:16" x14ac:dyDescent="0.25">
      <c r="A426" s="24"/>
      <c r="B426" s="24"/>
      <c r="C426" s="42"/>
      <c r="D426" s="23"/>
      <c r="G426" s="18"/>
      <c r="H426" s="18"/>
      <c r="I426" s="58"/>
      <c r="J426" s="58"/>
      <c r="K426" s="18"/>
      <c r="L426" s="58"/>
      <c r="M426" s="58"/>
      <c r="N426" s="58"/>
      <c r="O426" s="58"/>
      <c r="P426" s="58"/>
    </row>
    <row r="427" spans="1:16" x14ac:dyDescent="0.25">
      <c r="A427" s="24"/>
      <c r="B427" s="24"/>
      <c r="C427" s="42"/>
      <c r="D427" s="23"/>
      <c r="G427" s="18"/>
      <c r="H427" s="18"/>
      <c r="I427" s="58"/>
      <c r="J427" s="58"/>
      <c r="K427" s="18"/>
      <c r="L427" s="58"/>
      <c r="M427" s="58"/>
      <c r="N427" s="58"/>
      <c r="O427" s="58"/>
      <c r="P427" s="58"/>
    </row>
    <row r="428" spans="1:16" x14ac:dyDescent="0.25">
      <c r="A428" s="24"/>
      <c r="B428" s="24"/>
      <c r="C428" s="42"/>
      <c r="D428" s="23"/>
      <c r="G428" s="18"/>
      <c r="H428" s="18"/>
      <c r="I428" s="58"/>
      <c r="J428" s="58"/>
      <c r="K428" s="18"/>
      <c r="L428" s="58"/>
      <c r="M428" s="58"/>
      <c r="N428" s="58"/>
      <c r="O428" s="58"/>
      <c r="P428" s="58"/>
    </row>
    <row r="429" spans="1:16" x14ac:dyDescent="0.25">
      <c r="A429" s="24"/>
      <c r="B429" s="24"/>
      <c r="C429" s="42"/>
      <c r="D429" s="23"/>
      <c r="G429" s="18"/>
      <c r="H429" s="18"/>
      <c r="I429" s="58"/>
      <c r="J429" s="58"/>
      <c r="K429" s="18"/>
      <c r="L429" s="58"/>
      <c r="M429" s="58"/>
      <c r="N429" s="58"/>
      <c r="O429" s="58"/>
      <c r="P429" s="58"/>
    </row>
    <row r="430" spans="1:16" x14ac:dyDescent="0.25">
      <c r="A430" s="24"/>
      <c r="B430" s="24"/>
      <c r="C430" s="42"/>
      <c r="D430" s="23"/>
      <c r="G430" s="18"/>
      <c r="H430" s="18"/>
      <c r="I430" s="58"/>
      <c r="J430" s="58"/>
      <c r="K430" s="18"/>
      <c r="L430" s="58"/>
      <c r="M430" s="58"/>
      <c r="N430" s="58"/>
      <c r="O430" s="58"/>
      <c r="P430" s="58"/>
    </row>
    <row r="431" spans="1:16" x14ac:dyDescent="0.25">
      <c r="A431" s="24"/>
      <c r="B431" s="24"/>
      <c r="C431" s="42"/>
      <c r="D431" s="23"/>
      <c r="G431" s="18"/>
      <c r="H431" s="18"/>
      <c r="I431" s="58"/>
      <c r="J431" s="58"/>
      <c r="K431" s="18"/>
      <c r="L431" s="58"/>
      <c r="M431" s="58"/>
      <c r="N431" s="58"/>
      <c r="O431" s="58"/>
      <c r="P431" s="58"/>
    </row>
    <row r="432" spans="1:16" x14ac:dyDescent="0.25">
      <c r="A432" s="24"/>
      <c r="B432" s="24"/>
      <c r="C432" s="42"/>
      <c r="D432" s="23"/>
      <c r="G432" s="18"/>
      <c r="H432" s="18"/>
      <c r="I432" s="58"/>
      <c r="J432" s="58"/>
      <c r="K432" s="18"/>
      <c r="L432" s="58"/>
      <c r="M432" s="58"/>
      <c r="N432" s="58"/>
      <c r="O432" s="58"/>
      <c r="P432" s="58"/>
    </row>
    <row r="433" spans="1:16" x14ac:dyDescent="0.25">
      <c r="A433" s="24"/>
      <c r="B433" s="24"/>
      <c r="C433" s="42"/>
      <c r="D433" s="23"/>
      <c r="G433" s="18"/>
      <c r="H433" s="18"/>
      <c r="I433" s="58"/>
      <c r="J433" s="58"/>
      <c r="K433" s="18"/>
      <c r="L433" s="58"/>
      <c r="M433" s="58"/>
      <c r="N433" s="58"/>
      <c r="O433" s="58"/>
      <c r="P433" s="58"/>
    </row>
    <row r="434" spans="1:16" x14ac:dyDescent="0.25">
      <c r="A434" s="24"/>
      <c r="B434" s="24"/>
      <c r="C434" s="42"/>
      <c r="D434" s="23"/>
      <c r="G434" s="18"/>
      <c r="H434" s="18"/>
      <c r="I434" s="58"/>
      <c r="J434" s="58"/>
      <c r="K434" s="18"/>
      <c r="L434" s="58"/>
      <c r="M434" s="58"/>
      <c r="N434" s="58"/>
      <c r="O434" s="58"/>
      <c r="P434" s="58"/>
    </row>
    <row r="435" spans="1:16" x14ac:dyDescent="0.25">
      <c r="A435" s="24"/>
      <c r="B435" s="24"/>
      <c r="C435" s="42"/>
      <c r="D435" s="23"/>
      <c r="G435" s="18"/>
      <c r="H435" s="18"/>
      <c r="I435" s="58"/>
      <c r="J435" s="58"/>
      <c r="K435" s="18"/>
      <c r="L435" s="58"/>
      <c r="M435" s="58"/>
      <c r="N435" s="58"/>
      <c r="O435" s="58"/>
      <c r="P435" s="58"/>
    </row>
    <row r="436" spans="1:16" x14ac:dyDescent="0.25">
      <c r="A436" s="24"/>
      <c r="B436" s="24"/>
      <c r="C436" s="42"/>
      <c r="D436" s="23"/>
      <c r="G436" s="18"/>
      <c r="H436" s="18"/>
      <c r="I436" s="58"/>
      <c r="J436" s="58"/>
      <c r="K436" s="18"/>
      <c r="L436" s="58"/>
      <c r="M436" s="58"/>
      <c r="N436" s="58"/>
      <c r="O436" s="58"/>
      <c r="P436" s="58"/>
    </row>
    <row r="437" spans="1:16" x14ac:dyDescent="0.25">
      <c r="A437" s="24"/>
      <c r="B437" s="24"/>
      <c r="C437" s="42"/>
      <c r="D437" s="23"/>
      <c r="G437" s="18"/>
      <c r="H437" s="18"/>
      <c r="I437" s="58"/>
      <c r="J437" s="58"/>
      <c r="K437" s="18"/>
      <c r="L437" s="58"/>
      <c r="M437" s="58"/>
      <c r="N437" s="58"/>
      <c r="O437" s="58"/>
      <c r="P437" s="58"/>
    </row>
    <row r="438" spans="1:16" x14ac:dyDescent="0.25">
      <c r="A438" s="24"/>
      <c r="B438" s="24"/>
      <c r="C438" s="42"/>
      <c r="D438" s="23"/>
      <c r="G438" s="18"/>
      <c r="H438" s="18"/>
      <c r="I438" s="58"/>
      <c r="J438" s="58"/>
      <c r="K438" s="18"/>
      <c r="L438" s="58"/>
      <c r="M438" s="58"/>
      <c r="N438" s="58"/>
      <c r="O438" s="58"/>
      <c r="P438" s="58"/>
    </row>
    <row r="439" spans="1:16" x14ac:dyDescent="0.25">
      <c r="A439" s="24"/>
      <c r="B439" s="24"/>
      <c r="C439" s="42"/>
      <c r="D439" s="23"/>
      <c r="G439" s="18"/>
      <c r="H439" s="18"/>
      <c r="I439" s="58"/>
      <c r="J439" s="58"/>
      <c r="K439" s="18"/>
      <c r="L439" s="58"/>
      <c r="M439" s="58"/>
      <c r="N439" s="58"/>
      <c r="O439" s="58"/>
      <c r="P439" s="58"/>
    </row>
    <row r="440" spans="1:16" x14ac:dyDescent="0.25">
      <c r="A440" s="24"/>
      <c r="B440" s="24"/>
      <c r="C440" s="42"/>
      <c r="D440" s="23"/>
      <c r="G440" s="18"/>
      <c r="H440" s="18"/>
      <c r="I440" s="58"/>
      <c r="J440" s="58"/>
      <c r="K440" s="18"/>
      <c r="L440" s="58"/>
      <c r="M440" s="58"/>
      <c r="N440" s="58"/>
      <c r="O440" s="58"/>
      <c r="P440" s="58"/>
    </row>
    <row r="441" spans="1:16" x14ac:dyDescent="0.25">
      <c r="A441" s="24"/>
      <c r="B441" s="24"/>
      <c r="C441" s="42"/>
      <c r="D441" s="23"/>
      <c r="G441" s="18"/>
      <c r="H441" s="18"/>
      <c r="I441" s="58"/>
      <c r="J441" s="58"/>
      <c r="K441" s="18"/>
      <c r="L441" s="58"/>
      <c r="M441" s="58"/>
      <c r="N441" s="58"/>
      <c r="O441" s="58"/>
      <c r="P441" s="58"/>
    </row>
    <row r="442" spans="1:16" x14ac:dyDescent="0.25">
      <c r="A442" s="24"/>
      <c r="B442" s="24"/>
      <c r="C442" s="42"/>
      <c r="D442" s="23"/>
      <c r="G442" s="18"/>
      <c r="H442" s="18"/>
      <c r="I442" s="58"/>
      <c r="J442" s="58"/>
      <c r="K442" s="18"/>
      <c r="L442" s="58"/>
      <c r="M442" s="58"/>
      <c r="N442" s="58"/>
      <c r="O442" s="58"/>
      <c r="P442" s="58"/>
    </row>
    <row r="443" spans="1:16" x14ac:dyDescent="0.25">
      <c r="A443" s="24"/>
      <c r="B443" s="24"/>
      <c r="C443" s="42"/>
      <c r="D443" s="23"/>
      <c r="G443" s="18"/>
      <c r="H443" s="18"/>
      <c r="I443" s="58"/>
      <c r="J443" s="58"/>
      <c r="K443" s="18"/>
      <c r="L443" s="58"/>
      <c r="M443" s="58"/>
      <c r="N443" s="58"/>
      <c r="O443" s="58"/>
      <c r="P443" s="58"/>
    </row>
    <row r="444" spans="1:16" x14ac:dyDescent="0.25">
      <c r="A444" s="24"/>
      <c r="B444" s="24"/>
      <c r="C444" s="42"/>
      <c r="D444" s="23"/>
      <c r="G444" s="18"/>
      <c r="H444" s="18"/>
      <c r="I444" s="58"/>
      <c r="J444" s="58"/>
      <c r="K444" s="18"/>
      <c r="L444" s="58"/>
      <c r="M444" s="58"/>
      <c r="N444" s="58"/>
      <c r="O444" s="58"/>
      <c r="P444" s="58"/>
    </row>
    <row r="445" spans="1:16" x14ac:dyDescent="0.25">
      <c r="A445" s="24"/>
      <c r="B445" s="24"/>
      <c r="C445" s="42"/>
      <c r="D445" s="23"/>
      <c r="G445" s="18"/>
      <c r="H445" s="18"/>
      <c r="I445" s="58"/>
      <c r="J445" s="58"/>
      <c r="K445" s="18"/>
      <c r="L445" s="58"/>
      <c r="M445" s="58"/>
      <c r="N445" s="58"/>
      <c r="O445" s="58"/>
      <c r="P445" s="58"/>
    </row>
    <row r="446" spans="1:16" x14ac:dyDescent="0.25">
      <c r="A446" s="24"/>
      <c r="B446" s="24"/>
      <c r="C446" s="42"/>
      <c r="D446" s="23"/>
      <c r="G446" s="18"/>
      <c r="H446" s="18"/>
      <c r="I446" s="58"/>
      <c r="J446" s="58"/>
      <c r="K446" s="18"/>
      <c r="L446" s="58"/>
      <c r="M446" s="58"/>
      <c r="N446" s="58"/>
      <c r="O446" s="58"/>
      <c r="P446" s="58"/>
    </row>
    <row r="447" spans="1:16" x14ac:dyDescent="0.25">
      <c r="A447" s="24"/>
      <c r="B447" s="24"/>
      <c r="C447" s="42"/>
      <c r="D447" s="23"/>
      <c r="G447" s="18"/>
      <c r="H447" s="18"/>
      <c r="I447" s="58"/>
      <c r="J447" s="58"/>
      <c r="K447" s="18"/>
      <c r="L447" s="58"/>
      <c r="M447" s="58"/>
      <c r="N447" s="58"/>
      <c r="O447" s="58"/>
      <c r="P447" s="58"/>
    </row>
    <row r="448" spans="1:16" x14ac:dyDescent="0.25">
      <c r="A448" s="24"/>
      <c r="B448" s="24"/>
      <c r="C448" s="42"/>
      <c r="D448" s="23"/>
      <c r="G448" s="18"/>
      <c r="H448" s="18"/>
      <c r="I448" s="58"/>
      <c r="J448" s="58"/>
      <c r="K448" s="18"/>
      <c r="L448" s="58"/>
      <c r="M448" s="58"/>
      <c r="N448" s="58"/>
      <c r="O448" s="58"/>
      <c r="P448" s="58"/>
    </row>
    <row r="449" spans="1:16" x14ac:dyDescent="0.25">
      <c r="A449" s="24"/>
      <c r="B449" s="24"/>
      <c r="C449" s="42"/>
      <c r="D449" s="23"/>
      <c r="G449" s="18"/>
      <c r="H449" s="18"/>
      <c r="I449" s="58"/>
      <c r="J449" s="58"/>
      <c r="K449" s="18"/>
      <c r="L449" s="58"/>
      <c r="M449" s="58"/>
      <c r="N449" s="58"/>
      <c r="O449" s="58"/>
      <c r="P449" s="58"/>
    </row>
    <row r="450" spans="1:16" x14ac:dyDescent="0.25">
      <c r="A450" s="24"/>
      <c r="B450" s="24"/>
      <c r="C450" s="42"/>
      <c r="D450" s="23"/>
      <c r="G450" s="18"/>
      <c r="H450" s="18"/>
      <c r="I450" s="58"/>
      <c r="J450" s="58"/>
      <c r="K450" s="18"/>
      <c r="L450" s="58"/>
      <c r="M450" s="58"/>
      <c r="N450" s="58"/>
      <c r="O450" s="58"/>
      <c r="P450" s="58"/>
    </row>
    <row r="451" spans="1:16" x14ac:dyDescent="0.25">
      <c r="A451" s="24"/>
      <c r="B451" s="24"/>
      <c r="C451" s="42"/>
      <c r="D451" s="23"/>
      <c r="G451" s="18"/>
      <c r="H451" s="18"/>
      <c r="I451" s="58"/>
      <c r="J451" s="58"/>
      <c r="K451" s="18"/>
      <c r="L451" s="58"/>
      <c r="M451" s="58"/>
      <c r="N451" s="58"/>
      <c r="O451" s="58"/>
      <c r="P451" s="58"/>
    </row>
    <row r="452" spans="1:16" x14ac:dyDescent="0.25">
      <c r="A452" s="24"/>
      <c r="B452" s="24"/>
      <c r="C452" s="42"/>
      <c r="D452" s="23"/>
      <c r="G452" s="18"/>
      <c r="H452" s="18"/>
      <c r="I452" s="58"/>
      <c r="J452" s="58"/>
      <c r="K452" s="18"/>
      <c r="L452" s="58"/>
      <c r="M452" s="58"/>
      <c r="N452" s="58"/>
      <c r="O452" s="58"/>
      <c r="P452" s="58"/>
    </row>
    <row r="453" spans="1:16" x14ac:dyDescent="0.25">
      <c r="A453" s="24"/>
      <c r="B453" s="24"/>
      <c r="C453" s="42"/>
      <c r="D453" s="23"/>
      <c r="G453" s="18"/>
      <c r="H453" s="18"/>
      <c r="I453" s="58"/>
      <c r="J453" s="58"/>
      <c r="K453" s="18"/>
      <c r="L453" s="58"/>
      <c r="M453" s="58"/>
      <c r="N453" s="58"/>
      <c r="O453" s="58"/>
      <c r="P453" s="58"/>
    </row>
    <row r="454" spans="1:16" x14ac:dyDescent="0.25">
      <c r="A454" s="24"/>
      <c r="B454" s="24"/>
      <c r="C454" s="42"/>
      <c r="D454" s="23"/>
      <c r="G454" s="18"/>
      <c r="H454" s="18"/>
      <c r="I454" s="58"/>
      <c r="J454" s="58"/>
      <c r="K454" s="18"/>
      <c r="L454" s="58"/>
      <c r="M454" s="58"/>
      <c r="N454" s="58"/>
      <c r="O454" s="58"/>
      <c r="P454" s="58"/>
    </row>
    <row r="455" spans="1:16" x14ac:dyDescent="0.25">
      <c r="A455" s="24"/>
      <c r="B455" s="24"/>
      <c r="C455" s="42"/>
      <c r="D455" s="23"/>
      <c r="G455" s="18"/>
      <c r="H455" s="18"/>
      <c r="I455" s="58"/>
      <c r="J455" s="58"/>
      <c r="K455" s="18"/>
      <c r="L455" s="58"/>
      <c r="M455" s="58"/>
      <c r="N455" s="58"/>
      <c r="O455" s="58"/>
      <c r="P455" s="58"/>
    </row>
    <row r="456" spans="1:16" x14ac:dyDescent="0.25">
      <c r="A456" s="24"/>
      <c r="B456" s="24"/>
      <c r="C456" s="42"/>
      <c r="D456" s="23"/>
      <c r="G456" s="18"/>
      <c r="H456" s="18"/>
      <c r="I456" s="58"/>
      <c r="J456" s="58"/>
      <c r="K456" s="18"/>
      <c r="L456" s="58"/>
      <c r="M456" s="58"/>
      <c r="N456" s="58"/>
      <c r="O456" s="58"/>
      <c r="P456" s="58"/>
    </row>
    <row r="457" spans="1:16" x14ac:dyDescent="0.25">
      <c r="A457" s="24"/>
      <c r="B457" s="24"/>
      <c r="C457" s="42"/>
      <c r="D457" s="23"/>
      <c r="G457" s="18"/>
      <c r="H457" s="18"/>
      <c r="I457" s="58"/>
      <c r="J457" s="58"/>
      <c r="K457" s="18"/>
      <c r="L457" s="58"/>
      <c r="M457" s="58"/>
      <c r="N457" s="58"/>
      <c r="O457" s="58"/>
      <c r="P457" s="58"/>
    </row>
    <row r="458" spans="1:16" x14ac:dyDescent="0.25">
      <c r="A458" s="24"/>
      <c r="B458" s="24"/>
      <c r="C458" s="42"/>
      <c r="D458" s="23"/>
      <c r="G458" s="18"/>
      <c r="H458" s="18"/>
      <c r="I458" s="58"/>
      <c r="J458" s="58"/>
      <c r="K458" s="18"/>
      <c r="L458" s="58"/>
      <c r="M458" s="58"/>
      <c r="N458" s="58"/>
      <c r="O458" s="58"/>
      <c r="P458" s="58"/>
    </row>
    <row r="459" spans="1:16" x14ac:dyDescent="0.25">
      <c r="A459" s="24"/>
      <c r="B459" s="24"/>
      <c r="C459" s="42"/>
      <c r="D459" s="23"/>
      <c r="G459" s="18"/>
      <c r="H459" s="18"/>
      <c r="I459" s="58"/>
      <c r="J459" s="58"/>
      <c r="K459" s="18"/>
      <c r="L459" s="58"/>
      <c r="M459" s="58"/>
      <c r="N459" s="58"/>
      <c r="O459" s="58"/>
      <c r="P459" s="58"/>
    </row>
    <row r="460" spans="1:16" x14ac:dyDescent="0.25">
      <c r="A460" s="24"/>
      <c r="B460" s="24"/>
      <c r="C460" s="42"/>
      <c r="D460" s="23"/>
      <c r="G460" s="18"/>
      <c r="H460" s="18"/>
      <c r="I460" s="58"/>
      <c r="J460" s="58"/>
      <c r="K460" s="18"/>
      <c r="L460" s="58"/>
      <c r="M460" s="58"/>
      <c r="N460" s="58"/>
      <c r="O460" s="58"/>
      <c r="P460" s="58"/>
    </row>
    <row r="461" spans="1:16" x14ac:dyDescent="0.25">
      <c r="A461" s="24"/>
      <c r="B461" s="24"/>
      <c r="C461" s="42"/>
      <c r="D461" s="23"/>
      <c r="G461" s="18"/>
      <c r="H461" s="18"/>
      <c r="I461" s="58"/>
      <c r="J461" s="58"/>
      <c r="K461" s="18"/>
      <c r="L461" s="58"/>
      <c r="M461" s="58"/>
      <c r="N461" s="58"/>
      <c r="O461" s="58"/>
      <c r="P461" s="58"/>
    </row>
    <row r="462" spans="1:16" x14ac:dyDescent="0.25">
      <c r="A462" s="24"/>
      <c r="B462" s="24"/>
      <c r="C462" s="42"/>
      <c r="D462" s="23"/>
      <c r="G462" s="18"/>
      <c r="H462" s="18"/>
      <c r="I462" s="58"/>
      <c r="J462" s="58"/>
      <c r="K462" s="18"/>
      <c r="L462" s="58"/>
      <c r="M462" s="58"/>
      <c r="N462" s="58"/>
      <c r="O462" s="58"/>
      <c r="P462" s="58"/>
    </row>
    <row r="463" spans="1:16" x14ac:dyDescent="0.25">
      <c r="A463" s="24"/>
      <c r="B463" s="24"/>
      <c r="C463" s="42"/>
      <c r="D463" s="23"/>
      <c r="G463" s="18"/>
      <c r="H463" s="18"/>
      <c r="I463" s="58"/>
      <c r="J463" s="58"/>
      <c r="K463" s="18"/>
      <c r="L463" s="58"/>
      <c r="M463" s="58"/>
      <c r="N463" s="58"/>
      <c r="O463" s="58"/>
      <c r="P463" s="58"/>
    </row>
    <row r="464" spans="1:16" x14ac:dyDescent="0.25">
      <c r="A464" s="24"/>
      <c r="B464" s="24"/>
      <c r="C464" s="42"/>
      <c r="D464" s="23"/>
      <c r="G464" s="18"/>
      <c r="H464" s="18"/>
      <c r="I464" s="58"/>
      <c r="J464" s="58"/>
      <c r="K464" s="18"/>
      <c r="L464" s="58"/>
      <c r="M464" s="58"/>
      <c r="N464" s="58"/>
      <c r="O464" s="58"/>
      <c r="P464" s="58"/>
    </row>
    <row r="465" spans="1:16" x14ac:dyDescent="0.25">
      <c r="A465" s="24"/>
      <c r="B465" s="24"/>
      <c r="C465" s="42"/>
      <c r="D465" s="23"/>
      <c r="G465" s="18"/>
      <c r="H465" s="18"/>
      <c r="I465" s="58"/>
      <c r="J465" s="58"/>
      <c r="K465" s="18"/>
      <c r="L465" s="58"/>
      <c r="M465" s="58"/>
      <c r="N465" s="58"/>
      <c r="O465" s="58"/>
      <c r="P465" s="58"/>
    </row>
    <row r="466" spans="1:16" x14ac:dyDescent="0.25">
      <c r="A466" s="24"/>
      <c r="B466" s="24"/>
      <c r="C466" s="42"/>
      <c r="D466" s="23"/>
      <c r="G466" s="18"/>
      <c r="H466" s="18"/>
      <c r="I466" s="58"/>
      <c r="J466" s="58"/>
      <c r="K466" s="18"/>
      <c r="L466" s="58"/>
      <c r="M466" s="58"/>
      <c r="N466" s="58"/>
      <c r="O466" s="58"/>
      <c r="P466" s="58"/>
    </row>
    <row r="467" spans="1:16" x14ac:dyDescent="0.25">
      <c r="A467" s="24"/>
      <c r="B467" s="24"/>
      <c r="C467" s="42"/>
      <c r="D467" s="23"/>
      <c r="G467" s="18"/>
      <c r="H467" s="18"/>
      <c r="I467" s="58"/>
      <c r="J467" s="58"/>
      <c r="K467" s="18"/>
      <c r="L467" s="58"/>
      <c r="M467" s="58"/>
      <c r="N467" s="58"/>
      <c r="O467" s="58"/>
      <c r="P467" s="58"/>
    </row>
    <row r="468" spans="1:16" x14ac:dyDescent="0.25">
      <c r="A468" s="24"/>
      <c r="B468" s="24"/>
      <c r="C468" s="42"/>
      <c r="D468" s="23"/>
      <c r="G468" s="18"/>
      <c r="H468" s="18"/>
      <c r="I468" s="58"/>
      <c r="J468" s="58"/>
      <c r="K468" s="18"/>
      <c r="L468" s="58"/>
      <c r="M468" s="58"/>
      <c r="N468" s="58"/>
      <c r="O468" s="58"/>
      <c r="P468" s="58"/>
    </row>
    <row r="469" spans="1:16" x14ac:dyDescent="0.25">
      <c r="A469" s="24"/>
      <c r="B469" s="24"/>
      <c r="C469" s="42"/>
      <c r="D469" s="23"/>
      <c r="G469" s="18"/>
      <c r="H469" s="18"/>
      <c r="I469" s="58"/>
      <c r="J469" s="58"/>
      <c r="K469" s="18"/>
      <c r="L469" s="58"/>
      <c r="M469" s="58"/>
      <c r="N469" s="58"/>
      <c r="O469" s="58"/>
      <c r="P469" s="58"/>
    </row>
    <row r="470" spans="1:16" x14ac:dyDescent="0.25">
      <c r="A470" s="24"/>
      <c r="B470" s="24"/>
      <c r="C470" s="42"/>
      <c r="D470" s="23"/>
      <c r="G470" s="18"/>
      <c r="H470" s="18"/>
      <c r="I470" s="58"/>
      <c r="J470" s="58"/>
      <c r="K470" s="18"/>
      <c r="L470" s="58"/>
      <c r="M470" s="58"/>
      <c r="N470" s="58"/>
      <c r="O470" s="58"/>
      <c r="P470" s="58"/>
    </row>
    <row r="471" spans="1:16" x14ac:dyDescent="0.25">
      <c r="A471" s="24"/>
      <c r="B471" s="24"/>
      <c r="C471" s="42"/>
      <c r="D471" s="23"/>
      <c r="G471" s="18"/>
      <c r="H471" s="18"/>
      <c r="I471" s="58"/>
      <c r="J471" s="58"/>
      <c r="K471" s="18"/>
      <c r="L471" s="58"/>
      <c r="M471" s="58"/>
      <c r="N471" s="58"/>
      <c r="O471" s="58"/>
      <c r="P471" s="58"/>
    </row>
    <row r="472" spans="1:16" x14ac:dyDescent="0.25">
      <c r="A472" s="24"/>
      <c r="B472" s="24"/>
      <c r="C472" s="42"/>
      <c r="D472" s="23"/>
      <c r="G472" s="18"/>
      <c r="H472" s="18"/>
      <c r="I472" s="58"/>
      <c r="J472" s="58"/>
      <c r="K472" s="18"/>
      <c r="L472" s="58"/>
      <c r="M472" s="58"/>
      <c r="N472" s="58"/>
      <c r="O472" s="58"/>
      <c r="P472" s="58"/>
    </row>
    <row r="473" spans="1:16" x14ac:dyDescent="0.25">
      <c r="A473" s="24"/>
      <c r="B473" s="24"/>
      <c r="C473" s="42"/>
      <c r="D473" s="23"/>
      <c r="G473" s="18"/>
      <c r="H473" s="18"/>
      <c r="I473" s="58"/>
      <c r="J473" s="58"/>
      <c r="K473" s="18"/>
      <c r="L473" s="58"/>
      <c r="M473" s="58"/>
      <c r="N473" s="58"/>
      <c r="O473" s="58"/>
      <c r="P473" s="58"/>
    </row>
    <row r="474" spans="1:16" x14ac:dyDescent="0.25">
      <c r="A474" s="24"/>
      <c r="B474" s="24"/>
      <c r="C474" s="42"/>
      <c r="D474" s="23"/>
      <c r="G474" s="18"/>
      <c r="H474" s="18"/>
      <c r="I474" s="58"/>
      <c r="J474" s="58"/>
      <c r="K474" s="18"/>
      <c r="L474" s="58"/>
      <c r="M474" s="58"/>
      <c r="N474" s="58"/>
      <c r="O474" s="58"/>
      <c r="P474" s="58"/>
    </row>
    <row r="475" spans="1:16" x14ac:dyDescent="0.25">
      <c r="A475" s="24"/>
      <c r="B475" s="24"/>
      <c r="C475" s="42"/>
      <c r="D475" s="23"/>
      <c r="G475" s="18"/>
      <c r="H475" s="18"/>
      <c r="I475" s="58"/>
      <c r="J475" s="58"/>
      <c r="K475" s="18"/>
      <c r="L475" s="58"/>
      <c r="M475" s="58"/>
      <c r="N475" s="58"/>
      <c r="O475" s="58"/>
      <c r="P475" s="58"/>
    </row>
    <row r="476" spans="1:16" x14ac:dyDescent="0.25">
      <c r="A476" s="24"/>
      <c r="B476" s="24"/>
      <c r="C476" s="42"/>
      <c r="D476" s="23"/>
      <c r="G476" s="18"/>
      <c r="H476" s="18"/>
      <c r="I476" s="58"/>
      <c r="J476" s="58"/>
      <c r="K476" s="18"/>
      <c r="L476" s="58"/>
      <c r="M476" s="58"/>
      <c r="N476" s="58"/>
      <c r="O476" s="58"/>
      <c r="P476" s="58"/>
    </row>
    <row r="477" spans="1:16" x14ac:dyDescent="0.25">
      <c r="A477" s="24"/>
      <c r="B477" s="24"/>
      <c r="C477" s="42"/>
      <c r="D477" s="23"/>
      <c r="G477" s="18"/>
      <c r="H477" s="18"/>
      <c r="I477" s="58"/>
      <c r="J477" s="58"/>
      <c r="K477" s="18"/>
      <c r="L477" s="58"/>
      <c r="M477" s="58"/>
      <c r="N477" s="58"/>
      <c r="O477" s="58"/>
      <c r="P477" s="58"/>
    </row>
    <row r="478" spans="1:16" x14ac:dyDescent="0.25">
      <c r="A478" s="24"/>
      <c r="B478" s="24"/>
      <c r="C478" s="42"/>
      <c r="D478" s="23"/>
      <c r="G478" s="18"/>
      <c r="H478" s="18"/>
      <c r="I478" s="58"/>
      <c r="J478" s="58"/>
      <c r="K478" s="18"/>
      <c r="L478" s="58"/>
      <c r="M478" s="58"/>
      <c r="N478" s="58"/>
      <c r="O478" s="58"/>
      <c r="P478" s="58"/>
    </row>
    <row r="479" spans="1:16" x14ac:dyDescent="0.25">
      <c r="A479" s="24"/>
      <c r="B479" s="24"/>
      <c r="C479" s="42"/>
      <c r="D479" s="23"/>
      <c r="G479" s="18"/>
      <c r="H479" s="18"/>
      <c r="I479" s="58"/>
      <c r="J479" s="58"/>
      <c r="K479" s="18"/>
      <c r="L479" s="58"/>
      <c r="M479" s="58"/>
      <c r="N479" s="58"/>
      <c r="O479" s="58"/>
      <c r="P479" s="58"/>
    </row>
    <row r="480" spans="1:16" x14ac:dyDescent="0.25">
      <c r="A480" s="24"/>
      <c r="B480" s="24"/>
      <c r="C480" s="42"/>
      <c r="D480" s="23"/>
      <c r="G480" s="18"/>
      <c r="H480" s="18"/>
      <c r="I480" s="58"/>
      <c r="J480" s="58"/>
      <c r="K480" s="18"/>
      <c r="L480" s="58"/>
      <c r="M480" s="58"/>
      <c r="N480" s="58"/>
      <c r="O480" s="58"/>
      <c r="P480" s="58"/>
    </row>
    <row r="481" spans="1:16" x14ac:dyDescent="0.25">
      <c r="A481" s="24"/>
      <c r="B481" s="24"/>
      <c r="C481" s="42"/>
      <c r="D481" s="23"/>
      <c r="G481" s="18"/>
      <c r="H481" s="18"/>
      <c r="I481" s="58"/>
      <c r="J481" s="58"/>
      <c r="K481" s="18"/>
      <c r="L481" s="58"/>
      <c r="M481" s="58"/>
      <c r="N481" s="58"/>
      <c r="O481" s="58"/>
      <c r="P481" s="58"/>
    </row>
    <row r="482" spans="1:16" x14ac:dyDescent="0.25">
      <c r="A482" s="24"/>
      <c r="B482" s="24"/>
      <c r="C482" s="42"/>
      <c r="D482" s="23"/>
      <c r="G482" s="18"/>
      <c r="H482" s="18"/>
      <c r="I482" s="58"/>
      <c r="J482" s="58"/>
      <c r="K482" s="18"/>
      <c r="L482" s="58"/>
      <c r="M482" s="58"/>
      <c r="N482" s="58"/>
      <c r="O482" s="58"/>
      <c r="P482" s="58"/>
    </row>
    <row r="483" spans="1:16" x14ac:dyDescent="0.25">
      <c r="A483" s="24"/>
      <c r="B483" s="24"/>
      <c r="C483" s="42"/>
      <c r="D483" s="23"/>
      <c r="G483" s="18"/>
      <c r="H483" s="18"/>
      <c r="I483" s="58"/>
      <c r="J483" s="58"/>
      <c r="K483" s="18"/>
      <c r="L483" s="58"/>
      <c r="M483" s="58"/>
      <c r="N483" s="58"/>
      <c r="O483" s="58"/>
      <c r="P483" s="58"/>
    </row>
    <row r="484" spans="1:16" x14ac:dyDescent="0.25">
      <c r="A484" s="24"/>
      <c r="B484" s="24"/>
      <c r="C484" s="42"/>
      <c r="D484" s="23"/>
      <c r="G484" s="18"/>
      <c r="H484" s="18"/>
      <c r="I484" s="58"/>
      <c r="J484" s="58"/>
      <c r="K484" s="18"/>
      <c r="L484" s="58"/>
      <c r="M484" s="58"/>
      <c r="N484" s="58"/>
      <c r="O484" s="58"/>
      <c r="P484" s="58"/>
    </row>
    <row r="485" spans="1:16" x14ac:dyDescent="0.25">
      <c r="A485" s="24"/>
      <c r="B485" s="24"/>
      <c r="C485" s="42"/>
      <c r="D485" s="23"/>
      <c r="G485" s="18"/>
      <c r="H485" s="18"/>
      <c r="I485" s="58"/>
      <c r="J485" s="58"/>
      <c r="K485" s="18"/>
      <c r="L485" s="58"/>
      <c r="M485" s="58"/>
      <c r="N485" s="58"/>
      <c r="O485" s="58"/>
      <c r="P485" s="58"/>
    </row>
    <row r="486" spans="1:16" x14ac:dyDescent="0.25">
      <c r="A486" s="24"/>
      <c r="B486" s="24"/>
      <c r="C486" s="42"/>
      <c r="D486" s="23"/>
      <c r="G486" s="18"/>
      <c r="H486" s="18"/>
      <c r="I486" s="58"/>
      <c r="J486" s="58"/>
      <c r="K486" s="18"/>
      <c r="L486" s="58"/>
      <c r="M486" s="58"/>
      <c r="N486" s="58"/>
      <c r="O486" s="58"/>
      <c r="P486" s="58"/>
    </row>
    <row r="487" spans="1:16" x14ac:dyDescent="0.25">
      <c r="A487" s="24"/>
      <c r="B487" s="24"/>
      <c r="C487" s="42"/>
      <c r="D487" s="23"/>
      <c r="G487" s="18"/>
      <c r="H487" s="18"/>
      <c r="I487" s="58"/>
      <c r="J487" s="58"/>
      <c r="K487" s="18"/>
      <c r="L487" s="58"/>
      <c r="M487" s="58"/>
      <c r="N487" s="58"/>
      <c r="O487" s="58"/>
      <c r="P487" s="58"/>
    </row>
    <row r="488" spans="1:16" x14ac:dyDescent="0.25">
      <c r="A488" s="24"/>
      <c r="B488" s="24"/>
      <c r="C488" s="42"/>
      <c r="D488" s="23"/>
      <c r="G488" s="18"/>
      <c r="H488" s="18"/>
      <c r="I488" s="58"/>
      <c r="J488" s="58"/>
      <c r="K488" s="18"/>
      <c r="L488" s="58"/>
      <c r="M488" s="58"/>
      <c r="N488" s="58"/>
      <c r="O488" s="58"/>
      <c r="P488" s="58"/>
    </row>
    <row r="489" spans="1:16" x14ac:dyDescent="0.25">
      <c r="A489" s="24"/>
      <c r="B489" s="24"/>
      <c r="C489" s="42"/>
      <c r="D489" s="23"/>
      <c r="G489" s="18"/>
      <c r="H489" s="18"/>
      <c r="I489" s="58"/>
      <c r="J489" s="58"/>
      <c r="K489" s="18"/>
      <c r="L489" s="58"/>
      <c r="M489" s="58"/>
      <c r="N489" s="58"/>
      <c r="O489" s="58"/>
      <c r="P489" s="58"/>
    </row>
    <row r="490" spans="1:16" x14ac:dyDescent="0.25">
      <c r="A490" s="24"/>
      <c r="B490" s="24"/>
      <c r="C490" s="42"/>
      <c r="D490" s="23"/>
      <c r="G490" s="18"/>
      <c r="H490" s="18"/>
      <c r="I490" s="58"/>
      <c r="J490" s="58"/>
      <c r="K490" s="18"/>
      <c r="L490" s="58"/>
      <c r="M490" s="58"/>
      <c r="N490" s="58"/>
      <c r="O490" s="58"/>
      <c r="P490" s="58"/>
    </row>
    <row r="491" spans="1:16" x14ac:dyDescent="0.25">
      <c r="A491" s="24"/>
      <c r="B491" s="24"/>
      <c r="C491" s="42"/>
      <c r="D491" s="23"/>
      <c r="G491" s="18"/>
      <c r="H491" s="18"/>
      <c r="I491" s="58"/>
      <c r="J491" s="58"/>
      <c r="K491" s="18"/>
      <c r="L491" s="58"/>
      <c r="M491" s="58"/>
      <c r="N491" s="58"/>
      <c r="O491" s="58"/>
      <c r="P491" s="58"/>
    </row>
    <row r="492" spans="1:16" x14ac:dyDescent="0.25">
      <c r="A492" s="24"/>
      <c r="B492" s="24"/>
      <c r="C492" s="42"/>
      <c r="D492" s="23"/>
      <c r="G492" s="18"/>
      <c r="H492" s="18"/>
      <c r="I492" s="58"/>
      <c r="J492" s="58"/>
      <c r="K492" s="18"/>
      <c r="L492" s="58"/>
      <c r="M492" s="58"/>
      <c r="N492" s="58"/>
      <c r="O492" s="58"/>
      <c r="P492" s="58"/>
    </row>
    <row r="493" spans="1:16" x14ac:dyDescent="0.25">
      <c r="A493" s="24"/>
      <c r="B493" s="24"/>
      <c r="C493" s="42"/>
      <c r="D493" s="23"/>
      <c r="G493" s="18"/>
      <c r="H493" s="18"/>
      <c r="I493" s="58"/>
      <c r="J493" s="58"/>
      <c r="K493" s="18"/>
      <c r="L493" s="58"/>
      <c r="M493" s="58"/>
      <c r="N493" s="58"/>
      <c r="O493" s="58"/>
      <c r="P493" s="58"/>
    </row>
    <row r="494" spans="1:16" x14ac:dyDescent="0.25">
      <c r="A494" s="24"/>
      <c r="B494" s="24"/>
      <c r="C494" s="42"/>
      <c r="D494" s="23"/>
      <c r="G494" s="18"/>
      <c r="H494" s="18"/>
      <c r="I494" s="58"/>
      <c r="J494" s="58"/>
      <c r="K494" s="18"/>
      <c r="L494" s="58"/>
      <c r="M494" s="58"/>
      <c r="N494" s="58"/>
      <c r="O494" s="58"/>
      <c r="P494" s="58"/>
    </row>
    <row r="495" spans="1:16" x14ac:dyDescent="0.25">
      <c r="A495" s="24"/>
      <c r="B495" s="24"/>
      <c r="C495" s="42"/>
      <c r="D495" s="23"/>
      <c r="G495" s="18"/>
      <c r="H495" s="18"/>
      <c r="I495" s="58"/>
      <c r="J495" s="58"/>
      <c r="K495" s="18"/>
      <c r="L495" s="58"/>
      <c r="M495" s="58"/>
      <c r="N495" s="58"/>
      <c r="O495" s="58"/>
      <c r="P495" s="58"/>
    </row>
    <row r="496" spans="1:16" x14ac:dyDescent="0.25">
      <c r="A496" s="24"/>
      <c r="B496" s="24"/>
      <c r="C496" s="42"/>
      <c r="D496" s="23"/>
      <c r="G496" s="18"/>
      <c r="H496" s="18"/>
      <c r="I496" s="58"/>
      <c r="J496" s="58"/>
      <c r="K496" s="18"/>
      <c r="L496" s="58"/>
      <c r="M496" s="58"/>
      <c r="N496" s="58"/>
      <c r="O496" s="58"/>
      <c r="P496" s="58"/>
    </row>
    <row r="497" spans="1:16" x14ac:dyDescent="0.25">
      <c r="A497" s="24"/>
      <c r="B497" s="24"/>
      <c r="C497" s="42"/>
      <c r="D497" s="23"/>
      <c r="G497" s="18"/>
      <c r="H497" s="18"/>
      <c r="I497" s="58"/>
      <c r="J497" s="58"/>
      <c r="K497" s="18"/>
      <c r="L497" s="58"/>
      <c r="M497" s="58"/>
      <c r="N497" s="58"/>
      <c r="O497" s="58"/>
      <c r="P497" s="58"/>
    </row>
    <row r="498" spans="1:16" x14ac:dyDescent="0.25">
      <c r="A498" s="24"/>
      <c r="B498" s="24"/>
      <c r="C498" s="42"/>
      <c r="D498" s="23"/>
      <c r="G498" s="18"/>
      <c r="H498" s="18"/>
      <c r="I498" s="58"/>
      <c r="J498" s="58"/>
      <c r="K498" s="18"/>
      <c r="L498" s="58"/>
      <c r="M498" s="58"/>
      <c r="N498" s="58"/>
      <c r="O498" s="58"/>
      <c r="P498" s="58"/>
    </row>
    <row r="499" spans="1:16" x14ac:dyDescent="0.25">
      <c r="A499" s="24"/>
      <c r="B499" s="24"/>
      <c r="C499" s="42"/>
      <c r="D499" s="23"/>
      <c r="G499" s="18"/>
      <c r="H499" s="18"/>
      <c r="I499" s="58"/>
      <c r="J499" s="58"/>
      <c r="K499" s="18"/>
      <c r="L499" s="58"/>
      <c r="M499" s="58"/>
      <c r="N499" s="58"/>
      <c r="O499" s="58"/>
      <c r="P499" s="58"/>
    </row>
    <row r="500" spans="1:16" x14ac:dyDescent="0.25">
      <c r="A500" s="24"/>
      <c r="B500" s="24"/>
      <c r="C500" s="42"/>
      <c r="D500" s="23"/>
      <c r="G500" s="18"/>
      <c r="H500" s="18"/>
      <c r="I500" s="58"/>
      <c r="J500" s="58"/>
      <c r="K500" s="18"/>
      <c r="L500" s="58"/>
      <c r="M500" s="58"/>
      <c r="N500" s="58"/>
      <c r="O500" s="58"/>
      <c r="P500" s="58"/>
    </row>
    <row r="501" spans="1:16" x14ac:dyDescent="0.25">
      <c r="A501" s="24"/>
      <c r="B501" s="24"/>
      <c r="C501" s="42"/>
      <c r="D501" s="23"/>
      <c r="G501" s="18"/>
      <c r="H501" s="18"/>
      <c r="I501" s="58"/>
      <c r="J501" s="58"/>
      <c r="K501" s="18"/>
      <c r="L501" s="58"/>
      <c r="M501" s="58"/>
      <c r="N501" s="58"/>
      <c r="O501" s="58"/>
      <c r="P501" s="58"/>
    </row>
    <row r="502" spans="1:16" x14ac:dyDescent="0.25">
      <c r="A502" s="24"/>
      <c r="B502" s="24"/>
      <c r="C502" s="42"/>
      <c r="D502" s="23"/>
      <c r="G502" s="18"/>
      <c r="H502" s="18"/>
      <c r="I502" s="58"/>
      <c r="J502" s="58"/>
      <c r="K502" s="18"/>
      <c r="L502" s="58"/>
      <c r="M502" s="58"/>
      <c r="N502" s="58"/>
      <c r="O502" s="58"/>
      <c r="P502" s="58"/>
    </row>
    <row r="503" spans="1:16" x14ac:dyDescent="0.25">
      <c r="A503" s="24"/>
      <c r="B503" s="24"/>
      <c r="C503" s="42"/>
      <c r="D503" s="23"/>
      <c r="G503" s="18"/>
      <c r="H503" s="18"/>
      <c r="I503" s="58"/>
      <c r="J503" s="58"/>
      <c r="K503" s="18"/>
      <c r="L503" s="58"/>
      <c r="M503" s="58"/>
      <c r="N503" s="58"/>
      <c r="O503" s="58"/>
      <c r="P503" s="58"/>
    </row>
    <row r="504" spans="1:16" x14ac:dyDescent="0.25">
      <c r="A504" s="24"/>
      <c r="B504" s="24"/>
      <c r="C504" s="42"/>
      <c r="D504" s="23"/>
      <c r="G504" s="18"/>
      <c r="H504" s="18"/>
      <c r="I504" s="58"/>
      <c r="J504" s="58"/>
      <c r="K504" s="18"/>
      <c r="L504" s="58"/>
      <c r="M504" s="58"/>
      <c r="N504" s="58"/>
      <c r="O504" s="58"/>
      <c r="P504" s="58"/>
    </row>
    <row r="505" spans="1:16" x14ac:dyDescent="0.25">
      <c r="A505" s="24"/>
      <c r="B505" s="24"/>
      <c r="C505" s="42"/>
      <c r="D505" s="23"/>
      <c r="G505" s="18"/>
      <c r="H505" s="18"/>
      <c r="I505" s="58"/>
      <c r="J505" s="58"/>
      <c r="K505" s="18"/>
      <c r="L505" s="58"/>
      <c r="M505" s="58"/>
      <c r="N505" s="58"/>
      <c r="O505" s="58"/>
      <c r="P505" s="58"/>
    </row>
    <row r="506" spans="1:16" x14ac:dyDescent="0.25">
      <c r="A506" s="24"/>
      <c r="B506" s="24"/>
      <c r="C506" s="42"/>
      <c r="D506" s="23"/>
      <c r="G506" s="18"/>
      <c r="H506" s="18"/>
      <c r="I506" s="58"/>
      <c r="J506" s="58"/>
      <c r="K506" s="18"/>
      <c r="L506" s="58"/>
      <c r="M506" s="58"/>
      <c r="N506" s="58"/>
      <c r="O506" s="58"/>
      <c r="P506" s="58"/>
    </row>
    <row r="507" spans="1:16" x14ac:dyDescent="0.25">
      <c r="A507" s="24"/>
      <c r="B507" s="24"/>
      <c r="C507" s="42"/>
      <c r="D507" s="23"/>
      <c r="G507" s="18"/>
      <c r="H507" s="18"/>
      <c r="I507" s="58"/>
      <c r="J507" s="58"/>
      <c r="K507" s="18"/>
      <c r="L507" s="58"/>
      <c r="M507" s="58"/>
      <c r="N507" s="58"/>
      <c r="O507" s="58"/>
      <c r="P507" s="58"/>
    </row>
    <row r="508" spans="1:16" x14ac:dyDescent="0.25">
      <c r="A508" s="24"/>
      <c r="B508" s="24"/>
      <c r="C508" s="42"/>
      <c r="D508" s="23"/>
      <c r="G508" s="18"/>
      <c r="H508" s="18"/>
      <c r="I508" s="58"/>
      <c r="J508" s="58"/>
      <c r="K508" s="18"/>
      <c r="L508" s="58"/>
      <c r="M508" s="58"/>
      <c r="N508" s="58"/>
      <c r="O508" s="58"/>
      <c r="P508" s="58"/>
    </row>
    <row r="509" spans="1:16" x14ac:dyDescent="0.25">
      <c r="A509" s="24"/>
      <c r="B509" s="24"/>
      <c r="C509" s="42"/>
      <c r="D509" s="23"/>
      <c r="G509" s="18"/>
      <c r="H509" s="18"/>
      <c r="I509" s="58"/>
      <c r="J509" s="58"/>
      <c r="K509" s="18"/>
      <c r="L509" s="58"/>
      <c r="M509" s="58"/>
      <c r="N509" s="58"/>
      <c r="O509" s="58"/>
      <c r="P509" s="58"/>
    </row>
    <row r="510" spans="1:16" x14ac:dyDescent="0.25">
      <c r="A510" s="24"/>
      <c r="B510" s="24"/>
      <c r="C510" s="42"/>
      <c r="D510" s="23"/>
      <c r="G510" s="18"/>
      <c r="H510" s="18"/>
      <c r="I510" s="58"/>
      <c r="J510" s="58"/>
      <c r="K510" s="18"/>
      <c r="L510" s="58"/>
      <c r="M510" s="58"/>
      <c r="N510" s="58"/>
      <c r="O510" s="58"/>
      <c r="P510" s="58"/>
    </row>
    <row r="511" spans="1:16" x14ac:dyDescent="0.25">
      <c r="A511" s="24"/>
      <c r="B511" s="24"/>
      <c r="C511" s="42"/>
      <c r="D511" s="23"/>
      <c r="G511" s="18"/>
      <c r="H511" s="18"/>
      <c r="I511" s="58"/>
      <c r="J511" s="58"/>
      <c r="K511" s="18"/>
      <c r="L511" s="58"/>
      <c r="M511" s="58"/>
      <c r="N511" s="58"/>
      <c r="O511" s="58"/>
      <c r="P511" s="58"/>
    </row>
    <row r="512" spans="1:16" x14ac:dyDescent="0.25">
      <c r="A512" s="24"/>
      <c r="B512" s="24"/>
      <c r="C512" s="42"/>
      <c r="D512" s="23"/>
      <c r="G512" s="18"/>
      <c r="H512" s="18"/>
      <c r="I512" s="58"/>
      <c r="J512" s="58"/>
      <c r="K512" s="18"/>
      <c r="L512" s="58"/>
      <c r="M512" s="58"/>
      <c r="N512" s="58"/>
      <c r="O512" s="58"/>
      <c r="P512" s="58"/>
    </row>
    <row r="513" spans="1:16" x14ac:dyDescent="0.25">
      <c r="A513" s="24"/>
      <c r="B513" s="24"/>
      <c r="C513" s="42"/>
      <c r="D513" s="23"/>
      <c r="G513" s="18"/>
      <c r="H513" s="18"/>
      <c r="I513" s="58"/>
      <c r="J513" s="58"/>
      <c r="K513" s="18"/>
      <c r="L513" s="58"/>
      <c r="M513" s="58"/>
      <c r="N513" s="58"/>
      <c r="O513" s="58"/>
      <c r="P513" s="58"/>
    </row>
    <row r="514" spans="1:16" x14ac:dyDescent="0.25">
      <c r="A514" s="24"/>
      <c r="B514" s="24"/>
      <c r="C514" s="42"/>
      <c r="D514" s="23"/>
      <c r="G514" s="18"/>
      <c r="H514" s="18"/>
      <c r="I514" s="58"/>
      <c r="J514" s="58"/>
      <c r="K514" s="18"/>
      <c r="L514" s="58"/>
      <c r="M514" s="58"/>
      <c r="N514" s="58"/>
      <c r="O514" s="58"/>
      <c r="P514" s="58"/>
    </row>
    <row r="515" spans="1:16" x14ac:dyDescent="0.25">
      <c r="A515" s="24"/>
      <c r="B515" s="24"/>
      <c r="C515" s="42"/>
      <c r="D515" s="23"/>
      <c r="G515" s="18"/>
      <c r="H515" s="18"/>
      <c r="I515" s="58"/>
      <c r="J515" s="58"/>
      <c r="K515" s="18"/>
      <c r="L515" s="58"/>
      <c r="M515" s="58"/>
      <c r="N515" s="58"/>
      <c r="O515" s="58"/>
      <c r="P515" s="58"/>
    </row>
    <row r="516" spans="1:16" x14ac:dyDescent="0.25">
      <c r="A516" s="24"/>
      <c r="B516" s="24"/>
      <c r="C516" s="42"/>
      <c r="D516" s="23"/>
      <c r="G516" s="18"/>
      <c r="H516" s="18"/>
      <c r="I516" s="58"/>
      <c r="J516" s="58"/>
      <c r="K516" s="18"/>
      <c r="L516" s="58"/>
      <c r="M516" s="58"/>
      <c r="N516" s="58"/>
      <c r="O516" s="58"/>
      <c r="P516" s="58"/>
    </row>
    <row r="517" spans="1:16" x14ac:dyDescent="0.25">
      <c r="A517" s="24"/>
      <c r="B517" s="24"/>
      <c r="C517" s="42"/>
      <c r="D517" s="23"/>
      <c r="G517" s="18"/>
      <c r="H517" s="18"/>
      <c r="I517" s="58"/>
      <c r="J517" s="58"/>
      <c r="K517" s="18"/>
      <c r="L517" s="58"/>
      <c r="M517" s="58"/>
      <c r="N517" s="58"/>
      <c r="O517" s="58"/>
      <c r="P517" s="58"/>
    </row>
    <row r="518" spans="1:16" x14ac:dyDescent="0.25">
      <c r="A518" s="24"/>
      <c r="B518" s="24"/>
      <c r="C518" s="42"/>
      <c r="D518" s="23"/>
      <c r="G518" s="18"/>
      <c r="H518" s="18"/>
      <c r="I518" s="58"/>
      <c r="J518" s="58"/>
      <c r="K518" s="18"/>
      <c r="L518" s="58"/>
      <c r="M518" s="58"/>
      <c r="N518" s="58"/>
      <c r="O518" s="58"/>
      <c r="P518" s="58"/>
    </row>
    <row r="519" spans="1:16" x14ac:dyDescent="0.25">
      <c r="A519" s="24"/>
      <c r="B519" s="24"/>
      <c r="C519" s="42"/>
      <c r="D519" s="23"/>
      <c r="G519" s="18"/>
      <c r="H519" s="18"/>
      <c r="I519" s="58"/>
      <c r="J519" s="58"/>
      <c r="K519" s="18"/>
      <c r="L519" s="58"/>
      <c r="M519" s="58"/>
      <c r="N519" s="58"/>
      <c r="O519" s="58"/>
      <c r="P519" s="58"/>
    </row>
    <row r="520" spans="1:16" x14ac:dyDescent="0.25">
      <c r="A520" s="24"/>
      <c r="B520" s="24"/>
      <c r="C520" s="42"/>
      <c r="D520" s="23"/>
      <c r="G520" s="18"/>
      <c r="H520" s="18"/>
      <c r="I520" s="58"/>
      <c r="J520" s="58"/>
      <c r="K520" s="18"/>
      <c r="L520" s="58"/>
      <c r="M520" s="58"/>
      <c r="N520" s="58"/>
      <c r="O520" s="58"/>
      <c r="P520" s="58"/>
    </row>
    <row r="521" spans="1:16" x14ac:dyDescent="0.25">
      <c r="A521" s="24"/>
      <c r="B521" s="24"/>
      <c r="C521" s="42"/>
      <c r="D521" s="23"/>
      <c r="G521" s="18"/>
      <c r="H521" s="18"/>
      <c r="I521" s="58"/>
      <c r="J521" s="58"/>
      <c r="K521" s="18"/>
      <c r="L521" s="58"/>
      <c r="M521" s="58"/>
      <c r="N521" s="58"/>
      <c r="O521" s="58"/>
      <c r="P521" s="58"/>
    </row>
    <row r="522" spans="1:16" x14ac:dyDescent="0.25">
      <c r="A522" s="24"/>
      <c r="B522" s="24"/>
      <c r="C522" s="42"/>
      <c r="D522" s="23"/>
      <c r="G522" s="18"/>
      <c r="H522" s="18"/>
      <c r="I522" s="58"/>
      <c r="J522" s="58"/>
      <c r="K522" s="18"/>
      <c r="L522" s="58"/>
      <c r="M522" s="58"/>
      <c r="N522" s="58"/>
      <c r="O522" s="58"/>
      <c r="P522" s="58"/>
    </row>
    <row r="523" spans="1:16" x14ac:dyDescent="0.25">
      <c r="A523" s="24"/>
      <c r="B523" s="24"/>
      <c r="C523" s="42"/>
      <c r="D523" s="23"/>
      <c r="G523" s="18"/>
      <c r="H523" s="18"/>
      <c r="I523" s="58"/>
      <c r="J523" s="58"/>
      <c r="K523" s="18"/>
      <c r="L523" s="58"/>
      <c r="M523" s="58"/>
      <c r="N523" s="58"/>
      <c r="O523" s="58"/>
      <c r="P523" s="58"/>
    </row>
    <row r="524" spans="1:16" x14ac:dyDescent="0.25">
      <c r="A524" s="24"/>
      <c r="B524" s="24"/>
      <c r="C524" s="42"/>
      <c r="D524" s="23"/>
      <c r="G524" s="18"/>
      <c r="H524" s="18"/>
      <c r="I524" s="58"/>
      <c r="J524" s="58"/>
      <c r="K524" s="18"/>
      <c r="L524" s="58"/>
      <c r="M524" s="58"/>
      <c r="N524" s="58"/>
      <c r="O524" s="58"/>
      <c r="P524" s="58"/>
    </row>
    <row r="525" spans="1:16" x14ac:dyDescent="0.25">
      <c r="A525" s="24"/>
      <c r="B525" s="24"/>
      <c r="C525" s="42"/>
      <c r="D525" s="23"/>
      <c r="G525" s="18"/>
      <c r="H525" s="18"/>
      <c r="I525" s="58"/>
      <c r="J525" s="58"/>
      <c r="K525" s="18"/>
      <c r="L525" s="58"/>
      <c r="M525" s="58"/>
      <c r="N525" s="58"/>
      <c r="O525" s="58"/>
      <c r="P525" s="58"/>
    </row>
    <row r="526" spans="1:16" x14ac:dyDescent="0.25">
      <c r="A526" s="24"/>
      <c r="B526" s="24"/>
      <c r="C526" s="42"/>
      <c r="D526" s="23"/>
      <c r="G526" s="18"/>
      <c r="H526" s="18"/>
      <c r="I526" s="58"/>
      <c r="J526" s="58"/>
      <c r="K526" s="18"/>
      <c r="L526" s="58"/>
      <c r="M526" s="58"/>
      <c r="N526" s="58"/>
      <c r="O526" s="58"/>
      <c r="P526" s="58"/>
    </row>
    <row r="527" spans="1:16" x14ac:dyDescent="0.25">
      <c r="A527" s="24"/>
      <c r="B527" s="24"/>
      <c r="C527" s="42"/>
      <c r="D527" s="23"/>
      <c r="G527" s="18"/>
      <c r="H527" s="18"/>
      <c r="I527" s="58"/>
      <c r="J527" s="58"/>
      <c r="K527" s="18"/>
      <c r="L527" s="58"/>
      <c r="M527" s="58"/>
      <c r="N527" s="58"/>
      <c r="O527" s="58"/>
      <c r="P527" s="58"/>
    </row>
    <row r="528" spans="1:16" x14ac:dyDescent="0.25">
      <c r="A528" s="24"/>
      <c r="B528" s="24"/>
      <c r="C528" s="42"/>
      <c r="D528" s="23"/>
      <c r="G528" s="18"/>
      <c r="H528" s="18"/>
      <c r="I528" s="58"/>
      <c r="J528" s="58"/>
      <c r="K528" s="18"/>
      <c r="L528" s="58"/>
      <c r="M528" s="58"/>
      <c r="N528" s="58"/>
      <c r="O528" s="58"/>
      <c r="P528" s="58"/>
    </row>
    <row r="529" spans="1:16" x14ac:dyDescent="0.25">
      <c r="A529" s="24"/>
      <c r="B529" s="24"/>
      <c r="C529" s="42"/>
      <c r="D529" s="23"/>
      <c r="G529" s="18"/>
      <c r="H529" s="18"/>
      <c r="I529" s="58"/>
      <c r="J529" s="58"/>
      <c r="K529" s="18"/>
      <c r="L529" s="58"/>
      <c r="M529" s="58"/>
      <c r="N529" s="58"/>
      <c r="O529" s="58"/>
      <c r="P529" s="58"/>
    </row>
    <row r="530" spans="1:16" x14ac:dyDescent="0.25">
      <c r="A530" s="24"/>
      <c r="B530" s="24"/>
      <c r="C530" s="42"/>
      <c r="D530" s="23"/>
      <c r="G530" s="18"/>
      <c r="H530" s="18"/>
      <c r="I530" s="58"/>
      <c r="J530" s="58"/>
      <c r="K530" s="18"/>
      <c r="L530" s="58"/>
      <c r="M530" s="58"/>
      <c r="N530" s="58"/>
      <c r="O530" s="58"/>
      <c r="P530" s="58"/>
    </row>
    <row r="531" spans="1:16" x14ac:dyDescent="0.25">
      <c r="A531" s="24"/>
      <c r="B531" s="24"/>
      <c r="C531" s="42"/>
      <c r="D531" s="23"/>
      <c r="G531" s="18"/>
      <c r="H531" s="18"/>
      <c r="I531" s="58"/>
      <c r="J531" s="58"/>
      <c r="K531" s="18"/>
      <c r="L531" s="58"/>
      <c r="M531" s="58"/>
      <c r="N531" s="58"/>
      <c r="O531" s="58"/>
      <c r="P531" s="58"/>
    </row>
    <row r="532" spans="1:16" x14ac:dyDescent="0.25">
      <c r="A532" s="24"/>
      <c r="B532" s="24"/>
      <c r="C532" s="42"/>
      <c r="D532" s="23"/>
      <c r="G532" s="18"/>
      <c r="H532" s="18"/>
      <c r="I532" s="58"/>
      <c r="J532" s="58"/>
      <c r="K532" s="18"/>
      <c r="L532" s="58"/>
      <c r="M532" s="58"/>
      <c r="N532" s="58"/>
      <c r="O532" s="58"/>
      <c r="P532" s="58"/>
    </row>
    <row r="533" spans="1:16" x14ac:dyDescent="0.25">
      <c r="A533" s="24"/>
      <c r="B533" s="24"/>
      <c r="C533" s="42"/>
      <c r="D533" s="23"/>
      <c r="G533" s="18"/>
      <c r="H533" s="18"/>
      <c r="I533" s="58"/>
      <c r="J533" s="58"/>
      <c r="K533" s="18"/>
      <c r="L533" s="58"/>
      <c r="M533" s="58"/>
      <c r="N533" s="58"/>
      <c r="O533" s="58"/>
      <c r="P533" s="58"/>
    </row>
    <row r="534" spans="1:16" x14ac:dyDescent="0.25">
      <c r="A534" s="24"/>
      <c r="B534" s="24"/>
      <c r="C534" s="42"/>
      <c r="D534" s="23"/>
      <c r="G534" s="18"/>
      <c r="H534" s="18"/>
      <c r="I534" s="58"/>
      <c r="J534" s="58"/>
      <c r="K534" s="18"/>
      <c r="L534" s="58"/>
      <c r="M534" s="58"/>
      <c r="N534" s="58"/>
      <c r="O534" s="58"/>
      <c r="P534" s="58"/>
    </row>
    <row r="535" spans="1:16" x14ac:dyDescent="0.25">
      <c r="A535" s="24"/>
      <c r="B535" s="24"/>
      <c r="C535" s="42"/>
      <c r="D535" s="23"/>
      <c r="G535" s="18"/>
      <c r="H535" s="18"/>
      <c r="I535" s="58"/>
      <c r="J535" s="58"/>
      <c r="K535" s="18"/>
      <c r="L535" s="58"/>
      <c r="M535" s="58"/>
      <c r="N535" s="58"/>
      <c r="O535" s="58"/>
      <c r="P535" s="58"/>
    </row>
    <row r="536" spans="1:16" x14ac:dyDescent="0.25">
      <c r="A536" s="24"/>
      <c r="B536" s="24"/>
      <c r="C536" s="42"/>
      <c r="D536" s="23"/>
      <c r="G536" s="18"/>
      <c r="H536" s="18"/>
      <c r="I536" s="58"/>
      <c r="J536" s="58"/>
      <c r="K536" s="18"/>
      <c r="L536" s="58"/>
      <c r="M536" s="58"/>
      <c r="N536" s="58"/>
      <c r="O536" s="58"/>
      <c r="P536" s="58"/>
    </row>
    <row r="537" spans="1:16" x14ac:dyDescent="0.25">
      <c r="A537" s="24"/>
      <c r="B537" s="24"/>
      <c r="C537" s="42"/>
      <c r="D537" s="23"/>
      <c r="G537" s="18"/>
      <c r="H537" s="18"/>
      <c r="I537" s="58"/>
      <c r="J537" s="58"/>
      <c r="K537" s="18"/>
      <c r="L537" s="58"/>
      <c r="M537" s="58"/>
      <c r="N537" s="58"/>
      <c r="O537" s="58"/>
      <c r="P537" s="58"/>
    </row>
    <row r="538" spans="1:16" x14ac:dyDescent="0.25">
      <c r="A538" s="24"/>
      <c r="B538" s="24"/>
      <c r="C538" s="42"/>
      <c r="D538" s="23"/>
      <c r="G538" s="18"/>
      <c r="H538" s="18"/>
      <c r="I538" s="58"/>
      <c r="J538" s="58"/>
      <c r="K538" s="18"/>
      <c r="L538" s="58"/>
      <c r="M538" s="58"/>
      <c r="N538" s="58"/>
      <c r="O538" s="58"/>
      <c r="P538" s="58"/>
    </row>
    <row r="539" spans="1:16" x14ac:dyDescent="0.25">
      <c r="A539" s="24"/>
      <c r="B539" s="24"/>
      <c r="C539" s="42"/>
      <c r="D539" s="23"/>
      <c r="G539" s="18"/>
      <c r="H539" s="18"/>
      <c r="I539" s="58"/>
      <c r="J539" s="58"/>
      <c r="K539" s="18"/>
      <c r="L539" s="58"/>
      <c r="M539" s="58"/>
      <c r="N539" s="58"/>
      <c r="O539" s="58"/>
      <c r="P539" s="58"/>
    </row>
    <row r="540" spans="1:16" x14ac:dyDescent="0.25">
      <c r="A540" s="24"/>
      <c r="B540" s="24"/>
      <c r="C540" s="42"/>
      <c r="D540" s="23"/>
      <c r="G540" s="18"/>
      <c r="H540" s="18"/>
      <c r="I540" s="58"/>
      <c r="J540" s="58"/>
      <c r="K540" s="18"/>
      <c r="L540" s="58"/>
      <c r="M540" s="58"/>
      <c r="N540" s="58"/>
      <c r="O540" s="58"/>
      <c r="P540" s="58"/>
    </row>
    <row r="541" spans="1:16" x14ac:dyDescent="0.25">
      <c r="A541" s="24"/>
      <c r="B541" s="24"/>
      <c r="C541" s="42"/>
      <c r="D541" s="23"/>
      <c r="G541" s="18"/>
      <c r="H541" s="18"/>
      <c r="I541" s="58"/>
      <c r="J541" s="58"/>
      <c r="K541" s="18"/>
      <c r="L541" s="58"/>
      <c r="M541" s="58"/>
      <c r="N541" s="58"/>
      <c r="O541" s="58"/>
      <c r="P541" s="58"/>
    </row>
    <row r="542" spans="1:16" x14ac:dyDescent="0.25">
      <c r="A542" s="24"/>
      <c r="B542" s="24"/>
      <c r="C542" s="42"/>
      <c r="D542" s="23"/>
      <c r="G542" s="18"/>
      <c r="H542" s="18"/>
      <c r="I542" s="58"/>
      <c r="J542" s="58"/>
      <c r="K542" s="18"/>
      <c r="L542" s="58"/>
      <c r="M542" s="58"/>
      <c r="N542" s="58"/>
      <c r="O542" s="58"/>
      <c r="P542" s="58"/>
    </row>
    <row r="543" spans="1:16" x14ac:dyDescent="0.25">
      <c r="A543" s="24"/>
      <c r="B543" s="24"/>
      <c r="C543" s="42"/>
      <c r="D543" s="23"/>
      <c r="G543" s="18"/>
      <c r="H543" s="18"/>
      <c r="I543" s="58"/>
      <c r="J543" s="58"/>
      <c r="K543" s="18"/>
      <c r="L543" s="58"/>
      <c r="M543" s="58"/>
      <c r="N543" s="58"/>
      <c r="O543" s="58"/>
      <c r="P543" s="58"/>
    </row>
    <row r="544" spans="1:16" x14ac:dyDescent="0.25">
      <c r="A544" s="24"/>
      <c r="B544" s="24"/>
      <c r="C544" s="42"/>
      <c r="D544" s="23"/>
      <c r="G544" s="18"/>
      <c r="H544" s="18"/>
      <c r="I544" s="58"/>
      <c r="J544" s="58"/>
      <c r="K544" s="18"/>
      <c r="L544" s="58"/>
      <c r="M544" s="58"/>
      <c r="N544" s="58"/>
      <c r="O544" s="58"/>
      <c r="P544" s="58"/>
    </row>
    <row r="545" spans="1:16" x14ac:dyDescent="0.25">
      <c r="A545" s="24"/>
      <c r="B545" s="24"/>
      <c r="C545" s="42"/>
      <c r="D545" s="23"/>
      <c r="G545" s="18"/>
      <c r="H545" s="18"/>
      <c r="I545" s="58"/>
      <c r="J545" s="58"/>
      <c r="K545" s="18"/>
      <c r="L545" s="58"/>
      <c r="M545" s="58"/>
      <c r="N545" s="58"/>
      <c r="O545" s="58"/>
      <c r="P545" s="58"/>
    </row>
    <row r="546" spans="1:16" x14ac:dyDescent="0.25">
      <c r="A546" s="24"/>
      <c r="B546" s="24"/>
      <c r="C546" s="42"/>
      <c r="D546" s="23"/>
      <c r="G546" s="18"/>
      <c r="H546" s="18"/>
      <c r="I546" s="58"/>
      <c r="J546" s="58"/>
      <c r="K546" s="18"/>
      <c r="L546" s="58"/>
      <c r="M546" s="58"/>
      <c r="N546" s="58"/>
      <c r="O546" s="58"/>
      <c r="P546" s="58"/>
    </row>
    <row r="547" spans="1:16" x14ac:dyDescent="0.25">
      <c r="A547" s="24"/>
      <c r="B547" s="24"/>
      <c r="C547" s="42"/>
      <c r="D547" s="23"/>
      <c r="G547" s="18"/>
      <c r="H547" s="18"/>
      <c r="I547" s="58"/>
      <c r="J547" s="58"/>
      <c r="K547" s="18"/>
      <c r="L547" s="58"/>
      <c r="M547" s="58"/>
      <c r="N547" s="58"/>
      <c r="O547" s="58"/>
      <c r="P547" s="58"/>
    </row>
    <row r="548" spans="1:16" x14ac:dyDescent="0.25">
      <c r="A548" s="24"/>
      <c r="B548" s="24"/>
      <c r="C548" s="42"/>
      <c r="D548" s="23"/>
      <c r="G548" s="18"/>
      <c r="H548" s="18"/>
      <c r="I548" s="58"/>
      <c r="J548" s="58"/>
      <c r="K548" s="18"/>
      <c r="L548" s="58"/>
      <c r="M548" s="58"/>
      <c r="N548" s="58"/>
      <c r="O548" s="58"/>
      <c r="P548" s="58"/>
    </row>
    <row r="549" spans="1:16" x14ac:dyDescent="0.25">
      <c r="A549" s="24"/>
      <c r="B549" s="24"/>
      <c r="C549" s="42"/>
      <c r="D549" s="23"/>
      <c r="G549" s="18"/>
      <c r="H549" s="18"/>
      <c r="I549" s="58"/>
      <c r="J549" s="58"/>
      <c r="K549" s="18"/>
      <c r="L549" s="58"/>
      <c r="M549" s="58"/>
      <c r="N549" s="58"/>
      <c r="O549" s="58"/>
      <c r="P549" s="58"/>
    </row>
    <row r="550" spans="1:16" x14ac:dyDescent="0.25">
      <c r="A550" s="24"/>
      <c r="B550" s="24"/>
      <c r="C550" s="42"/>
      <c r="D550" s="23"/>
      <c r="G550" s="18"/>
      <c r="H550" s="18"/>
      <c r="I550" s="58"/>
      <c r="J550" s="58"/>
      <c r="K550" s="18"/>
      <c r="L550" s="58"/>
      <c r="M550" s="58"/>
      <c r="N550" s="58"/>
      <c r="O550" s="58"/>
      <c r="P550" s="58"/>
    </row>
    <row r="551" spans="1:16" x14ac:dyDescent="0.25">
      <c r="A551" s="24"/>
      <c r="B551" s="24"/>
      <c r="C551" s="42"/>
      <c r="D551" s="23"/>
      <c r="G551" s="18"/>
      <c r="H551" s="18"/>
      <c r="I551" s="58"/>
      <c r="J551" s="58"/>
      <c r="K551" s="18"/>
      <c r="L551" s="58"/>
      <c r="M551" s="58"/>
      <c r="N551" s="58"/>
      <c r="O551" s="58"/>
      <c r="P551" s="58"/>
    </row>
    <row r="552" spans="1:16" x14ac:dyDescent="0.25">
      <c r="A552" s="24"/>
      <c r="B552" s="24"/>
      <c r="C552" s="42"/>
      <c r="D552" s="23"/>
      <c r="G552" s="18"/>
      <c r="H552" s="18"/>
      <c r="I552" s="58"/>
      <c r="J552" s="58"/>
      <c r="K552" s="18"/>
      <c r="L552" s="58"/>
      <c r="M552" s="58"/>
      <c r="N552" s="58"/>
      <c r="O552" s="58"/>
      <c r="P552" s="58"/>
    </row>
    <row r="553" spans="1:16" x14ac:dyDescent="0.25">
      <c r="A553" s="24"/>
      <c r="B553" s="24"/>
      <c r="C553" s="42"/>
      <c r="D553" s="23"/>
      <c r="G553" s="18"/>
      <c r="H553" s="18"/>
      <c r="I553" s="58"/>
      <c r="J553" s="58"/>
      <c r="K553" s="18"/>
      <c r="L553" s="58"/>
      <c r="M553" s="58"/>
      <c r="N553" s="58"/>
      <c r="O553" s="58"/>
      <c r="P553" s="58"/>
    </row>
    <row r="554" spans="1:16" x14ac:dyDescent="0.25">
      <c r="A554" s="24"/>
      <c r="B554" s="24"/>
      <c r="C554" s="42"/>
      <c r="D554" s="23"/>
      <c r="G554" s="18"/>
      <c r="H554" s="18"/>
      <c r="I554" s="58"/>
      <c r="J554" s="58"/>
      <c r="K554" s="18"/>
      <c r="L554" s="58"/>
      <c r="M554" s="58"/>
      <c r="N554" s="58"/>
      <c r="O554" s="58"/>
      <c r="P554" s="58"/>
    </row>
    <row r="555" spans="1:16" x14ac:dyDescent="0.25">
      <c r="A555" s="24"/>
      <c r="B555" s="24"/>
      <c r="C555" s="42"/>
      <c r="D555" s="23"/>
      <c r="G555" s="18"/>
      <c r="H555" s="18"/>
      <c r="I555" s="58"/>
      <c r="J555" s="58"/>
      <c r="K555" s="18"/>
      <c r="L555" s="58"/>
      <c r="M555" s="58"/>
      <c r="N555" s="58"/>
      <c r="O555" s="58"/>
      <c r="P555" s="58"/>
    </row>
    <row r="556" spans="1:16" x14ac:dyDescent="0.25">
      <c r="A556" s="24"/>
      <c r="B556" s="24"/>
      <c r="C556" s="42"/>
      <c r="D556" s="23"/>
      <c r="G556" s="18"/>
      <c r="H556" s="18"/>
      <c r="I556" s="58"/>
      <c r="J556" s="58"/>
      <c r="K556" s="18"/>
      <c r="L556" s="58"/>
      <c r="M556" s="58"/>
      <c r="N556" s="58"/>
      <c r="O556" s="58"/>
      <c r="P556" s="58"/>
    </row>
    <row r="557" spans="1:16" x14ac:dyDescent="0.25">
      <c r="A557" s="24"/>
      <c r="B557" s="24"/>
      <c r="C557" s="42"/>
      <c r="D557" s="23"/>
      <c r="G557" s="18"/>
      <c r="H557" s="18"/>
      <c r="I557" s="58"/>
      <c r="J557" s="58"/>
      <c r="K557" s="18"/>
      <c r="L557" s="58"/>
      <c r="M557" s="58"/>
      <c r="N557" s="58"/>
      <c r="O557" s="58"/>
      <c r="P557" s="58"/>
    </row>
    <row r="558" spans="1:16" x14ac:dyDescent="0.25">
      <c r="A558" s="24"/>
      <c r="B558" s="24"/>
      <c r="C558" s="42"/>
      <c r="D558" s="23"/>
      <c r="G558" s="18"/>
      <c r="H558" s="18"/>
      <c r="I558" s="58"/>
      <c r="J558" s="58"/>
      <c r="K558" s="18"/>
      <c r="L558" s="58"/>
      <c r="M558" s="58"/>
      <c r="N558" s="58"/>
      <c r="O558" s="58"/>
      <c r="P558" s="58"/>
    </row>
    <row r="559" spans="1:16" x14ac:dyDescent="0.25">
      <c r="A559" s="24"/>
      <c r="B559" s="24"/>
      <c r="C559" s="42"/>
      <c r="D559" s="23"/>
      <c r="G559" s="18"/>
      <c r="H559" s="18"/>
      <c r="I559" s="58"/>
      <c r="J559" s="58"/>
      <c r="K559" s="18"/>
      <c r="L559" s="58"/>
      <c r="M559" s="58"/>
      <c r="N559" s="58"/>
      <c r="O559" s="58"/>
      <c r="P559" s="58"/>
    </row>
    <row r="560" spans="1:16" x14ac:dyDescent="0.25">
      <c r="A560" s="24"/>
      <c r="B560" s="24"/>
      <c r="C560" s="42"/>
      <c r="D560" s="23"/>
      <c r="G560" s="18"/>
      <c r="H560" s="18"/>
      <c r="I560" s="58"/>
      <c r="J560" s="58"/>
      <c r="K560" s="18"/>
      <c r="L560" s="58"/>
      <c r="M560" s="58"/>
      <c r="N560" s="58"/>
      <c r="O560" s="58"/>
      <c r="P560" s="58"/>
    </row>
    <row r="561" spans="1:16" x14ac:dyDescent="0.25">
      <c r="A561" s="24"/>
      <c r="B561" s="24"/>
      <c r="C561" s="42"/>
      <c r="D561" s="23"/>
      <c r="G561" s="18"/>
      <c r="H561" s="18"/>
      <c r="I561" s="58"/>
      <c r="J561" s="58"/>
      <c r="K561" s="18"/>
      <c r="L561" s="58"/>
      <c r="M561" s="58"/>
      <c r="N561" s="58"/>
      <c r="O561" s="58"/>
      <c r="P561" s="58"/>
    </row>
    <row r="562" spans="1:16" x14ac:dyDescent="0.25">
      <c r="A562" s="24"/>
      <c r="B562" s="24"/>
      <c r="C562" s="42"/>
      <c r="D562" s="23"/>
      <c r="G562" s="18"/>
      <c r="H562" s="18"/>
      <c r="I562" s="58"/>
      <c r="J562" s="58"/>
      <c r="K562" s="18"/>
      <c r="L562" s="58"/>
      <c r="M562" s="58"/>
      <c r="N562" s="58"/>
      <c r="O562" s="58"/>
      <c r="P562" s="58"/>
    </row>
    <row r="563" spans="1:16" x14ac:dyDescent="0.25">
      <c r="A563" s="24"/>
      <c r="B563" s="24"/>
      <c r="C563" s="42"/>
      <c r="D563" s="23"/>
      <c r="G563" s="18"/>
      <c r="H563" s="18"/>
      <c r="I563" s="58"/>
      <c r="J563" s="58"/>
      <c r="K563" s="18"/>
      <c r="L563" s="58"/>
      <c r="M563" s="58"/>
      <c r="N563" s="58"/>
      <c r="O563" s="58"/>
      <c r="P563" s="58"/>
    </row>
    <row r="564" spans="1:16" x14ac:dyDescent="0.25">
      <c r="A564" s="24"/>
      <c r="B564" s="24"/>
      <c r="C564" s="42"/>
      <c r="D564" s="23"/>
      <c r="G564" s="18"/>
      <c r="H564" s="18"/>
      <c r="I564" s="58"/>
      <c r="J564" s="58"/>
      <c r="K564" s="18"/>
      <c r="L564" s="58"/>
      <c r="M564" s="58"/>
      <c r="N564" s="58"/>
      <c r="O564" s="58"/>
      <c r="P564" s="58"/>
    </row>
    <row r="565" spans="1:16" x14ac:dyDescent="0.25">
      <c r="A565" s="24"/>
      <c r="B565" s="24"/>
      <c r="C565" s="42"/>
      <c r="D565" s="23"/>
      <c r="G565" s="18"/>
      <c r="H565" s="18"/>
      <c r="I565" s="58"/>
      <c r="J565" s="58"/>
      <c r="K565" s="18"/>
      <c r="L565" s="58"/>
      <c r="M565" s="58"/>
      <c r="N565" s="58"/>
      <c r="O565" s="58"/>
      <c r="P565" s="58"/>
    </row>
    <row r="566" spans="1:16" x14ac:dyDescent="0.25">
      <c r="A566" s="24"/>
      <c r="B566" s="24"/>
      <c r="C566" s="42"/>
      <c r="D566" s="23"/>
      <c r="G566" s="18"/>
      <c r="H566" s="18"/>
      <c r="I566" s="58"/>
      <c r="J566" s="58"/>
      <c r="K566" s="18"/>
      <c r="L566" s="58"/>
      <c r="M566" s="58"/>
      <c r="N566" s="58"/>
      <c r="O566" s="58"/>
      <c r="P566" s="58"/>
    </row>
    <row r="567" spans="1:16" x14ac:dyDescent="0.25">
      <c r="A567" s="24"/>
      <c r="B567" s="24"/>
      <c r="C567" s="42"/>
      <c r="D567" s="23"/>
      <c r="G567" s="18"/>
      <c r="H567" s="18"/>
      <c r="I567" s="58"/>
      <c r="J567" s="58"/>
      <c r="K567" s="18"/>
      <c r="L567" s="58"/>
      <c r="M567" s="58"/>
      <c r="N567" s="58"/>
      <c r="O567" s="58"/>
      <c r="P567" s="58"/>
    </row>
    <row r="568" spans="1:16" x14ac:dyDescent="0.25">
      <c r="A568" s="24"/>
      <c r="B568" s="24"/>
      <c r="C568" s="42"/>
      <c r="D568" s="23"/>
      <c r="G568" s="18"/>
      <c r="H568" s="18"/>
      <c r="I568" s="58"/>
      <c r="J568" s="58"/>
      <c r="K568" s="18"/>
      <c r="L568" s="58"/>
      <c r="M568" s="58"/>
      <c r="N568" s="58"/>
      <c r="O568" s="58"/>
      <c r="P568" s="58"/>
    </row>
    <row r="569" spans="1:16" x14ac:dyDescent="0.25">
      <c r="A569" s="24"/>
      <c r="B569" s="24"/>
      <c r="C569" s="42"/>
      <c r="D569" s="23"/>
      <c r="G569" s="18"/>
      <c r="H569" s="18"/>
      <c r="I569" s="58"/>
      <c r="J569" s="58"/>
      <c r="K569" s="18"/>
      <c r="L569" s="58"/>
      <c r="M569" s="58"/>
      <c r="N569" s="58"/>
      <c r="O569" s="58"/>
      <c r="P569" s="58"/>
    </row>
    <row r="570" spans="1:16" x14ac:dyDescent="0.25">
      <c r="A570" s="24"/>
      <c r="B570" s="24"/>
      <c r="C570" s="42"/>
      <c r="D570" s="23"/>
      <c r="G570" s="18"/>
      <c r="H570" s="18"/>
      <c r="I570" s="58"/>
      <c r="J570" s="58"/>
      <c r="K570" s="18"/>
      <c r="L570" s="58"/>
      <c r="M570" s="58"/>
      <c r="N570" s="58"/>
      <c r="O570" s="58"/>
      <c r="P570" s="58"/>
    </row>
    <row r="571" spans="1:16" x14ac:dyDescent="0.25">
      <c r="A571" s="24"/>
      <c r="B571" s="24"/>
      <c r="C571" s="42"/>
      <c r="D571" s="23"/>
      <c r="G571" s="18"/>
      <c r="H571" s="18"/>
      <c r="I571" s="58"/>
      <c r="J571" s="58"/>
      <c r="K571" s="18"/>
      <c r="L571" s="58"/>
      <c r="M571" s="58"/>
      <c r="N571" s="58"/>
      <c r="O571" s="58"/>
      <c r="P571" s="58"/>
    </row>
    <row r="572" spans="1:16" x14ac:dyDescent="0.25">
      <c r="A572" s="24"/>
      <c r="B572" s="24"/>
      <c r="C572" s="42"/>
      <c r="D572" s="23"/>
      <c r="G572" s="18"/>
      <c r="H572" s="18"/>
      <c r="I572" s="58"/>
      <c r="J572" s="58"/>
      <c r="K572" s="18"/>
      <c r="L572" s="58"/>
      <c r="M572" s="58"/>
      <c r="N572" s="58"/>
      <c r="O572" s="58"/>
      <c r="P572" s="58"/>
    </row>
    <row r="573" spans="1:16" x14ac:dyDescent="0.25">
      <c r="A573" s="24"/>
      <c r="B573" s="24"/>
      <c r="C573" s="42"/>
      <c r="D573" s="23"/>
      <c r="G573" s="18"/>
      <c r="H573" s="18"/>
      <c r="I573" s="58"/>
      <c r="J573" s="58"/>
      <c r="K573" s="18"/>
      <c r="L573" s="58"/>
      <c r="M573" s="58"/>
      <c r="N573" s="58"/>
      <c r="O573" s="58"/>
      <c r="P573" s="58"/>
    </row>
    <row r="574" spans="1:16" x14ac:dyDescent="0.25">
      <c r="A574" s="24"/>
      <c r="B574" s="24"/>
      <c r="C574" s="42"/>
      <c r="D574" s="23"/>
      <c r="G574" s="18"/>
      <c r="H574" s="18"/>
      <c r="I574" s="58"/>
      <c r="J574" s="58"/>
      <c r="K574" s="18"/>
      <c r="L574" s="58"/>
      <c r="M574" s="58"/>
      <c r="N574" s="58"/>
      <c r="O574" s="58"/>
      <c r="P574" s="58"/>
    </row>
    <row r="575" spans="1:16" x14ac:dyDescent="0.25">
      <c r="A575" s="24"/>
      <c r="B575" s="24"/>
      <c r="C575" s="42"/>
      <c r="D575" s="23"/>
      <c r="G575" s="18"/>
      <c r="H575" s="18"/>
      <c r="I575" s="58"/>
      <c r="J575" s="58"/>
      <c r="K575" s="18"/>
      <c r="L575" s="58"/>
      <c r="M575" s="58"/>
      <c r="N575" s="58"/>
      <c r="O575" s="58"/>
      <c r="P575" s="58"/>
    </row>
    <row r="576" spans="1:16" x14ac:dyDescent="0.25">
      <c r="A576" s="24"/>
      <c r="B576" s="24"/>
      <c r="C576" s="42"/>
      <c r="D576" s="23"/>
      <c r="G576" s="18"/>
      <c r="H576" s="18"/>
      <c r="I576" s="58"/>
      <c r="J576" s="58"/>
      <c r="K576" s="18"/>
      <c r="L576" s="58"/>
      <c r="M576" s="58"/>
      <c r="N576" s="58"/>
      <c r="O576" s="58"/>
      <c r="P576" s="58"/>
    </row>
    <row r="577" spans="1:16" x14ac:dyDescent="0.25">
      <c r="A577" s="24"/>
      <c r="B577" s="24"/>
      <c r="C577" s="42"/>
      <c r="D577" s="23"/>
      <c r="G577" s="18"/>
      <c r="H577" s="18"/>
      <c r="I577" s="58"/>
      <c r="J577" s="58"/>
      <c r="K577" s="18"/>
      <c r="L577" s="58"/>
      <c r="M577" s="58"/>
      <c r="N577" s="58"/>
      <c r="O577" s="58"/>
      <c r="P577" s="58"/>
    </row>
    <row r="578" spans="1:16" x14ac:dyDescent="0.25">
      <c r="A578" s="24"/>
      <c r="B578" s="24"/>
      <c r="C578" s="42"/>
      <c r="D578" s="23"/>
      <c r="G578" s="18"/>
      <c r="H578" s="18"/>
      <c r="I578" s="58"/>
      <c r="J578" s="58"/>
      <c r="K578" s="18"/>
      <c r="L578" s="58"/>
      <c r="M578" s="58"/>
      <c r="N578" s="58"/>
      <c r="O578" s="58"/>
      <c r="P578" s="58"/>
    </row>
    <row r="579" spans="1:16" x14ac:dyDescent="0.25">
      <c r="A579" s="24"/>
      <c r="B579" s="24"/>
      <c r="C579" s="42"/>
      <c r="D579" s="23"/>
      <c r="G579" s="18"/>
      <c r="H579" s="18"/>
      <c r="I579" s="58"/>
      <c r="J579" s="58"/>
      <c r="K579" s="18"/>
      <c r="L579" s="58"/>
      <c r="M579" s="58"/>
      <c r="N579" s="58"/>
      <c r="O579" s="58"/>
      <c r="P579" s="58"/>
    </row>
    <row r="580" spans="1:16" x14ac:dyDescent="0.25">
      <c r="A580" s="24"/>
      <c r="B580" s="24"/>
      <c r="C580" s="42"/>
      <c r="D580" s="23"/>
      <c r="G580" s="18"/>
      <c r="H580" s="18"/>
      <c r="I580" s="58"/>
      <c r="J580" s="58"/>
      <c r="K580" s="18"/>
      <c r="L580" s="58"/>
      <c r="M580" s="58"/>
      <c r="N580" s="58"/>
      <c r="O580" s="58"/>
      <c r="P580" s="58"/>
    </row>
    <row r="581" spans="1:16" x14ac:dyDescent="0.25">
      <c r="A581" s="24"/>
      <c r="B581" s="24"/>
      <c r="C581" s="42"/>
      <c r="D581" s="23"/>
      <c r="G581" s="18"/>
      <c r="H581" s="18"/>
      <c r="I581" s="58"/>
      <c r="J581" s="58"/>
      <c r="K581" s="18"/>
      <c r="L581" s="58"/>
      <c r="M581" s="58"/>
      <c r="N581" s="58"/>
      <c r="O581" s="58"/>
      <c r="P581" s="58"/>
    </row>
    <row r="582" spans="1:16" x14ac:dyDescent="0.25">
      <c r="A582" s="24"/>
      <c r="B582" s="24"/>
      <c r="C582" s="42"/>
      <c r="D582" s="23"/>
      <c r="G582" s="18"/>
      <c r="H582" s="18"/>
      <c r="I582" s="58"/>
      <c r="J582" s="58"/>
      <c r="K582" s="18"/>
      <c r="L582" s="58"/>
      <c r="M582" s="58"/>
      <c r="N582" s="58"/>
      <c r="O582" s="58"/>
      <c r="P582" s="58"/>
    </row>
    <row r="583" spans="1:16" x14ac:dyDescent="0.25">
      <c r="A583" s="24"/>
      <c r="B583" s="24"/>
      <c r="C583" s="42"/>
      <c r="D583" s="23"/>
      <c r="G583" s="18"/>
      <c r="H583" s="18"/>
      <c r="I583" s="58"/>
      <c r="J583" s="58"/>
      <c r="K583" s="18"/>
      <c r="L583" s="58"/>
      <c r="M583" s="58"/>
      <c r="N583" s="58"/>
      <c r="O583" s="58"/>
      <c r="P583" s="58"/>
    </row>
    <row r="584" spans="1:16" x14ac:dyDescent="0.25">
      <c r="A584" s="24"/>
      <c r="B584" s="24"/>
      <c r="C584" s="42"/>
      <c r="D584" s="23"/>
      <c r="G584" s="18"/>
      <c r="H584" s="18"/>
      <c r="I584" s="58"/>
      <c r="J584" s="58"/>
      <c r="K584" s="18"/>
      <c r="L584" s="58"/>
      <c r="M584" s="58"/>
      <c r="N584" s="58"/>
      <c r="O584" s="58"/>
      <c r="P584" s="58"/>
    </row>
    <row r="585" spans="1:16" x14ac:dyDescent="0.25">
      <c r="A585" s="24"/>
      <c r="B585" s="24"/>
      <c r="C585" s="42"/>
      <c r="D585" s="23"/>
      <c r="G585" s="18"/>
      <c r="H585" s="18"/>
      <c r="I585" s="58"/>
      <c r="J585" s="58"/>
      <c r="K585" s="18"/>
      <c r="L585" s="58"/>
      <c r="M585" s="58"/>
      <c r="N585" s="58"/>
      <c r="O585" s="58"/>
      <c r="P585" s="58"/>
    </row>
    <row r="586" spans="1:16" x14ac:dyDescent="0.25">
      <c r="A586" s="24"/>
      <c r="B586" s="24"/>
      <c r="C586" s="42"/>
      <c r="D586" s="23"/>
      <c r="G586" s="18"/>
      <c r="H586" s="18"/>
      <c r="I586" s="58"/>
      <c r="J586" s="58"/>
      <c r="K586" s="18"/>
      <c r="L586" s="58"/>
      <c r="M586" s="58"/>
      <c r="N586" s="58"/>
      <c r="O586" s="58"/>
      <c r="P586" s="58"/>
    </row>
    <row r="587" spans="1:16" x14ac:dyDescent="0.25">
      <c r="A587" s="24"/>
      <c r="B587" s="24"/>
      <c r="C587" s="42"/>
      <c r="D587" s="23"/>
      <c r="G587" s="18"/>
      <c r="H587" s="18"/>
      <c r="I587" s="58"/>
      <c r="J587" s="58"/>
      <c r="K587" s="18"/>
      <c r="L587" s="58"/>
      <c r="M587" s="58"/>
      <c r="N587" s="58"/>
      <c r="O587" s="58"/>
      <c r="P587" s="58"/>
    </row>
    <row r="588" spans="1:16" x14ac:dyDescent="0.25">
      <c r="A588" s="24"/>
      <c r="B588" s="24"/>
      <c r="C588" s="42"/>
      <c r="D588" s="23"/>
      <c r="G588" s="18"/>
      <c r="H588" s="18"/>
      <c r="I588" s="58"/>
      <c r="J588" s="58"/>
      <c r="K588" s="18"/>
      <c r="L588" s="58"/>
      <c r="M588" s="58"/>
      <c r="N588" s="58"/>
      <c r="O588" s="58"/>
      <c r="P588" s="58"/>
    </row>
    <row r="589" spans="1:16" x14ac:dyDescent="0.25">
      <c r="A589" s="24"/>
      <c r="B589" s="24"/>
      <c r="C589" s="42"/>
      <c r="D589" s="23"/>
      <c r="G589" s="18"/>
      <c r="H589" s="18"/>
      <c r="I589" s="58"/>
      <c r="J589" s="58"/>
      <c r="K589" s="18"/>
      <c r="L589" s="58"/>
      <c r="M589" s="58"/>
      <c r="N589" s="58"/>
      <c r="O589" s="58"/>
      <c r="P589" s="58"/>
    </row>
    <row r="590" spans="1:16" x14ac:dyDescent="0.25">
      <c r="A590" s="24"/>
      <c r="B590" s="24"/>
      <c r="C590" s="42"/>
      <c r="D590" s="23"/>
      <c r="G590" s="18"/>
      <c r="H590" s="18"/>
      <c r="I590" s="58"/>
      <c r="J590" s="58"/>
      <c r="K590" s="18"/>
      <c r="L590" s="58"/>
      <c r="M590" s="58"/>
      <c r="N590" s="58"/>
      <c r="O590" s="58"/>
      <c r="P590" s="58"/>
    </row>
    <row r="591" spans="1:16" x14ac:dyDescent="0.25">
      <c r="A591" s="24"/>
      <c r="B591" s="24"/>
      <c r="C591" s="42"/>
      <c r="D591" s="23"/>
      <c r="G591" s="18"/>
      <c r="H591" s="18"/>
      <c r="I591" s="58"/>
      <c r="J591" s="58"/>
      <c r="K591" s="18"/>
      <c r="L591" s="58"/>
      <c r="M591" s="58"/>
      <c r="N591" s="58"/>
      <c r="O591" s="58"/>
      <c r="P591" s="58"/>
    </row>
    <row r="592" spans="1:16" x14ac:dyDescent="0.25">
      <c r="A592" s="24"/>
      <c r="B592" s="24"/>
      <c r="C592" s="42"/>
      <c r="D592" s="23"/>
      <c r="G592" s="18"/>
      <c r="H592" s="18"/>
      <c r="I592" s="58"/>
      <c r="J592" s="58"/>
      <c r="K592" s="18"/>
      <c r="L592" s="58"/>
      <c r="M592" s="58"/>
      <c r="N592" s="58"/>
      <c r="O592" s="58"/>
      <c r="P592" s="58"/>
    </row>
    <row r="593" spans="1:16" x14ac:dyDescent="0.25">
      <c r="A593" s="24"/>
      <c r="B593" s="24"/>
      <c r="C593" s="42"/>
      <c r="D593" s="23"/>
      <c r="G593" s="18"/>
      <c r="H593" s="18"/>
      <c r="I593" s="58"/>
      <c r="J593" s="58"/>
      <c r="K593" s="18"/>
      <c r="L593" s="58"/>
      <c r="M593" s="58"/>
      <c r="N593" s="58"/>
      <c r="O593" s="58"/>
      <c r="P593" s="58"/>
    </row>
    <row r="594" spans="1:16" x14ac:dyDescent="0.25">
      <c r="A594" s="24"/>
      <c r="B594" s="24"/>
      <c r="C594" s="42"/>
      <c r="D594" s="23"/>
      <c r="G594" s="18"/>
      <c r="H594" s="18"/>
      <c r="I594" s="58"/>
      <c r="J594" s="58"/>
      <c r="K594" s="18"/>
      <c r="L594" s="58"/>
      <c r="M594" s="58"/>
      <c r="N594" s="58"/>
      <c r="O594" s="58"/>
      <c r="P594" s="58"/>
    </row>
    <row r="595" spans="1:16" x14ac:dyDescent="0.25">
      <c r="A595" s="24"/>
      <c r="B595" s="24"/>
      <c r="C595" s="42"/>
      <c r="D595" s="23"/>
      <c r="G595" s="18"/>
      <c r="H595" s="18"/>
      <c r="I595" s="58"/>
      <c r="J595" s="58"/>
      <c r="K595" s="18"/>
      <c r="L595" s="58"/>
      <c r="M595" s="58"/>
      <c r="N595" s="58"/>
      <c r="O595" s="58"/>
      <c r="P595" s="58"/>
    </row>
    <row r="596" spans="1:16" x14ac:dyDescent="0.25">
      <c r="A596" s="24"/>
      <c r="B596" s="24"/>
      <c r="C596" s="42"/>
      <c r="D596" s="23"/>
      <c r="G596" s="18"/>
      <c r="H596" s="18"/>
      <c r="I596" s="58"/>
      <c r="J596" s="58"/>
      <c r="K596" s="18"/>
      <c r="L596" s="58"/>
      <c r="M596" s="58"/>
      <c r="N596" s="58"/>
      <c r="O596" s="58"/>
      <c r="P596" s="58"/>
    </row>
    <row r="597" spans="1:16" x14ac:dyDescent="0.25">
      <c r="A597" s="24"/>
      <c r="B597" s="24"/>
      <c r="C597" s="42"/>
      <c r="D597" s="23"/>
      <c r="G597" s="18"/>
      <c r="H597" s="18"/>
      <c r="I597" s="58"/>
      <c r="J597" s="58"/>
      <c r="K597" s="18"/>
      <c r="L597" s="58"/>
      <c r="M597" s="58"/>
      <c r="N597" s="58"/>
      <c r="O597" s="58"/>
      <c r="P597" s="58"/>
    </row>
    <row r="598" spans="1:16" x14ac:dyDescent="0.25">
      <c r="A598" s="24"/>
      <c r="B598" s="24"/>
      <c r="C598" s="42"/>
      <c r="D598" s="23"/>
      <c r="G598" s="18"/>
      <c r="H598" s="18"/>
      <c r="I598" s="58"/>
      <c r="J598" s="58"/>
      <c r="K598" s="18"/>
      <c r="L598" s="58"/>
      <c r="M598" s="58"/>
      <c r="N598" s="58"/>
      <c r="O598" s="58"/>
      <c r="P598" s="58"/>
    </row>
    <row r="599" spans="1:16" x14ac:dyDescent="0.25">
      <c r="A599" s="24"/>
      <c r="B599" s="24"/>
      <c r="C599" s="42"/>
      <c r="D599" s="23"/>
      <c r="G599" s="18"/>
      <c r="H599" s="18"/>
      <c r="I599" s="58"/>
      <c r="J599" s="58"/>
      <c r="K599" s="18"/>
      <c r="L599" s="58"/>
      <c r="M599" s="58"/>
      <c r="N599" s="58"/>
      <c r="O599" s="58"/>
      <c r="P599" s="58"/>
    </row>
    <row r="600" spans="1:16" x14ac:dyDescent="0.25">
      <c r="A600" s="24"/>
      <c r="B600" s="24"/>
      <c r="C600" s="42"/>
      <c r="D600" s="23"/>
      <c r="G600" s="18"/>
      <c r="H600" s="18"/>
      <c r="I600" s="58"/>
      <c r="J600" s="58"/>
      <c r="K600" s="18"/>
      <c r="L600" s="58"/>
      <c r="M600" s="58"/>
      <c r="N600" s="58"/>
      <c r="O600" s="58"/>
      <c r="P600" s="58"/>
    </row>
    <row r="601" spans="1:16" x14ac:dyDescent="0.25">
      <c r="A601" s="24"/>
      <c r="B601" s="24"/>
      <c r="C601" s="42"/>
      <c r="D601" s="23"/>
      <c r="G601" s="18"/>
      <c r="H601" s="18"/>
      <c r="I601" s="58"/>
      <c r="J601" s="58"/>
      <c r="K601" s="18"/>
      <c r="L601" s="58"/>
      <c r="M601" s="58"/>
      <c r="N601" s="58"/>
      <c r="O601" s="58"/>
      <c r="P601" s="58"/>
    </row>
    <row r="602" spans="1:16" x14ac:dyDescent="0.25">
      <c r="A602" s="24"/>
      <c r="B602" s="24"/>
      <c r="C602" s="42"/>
      <c r="D602" s="23"/>
      <c r="G602" s="18"/>
      <c r="H602" s="18"/>
      <c r="I602" s="58"/>
      <c r="J602" s="58"/>
      <c r="K602" s="18"/>
      <c r="L602" s="58"/>
      <c r="M602" s="58"/>
      <c r="N602" s="58"/>
      <c r="O602" s="58"/>
      <c r="P602" s="58"/>
    </row>
    <row r="603" spans="1:16" x14ac:dyDescent="0.25">
      <c r="A603" s="24"/>
      <c r="B603" s="24"/>
      <c r="C603" s="42"/>
      <c r="D603" s="23"/>
      <c r="G603" s="18"/>
      <c r="H603" s="18"/>
      <c r="I603" s="58"/>
      <c r="J603" s="58"/>
      <c r="K603" s="18"/>
      <c r="L603" s="58"/>
      <c r="M603" s="58"/>
      <c r="N603" s="58"/>
      <c r="O603" s="58"/>
      <c r="P603" s="58"/>
    </row>
    <row r="604" spans="1:16" x14ac:dyDescent="0.25">
      <c r="A604" s="24"/>
      <c r="B604" s="24"/>
      <c r="C604" s="42"/>
      <c r="D604" s="23"/>
      <c r="G604" s="18"/>
      <c r="H604" s="18"/>
      <c r="I604" s="58"/>
      <c r="J604" s="58"/>
      <c r="K604" s="18"/>
      <c r="L604" s="58"/>
      <c r="M604" s="58"/>
      <c r="N604" s="58"/>
      <c r="O604" s="58"/>
      <c r="P604" s="58"/>
    </row>
    <row r="605" spans="1:16" x14ac:dyDescent="0.25">
      <c r="A605" s="24"/>
      <c r="B605" s="24"/>
      <c r="C605" s="42"/>
      <c r="D605" s="23"/>
      <c r="G605" s="18"/>
      <c r="H605" s="18"/>
      <c r="I605" s="58"/>
      <c r="J605" s="58"/>
      <c r="K605" s="18"/>
      <c r="L605" s="58"/>
      <c r="M605" s="58"/>
      <c r="N605" s="58"/>
      <c r="O605" s="58"/>
      <c r="P605" s="58"/>
    </row>
    <row r="606" spans="1:16" x14ac:dyDescent="0.25">
      <c r="A606" s="24"/>
      <c r="B606" s="24"/>
      <c r="C606" s="42"/>
      <c r="D606" s="23"/>
      <c r="G606" s="18"/>
      <c r="H606" s="18"/>
      <c r="I606" s="58"/>
      <c r="J606" s="58"/>
      <c r="K606" s="18"/>
      <c r="L606" s="58"/>
      <c r="M606" s="58"/>
      <c r="N606" s="58"/>
      <c r="O606" s="58"/>
      <c r="P606" s="58"/>
    </row>
    <row r="607" spans="1:16" x14ac:dyDescent="0.25">
      <c r="A607" s="24"/>
      <c r="B607" s="24"/>
      <c r="C607" s="42"/>
      <c r="D607" s="23"/>
      <c r="G607" s="18"/>
      <c r="H607" s="18"/>
      <c r="I607" s="58"/>
      <c r="J607" s="58"/>
      <c r="K607" s="18"/>
      <c r="L607" s="58"/>
      <c r="M607" s="58"/>
      <c r="N607" s="58"/>
      <c r="O607" s="58"/>
      <c r="P607" s="58"/>
    </row>
    <row r="608" spans="1:16" x14ac:dyDescent="0.25">
      <c r="A608" s="24"/>
      <c r="B608" s="24"/>
      <c r="C608" s="42"/>
      <c r="D608" s="23"/>
      <c r="G608" s="18"/>
      <c r="H608" s="18"/>
      <c r="I608" s="58"/>
      <c r="J608" s="58"/>
      <c r="K608" s="18"/>
      <c r="L608" s="58"/>
      <c r="M608" s="58"/>
      <c r="N608" s="58"/>
      <c r="O608" s="58"/>
      <c r="P608" s="58"/>
    </row>
    <row r="609" spans="1:16" x14ac:dyDescent="0.25">
      <c r="A609" s="24"/>
      <c r="B609" s="24"/>
      <c r="C609" s="42"/>
      <c r="D609" s="23"/>
      <c r="G609" s="18"/>
      <c r="H609" s="18"/>
      <c r="I609" s="58"/>
      <c r="J609" s="58"/>
      <c r="K609" s="18"/>
      <c r="L609" s="58"/>
      <c r="M609" s="58"/>
      <c r="N609" s="58"/>
      <c r="O609" s="58"/>
      <c r="P609" s="58"/>
    </row>
    <row r="610" spans="1:16" x14ac:dyDescent="0.25">
      <c r="A610" s="24"/>
      <c r="B610" s="24"/>
      <c r="C610" s="42"/>
      <c r="D610" s="23"/>
      <c r="G610" s="18"/>
      <c r="H610" s="18"/>
      <c r="I610" s="58"/>
      <c r="J610" s="58"/>
      <c r="K610" s="18"/>
      <c r="L610" s="58"/>
      <c r="M610" s="58"/>
      <c r="N610" s="58"/>
      <c r="O610" s="58"/>
      <c r="P610" s="58"/>
    </row>
    <row r="611" spans="1:16" x14ac:dyDescent="0.25">
      <c r="A611" s="24"/>
      <c r="B611" s="24"/>
      <c r="C611" s="42"/>
      <c r="D611" s="23"/>
      <c r="G611" s="18"/>
      <c r="H611" s="18"/>
      <c r="I611" s="58"/>
      <c r="J611" s="58"/>
      <c r="K611" s="18"/>
      <c r="L611" s="58"/>
      <c r="M611" s="58"/>
      <c r="N611" s="58"/>
      <c r="O611" s="58"/>
      <c r="P611" s="58"/>
    </row>
    <row r="612" spans="1:16" x14ac:dyDescent="0.25">
      <c r="A612" s="24"/>
      <c r="B612" s="24"/>
      <c r="C612" s="42"/>
      <c r="D612" s="23"/>
      <c r="G612" s="18"/>
      <c r="H612" s="18"/>
      <c r="I612" s="58"/>
      <c r="J612" s="58"/>
      <c r="K612" s="18"/>
      <c r="L612" s="58"/>
      <c r="M612" s="58"/>
      <c r="N612" s="58"/>
      <c r="O612" s="58"/>
      <c r="P612" s="58"/>
    </row>
    <row r="613" spans="1:16" x14ac:dyDescent="0.25">
      <c r="A613" s="24"/>
      <c r="B613" s="24"/>
      <c r="C613" s="42"/>
      <c r="D613" s="23"/>
      <c r="G613" s="18"/>
      <c r="H613" s="18"/>
      <c r="I613" s="58"/>
      <c r="J613" s="58"/>
      <c r="K613" s="18"/>
      <c r="L613" s="58"/>
      <c r="M613" s="58"/>
      <c r="N613" s="58"/>
      <c r="O613" s="58"/>
      <c r="P613" s="58"/>
    </row>
    <row r="614" spans="1:16" x14ac:dyDescent="0.25">
      <c r="A614" s="24"/>
      <c r="B614" s="24"/>
      <c r="C614" s="42"/>
      <c r="D614" s="23"/>
      <c r="G614" s="18"/>
      <c r="H614" s="18"/>
      <c r="I614" s="58"/>
      <c r="J614" s="58"/>
      <c r="K614" s="18"/>
      <c r="L614" s="58"/>
      <c r="M614" s="58"/>
      <c r="N614" s="58"/>
      <c r="O614" s="58"/>
      <c r="P614" s="58"/>
    </row>
    <row r="615" spans="1:16" x14ac:dyDescent="0.25">
      <c r="A615" s="24"/>
      <c r="B615" s="24"/>
      <c r="C615" s="42"/>
      <c r="D615" s="23"/>
      <c r="G615" s="18"/>
      <c r="H615" s="18"/>
      <c r="I615" s="58"/>
      <c r="J615" s="58"/>
      <c r="K615" s="18"/>
      <c r="L615" s="58"/>
      <c r="M615" s="58"/>
      <c r="N615" s="58"/>
      <c r="O615" s="58"/>
      <c r="P615" s="58"/>
    </row>
    <row r="616" spans="1:16" x14ac:dyDescent="0.25">
      <c r="A616" s="24"/>
      <c r="B616" s="24"/>
      <c r="C616" s="42"/>
      <c r="D616" s="23"/>
      <c r="G616" s="18"/>
      <c r="H616" s="18"/>
      <c r="I616" s="58"/>
      <c r="J616" s="58"/>
      <c r="K616" s="18"/>
      <c r="L616" s="58"/>
      <c r="M616" s="58"/>
      <c r="N616" s="58"/>
      <c r="O616" s="58"/>
      <c r="P616" s="58"/>
    </row>
    <row r="617" spans="1:16" x14ac:dyDescent="0.25">
      <c r="A617" s="24"/>
      <c r="B617" s="24"/>
      <c r="C617" s="42"/>
      <c r="D617" s="23"/>
      <c r="G617" s="18"/>
      <c r="H617" s="18"/>
      <c r="I617" s="58"/>
      <c r="J617" s="58"/>
      <c r="K617" s="18"/>
      <c r="L617" s="58"/>
      <c r="M617" s="58"/>
      <c r="N617" s="58"/>
      <c r="O617" s="58"/>
      <c r="P617" s="58"/>
    </row>
    <row r="618" spans="1:16" x14ac:dyDescent="0.25">
      <c r="A618" s="24"/>
      <c r="B618" s="24"/>
      <c r="C618" s="42"/>
      <c r="D618" s="23"/>
      <c r="G618" s="18"/>
      <c r="H618" s="18"/>
      <c r="I618" s="58"/>
      <c r="J618" s="58"/>
      <c r="K618" s="18"/>
      <c r="L618" s="58"/>
      <c r="M618" s="58"/>
      <c r="N618" s="58"/>
      <c r="O618" s="58"/>
      <c r="P618" s="58"/>
    </row>
    <row r="619" spans="1:16" x14ac:dyDescent="0.25">
      <c r="A619" s="24"/>
      <c r="B619" s="24"/>
      <c r="C619" s="42"/>
      <c r="D619" s="23"/>
      <c r="G619" s="18"/>
      <c r="H619" s="18"/>
      <c r="I619" s="58"/>
      <c r="J619" s="58"/>
      <c r="K619" s="18"/>
      <c r="L619" s="58"/>
      <c r="M619" s="58"/>
      <c r="N619" s="58"/>
      <c r="O619" s="58"/>
      <c r="P619" s="58"/>
    </row>
    <row r="620" spans="1:16" x14ac:dyDescent="0.25">
      <c r="A620" s="24"/>
      <c r="B620" s="24"/>
      <c r="C620" s="42"/>
      <c r="D620" s="23"/>
      <c r="G620" s="18"/>
      <c r="H620" s="18"/>
      <c r="I620" s="58"/>
      <c r="J620" s="58"/>
      <c r="K620" s="18"/>
      <c r="L620" s="58"/>
      <c r="M620" s="58"/>
      <c r="N620" s="58"/>
      <c r="O620" s="58"/>
      <c r="P620" s="58"/>
    </row>
    <row r="621" spans="1:16" x14ac:dyDescent="0.25">
      <c r="A621" s="24"/>
      <c r="B621" s="24"/>
      <c r="C621" s="42"/>
      <c r="D621" s="23"/>
      <c r="G621" s="18"/>
      <c r="H621" s="18"/>
      <c r="I621" s="58"/>
      <c r="J621" s="58"/>
      <c r="K621" s="18"/>
      <c r="L621" s="58"/>
      <c r="M621" s="58"/>
      <c r="N621" s="58"/>
      <c r="O621" s="58"/>
      <c r="P621" s="58"/>
    </row>
    <row r="622" spans="1:16" x14ac:dyDescent="0.25">
      <c r="A622" s="24"/>
      <c r="B622" s="24"/>
      <c r="C622" s="42"/>
      <c r="D622" s="23"/>
      <c r="G622" s="18"/>
      <c r="H622" s="18"/>
      <c r="I622" s="58"/>
      <c r="J622" s="58"/>
      <c r="K622" s="18"/>
      <c r="L622" s="58"/>
      <c r="M622" s="58"/>
      <c r="N622" s="58"/>
      <c r="O622" s="58"/>
      <c r="P622" s="58"/>
    </row>
    <row r="623" spans="1:16" x14ac:dyDescent="0.25">
      <c r="A623" s="24"/>
      <c r="B623" s="24"/>
      <c r="C623" s="42"/>
      <c r="D623" s="23"/>
      <c r="G623" s="18"/>
      <c r="H623" s="18"/>
      <c r="I623" s="58"/>
      <c r="J623" s="58"/>
      <c r="K623" s="18"/>
      <c r="L623" s="58"/>
      <c r="M623" s="58"/>
      <c r="N623" s="58"/>
      <c r="O623" s="58"/>
      <c r="P623" s="58"/>
    </row>
    <row r="624" spans="1:16" x14ac:dyDescent="0.25">
      <c r="A624" s="24"/>
      <c r="B624" s="24"/>
      <c r="C624" s="42"/>
      <c r="D624" s="23"/>
      <c r="G624" s="18"/>
      <c r="H624" s="18"/>
      <c r="I624" s="58"/>
      <c r="J624" s="58"/>
      <c r="K624" s="18"/>
      <c r="L624" s="58"/>
      <c r="M624" s="58"/>
      <c r="N624" s="58"/>
      <c r="O624" s="58"/>
      <c r="P624" s="58"/>
    </row>
    <row r="625" spans="1:16" x14ac:dyDescent="0.25">
      <c r="A625" s="24"/>
      <c r="B625" s="24"/>
      <c r="C625" s="42"/>
      <c r="D625" s="23"/>
      <c r="G625" s="18"/>
      <c r="H625" s="18"/>
      <c r="I625" s="58"/>
      <c r="J625" s="58"/>
      <c r="K625" s="18"/>
      <c r="L625" s="58"/>
      <c r="M625" s="58"/>
      <c r="N625" s="58"/>
      <c r="O625" s="58"/>
      <c r="P625" s="58"/>
    </row>
    <row r="626" spans="1:16" x14ac:dyDescent="0.25">
      <c r="A626" s="24"/>
      <c r="B626" s="24"/>
      <c r="C626" s="42"/>
      <c r="D626" s="23"/>
      <c r="G626" s="18"/>
      <c r="H626" s="18"/>
      <c r="I626" s="58"/>
      <c r="J626" s="58"/>
      <c r="K626" s="18"/>
      <c r="L626" s="58"/>
      <c r="M626" s="58"/>
      <c r="N626" s="58"/>
      <c r="O626" s="58"/>
      <c r="P626" s="58"/>
    </row>
    <row r="627" spans="1:16" x14ac:dyDescent="0.25">
      <c r="A627" s="24"/>
      <c r="B627" s="24"/>
      <c r="C627" s="42"/>
      <c r="D627" s="23"/>
      <c r="G627" s="18"/>
      <c r="H627" s="18"/>
      <c r="I627" s="58"/>
      <c r="J627" s="58"/>
      <c r="K627" s="18"/>
      <c r="L627" s="58"/>
      <c r="M627" s="58"/>
      <c r="N627" s="58"/>
      <c r="O627" s="58"/>
      <c r="P627" s="58"/>
    </row>
    <row r="628" spans="1:16" x14ac:dyDescent="0.25">
      <c r="A628" s="24"/>
      <c r="B628" s="24"/>
      <c r="C628" s="42"/>
      <c r="D628" s="23"/>
      <c r="G628" s="18"/>
      <c r="H628" s="18"/>
      <c r="I628" s="58"/>
      <c r="J628" s="58"/>
      <c r="K628" s="18"/>
      <c r="L628" s="58"/>
      <c r="M628" s="58"/>
      <c r="N628" s="58"/>
      <c r="O628" s="58"/>
      <c r="P628" s="58"/>
    </row>
    <row r="629" spans="1:16" x14ac:dyDescent="0.25">
      <c r="A629" s="24"/>
      <c r="B629" s="24"/>
      <c r="C629" s="42"/>
      <c r="D629" s="23"/>
      <c r="G629" s="18"/>
      <c r="H629" s="18"/>
      <c r="I629" s="58"/>
      <c r="J629" s="58"/>
      <c r="K629" s="18"/>
      <c r="L629" s="58"/>
      <c r="M629" s="58"/>
      <c r="N629" s="58"/>
      <c r="O629" s="58"/>
      <c r="P629" s="58"/>
    </row>
    <row r="630" spans="1:16" x14ac:dyDescent="0.25">
      <c r="A630" s="24"/>
      <c r="B630" s="24"/>
      <c r="C630" s="42"/>
      <c r="D630" s="23"/>
      <c r="G630" s="18"/>
      <c r="H630" s="18"/>
      <c r="I630" s="58"/>
      <c r="J630" s="58"/>
      <c r="K630" s="18"/>
      <c r="L630" s="58"/>
      <c r="M630" s="58"/>
      <c r="N630" s="58"/>
      <c r="O630" s="58"/>
      <c r="P630" s="58"/>
    </row>
    <row r="631" spans="1:16" x14ac:dyDescent="0.25">
      <c r="A631" s="24"/>
      <c r="B631" s="24"/>
      <c r="C631" s="42"/>
      <c r="D631" s="23"/>
      <c r="G631" s="18"/>
      <c r="H631" s="18"/>
      <c r="I631" s="58"/>
      <c r="J631" s="58"/>
      <c r="K631" s="18"/>
      <c r="L631" s="58"/>
      <c r="M631" s="58"/>
      <c r="N631" s="58"/>
      <c r="O631" s="58"/>
      <c r="P631" s="58"/>
    </row>
    <row r="632" spans="1:16" x14ac:dyDescent="0.25">
      <c r="A632" s="24"/>
      <c r="B632" s="24"/>
      <c r="C632" s="42"/>
      <c r="D632" s="23"/>
      <c r="G632" s="18"/>
      <c r="H632" s="18"/>
      <c r="I632" s="58"/>
      <c r="J632" s="58"/>
      <c r="K632" s="18"/>
      <c r="L632" s="58"/>
      <c r="M632" s="58"/>
      <c r="N632" s="58"/>
      <c r="O632" s="58"/>
      <c r="P632" s="58"/>
    </row>
    <row r="633" spans="1:16" x14ac:dyDescent="0.25">
      <c r="A633" s="24"/>
      <c r="B633" s="24"/>
      <c r="C633" s="42"/>
      <c r="D633" s="23"/>
      <c r="G633" s="18"/>
      <c r="H633" s="18"/>
      <c r="I633" s="58"/>
      <c r="J633" s="58"/>
      <c r="K633" s="18"/>
      <c r="L633" s="58"/>
      <c r="M633" s="58"/>
      <c r="N633" s="58"/>
      <c r="O633" s="58"/>
      <c r="P633" s="58"/>
    </row>
    <row r="634" spans="1:16" x14ac:dyDescent="0.25">
      <c r="A634" s="24"/>
      <c r="B634" s="24"/>
      <c r="C634" s="42"/>
      <c r="D634" s="23"/>
      <c r="G634" s="18"/>
      <c r="H634" s="18"/>
      <c r="I634" s="58"/>
      <c r="J634" s="58"/>
      <c r="K634" s="18"/>
      <c r="L634" s="58"/>
      <c r="M634" s="58"/>
      <c r="N634" s="58"/>
      <c r="O634" s="58"/>
      <c r="P634" s="58"/>
    </row>
    <row r="635" spans="1:16" x14ac:dyDescent="0.25">
      <c r="A635" s="24"/>
      <c r="B635" s="24"/>
      <c r="C635" s="42"/>
      <c r="D635" s="23"/>
      <c r="G635" s="18"/>
      <c r="H635" s="18"/>
      <c r="I635" s="58"/>
      <c r="J635" s="58"/>
      <c r="K635" s="18"/>
      <c r="L635" s="58"/>
      <c r="M635" s="58"/>
      <c r="N635" s="58"/>
      <c r="O635" s="58"/>
      <c r="P635" s="58"/>
    </row>
    <row r="636" spans="1:16" x14ac:dyDescent="0.25">
      <c r="A636" s="24"/>
      <c r="B636" s="24"/>
      <c r="C636" s="42"/>
      <c r="D636" s="23"/>
      <c r="G636" s="18"/>
      <c r="H636" s="18"/>
      <c r="I636" s="58"/>
      <c r="J636" s="58"/>
      <c r="K636" s="18"/>
      <c r="L636" s="58"/>
      <c r="M636" s="58"/>
      <c r="N636" s="58"/>
      <c r="O636" s="58"/>
      <c r="P636" s="58"/>
    </row>
    <row r="637" spans="1:16" x14ac:dyDescent="0.25">
      <c r="A637" s="24"/>
      <c r="B637" s="24"/>
      <c r="C637" s="42"/>
      <c r="D637" s="23"/>
      <c r="G637" s="18"/>
      <c r="H637" s="18"/>
      <c r="I637" s="58"/>
      <c r="J637" s="58"/>
      <c r="K637" s="18"/>
      <c r="L637" s="58"/>
      <c r="M637" s="58"/>
      <c r="N637" s="58"/>
      <c r="O637" s="58"/>
      <c r="P637" s="58"/>
    </row>
    <row r="638" spans="1:16" x14ac:dyDescent="0.25">
      <c r="A638" s="24"/>
      <c r="B638" s="24"/>
      <c r="C638" s="42"/>
      <c r="D638" s="23"/>
      <c r="G638" s="18"/>
      <c r="H638" s="18"/>
      <c r="I638" s="58"/>
      <c r="J638" s="58"/>
      <c r="K638" s="18"/>
      <c r="L638" s="58"/>
      <c r="M638" s="58"/>
      <c r="N638" s="58"/>
      <c r="O638" s="58"/>
      <c r="P638" s="58"/>
    </row>
    <row r="639" spans="1:16" x14ac:dyDescent="0.25">
      <c r="A639" s="24"/>
      <c r="B639" s="24"/>
      <c r="C639" s="42"/>
      <c r="D639" s="23"/>
      <c r="G639" s="18"/>
      <c r="H639" s="18"/>
      <c r="I639" s="58"/>
      <c r="J639" s="58"/>
      <c r="K639" s="18"/>
      <c r="L639" s="58"/>
      <c r="M639" s="58"/>
      <c r="N639" s="58"/>
      <c r="O639" s="58"/>
      <c r="P639" s="58"/>
    </row>
    <row r="640" spans="1:16" x14ac:dyDescent="0.25">
      <c r="A640" s="24"/>
      <c r="B640" s="24"/>
      <c r="C640" s="42"/>
      <c r="D640" s="23"/>
      <c r="G640" s="18"/>
      <c r="H640" s="18"/>
      <c r="I640" s="58"/>
      <c r="J640" s="58"/>
      <c r="K640" s="18"/>
      <c r="L640" s="58"/>
      <c r="M640" s="58"/>
      <c r="N640" s="58"/>
      <c r="O640" s="58"/>
      <c r="P640" s="58"/>
    </row>
    <row r="641" spans="1:16" x14ac:dyDescent="0.25">
      <c r="A641" s="24"/>
      <c r="B641" s="24"/>
      <c r="C641" s="42"/>
      <c r="D641" s="23"/>
      <c r="G641" s="18"/>
      <c r="H641" s="18"/>
      <c r="I641" s="58"/>
      <c r="J641" s="58"/>
      <c r="K641" s="18"/>
      <c r="L641" s="58"/>
      <c r="M641" s="58"/>
      <c r="N641" s="58"/>
      <c r="O641" s="58"/>
      <c r="P641" s="58"/>
    </row>
    <row r="642" spans="1:16" x14ac:dyDescent="0.25">
      <c r="A642" s="24"/>
      <c r="B642" s="24"/>
      <c r="C642" s="42"/>
      <c r="D642" s="23"/>
      <c r="G642" s="18"/>
      <c r="H642" s="18"/>
      <c r="I642" s="58"/>
      <c r="J642" s="58"/>
      <c r="K642" s="18"/>
      <c r="L642" s="58"/>
      <c r="M642" s="58"/>
      <c r="N642" s="58"/>
      <c r="O642" s="58"/>
      <c r="P642" s="58"/>
    </row>
    <row r="643" spans="1:16" x14ac:dyDescent="0.25">
      <c r="A643" s="24"/>
      <c r="B643" s="24"/>
      <c r="C643" s="42"/>
      <c r="D643" s="23"/>
      <c r="G643" s="18"/>
      <c r="H643" s="18"/>
      <c r="I643" s="58"/>
      <c r="J643" s="58"/>
      <c r="K643" s="18"/>
      <c r="L643" s="58"/>
      <c r="M643" s="58"/>
      <c r="N643" s="58"/>
      <c r="O643" s="58"/>
      <c r="P643" s="58"/>
    </row>
    <row r="644" spans="1:16" x14ac:dyDescent="0.25">
      <c r="A644" s="24"/>
      <c r="B644" s="24"/>
      <c r="C644" s="42"/>
      <c r="D644" s="23"/>
      <c r="G644" s="18"/>
      <c r="H644" s="18"/>
      <c r="I644" s="58"/>
      <c r="J644" s="58"/>
      <c r="K644" s="18"/>
      <c r="L644" s="58"/>
      <c r="M644" s="58"/>
      <c r="N644" s="58"/>
      <c r="O644" s="58"/>
      <c r="P644" s="58"/>
    </row>
    <row r="645" spans="1:16" x14ac:dyDescent="0.25">
      <c r="A645" s="24"/>
      <c r="B645" s="24"/>
      <c r="C645" s="42"/>
      <c r="D645" s="23"/>
      <c r="G645" s="18"/>
      <c r="H645" s="18"/>
      <c r="I645" s="58"/>
      <c r="J645" s="58"/>
      <c r="K645" s="18"/>
      <c r="L645" s="58"/>
      <c r="M645" s="58"/>
      <c r="N645" s="58"/>
      <c r="O645" s="58"/>
      <c r="P645" s="58"/>
    </row>
    <row r="646" spans="1:16" x14ac:dyDescent="0.25">
      <c r="A646" s="24"/>
      <c r="B646" s="24"/>
      <c r="C646" s="42"/>
      <c r="D646" s="23"/>
      <c r="G646" s="18"/>
      <c r="H646" s="18"/>
      <c r="I646" s="58"/>
      <c r="J646" s="58"/>
      <c r="K646" s="18"/>
      <c r="L646" s="58"/>
      <c r="M646" s="58"/>
      <c r="N646" s="58"/>
      <c r="O646" s="58"/>
      <c r="P646" s="58"/>
    </row>
    <row r="647" spans="1:16" x14ac:dyDescent="0.25">
      <c r="A647" s="24"/>
      <c r="B647" s="24"/>
      <c r="C647" s="42"/>
      <c r="D647" s="23"/>
      <c r="G647" s="18"/>
      <c r="H647" s="18"/>
      <c r="I647" s="58"/>
      <c r="J647" s="58"/>
      <c r="K647" s="18"/>
      <c r="L647" s="58"/>
      <c r="M647" s="58"/>
      <c r="N647" s="58"/>
      <c r="O647" s="58"/>
      <c r="P647" s="58"/>
    </row>
    <row r="648" spans="1:16" x14ac:dyDescent="0.25">
      <c r="A648" s="24"/>
      <c r="B648" s="24"/>
      <c r="C648" s="42"/>
      <c r="D648" s="23"/>
      <c r="G648" s="18"/>
      <c r="H648" s="18"/>
      <c r="I648" s="58"/>
      <c r="J648" s="58"/>
      <c r="K648" s="18"/>
      <c r="L648" s="58"/>
      <c r="M648" s="58"/>
      <c r="N648" s="58"/>
      <c r="O648" s="58"/>
      <c r="P648" s="58"/>
    </row>
    <row r="649" spans="1:16" x14ac:dyDescent="0.25">
      <c r="A649" s="24"/>
      <c r="B649" s="24"/>
      <c r="C649" s="42"/>
      <c r="D649" s="23"/>
      <c r="G649" s="18"/>
      <c r="H649" s="18"/>
      <c r="I649" s="58"/>
      <c r="J649" s="58"/>
      <c r="K649" s="18"/>
      <c r="L649" s="58"/>
      <c r="M649" s="58"/>
      <c r="N649" s="58"/>
      <c r="O649" s="58"/>
      <c r="P649" s="58"/>
    </row>
    <row r="650" spans="1:16" x14ac:dyDescent="0.25">
      <c r="A650" s="24"/>
      <c r="B650" s="24"/>
      <c r="C650" s="42"/>
      <c r="D650" s="23"/>
      <c r="G650" s="18"/>
      <c r="H650" s="18"/>
      <c r="I650" s="58"/>
      <c r="J650" s="58"/>
      <c r="K650" s="18"/>
      <c r="L650" s="58"/>
      <c r="M650" s="58"/>
      <c r="N650" s="58"/>
      <c r="O650" s="58"/>
      <c r="P650" s="58"/>
    </row>
    <row r="651" spans="1:16" x14ac:dyDescent="0.25">
      <c r="A651" s="24"/>
      <c r="B651" s="24"/>
      <c r="C651" s="42"/>
      <c r="D651" s="23"/>
      <c r="G651" s="18"/>
      <c r="H651" s="18"/>
      <c r="I651" s="58"/>
      <c r="J651" s="58"/>
      <c r="K651" s="18"/>
      <c r="L651" s="58"/>
      <c r="M651" s="58"/>
      <c r="N651" s="58"/>
      <c r="O651" s="58"/>
      <c r="P651" s="58"/>
    </row>
    <row r="652" spans="1:16" x14ac:dyDescent="0.25">
      <c r="A652" s="24"/>
      <c r="B652" s="24"/>
      <c r="C652" s="42"/>
      <c r="D652" s="23"/>
      <c r="G652" s="18"/>
      <c r="H652" s="18"/>
      <c r="I652" s="58"/>
      <c r="J652" s="58"/>
      <c r="K652" s="18"/>
      <c r="L652" s="58"/>
      <c r="M652" s="58"/>
      <c r="N652" s="58"/>
      <c r="O652" s="58"/>
      <c r="P652" s="58"/>
    </row>
    <row r="653" spans="1:16" x14ac:dyDescent="0.25">
      <c r="A653" s="24"/>
      <c r="B653" s="24"/>
      <c r="C653" s="42"/>
      <c r="D653" s="23"/>
      <c r="G653" s="18"/>
      <c r="H653" s="18"/>
      <c r="I653" s="58"/>
      <c r="J653" s="58"/>
      <c r="K653" s="18"/>
      <c r="L653" s="58"/>
      <c r="M653" s="58"/>
      <c r="N653" s="58"/>
      <c r="O653" s="58"/>
      <c r="P653" s="58"/>
    </row>
    <row r="654" spans="1:16" x14ac:dyDescent="0.25">
      <c r="A654" s="24"/>
      <c r="B654" s="24"/>
      <c r="C654" s="42"/>
      <c r="D654" s="23"/>
      <c r="G654" s="18"/>
      <c r="H654" s="18"/>
      <c r="I654" s="58"/>
      <c r="J654" s="58"/>
      <c r="K654" s="18"/>
      <c r="L654" s="58"/>
      <c r="M654" s="58"/>
      <c r="N654" s="58"/>
      <c r="O654" s="58"/>
      <c r="P654" s="58"/>
    </row>
    <row r="655" spans="1:16" x14ac:dyDescent="0.25">
      <c r="A655" s="24"/>
      <c r="B655" s="24"/>
      <c r="C655" s="42"/>
      <c r="D655" s="23"/>
      <c r="G655" s="18"/>
      <c r="H655" s="18"/>
      <c r="I655" s="58"/>
      <c r="J655" s="58"/>
      <c r="K655" s="18"/>
      <c r="L655" s="58"/>
      <c r="M655" s="58"/>
      <c r="N655" s="58"/>
      <c r="O655" s="58"/>
      <c r="P655" s="58"/>
    </row>
    <row r="656" spans="1:16" x14ac:dyDescent="0.25">
      <c r="A656" s="24"/>
      <c r="B656" s="24"/>
      <c r="C656" s="42"/>
      <c r="D656" s="23"/>
      <c r="G656" s="18"/>
      <c r="H656" s="18"/>
      <c r="I656" s="58"/>
      <c r="J656" s="58"/>
      <c r="K656" s="18"/>
      <c r="L656" s="58"/>
      <c r="M656" s="58"/>
      <c r="N656" s="58"/>
      <c r="O656" s="58"/>
      <c r="P656" s="58"/>
    </row>
    <row r="657" spans="1:16" x14ac:dyDescent="0.25">
      <c r="A657" s="24"/>
      <c r="B657" s="24"/>
      <c r="C657" s="42"/>
      <c r="D657" s="23"/>
      <c r="G657" s="18"/>
      <c r="H657" s="18"/>
      <c r="I657" s="58"/>
      <c r="J657" s="58"/>
      <c r="K657" s="18"/>
      <c r="L657" s="58"/>
      <c r="M657" s="58"/>
      <c r="N657" s="58"/>
      <c r="O657" s="58"/>
      <c r="P657" s="58"/>
    </row>
    <row r="658" spans="1:16" x14ac:dyDescent="0.25">
      <c r="A658" s="24"/>
      <c r="B658" s="24"/>
      <c r="C658" s="42"/>
      <c r="D658" s="23"/>
      <c r="G658" s="18"/>
      <c r="H658" s="18"/>
      <c r="I658" s="58"/>
      <c r="J658" s="58"/>
      <c r="K658" s="18"/>
      <c r="L658" s="58"/>
      <c r="M658" s="58"/>
      <c r="N658" s="58"/>
      <c r="O658" s="58"/>
      <c r="P658" s="58"/>
    </row>
    <row r="659" spans="1:16" x14ac:dyDescent="0.25">
      <c r="A659" s="24"/>
      <c r="B659" s="24"/>
      <c r="C659" s="42"/>
      <c r="D659" s="23"/>
      <c r="G659" s="18"/>
      <c r="H659" s="18"/>
      <c r="I659" s="58"/>
      <c r="J659" s="58"/>
      <c r="K659" s="18"/>
      <c r="L659" s="58"/>
      <c r="M659" s="58"/>
      <c r="N659" s="58"/>
      <c r="O659" s="58"/>
      <c r="P659" s="58"/>
    </row>
    <row r="660" spans="1:16" x14ac:dyDescent="0.25">
      <c r="A660" s="24"/>
      <c r="B660" s="24"/>
      <c r="C660" s="42"/>
      <c r="D660" s="23"/>
      <c r="G660" s="18"/>
      <c r="H660" s="18"/>
      <c r="I660" s="58"/>
      <c r="J660" s="58"/>
      <c r="K660" s="18"/>
      <c r="L660" s="58"/>
      <c r="M660" s="58"/>
      <c r="N660" s="58"/>
      <c r="O660" s="58"/>
      <c r="P660" s="58"/>
    </row>
    <row r="661" spans="1:16" x14ac:dyDescent="0.25">
      <c r="A661" s="24"/>
      <c r="B661" s="24"/>
      <c r="C661" s="42"/>
      <c r="D661" s="23"/>
      <c r="G661" s="18"/>
      <c r="H661" s="18"/>
      <c r="I661" s="58"/>
      <c r="J661" s="58"/>
      <c r="K661" s="18"/>
      <c r="L661" s="58"/>
      <c r="M661" s="58"/>
      <c r="N661" s="58"/>
      <c r="O661" s="58"/>
      <c r="P661" s="58"/>
    </row>
    <row r="662" spans="1:16" x14ac:dyDescent="0.25">
      <c r="A662" s="24"/>
      <c r="B662" s="24"/>
      <c r="C662" s="42"/>
      <c r="D662" s="23"/>
      <c r="G662" s="18"/>
      <c r="H662" s="18"/>
      <c r="I662" s="58"/>
      <c r="J662" s="58"/>
      <c r="K662" s="18"/>
      <c r="L662" s="58"/>
      <c r="M662" s="58"/>
      <c r="N662" s="58"/>
      <c r="O662" s="58"/>
      <c r="P662" s="58"/>
    </row>
    <row r="663" spans="1:16" x14ac:dyDescent="0.25">
      <c r="A663" s="24"/>
      <c r="B663" s="24"/>
      <c r="C663" s="42"/>
      <c r="D663" s="23"/>
      <c r="G663" s="18"/>
      <c r="H663" s="18"/>
      <c r="I663" s="58"/>
      <c r="J663" s="58"/>
      <c r="K663" s="18"/>
      <c r="L663" s="58"/>
      <c r="M663" s="58"/>
      <c r="N663" s="58"/>
      <c r="O663" s="58"/>
      <c r="P663" s="58"/>
    </row>
    <row r="664" spans="1:16" x14ac:dyDescent="0.25">
      <c r="A664" s="24"/>
      <c r="B664" s="24"/>
      <c r="C664" s="42"/>
      <c r="D664" s="23"/>
      <c r="G664" s="18"/>
      <c r="H664" s="18"/>
      <c r="I664" s="58"/>
      <c r="J664" s="58"/>
      <c r="K664" s="18"/>
      <c r="L664" s="58"/>
      <c r="M664" s="58"/>
      <c r="N664" s="58"/>
      <c r="O664" s="58"/>
      <c r="P664" s="58"/>
    </row>
    <row r="665" spans="1:16" x14ac:dyDescent="0.25">
      <c r="A665" s="24"/>
      <c r="B665" s="24"/>
      <c r="C665" s="42"/>
      <c r="D665" s="23"/>
      <c r="G665" s="18"/>
      <c r="H665" s="18"/>
      <c r="I665" s="58"/>
      <c r="J665" s="58"/>
      <c r="K665" s="18"/>
      <c r="L665" s="58"/>
      <c r="M665" s="58"/>
      <c r="N665" s="58"/>
      <c r="O665" s="58"/>
      <c r="P665" s="58"/>
    </row>
    <row r="666" spans="1:16" x14ac:dyDescent="0.25">
      <c r="A666" s="24"/>
      <c r="B666" s="24"/>
      <c r="C666" s="42"/>
      <c r="D666" s="23"/>
      <c r="G666" s="18"/>
      <c r="H666" s="18"/>
      <c r="I666" s="58"/>
      <c r="J666" s="58"/>
      <c r="K666" s="18"/>
      <c r="L666" s="58"/>
      <c r="M666" s="58"/>
      <c r="N666" s="58"/>
      <c r="O666" s="58"/>
      <c r="P666" s="58"/>
    </row>
    <row r="667" spans="1:16" x14ac:dyDescent="0.25">
      <c r="A667" s="24"/>
      <c r="B667" s="24"/>
      <c r="C667" s="42"/>
      <c r="D667" s="23"/>
      <c r="G667" s="18"/>
      <c r="H667" s="18"/>
      <c r="I667" s="58"/>
      <c r="J667" s="58"/>
      <c r="K667" s="18"/>
      <c r="L667" s="58"/>
      <c r="M667" s="58"/>
      <c r="N667" s="58"/>
      <c r="O667" s="58"/>
      <c r="P667" s="58"/>
    </row>
    <row r="668" spans="1:16" x14ac:dyDescent="0.25">
      <c r="A668" s="24"/>
      <c r="B668" s="24"/>
      <c r="C668" s="42"/>
      <c r="D668" s="23"/>
      <c r="G668" s="18"/>
      <c r="H668" s="18"/>
      <c r="I668" s="58"/>
      <c r="J668" s="58"/>
      <c r="K668" s="18"/>
      <c r="L668" s="58"/>
      <c r="M668" s="58"/>
      <c r="N668" s="58"/>
      <c r="O668" s="58"/>
      <c r="P668" s="58"/>
    </row>
    <row r="669" spans="1:16" x14ac:dyDescent="0.25">
      <c r="A669" s="24"/>
      <c r="B669" s="24"/>
      <c r="C669" s="42"/>
      <c r="D669" s="23"/>
      <c r="G669" s="18"/>
      <c r="H669" s="18"/>
      <c r="I669" s="58"/>
      <c r="J669" s="58"/>
      <c r="K669" s="18"/>
      <c r="L669" s="58"/>
      <c r="M669" s="58"/>
      <c r="N669" s="58"/>
      <c r="O669" s="58"/>
      <c r="P669" s="58"/>
    </row>
    <row r="670" spans="1:16" x14ac:dyDescent="0.25">
      <c r="A670" s="24"/>
      <c r="B670" s="24"/>
      <c r="C670" s="42"/>
      <c r="D670" s="23"/>
      <c r="G670" s="18"/>
      <c r="H670" s="18"/>
      <c r="I670" s="58"/>
      <c r="J670" s="58"/>
      <c r="K670" s="18"/>
      <c r="L670" s="58"/>
      <c r="M670" s="58"/>
      <c r="N670" s="58"/>
      <c r="O670" s="58"/>
      <c r="P670" s="58"/>
    </row>
    <row r="671" spans="1:16" x14ac:dyDescent="0.25">
      <c r="A671" s="24"/>
      <c r="B671" s="24"/>
      <c r="C671" s="42"/>
      <c r="D671" s="23"/>
      <c r="G671" s="18"/>
      <c r="H671" s="18"/>
      <c r="I671" s="58"/>
      <c r="J671" s="58"/>
      <c r="K671" s="18"/>
      <c r="L671" s="58"/>
      <c r="M671" s="58"/>
      <c r="N671" s="58"/>
      <c r="O671" s="58"/>
      <c r="P671" s="58"/>
    </row>
    <row r="672" spans="1:16" x14ac:dyDescent="0.25">
      <c r="A672" s="24"/>
      <c r="B672" s="24"/>
      <c r="C672" s="42"/>
      <c r="D672" s="23"/>
      <c r="G672" s="18"/>
      <c r="H672" s="18"/>
      <c r="I672" s="58"/>
      <c r="J672" s="58"/>
      <c r="K672" s="18"/>
      <c r="L672" s="58"/>
      <c r="M672" s="58"/>
      <c r="N672" s="58"/>
      <c r="O672" s="58"/>
      <c r="P672" s="58"/>
    </row>
    <row r="673" spans="1:16" x14ac:dyDescent="0.25">
      <c r="A673" s="24"/>
      <c r="B673" s="24"/>
      <c r="C673" s="42"/>
      <c r="D673" s="23"/>
      <c r="G673" s="18"/>
      <c r="H673" s="18"/>
      <c r="I673" s="58"/>
      <c r="J673" s="58"/>
      <c r="K673" s="18"/>
      <c r="L673" s="58"/>
      <c r="M673" s="58"/>
      <c r="N673" s="58"/>
      <c r="O673" s="58"/>
      <c r="P673" s="58"/>
    </row>
    <row r="674" spans="1:16" x14ac:dyDescent="0.25">
      <c r="A674" s="24"/>
      <c r="B674" s="24"/>
      <c r="C674" s="42"/>
      <c r="D674" s="23"/>
      <c r="G674" s="18"/>
      <c r="H674" s="18"/>
      <c r="I674" s="58"/>
      <c r="J674" s="58"/>
      <c r="K674" s="18"/>
      <c r="L674" s="58"/>
      <c r="M674" s="58"/>
      <c r="N674" s="58"/>
      <c r="O674" s="58"/>
      <c r="P674" s="58"/>
    </row>
    <row r="675" spans="1:16" x14ac:dyDescent="0.25">
      <c r="A675" s="24"/>
      <c r="B675" s="24"/>
      <c r="C675" s="42"/>
      <c r="D675" s="23"/>
      <c r="G675" s="18"/>
      <c r="H675" s="18"/>
      <c r="I675" s="58"/>
      <c r="J675" s="58"/>
      <c r="K675" s="18"/>
      <c r="L675" s="58"/>
      <c r="M675" s="58"/>
      <c r="N675" s="58"/>
      <c r="O675" s="58"/>
      <c r="P675" s="58"/>
    </row>
    <row r="676" spans="1:16" x14ac:dyDescent="0.25">
      <c r="A676" s="24"/>
      <c r="B676" s="24"/>
      <c r="C676" s="42"/>
      <c r="D676" s="23"/>
      <c r="G676" s="18"/>
      <c r="H676" s="18"/>
      <c r="I676" s="58"/>
      <c r="J676" s="58"/>
      <c r="K676" s="18"/>
      <c r="L676" s="58"/>
      <c r="M676" s="58"/>
      <c r="N676" s="58"/>
      <c r="O676" s="58"/>
      <c r="P676" s="58"/>
    </row>
    <row r="677" spans="1:16" x14ac:dyDescent="0.25">
      <c r="A677" s="24"/>
      <c r="B677" s="24"/>
      <c r="C677" s="42"/>
      <c r="D677" s="23"/>
      <c r="G677" s="18"/>
      <c r="H677" s="18"/>
      <c r="I677" s="58"/>
      <c r="J677" s="58"/>
      <c r="K677" s="18"/>
      <c r="L677" s="58"/>
      <c r="M677" s="58"/>
      <c r="N677" s="58"/>
      <c r="O677" s="58"/>
      <c r="P677" s="58"/>
    </row>
    <row r="678" spans="1:16" x14ac:dyDescent="0.25">
      <c r="A678" s="24"/>
      <c r="B678" s="24"/>
      <c r="C678" s="42"/>
      <c r="D678" s="23"/>
      <c r="G678" s="18"/>
      <c r="H678" s="18"/>
      <c r="I678" s="58"/>
      <c r="J678" s="58"/>
      <c r="K678" s="18"/>
      <c r="L678" s="58"/>
      <c r="M678" s="58"/>
      <c r="N678" s="58"/>
      <c r="O678" s="58"/>
      <c r="P678" s="58"/>
    </row>
    <row r="679" spans="1:16" x14ac:dyDescent="0.25">
      <c r="A679" s="24"/>
      <c r="B679" s="24"/>
      <c r="C679" s="42"/>
      <c r="D679" s="23"/>
      <c r="G679" s="18"/>
      <c r="H679" s="18"/>
      <c r="I679" s="58"/>
      <c r="J679" s="58"/>
      <c r="K679" s="18"/>
      <c r="L679" s="58"/>
      <c r="M679" s="58"/>
      <c r="N679" s="58"/>
      <c r="O679" s="58"/>
      <c r="P679" s="58"/>
    </row>
    <row r="680" spans="1:16" x14ac:dyDescent="0.25">
      <c r="A680" s="24"/>
      <c r="B680" s="24"/>
      <c r="C680" s="42"/>
      <c r="D680" s="23"/>
      <c r="G680" s="18"/>
      <c r="H680" s="18"/>
      <c r="I680" s="58"/>
      <c r="J680" s="58"/>
      <c r="K680" s="18"/>
      <c r="L680" s="58"/>
      <c r="M680" s="58"/>
      <c r="N680" s="58"/>
      <c r="O680" s="58"/>
      <c r="P680" s="58"/>
    </row>
    <row r="681" spans="1:16" x14ac:dyDescent="0.25">
      <c r="A681" s="24"/>
      <c r="B681" s="24"/>
      <c r="C681" s="42"/>
      <c r="D681" s="23"/>
      <c r="G681" s="18"/>
      <c r="H681" s="18"/>
      <c r="I681" s="58"/>
      <c r="J681" s="58"/>
      <c r="K681" s="18"/>
      <c r="L681" s="58"/>
      <c r="M681" s="58"/>
      <c r="N681" s="58"/>
      <c r="O681" s="58"/>
      <c r="P681" s="58"/>
    </row>
    <row r="682" spans="1:16" x14ac:dyDescent="0.25">
      <c r="A682" s="24"/>
      <c r="B682" s="24"/>
      <c r="C682" s="42"/>
      <c r="D682" s="23"/>
      <c r="G682" s="18"/>
      <c r="H682" s="18"/>
      <c r="I682" s="58"/>
      <c r="J682" s="58"/>
      <c r="K682" s="18"/>
      <c r="L682" s="58"/>
      <c r="M682" s="58"/>
      <c r="N682" s="58"/>
      <c r="O682" s="58"/>
      <c r="P682" s="58"/>
    </row>
    <row r="683" spans="1:16" x14ac:dyDescent="0.25">
      <c r="A683" s="24"/>
      <c r="B683" s="24"/>
      <c r="C683" s="42"/>
      <c r="D683" s="23"/>
      <c r="G683" s="18"/>
      <c r="H683" s="18"/>
      <c r="I683" s="58"/>
      <c r="J683" s="58"/>
      <c r="K683" s="18"/>
      <c r="L683" s="58"/>
      <c r="M683" s="58"/>
      <c r="N683" s="58"/>
      <c r="O683" s="58"/>
      <c r="P683" s="58"/>
    </row>
    <row r="684" spans="1:16" x14ac:dyDescent="0.25">
      <c r="A684" s="24"/>
      <c r="B684" s="24"/>
      <c r="C684" s="42"/>
      <c r="D684" s="23"/>
      <c r="G684" s="18"/>
      <c r="H684" s="18"/>
      <c r="I684" s="58"/>
      <c r="J684" s="58"/>
      <c r="K684" s="18"/>
      <c r="L684" s="58"/>
      <c r="M684" s="58"/>
      <c r="N684" s="58"/>
      <c r="O684" s="58"/>
      <c r="P684" s="58"/>
    </row>
    <row r="685" spans="1:16" x14ac:dyDescent="0.25">
      <c r="A685" s="24"/>
      <c r="B685" s="24"/>
      <c r="C685" s="42"/>
      <c r="D685" s="23"/>
      <c r="G685" s="18"/>
      <c r="H685" s="18"/>
      <c r="I685" s="58"/>
      <c r="J685" s="58"/>
      <c r="K685" s="18"/>
      <c r="L685" s="58"/>
      <c r="M685" s="58"/>
      <c r="N685" s="58"/>
      <c r="O685" s="58"/>
      <c r="P685" s="58"/>
    </row>
    <row r="686" spans="1:16" x14ac:dyDescent="0.25">
      <c r="A686" s="24"/>
      <c r="B686" s="24"/>
      <c r="C686" s="42"/>
      <c r="D686" s="23"/>
      <c r="G686" s="18"/>
      <c r="H686" s="18"/>
      <c r="I686" s="58"/>
      <c r="J686" s="58"/>
      <c r="K686" s="18"/>
      <c r="L686" s="58"/>
      <c r="M686" s="58"/>
      <c r="N686" s="58"/>
      <c r="O686" s="58"/>
      <c r="P686" s="58"/>
    </row>
    <row r="687" spans="1:16" x14ac:dyDescent="0.25">
      <c r="A687" s="24"/>
      <c r="B687" s="24"/>
      <c r="C687" s="42"/>
      <c r="D687" s="23"/>
      <c r="G687" s="18"/>
      <c r="H687" s="18"/>
      <c r="I687" s="58"/>
      <c r="J687" s="58"/>
      <c r="K687" s="18"/>
      <c r="L687" s="58"/>
      <c r="M687" s="58"/>
      <c r="N687" s="58"/>
      <c r="O687" s="58"/>
      <c r="P687" s="58"/>
    </row>
    <row r="688" spans="1:16" x14ac:dyDescent="0.25">
      <c r="A688" s="24"/>
      <c r="B688" s="24"/>
      <c r="C688" s="42"/>
      <c r="D688" s="23"/>
      <c r="G688" s="18"/>
      <c r="H688" s="18"/>
      <c r="I688" s="58"/>
      <c r="J688" s="58"/>
      <c r="K688" s="18"/>
      <c r="L688" s="58"/>
      <c r="M688" s="58"/>
      <c r="N688" s="58"/>
      <c r="O688" s="58"/>
      <c r="P688" s="58"/>
    </row>
    <row r="689" spans="1:16" x14ac:dyDescent="0.25">
      <c r="A689" s="24"/>
      <c r="B689" s="24"/>
      <c r="C689" s="42"/>
      <c r="D689" s="23"/>
      <c r="G689" s="18"/>
      <c r="H689" s="18"/>
      <c r="I689" s="58"/>
      <c r="J689" s="58"/>
      <c r="K689" s="18"/>
      <c r="L689" s="58"/>
      <c r="M689" s="58"/>
      <c r="N689" s="58"/>
      <c r="O689" s="58"/>
      <c r="P689" s="58"/>
    </row>
    <row r="690" spans="1:16" x14ac:dyDescent="0.25">
      <c r="A690" s="24"/>
      <c r="B690" s="24"/>
      <c r="C690" s="42"/>
      <c r="D690" s="23"/>
      <c r="G690" s="18"/>
      <c r="H690" s="18"/>
      <c r="I690" s="58"/>
      <c r="J690" s="58"/>
      <c r="K690" s="18"/>
      <c r="L690" s="58"/>
      <c r="M690" s="58"/>
      <c r="N690" s="58"/>
      <c r="O690" s="58"/>
      <c r="P690" s="58"/>
    </row>
    <row r="691" spans="1:16" x14ac:dyDescent="0.25">
      <c r="A691" s="24"/>
      <c r="B691" s="24"/>
      <c r="C691" s="42"/>
      <c r="D691" s="23"/>
      <c r="G691" s="18"/>
      <c r="H691" s="18"/>
      <c r="I691" s="58"/>
      <c r="J691" s="58"/>
      <c r="K691" s="18"/>
      <c r="L691" s="58"/>
      <c r="M691" s="58"/>
      <c r="N691" s="58"/>
      <c r="O691" s="58"/>
      <c r="P691" s="58"/>
    </row>
    <row r="692" spans="1:16" x14ac:dyDescent="0.25">
      <c r="A692" s="24"/>
      <c r="B692" s="24"/>
      <c r="C692" s="42"/>
      <c r="D692" s="23"/>
      <c r="G692" s="18"/>
      <c r="H692" s="18"/>
      <c r="I692" s="58"/>
      <c r="J692" s="58"/>
      <c r="K692" s="18"/>
      <c r="L692" s="58"/>
      <c r="M692" s="58"/>
      <c r="N692" s="58"/>
      <c r="O692" s="58"/>
      <c r="P692" s="58"/>
    </row>
    <row r="693" spans="1:16" x14ac:dyDescent="0.25">
      <c r="A693" s="24"/>
      <c r="B693" s="24"/>
      <c r="C693" s="42"/>
      <c r="D693" s="23"/>
      <c r="G693" s="18"/>
      <c r="H693" s="18"/>
      <c r="I693" s="58"/>
      <c r="J693" s="58"/>
      <c r="K693" s="18"/>
      <c r="L693" s="58"/>
      <c r="M693" s="58"/>
      <c r="N693" s="58"/>
      <c r="O693" s="58"/>
      <c r="P693" s="58"/>
    </row>
    <row r="694" spans="1:16" x14ac:dyDescent="0.25">
      <c r="A694" s="24"/>
      <c r="B694" s="24"/>
      <c r="C694" s="42"/>
      <c r="D694" s="23"/>
      <c r="G694" s="18"/>
      <c r="H694" s="18"/>
      <c r="I694" s="58"/>
      <c r="J694" s="58"/>
      <c r="K694" s="18"/>
      <c r="L694" s="58"/>
      <c r="M694" s="58"/>
      <c r="N694" s="58"/>
      <c r="O694" s="58"/>
      <c r="P694" s="58"/>
    </row>
    <row r="695" spans="1:16" x14ac:dyDescent="0.25">
      <c r="A695" s="24"/>
      <c r="B695" s="24"/>
      <c r="C695" s="42"/>
      <c r="D695" s="23"/>
      <c r="G695" s="18"/>
      <c r="H695" s="18"/>
      <c r="I695" s="58"/>
      <c r="J695" s="58"/>
      <c r="K695" s="18"/>
      <c r="L695" s="58"/>
      <c r="M695" s="58"/>
      <c r="N695" s="58"/>
      <c r="O695" s="58"/>
      <c r="P695" s="58"/>
    </row>
    <row r="696" spans="1:16" x14ac:dyDescent="0.25">
      <c r="A696" s="24"/>
      <c r="B696" s="24"/>
      <c r="C696" s="42"/>
      <c r="D696" s="23"/>
      <c r="G696" s="18"/>
      <c r="H696" s="18"/>
      <c r="I696" s="58"/>
      <c r="J696" s="58"/>
      <c r="K696" s="18"/>
      <c r="L696" s="58"/>
      <c r="M696" s="58"/>
      <c r="N696" s="58"/>
      <c r="O696" s="58"/>
      <c r="P696" s="58"/>
    </row>
    <row r="697" spans="1:16" x14ac:dyDescent="0.25">
      <c r="A697" s="24"/>
      <c r="B697" s="24"/>
      <c r="C697" s="42"/>
      <c r="D697" s="23"/>
      <c r="G697" s="18"/>
      <c r="H697" s="18"/>
      <c r="I697" s="58"/>
      <c r="J697" s="58"/>
      <c r="K697" s="18"/>
      <c r="L697" s="58"/>
      <c r="M697" s="58"/>
      <c r="N697" s="58"/>
      <c r="O697" s="58"/>
      <c r="P697" s="58"/>
    </row>
    <row r="698" spans="1:16" x14ac:dyDescent="0.25">
      <c r="A698" s="24"/>
      <c r="B698" s="24"/>
      <c r="C698" s="42"/>
      <c r="D698" s="23"/>
      <c r="G698" s="18"/>
      <c r="H698" s="18"/>
      <c r="I698" s="58"/>
      <c r="J698" s="58"/>
      <c r="K698" s="18"/>
      <c r="L698" s="58"/>
      <c r="M698" s="58"/>
      <c r="N698" s="58"/>
      <c r="O698" s="58"/>
      <c r="P698" s="58"/>
    </row>
    <row r="699" spans="1:16" x14ac:dyDescent="0.25">
      <c r="A699" s="24"/>
      <c r="B699" s="24"/>
      <c r="C699" s="42"/>
      <c r="D699" s="23"/>
      <c r="G699" s="18"/>
      <c r="H699" s="18"/>
      <c r="I699" s="58"/>
      <c r="J699" s="58"/>
      <c r="K699" s="18"/>
      <c r="L699" s="58"/>
      <c r="M699" s="58"/>
      <c r="N699" s="58"/>
      <c r="O699" s="58"/>
      <c r="P699" s="58"/>
    </row>
    <row r="700" spans="1:16" x14ac:dyDescent="0.25">
      <c r="A700" s="24"/>
      <c r="B700" s="24"/>
      <c r="C700" s="42"/>
      <c r="D700" s="23"/>
      <c r="G700" s="18"/>
      <c r="H700" s="18"/>
      <c r="I700" s="58"/>
      <c r="J700" s="58"/>
      <c r="K700" s="18"/>
      <c r="L700" s="58"/>
      <c r="M700" s="58"/>
      <c r="N700" s="58"/>
      <c r="O700" s="58"/>
      <c r="P700" s="58"/>
    </row>
    <row r="701" spans="1:16" x14ac:dyDescent="0.25">
      <c r="A701" s="24"/>
      <c r="B701" s="24"/>
      <c r="C701" s="42"/>
      <c r="D701" s="23"/>
      <c r="G701" s="18"/>
      <c r="H701" s="18"/>
      <c r="I701" s="58"/>
      <c r="J701" s="58"/>
      <c r="K701" s="18"/>
      <c r="L701" s="58"/>
      <c r="M701" s="58"/>
      <c r="N701" s="58"/>
      <c r="O701" s="58"/>
      <c r="P701" s="58"/>
    </row>
    <row r="702" spans="1:16" x14ac:dyDescent="0.25">
      <c r="A702" s="24"/>
      <c r="B702" s="24"/>
      <c r="C702" s="42"/>
      <c r="D702" s="23"/>
      <c r="G702" s="18"/>
      <c r="H702" s="18"/>
      <c r="I702" s="58"/>
      <c r="J702" s="58"/>
      <c r="K702" s="18"/>
      <c r="L702" s="58"/>
      <c r="M702" s="58"/>
      <c r="N702" s="58"/>
      <c r="O702" s="58"/>
      <c r="P702" s="58"/>
    </row>
    <row r="703" spans="1:16" x14ac:dyDescent="0.25">
      <c r="A703" s="24"/>
      <c r="B703" s="24"/>
      <c r="C703" s="42"/>
      <c r="D703" s="23"/>
      <c r="G703" s="18"/>
      <c r="H703" s="18"/>
      <c r="I703" s="58"/>
      <c r="J703" s="58"/>
      <c r="K703" s="18"/>
      <c r="L703" s="58"/>
      <c r="M703" s="58"/>
      <c r="N703" s="58"/>
      <c r="O703" s="58"/>
      <c r="P703" s="58"/>
    </row>
    <row r="704" spans="1:16" x14ac:dyDescent="0.25">
      <c r="A704" s="24"/>
      <c r="B704" s="24"/>
      <c r="C704" s="42"/>
      <c r="D704" s="23"/>
      <c r="G704" s="18"/>
      <c r="H704" s="18"/>
      <c r="I704" s="58"/>
      <c r="J704" s="58"/>
      <c r="K704" s="18"/>
      <c r="L704" s="58"/>
      <c r="M704" s="58"/>
      <c r="N704" s="58"/>
      <c r="O704" s="58"/>
      <c r="P704" s="58"/>
    </row>
    <row r="705" spans="1:16" x14ac:dyDescent="0.25">
      <c r="A705" s="24"/>
      <c r="B705" s="24"/>
      <c r="C705" s="42"/>
      <c r="D705" s="23"/>
      <c r="G705" s="18"/>
      <c r="H705" s="18"/>
      <c r="I705" s="58"/>
      <c r="J705" s="58"/>
      <c r="K705" s="18"/>
      <c r="L705" s="58"/>
      <c r="M705" s="58"/>
      <c r="N705" s="58"/>
      <c r="O705" s="58"/>
      <c r="P705" s="58"/>
    </row>
    <row r="706" spans="1:16" x14ac:dyDescent="0.25">
      <c r="A706" s="24"/>
      <c r="B706" s="24"/>
      <c r="C706" s="42"/>
      <c r="D706" s="23"/>
      <c r="G706" s="18"/>
      <c r="H706" s="18"/>
      <c r="I706" s="58"/>
      <c r="J706" s="58"/>
      <c r="K706" s="18"/>
      <c r="L706" s="58"/>
      <c r="M706" s="58"/>
      <c r="N706" s="58"/>
      <c r="O706" s="58"/>
      <c r="P706" s="58"/>
    </row>
    <row r="707" spans="1:16" x14ac:dyDescent="0.25">
      <c r="A707" s="24"/>
      <c r="B707" s="24"/>
      <c r="C707" s="42"/>
      <c r="D707" s="23"/>
      <c r="G707" s="18"/>
      <c r="H707" s="18"/>
      <c r="I707" s="58"/>
      <c r="J707" s="58"/>
      <c r="K707" s="18"/>
      <c r="L707" s="58"/>
      <c r="M707" s="58"/>
      <c r="N707" s="58"/>
      <c r="O707" s="58"/>
      <c r="P707" s="58"/>
    </row>
    <row r="708" spans="1:16" x14ac:dyDescent="0.25">
      <c r="A708" s="24"/>
      <c r="B708" s="24"/>
      <c r="C708" s="42"/>
      <c r="D708" s="23"/>
      <c r="G708" s="18"/>
      <c r="H708" s="18"/>
      <c r="I708" s="58"/>
      <c r="J708" s="58"/>
      <c r="K708" s="18"/>
      <c r="L708" s="58"/>
      <c r="M708" s="58"/>
      <c r="N708" s="58"/>
      <c r="O708" s="58"/>
      <c r="P708" s="58"/>
    </row>
    <row r="709" spans="1:16" x14ac:dyDescent="0.25">
      <c r="A709" s="24"/>
      <c r="B709" s="24"/>
      <c r="C709" s="42"/>
      <c r="D709" s="23"/>
      <c r="G709" s="18"/>
      <c r="H709" s="18"/>
      <c r="I709" s="58"/>
      <c r="J709" s="58"/>
      <c r="K709" s="18"/>
      <c r="L709" s="58"/>
      <c r="M709" s="58"/>
      <c r="N709" s="58"/>
      <c r="O709" s="58"/>
      <c r="P709" s="58"/>
    </row>
    <row r="710" spans="1:16" x14ac:dyDescent="0.25">
      <c r="A710" s="24"/>
      <c r="B710" s="24"/>
      <c r="C710" s="42"/>
      <c r="D710" s="23"/>
      <c r="G710" s="18"/>
      <c r="H710" s="18"/>
      <c r="I710" s="58"/>
      <c r="J710" s="58"/>
      <c r="K710" s="18"/>
      <c r="L710" s="58"/>
      <c r="M710" s="58"/>
      <c r="N710" s="58"/>
      <c r="O710" s="58"/>
      <c r="P710" s="58"/>
    </row>
    <row r="711" spans="1:16" x14ac:dyDescent="0.25">
      <c r="A711" s="24"/>
      <c r="B711" s="24"/>
      <c r="C711" s="42"/>
      <c r="D711" s="23"/>
      <c r="G711" s="18"/>
      <c r="H711" s="18"/>
      <c r="I711" s="58"/>
      <c r="J711" s="58"/>
      <c r="K711" s="18"/>
      <c r="L711" s="58"/>
      <c r="M711" s="58"/>
      <c r="N711" s="58"/>
      <c r="O711" s="58"/>
      <c r="P711" s="58"/>
    </row>
    <row r="712" spans="1:16" x14ac:dyDescent="0.25">
      <c r="A712" s="24"/>
      <c r="B712" s="24"/>
      <c r="C712" s="42"/>
      <c r="D712" s="23"/>
      <c r="G712" s="18"/>
      <c r="H712" s="18"/>
      <c r="I712" s="58"/>
      <c r="J712" s="58"/>
      <c r="K712" s="18"/>
      <c r="L712" s="58"/>
      <c r="M712" s="58"/>
      <c r="N712" s="58"/>
      <c r="O712" s="58"/>
      <c r="P712" s="58"/>
    </row>
    <row r="713" spans="1:16" x14ac:dyDescent="0.25">
      <c r="A713" s="24"/>
      <c r="B713" s="24"/>
      <c r="C713" s="42"/>
      <c r="D713" s="23"/>
      <c r="G713" s="18"/>
      <c r="H713" s="18"/>
      <c r="I713" s="58"/>
      <c r="J713" s="58"/>
      <c r="K713" s="18"/>
      <c r="L713" s="58"/>
      <c r="M713" s="58"/>
      <c r="N713" s="58"/>
      <c r="O713" s="58"/>
      <c r="P713" s="58"/>
    </row>
    <row r="714" spans="1:16" x14ac:dyDescent="0.25">
      <c r="A714" s="24"/>
      <c r="B714" s="24"/>
      <c r="C714" s="42"/>
      <c r="D714" s="23"/>
      <c r="G714" s="18"/>
      <c r="H714" s="18"/>
      <c r="I714" s="58"/>
      <c r="J714" s="58"/>
      <c r="K714" s="18"/>
      <c r="L714" s="58"/>
      <c r="M714" s="58"/>
      <c r="N714" s="58"/>
      <c r="O714" s="58"/>
      <c r="P714" s="58"/>
    </row>
    <row r="715" spans="1:16" x14ac:dyDescent="0.25">
      <c r="A715" s="24"/>
      <c r="B715" s="24"/>
      <c r="C715" s="42"/>
      <c r="D715" s="23"/>
      <c r="G715" s="18"/>
      <c r="H715" s="18"/>
      <c r="I715" s="58"/>
      <c r="J715" s="58"/>
      <c r="K715" s="18"/>
      <c r="L715" s="58"/>
      <c r="M715" s="58"/>
      <c r="N715" s="58"/>
      <c r="O715" s="58"/>
      <c r="P715" s="58"/>
    </row>
    <row r="716" spans="1:16" x14ac:dyDescent="0.25">
      <c r="A716" s="24"/>
      <c r="B716" s="24"/>
      <c r="C716" s="42"/>
      <c r="D716" s="23"/>
      <c r="G716" s="18"/>
      <c r="H716" s="18"/>
      <c r="I716" s="58"/>
      <c r="J716" s="58"/>
      <c r="K716" s="18"/>
      <c r="L716" s="58"/>
      <c r="M716" s="58"/>
      <c r="N716" s="58"/>
      <c r="O716" s="58"/>
      <c r="P716" s="58"/>
    </row>
    <row r="717" spans="1:16" x14ac:dyDescent="0.25">
      <c r="A717" s="24"/>
      <c r="B717" s="24"/>
      <c r="C717" s="42"/>
      <c r="D717" s="23"/>
      <c r="G717" s="18"/>
      <c r="H717" s="18"/>
      <c r="I717" s="58"/>
      <c r="J717" s="58"/>
      <c r="K717" s="18"/>
      <c r="L717" s="58"/>
      <c r="M717" s="58"/>
      <c r="N717" s="58"/>
      <c r="O717" s="58"/>
      <c r="P717" s="58"/>
    </row>
    <row r="718" spans="1:16" x14ac:dyDescent="0.25">
      <c r="A718" s="24"/>
      <c r="B718" s="24"/>
      <c r="C718" s="42"/>
      <c r="D718" s="23"/>
      <c r="G718" s="18"/>
      <c r="H718" s="18"/>
      <c r="I718" s="58"/>
      <c r="J718" s="58"/>
      <c r="K718" s="18"/>
      <c r="L718" s="58"/>
      <c r="M718" s="58"/>
      <c r="N718" s="58"/>
      <c r="O718" s="58"/>
      <c r="P718" s="58"/>
    </row>
    <row r="719" spans="1:16" x14ac:dyDescent="0.25">
      <c r="A719" s="24"/>
      <c r="B719" s="24"/>
      <c r="C719" s="42"/>
      <c r="D719" s="23"/>
      <c r="G719" s="18"/>
      <c r="H719" s="18"/>
      <c r="I719" s="58"/>
      <c r="J719" s="58"/>
      <c r="K719" s="18"/>
      <c r="L719" s="58"/>
      <c r="M719" s="58"/>
      <c r="N719" s="58"/>
      <c r="O719" s="58"/>
      <c r="P719" s="58"/>
    </row>
    <row r="720" spans="1:16" x14ac:dyDescent="0.25">
      <c r="A720" s="24"/>
      <c r="B720" s="24"/>
      <c r="C720" s="42"/>
      <c r="D720" s="23"/>
      <c r="G720" s="18"/>
      <c r="H720" s="18"/>
      <c r="I720" s="58"/>
      <c r="J720" s="58"/>
      <c r="K720" s="18"/>
      <c r="L720" s="58"/>
      <c r="M720" s="58"/>
      <c r="N720" s="58"/>
      <c r="O720" s="58"/>
      <c r="P720" s="58"/>
    </row>
    <row r="721" spans="1:16" x14ac:dyDescent="0.25">
      <c r="A721" s="24"/>
      <c r="B721" s="24"/>
      <c r="C721" s="42"/>
      <c r="D721" s="23"/>
      <c r="G721" s="18"/>
      <c r="H721" s="18"/>
      <c r="I721" s="58"/>
      <c r="J721" s="58"/>
      <c r="K721" s="18"/>
      <c r="L721" s="58"/>
      <c r="M721" s="58"/>
      <c r="N721" s="58"/>
      <c r="O721" s="58"/>
      <c r="P721" s="58"/>
    </row>
    <row r="722" spans="1:16" x14ac:dyDescent="0.25">
      <c r="A722" s="24"/>
      <c r="B722" s="24"/>
      <c r="C722" s="42"/>
      <c r="D722" s="23"/>
      <c r="G722" s="18"/>
      <c r="H722" s="18"/>
      <c r="I722" s="58"/>
      <c r="J722" s="58"/>
      <c r="K722" s="18"/>
      <c r="L722" s="58"/>
      <c r="M722" s="58"/>
      <c r="N722" s="58"/>
      <c r="O722" s="58"/>
      <c r="P722" s="58"/>
    </row>
    <row r="723" spans="1:16" x14ac:dyDescent="0.25">
      <c r="A723" s="24"/>
      <c r="B723" s="24"/>
      <c r="C723" s="42"/>
      <c r="D723" s="23"/>
      <c r="G723" s="18"/>
      <c r="H723" s="18"/>
      <c r="I723" s="58"/>
      <c r="J723" s="58"/>
      <c r="K723" s="18"/>
      <c r="L723" s="58"/>
      <c r="M723" s="58"/>
      <c r="N723" s="58"/>
      <c r="O723" s="58"/>
      <c r="P723" s="58"/>
    </row>
    <row r="724" spans="1:16" x14ac:dyDescent="0.25">
      <c r="A724" s="24"/>
      <c r="B724" s="24"/>
      <c r="C724" s="42"/>
      <c r="D724" s="23"/>
      <c r="G724" s="18"/>
      <c r="H724" s="18"/>
      <c r="I724" s="58"/>
      <c r="J724" s="58"/>
      <c r="K724" s="18"/>
      <c r="L724" s="58"/>
      <c r="M724" s="58"/>
      <c r="N724" s="58"/>
      <c r="O724" s="58"/>
      <c r="P724" s="58"/>
    </row>
    <row r="725" spans="1:16" x14ac:dyDescent="0.25">
      <c r="A725" s="24"/>
      <c r="B725" s="24"/>
      <c r="C725" s="42"/>
      <c r="D725" s="23"/>
      <c r="G725" s="18"/>
      <c r="H725" s="18"/>
      <c r="I725" s="58"/>
      <c r="J725" s="58"/>
      <c r="K725" s="18"/>
      <c r="L725" s="58"/>
      <c r="M725" s="58"/>
      <c r="N725" s="58"/>
      <c r="O725" s="58"/>
      <c r="P725" s="58"/>
    </row>
    <row r="726" spans="1:16" x14ac:dyDescent="0.25">
      <c r="A726" s="24"/>
      <c r="B726" s="24"/>
      <c r="C726" s="42"/>
      <c r="D726" s="23"/>
      <c r="G726" s="18"/>
      <c r="H726" s="18"/>
      <c r="I726" s="58"/>
      <c r="J726" s="58"/>
      <c r="K726" s="18"/>
      <c r="L726" s="58"/>
      <c r="M726" s="58"/>
      <c r="N726" s="58"/>
      <c r="O726" s="58"/>
      <c r="P726" s="58"/>
    </row>
    <row r="727" spans="1:16" x14ac:dyDescent="0.25">
      <c r="A727" s="24"/>
      <c r="B727" s="24"/>
      <c r="C727" s="42"/>
      <c r="D727" s="23"/>
      <c r="G727" s="18"/>
      <c r="H727" s="18"/>
      <c r="I727" s="58"/>
      <c r="J727" s="58"/>
      <c r="K727" s="18"/>
      <c r="L727" s="58"/>
      <c r="M727" s="58"/>
      <c r="N727" s="58"/>
      <c r="O727" s="58"/>
      <c r="P727" s="58"/>
    </row>
    <row r="728" spans="1:16" x14ac:dyDescent="0.25">
      <c r="A728" s="24"/>
      <c r="B728" s="24"/>
      <c r="C728" s="42"/>
      <c r="D728" s="23"/>
      <c r="G728" s="18"/>
      <c r="H728" s="18"/>
      <c r="I728" s="58"/>
      <c r="J728" s="58"/>
      <c r="K728" s="18"/>
      <c r="L728" s="58"/>
      <c r="M728" s="58"/>
      <c r="N728" s="58"/>
      <c r="O728" s="58"/>
      <c r="P728" s="58"/>
    </row>
    <row r="729" spans="1:16" x14ac:dyDescent="0.25">
      <c r="A729" s="24"/>
      <c r="B729" s="24"/>
      <c r="C729" s="42"/>
      <c r="D729" s="23"/>
      <c r="G729" s="18"/>
      <c r="H729" s="18"/>
      <c r="I729" s="58"/>
      <c r="J729" s="58"/>
      <c r="K729" s="18"/>
      <c r="L729" s="58"/>
      <c r="M729" s="58"/>
      <c r="N729" s="58"/>
      <c r="O729" s="58"/>
      <c r="P729" s="58"/>
    </row>
    <row r="730" spans="1:16" x14ac:dyDescent="0.25">
      <c r="A730" s="24"/>
      <c r="B730" s="24"/>
      <c r="C730" s="42"/>
      <c r="D730" s="23"/>
      <c r="G730" s="18"/>
      <c r="H730" s="18"/>
      <c r="I730" s="58"/>
      <c r="J730" s="58"/>
      <c r="K730" s="18"/>
      <c r="L730" s="58"/>
      <c r="M730" s="58"/>
      <c r="N730" s="58"/>
      <c r="O730" s="58"/>
      <c r="P730" s="58"/>
    </row>
    <row r="731" spans="1:16" x14ac:dyDescent="0.25">
      <c r="A731" s="24"/>
      <c r="B731" s="24"/>
      <c r="C731" s="42"/>
      <c r="D731" s="23"/>
      <c r="G731" s="18"/>
      <c r="H731" s="18"/>
      <c r="I731" s="58"/>
      <c r="J731" s="58"/>
      <c r="K731" s="18"/>
      <c r="L731" s="58"/>
      <c r="M731" s="58"/>
      <c r="N731" s="58"/>
      <c r="O731" s="58"/>
      <c r="P731" s="58"/>
    </row>
    <row r="732" spans="1:16" x14ac:dyDescent="0.25">
      <c r="A732" s="24"/>
      <c r="B732" s="24"/>
      <c r="C732" s="42"/>
      <c r="D732" s="23"/>
      <c r="G732" s="18"/>
      <c r="H732" s="18"/>
      <c r="I732" s="58"/>
      <c r="J732" s="58"/>
      <c r="K732" s="18"/>
      <c r="L732" s="58"/>
      <c r="M732" s="58"/>
      <c r="N732" s="58"/>
      <c r="O732" s="58"/>
      <c r="P732" s="58"/>
    </row>
    <row r="733" spans="1:16" x14ac:dyDescent="0.25">
      <c r="A733" s="24"/>
      <c r="B733" s="24"/>
      <c r="C733" s="42"/>
      <c r="D733" s="23"/>
      <c r="G733" s="18"/>
      <c r="H733" s="18"/>
      <c r="I733" s="58"/>
      <c r="J733" s="58"/>
      <c r="K733" s="18"/>
      <c r="L733" s="58"/>
      <c r="M733" s="58"/>
      <c r="N733" s="58"/>
      <c r="O733" s="58"/>
      <c r="P733" s="58"/>
    </row>
    <row r="734" spans="1:16" x14ac:dyDescent="0.25">
      <c r="A734" s="24"/>
      <c r="B734" s="24"/>
      <c r="C734" s="42"/>
      <c r="D734" s="23"/>
      <c r="G734" s="18"/>
      <c r="H734" s="18"/>
      <c r="I734" s="58"/>
      <c r="J734" s="58"/>
      <c r="K734" s="18"/>
      <c r="L734" s="58"/>
      <c r="M734" s="58"/>
      <c r="N734" s="58"/>
      <c r="O734" s="58"/>
      <c r="P734" s="58"/>
    </row>
    <row r="735" spans="1:16" x14ac:dyDescent="0.25">
      <c r="A735" s="24"/>
      <c r="B735" s="24"/>
      <c r="C735" s="42"/>
      <c r="D735" s="23"/>
      <c r="G735" s="18"/>
      <c r="H735" s="18"/>
      <c r="I735" s="58"/>
      <c r="J735" s="58"/>
      <c r="K735" s="18"/>
      <c r="L735" s="58"/>
      <c r="M735" s="58"/>
      <c r="N735" s="58"/>
      <c r="O735" s="58"/>
      <c r="P735" s="58"/>
    </row>
    <row r="736" spans="1:16" x14ac:dyDescent="0.25">
      <c r="A736" s="24"/>
      <c r="B736" s="24"/>
      <c r="C736" s="42"/>
      <c r="D736" s="23"/>
      <c r="G736" s="18"/>
      <c r="H736" s="18"/>
      <c r="I736" s="58"/>
      <c r="J736" s="58"/>
      <c r="K736" s="18"/>
      <c r="L736" s="58"/>
      <c r="M736" s="58"/>
      <c r="N736" s="58"/>
      <c r="O736" s="58"/>
      <c r="P736" s="58"/>
    </row>
    <row r="737" spans="1:16" x14ac:dyDescent="0.25">
      <c r="A737" s="24"/>
      <c r="B737" s="24"/>
      <c r="C737" s="42"/>
      <c r="D737" s="23"/>
      <c r="G737" s="18"/>
      <c r="H737" s="18"/>
      <c r="I737" s="58"/>
      <c r="J737" s="58"/>
      <c r="K737" s="18"/>
      <c r="L737" s="58"/>
      <c r="M737" s="58"/>
      <c r="N737" s="58"/>
      <c r="O737" s="58"/>
      <c r="P737" s="58"/>
    </row>
    <row r="738" spans="1:16" x14ac:dyDescent="0.25">
      <c r="A738" s="24"/>
      <c r="B738" s="24"/>
      <c r="C738" s="42"/>
      <c r="D738" s="23"/>
      <c r="G738" s="18"/>
      <c r="H738" s="18"/>
      <c r="I738" s="58"/>
      <c r="J738" s="58"/>
      <c r="K738" s="18"/>
      <c r="L738" s="58"/>
      <c r="M738" s="58"/>
      <c r="N738" s="58"/>
      <c r="O738" s="58"/>
      <c r="P738" s="58"/>
    </row>
    <row r="739" spans="1:16" x14ac:dyDescent="0.25">
      <c r="G739" s="18"/>
      <c r="H739" s="18"/>
      <c r="I739" s="58"/>
      <c r="J739" s="58"/>
      <c r="K739" s="18"/>
      <c r="L739" s="58"/>
      <c r="M739" s="58"/>
      <c r="N739" s="58"/>
      <c r="O739" s="58"/>
      <c r="P739" s="58"/>
    </row>
    <row r="740" spans="1:16" x14ac:dyDescent="0.25">
      <c r="G740" s="18"/>
      <c r="H740" s="18"/>
      <c r="I740" s="58"/>
      <c r="J740" s="58"/>
      <c r="K740" s="18"/>
      <c r="L740" s="58"/>
      <c r="M740" s="58"/>
      <c r="N740" s="58"/>
      <c r="O740" s="58"/>
      <c r="P740" s="58"/>
    </row>
    <row r="741" spans="1:16" x14ac:dyDescent="0.25">
      <c r="G741" s="18"/>
      <c r="H741" s="18"/>
      <c r="I741" s="58"/>
      <c r="J741" s="58"/>
      <c r="K741" s="18"/>
      <c r="L741" s="58"/>
      <c r="M741" s="58"/>
      <c r="N741" s="58"/>
      <c r="O741" s="58"/>
      <c r="P741" s="58"/>
    </row>
    <row r="742" spans="1:16" x14ac:dyDescent="0.25">
      <c r="G742" s="18"/>
      <c r="H742" s="18"/>
      <c r="I742" s="58"/>
      <c r="J742" s="58"/>
      <c r="K742" s="18"/>
      <c r="L742" s="58"/>
      <c r="M742" s="58"/>
      <c r="N742" s="58"/>
      <c r="O742" s="58"/>
      <c r="P742" s="58"/>
    </row>
    <row r="743" spans="1:16" x14ac:dyDescent="0.25">
      <c r="G743" s="18"/>
      <c r="H743" s="18"/>
      <c r="I743" s="58"/>
      <c r="J743" s="58"/>
      <c r="K743" s="18"/>
      <c r="L743" s="58"/>
      <c r="M743" s="58"/>
      <c r="N743" s="58"/>
      <c r="O743" s="58"/>
      <c r="P743" s="58"/>
    </row>
    <row r="744" spans="1:16" x14ac:dyDescent="0.25">
      <c r="G744" s="18"/>
      <c r="H744" s="18"/>
      <c r="I744" s="58"/>
      <c r="J744" s="58"/>
      <c r="K744" s="18"/>
      <c r="L744" s="58"/>
      <c r="M744" s="58"/>
      <c r="N744" s="58"/>
      <c r="O744" s="58"/>
      <c r="P744" s="58"/>
    </row>
    <row r="745" spans="1:16" x14ac:dyDescent="0.25">
      <c r="G745" s="18"/>
      <c r="H745" s="18"/>
      <c r="I745" s="58"/>
      <c r="J745" s="58"/>
      <c r="K745" s="18"/>
      <c r="L745" s="58"/>
      <c r="M745" s="58"/>
      <c r="N745" s="58"/>
      <c r="O745" s="58"/>
      <c r="P745" s="58"/>
    </row>
    <row r="746" spans="1:16" x14ac:dyDescent="0.25">
      <c r="G746" s="18"/>
      <c r="H746" s="18"/>
      <c r="I746" s="58"/>
      <c r="J746" s="58"/>
      <c r="K746" s="18"/>
      <c r="L746" s="58"/>
      <c r="M746" s="58"/>
      <c r="N746" s="58"/>
      <c r="O746" s="58"/>
      <c r="P746" s="58"/>
    </row>
    <row r="747" spans="1:16" x14ac:dyDescent="0.25">
      <c r="G747" s="18"/>
      <c r="H747" s="18"/>
      <c r="I747" s="58"/>
      <c r="J747" s="58"/>
      <c r="K747" s="18"/>
      <c r="L747" s="58"/>
      <c r="M747" s="58"/>
      <c r="N747" s="58"/>
      <c r="O747" s="58"/>
      <c r="P747" s="58"/>
    </row>
    <row r="748" spans="1:16" x14ac:dyDescent="0.25">
      <c r="G748" s="18"/>
      <c r="H748" s="18"/>
      <c r="I748" s="58"/>
      <c r="J748" s="58"/>
      <c r="K748" s="18"/>
      <c r="L748" s="58"/>
      <c r="M748" s="58"/>
      <c r="N748" s="58"/>
      <c r="O748" s="58"/>
      <c r="P748" s="58"/>
    </row>
    <row r="749" spans="1:16" x14ac:dyDescent="0.25">
      <c r="G749" s="18"/>
      <c r="H749" s="18"/>
      <c r="I749" s="58"/>
      <c r="J749" s="58"/>
      <c r="K749" s="18"/>
      <c r="L749" s="58"/>
      <c r="M749" s="58"/>
      <c r="N749" s="58"/>
      <c r="O749" s="58"/>
      <c r="P749" s="58"/>
    </row>
    <row r="750" spans="1:16" x14ac:dyDescent="0.25">
      <c r="G750" s="18"/>
      <c r="H750" s="18"/>
      <c r="I750" s="58"/>
      <c r="J750" s="58"/>
      <c r="K750" s="18"/>
      <c r="L750" s="58"/>
      <c r="M750" s="58"/>
      <c r="N750" s="58"/>
      <c r="O750" s="58"/>
      <c r="P750" s="58"/>
    </row>
    <row r="751" spans="1:16" x14ac:dyDescent="0.25">
      <c r="G751" s="18"/>
      <c r="H751" s="18"/>
      <c r="I751" s="58"/>
      <c r="J751" s="58"/>
      <c r="K751" s="18"/>
      <c r="L751" s="58"/>
      <c r="M751" s="58"/>
      <c r="N751" s="58"/>
      <c r="O751" s="58"/>
      <c r="P751" s="58"/>
    </row>
    <row r="752" spans="1:16" x14ac:dyDescent="0.25">
      <c r="G752" s="18"/>
      <c r="H752" s="18"/>
      <c r="I752" s="58"/>
      <c r="J752" s="58"/>
      <c r="K752" s="18"/>
      <c r="L752" s="58"/>
      <c r="M752" s="58"/>
      <c r="N752" s="58"/>
      <c r="O752" s="58"/>
      <c r="P752" s="58"/>
    </row>
    <row r="753" spans="7:16" x14ac:dyDescent="0.25">
      <c r="G753" s="18"/>
      <c r="H753" s="18"/>
      <c r="I753" s="58"/>
      <c r="J753" s="58"/>
      <c r="K753" s="18"/>
      <c r="L753" s="58"/>
      <c r="M753" s="58"/>
      <c r="N753" s="58"/>
      <c r="O753" s="58"/>
      <c r="P753" s="58"/>
    </row>
    <row r="754" spans="7:16" x14ac:dyDescent="0.25">
      <c r="G754" s="18"/>
      <c r="H754" s="18"/>
      <c r="I754" s="58"/>
      <c r="J754" s="58"/>
      <c r="K754" s="18"/>
      <c r="L754" s="58"/>
      <c r="M754" s="58"/>
      <c r="N754" s="58"/>
      <c r="O754" s="58"/>
      <c r="P754" s="58"/>
    </row>
    <row r="755" spans="7:16" x14ac:dyDescent="0.25">
      <c r="G755" s="18"/>
      <c r="H755" s="18"/>
      <c r="I755" s="58"/>
      <c r="J755" s="58"/>
      <c r="K755" s="18"/>
      <c r="L755" s="58"/>
      <c r="M755" s="58"/>
      <c r="N755" s="58"/>
      <c r="O755" s="58"/>
      <c r="P755" s="58"/>
    </row>
    <row r="756" spans="7:16" x14ac:dyDescent="0.25">
      <c r="G756" s="18"/>
      <c r="H756" s="18"/>
      <c r="I756" s="58"/>
      <c r="J756" s="58"/>
      <c r="K756" s="18"/>
      <c r="L756" s="58"/>
      <c r="M756" s="58"/>
      <c r="N756" s="58"/>
      <c r="O756" s="58"/>
      <c r="P756" s="58"/>
    </row>
    <row r="757" spans="7:16" x14ac:dyDescent="0.25">
      <c r="G757" s="18"/>
      <c r="H757" s="18"/>
      <c r="I757" s="58"/>
      <c r="J757" s="58"/>
      <c r="K757" s="18"/>
      <c r="L757" s="58"/>
      <c r="M757" s="58"/>
      <c r="N757" s="58"/>
      <c r="O757" s="58"/>
      <c r="P757" s="58"/>
    </row>
    <row r="758" spans="7:16" x14ac:dyDescent="0.25">
      <c r="G758" s="18"/>
      <c r="H758" s="18"/>
      <c r="I758" s="58"/>
      <c r="J758" s="58"/>
      <c r="K758" s="18"/>
      <c r="L758" s="58"/>
      <c r="M758" s="58"/>
      <c r="N758" s="58"/>
      <c r="O758" s="58"/>
      <c r="P758" s="58"/>
    </row>
    <row r="759" spans="7:16" x14ac:dyDescent="0.25">
      <c r="G759" s="18"/>
      <c r="H759" s="18"/>
      <c r="I759" s="58"/>
      <c r="J759" s="58"/>
      <c r="K759" s="18"/>
      <c r="L759" s="58"/>
      <c r="M759" s="58"/>
      <c r="N759" s="58"/>
      <c r="O759" s="58"/>
      <c r="P759" s="58"/>
    </row>
    <row r="760" spans="7:16" x14ac:dyDescent="0.25">
      <c r="G760" s="18"/>
      <c r="H760" s="18"/>
      <c r="I760" s="58"/>
      <c r="J760" s="58"/>
      <c r="K760" s="18"/>
      <c r="L760" s="58"/>
      <c r="M760" s="58"/>
      <c r="N760" s="58"/>
      <c r="O760" s="58"/>
      <c r="P760" s="58"/>
    </row>
    <row r="761" spans="7:16" x14ac:dyDescent="0.25">
      <c r="G761" s="18"/>
      <c r="H761" s="18"/>
      <c r="I761" s="58"/>
      <c r="J761" s="58"/>
      <c r="K761" s="18"/>
      <c r="L761" s="58"/>
      <c r="M761" s="58"/>
      <c r="N761" s="58"/>
      <c r="O761" s="58"/>
      <c r="P761" s="58"/>
    </row>
    <row r="762" spans="7:16" x14ac:dyDescent="0.25">
      <c r="G762" s="18"/>
      <c r="H762" s="18"/>
      <c r="I762" s="58"/>
      <c r="J762" s="58"/>
      <c r="K762" s="18"/>
      <c r="L762" s="58"/>
      <c r="M762" s="58"/>
      <c r="N762" s="58"/>
      <c r="O762" s="58"/>
      <c r="P762" s="58"/>
    </row>
    <row r="763" spans="7:16" x14ac:dyDescent="0.25">
      <c r="G763" s="18"/>
      <c r="H763" s="18"/>
      <c r="I763" s="58"/>
      <c r="J763" s="58"/>
      <c r="K763" s="18"/>
      <c r="L763" s="58"/>
      <c r="M763" s="58"/>
      <c r="N763" s="58"/>
      <c r="O763" s="58"/>
      <c r="P763" s="58"/>
    </row>
    <row r="764" spans="7:16" x14ac:dyDescent="0.25">
      <c r="G764" s="18"/>
      <c r="H764" s="18"/>
      <c r="I764" s="58"/>
      <c r="J764" s="58"/>
      <c r="K764" s="18"/>
      <c r="L764" s="58"/>
      <c r="M764" s="58"/>
      <c r="N764" s="58"/>
      <c r="O764" s="58"/>
      <c r="P764" s="58"/>
    </row>
    <row r="765" spans="7:16" x14ac:dyDescent="0.25">
      <c r="G765" s="18"/>
      <c r="H765" s="18"/>
      <c r="I765" s="58"/>
      <c r="J765" s="58"/>
      <c r="K765" s="18"/>
      <c r="L765" s="58"/>
      <c r="M765" s="58"/>
      <c r="N765" s="58"/>
      <c r="O765" s="58"/>
      <c r="P765" s="58"/>
    </row>
    <row r="766" spans="7:16" x14ac:dyDescent="0.25">
      <c r="G766" s="18"/>
      <c r="H766" s="18"/>
      <c r="I766" s="58"/>
      <c r="J766" s="58"/>
      <c r="K766" s="18"/>
      <c r="L766" s="58"/>
      <c r="M766" s="58"/>
      <c r="N766" s="58"/>
      <c r="O766" s="58"/>
      <c r="P766" s="58"/>
    </row>
    <row r="767" spans="7:16" x14ac:dyDescent="0.25">
      <c r="G767" s="18"/>
      <c r="H767" s="18"/>
      <c r="I767" s="58"/>
      <c r="J767" s="58"/>
      <c r="K767" s="18"/>
      <c r="L767" s="58"/>
      <c r="M767" s="58"/>
      <c r="N767" s="58"/>
      <c r="O767" s="58"/>
      <c r="P767" s="58"/>
    </row>
    <row r="768" spans="7:16" x14ac:dyDescent="0.25">
      <c r="G768" s="18"/>
      <c r="H768" s="18"/>
      <c r="I768" s="58"/>
      <c r="J768" s="58"/>
      <c r="K768" s="18"/>
      <c r="L768" s="58"/>
      <c r="M768" s="58"/>
      <c r="N768" s="58"/>
      <c r="O768" s="58"/>
      <c r="P768" s="58"/>
    </row>
    <row r="769" spans="7:16" x14ac:dyDescent="0.25">
      <c r="G769" s="18"/>
      <c r="H769" s="18"/>
      <c r="I769" s="58"/>
      <c r="J769" s="58"/>
      <c r="K769" s="18"/>
      <c r="L769" s="58"/>
      <c r="M769" s="58"/>
      <c r="N769" s="58"/>
      <c r="O769" s="58"/>
      <c r="P769" s="58"/>
    </row>
    <row r="770" spans="7:16" x14ac:dyDescent="0.25">
      <c r="G770" s="18"/>
      <c r="H770" s="18"/>
      <c r="I770" s="58"/>
      <c r="J770" s="58"/>
      <c r="K770" s="18"/>
      <c r="L770" s="58"/>
      <c r="M770" s="58"/>
      <c r="N770" s="58"/>
      <c r="O770" s="58"/>
      <c r="P770" s="58"/>
    </row>
    <row r="771" spans="7:16" x14ac:dyDescent="0.25">
      <c r="G771" s="18"/>
      <c r="H771" s="18"/>
      <c r="I771" s="58"/>
      <c r="J771" s="58"/>
      <c r="K771" s="18"/>
      <c r="L771" s="58"/>
      <c r="M771" s="58"/>
      <c r="N771" s="58"/>
      <c r="O771" s="58"/>
      <c r="P771" s="58"/>
    </row>
    <row r="772" spans="7:16" x14ac:dyDescent="0.25">
      <c r="G772" s="18"/>
      <c r="H772" s="18"/>
      <c r="I772" s="58"/>
      <c r="J772" s="58"/>
      <c r="K772" s="18"/>
      <c r="L772" s="58"/>
      <c r="M772" s="58"/>
      <c r="N772" s="58"/>
      <c r="O772" s="58"/>
      <c r="P772" s="58"/>
    </row>
    <row r="773" spans="7:16" x14ac:dyDescent="0.25">
      <c r="G773" s="18"/>
      <c r="H773" s="18"/>
      <c r="I773" s="58"/>
      <c r="J773" s="58"/>
      <c r="K773" s="18"/>
      <c r="L773" s="58"/>
      <c r="M773" s="58"/>
      <c r="N773" s="58"/>
      <c r="O773" s="58"/>
      <c r="P773" s="58"/>
    </row>
    <row r="774" spans="7:16" x14ac:dyDescent="0.25">
      <c r="G774" s="18"/>
      <c r="H774" s="18"/>
      <c r="I774" s="58"/>
      <c r="J774" s="58"/>
      <c r="K774" s="18"/>
      <c r="L774" s="58"/>
      <c r="M774" s="58"/>
      <c r="N774" s="58"/>
      <c r="O774" s="58"/>
      <c r="P774" s="58"/>
    </row>
    <row r="775" spans="7:16" x14ac:dyDescent="0.25">
      <c r="G775" s="18"/>
      <c r="H775" s="18"/>
      <c r="I775" s="58"/>
      <c r="J775" s="58"/>
      <c r="K775" s="18"/>
      <c r="L775" s="58"/>
      <c r="M775" s="58"/>
      <c r="N775" s="58"/>
      <c r="O775" s="58"/>
      <c r="P775" s="58"/>
    </row>
    <row r="776" spans="7:16" x14ac:dyDescent="0.25">
      <c r="G776" s="18"/>
      <c r="H776" s="18"/>
      <c r="I776" s="58"/>
      <c r="J776" s="58"/>
      <c r="K776" s="18"/>
      <c r="L776" s="58"/>
      <c r="M776" s="58"/>
      <c r="N776" s="58"/>
      <c r="O776" s="58"/>
      <c r="P776" s="58"/>
    </row>
    <row r="777" spans="7:16" x14ac:dyDescent="0.25">
      <c r="G777" s="18"/>
      <c r="H777" s="18"/>
      <c r="I777" s="58"/>
      <c r="J777" s="58"/>
      <c r="K777" s="18"/>
      <c r="L777" s="58"/>
      <c r="M777" s="58"/>
      <c r="N777" s="58"/>
      <c r="O777" s="58"/>
      <c r="P777" s="58"/>
    </row>
    <row r="778" spans="7:16" x14ac:dyDescent="0.25">
      <c r="G778" s="18"/>
      <c r="H778" s="18"/>
      <c r="I778" s="58"/>
      <c r="J778" s="58"/>
      <c r="K778" s="18"/>
      <c r="L778" s="58"/>
      <c r="M778" s="58"/>
      <c r="N778" s="58"/>
      <c r="O778" s="58"/>
      <c r="P778" s="58"/>
    </row>
    <row r="779" spans="7:16" x14ac:dyDescent="0.25">
      <c r="G779" s="18"/>
      <c r="H779" s="18"/>
      <c r="I779" s="58"/>
      <c r="J779" s="58"/>
      <c r="K779" s="18"/>
      <c r="L779" s="58"/>
      <c r="M779" s="58"/>
      <c r="N779" s="58"/>
      <c r="O779" s="58"/>
      <c r="P779" s="58"/>
    </row>
    <row r="780" spans="7:16" x14ac:dyDescent="0.25">
      <c r="G780" s="18"/>
      <c r="H780" s="18"/>
      <c r="I780" s="58"/>
      <c r="J780" s="58"/>
      <c r="K780" s="18"/>
      <c r="L780" s="58"/>
      <c r="M780" s="58"/>
      <c r="N780" s="58"/>
      <c r="O780" s="58"/>
      <c r="P780" s="58"/>
    </row>
    <row r="781" spans="7:16" x14ac:dyDescent="0.25">
      <c r="G781" s="18"/>
      <c r="H781" s="18"/>
      <c r="I781" s="58"/>
      <c r="J781" s="58"/>
      <c r="K781" s="18"/>
      <c r="L781" s="58"/>
      <c r="M781" s="58"/>
      <c r="N781" s="58"/>
      <c r="O781" s="58"/>
      <c r="P781" s="58"/>
    </row>
    <row r="782" spans="7:16" x14ac:dyDescent="0.25">
      <c r="G782" s="18"/>
      <c r="H782" s="18"/>
      <c r="I782" s="58"/>
      <c r="J782" s="58"/>
      <c r="K782" s="18"/>
      <c r="L782" s="58"/>
      <c r="M782" s="58"/>
      <c r="N782" s="58"/>
      <c r="O782" s="58"/>
      <c r="P782" s="58"/>
    </row>
    <row r="783" spans="7:16" x14ac:dyDescent="0.25">
      <c r="G783" s="18"/>
      <c r="H783" s="18"/>
      <c r="I783" s="58"/>
      <c r="J783" s="58"/>
      <c r="K783" s="18"/>
      <c r="L783" s="58"/>
      <c r="M783" s="58"/>
      <c r="N783" s="58"/>
      <c r="O783" s="58"/>
      <c r="P783" s="58"/>
    </row>
    <row r="784" spans="7:16" x14ac:dyDescent="0.25">
      <c r="G784" s="18"/>
      <c r="H784" s="18"/>
      <c r="I784" s="58"/>
      <c r="J784" s="58"/>
      <c r="K784" s="18"/>
      <c r="L784" s="58"/>
      <c r="M784" s="58"/>
      <c r="N784" s="58"/>
      <c r="O784" s="58"/>
      <c r="P784" s="58"/>
    </row>
    <row r="785" spans="7:16" x14ac:dyDescent="0.25">
      <c r="G785" s="18"/>
      <c r="H785" s="18"/>
      <c r="I785" s="58"/>
      <c r="J785" s="58"/>
      <c r="K785" s="18"/>
      <c r="L785" s="58"/>
      <c r="M785" s="58"/>
      <c r="N785" s="58"/>
      <c r="O785" s="58"/>
      <c r="P785" s="58"/>
    </row>
    <row r="786" spans="7:16" x14ac:dyDescent="0.25">
      <c r="G786" s="18"/>
      <c r="H786" s="18"/>
      <c r="I786" s="58"/>
      <c r="J786" s="58"/>
      <c r="K786" s="18"/>
      <c r="L786" s="58"/>
      <c r="M786" s="58"/>
      <c r="N786" s="58"/>
      <c r="O786" s="58"/>
      <c r="P786" s="58"/>
    </row>
    <row r="787" spans="7:16" x14ac:dyDescent="0.25">
      <c r="G787" s="18"/>
      <c r="H787" s="18"/>
      <c r="I787" s="58"/>
      <c r="J787" s="58"/>
      <c r="K787" s="18"/>
      <c r="L787" s="58"/>
      <c r="M787" s="58"/>
      <c r="N787" s="58"/>
      <c r="O787" s="58"/>
      <c r="P787" s="58"/>
    </row>
    <row r="788" spans="7:16" x14ac:dyDescent="0.25">
      <c r="G788" s="18"/>
      <c r="H788" s="18"/>
      <c r="I788" s="58"/>
      <c r="J788" s="58"/>
      <c r="K788" s="18"/>
      <c r="L788" s="58"/>
      <c r="M788" s="58"/>
      <c r="N788" s="58"/>
      <c r="O788" s="58"/>
      <c r="P788" s="58"/>
    </row>
  </sheetData>
  <mergeCells count="1">
    <mergeCell ref="A1:D1"/>
  </mergeCells>
  <phoneticPr fontId="0" type="noConversion"/>
  <pageMargins left="0.75" right="0.75" top="0.96" bottom="0.2" header="0.17" footer="0.16"/>
  <pageSetup scale="82" orientation="portrait" r:id="rId1"/>
  <headerFooter alignWithMargins="0"/>
  <rowBreaks count="1" manualBreakCount="1">
    <brk id="62" min="10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3" workbookViewId="0">
      <selection activeCell="B9" sqref="B9"/>
    </sheetView>
  </sheetViews>
  <sheetFormatPr defaultRowHeight="12.5" x14ac:dyDescent="0.25"/>
  <cols>
    <col min="3" max="3" width="20.90625" customWidth="1"/>
    <col min="5" max="5" width="23.7265625" customWidth="1"/>
    <col min="7" max="7" width="22.36328125" customWidth="1"/>
    <col min="8" max="8" width="24.54296875" customWidth="1"/>
  </cols>
  <sheetData>
    <row r="1" spans="1:14" ht="18" x14ac:dyDescent="0.4">
      <c r="B1" s="569" t="s">
        <v>5134</v>
      </c>
      <c r="C1" s="569"/>
      <c r="D1" s="569"/>
      <c r="E1" s="569"/>
      <c r="F1" s="569"/>
      <c r="G1" s="569"/>
      <c r="H1" s="569"/>
      <c r="I1" s="569"/>
      <c r="J1" s="569"/>
      <c r="K1" s="269"/>
      <c r="L1" s="269"/>
      <c r="M1" s="269"/>
      <c r="N1" s="269"/>
    </row>
    <row r="2" spans="1:14" ht="18" x14ac:dyDescent="0.4">
      <c r="A2" s="269"/>
      <c r="B2" s="461"/>
      <c r="C2" s="461"/>
      <c r="D2" s="461"/>
      <c r="E2" s="461"/>
      <c r="F2" s="461"/>
      <c r="G2" s="461"/>
      <c r="H2" s="461"/>
      <c r="I2" s="461"/>
      <c r="J2" s="461"/>
      <c r="K2" s="269"/>
      <c r="L2" s="269"/>
      <c r="M2" s="269"/>
      <c r="N2" s="269"/>
    </row>
    <row r="3" spans="1:14" x14ac:dyDescent="0.25">
      <c r="A3" s="269"/>
      <c r="B3" s="18"/>
      <c r="C3" s="18"/>
      <c r="D3" s="18"/>
      <c r="E3" s="18"/>
      <c r="F3" s="18"/>
      <c r="G3" s="18"/>
      <c r="H3" s="18"/>
      <c r="I3" s="18"/>
      <c r="J3" s="18"/>
      <c r="K3" s="269"/>
      <c r="L3" s="269"/>
      <c r="M3" s="269"/>
      <c r="N3" s="269"/>
    </row>
    <row r="4" spans="1:14" x14ac:dyDescent="0.25">
      <c r="A4" s="269"/>
      <c r="B4" s="593" t="s">
        <v>401</v>
      </c>
      <c r="C4" s="593"/>
      <c r="D4" s="593" t="s">
        <v>402</v>
      </c>
      <c r="E4" s="593"/>
      <c r="F4" s="593" t="s">
        <v>403</v>
      </c>
      <c r="G4" s="593"/>
      <c r="H4" s="18"/>
      <c r="I4" s="18"/>
      <c r="J4" s="18"/>
      <c r="K4" s="269"/>
      <c r="L4" s="269"/>
      <c r="M4" s="269"/>
      <c r="N4" s="269"/>
    </row>
    <row r="5" spans="1:14" x14ac:dyDescent="0.25">
      <c r="A5" s="269"/>
      <c r="B5" s="18"/>
      <c r="C5" s="18"/>
      <c r="D5" s="18"/>
      <c r="E5" s="18"/>
      <c r="F5" s="18"/>
      <c r="G5" s="18"/>
      <c r="H5" s="18"/>
      <c r="I5" s="18"/>
      <c r="J5" s="18"/>
      <c r="K5" s="269"/>
      <c r="L5" s="269"/>
      <c r="M5" s="269"/>
      <c r="N5" s="269"/>
    </row>
    <row r="6" spans="1:14" ht="13" thickBot="1" x14ac:dyDescent="0.3">
      <c r="A6" s="269"/>
      <c r="B6" s="583" t="s">
        <v>5135</v>
      </c>
      <c r="C6" s="583"/>
      <c r="D6" s="18"/>
      <c r="E6" s="18"/>
      <c r="F6" s="18"/>
      <c r="G6" s="18"/>
      <c r="H6" s="18"/>
      <c r="I6" s="18"/>
      <c r="K6" s="269"/>
      <c r="L6" s="269"/>
      <c r="M6" s="269"/>
      <c r="N6" s="269"/>
    </row>
    <row r="7" spans="1:14" x14ac:dyDescent="0.25">
      <c r="A7" s="269"/>
      <c r="B7" s="579" t="s">
        <v>29</v>
      </c>
      <c r="C7" s="592"/>
      <c r="D7" s="18"/>
      <c r="E7" s="18"/>
      <c r="F7" s="18"/>
      <c r="G7" s="18"/>
      <c r="H7" s="18"/>
      <c r="I7" s="18"/>
      <c r="J7" s="18"/>
      <c r="K7" s="269"/>
      <c r="L7" s="269"/>
      <c r="M7" s="269"/>
      <c r="N7" s="269"/>
    </row>
    <row r="8" spans="1:14" ht="13" thickBot="1" x14ac:dyDescent="0.3">
      <c r="A8" s="269"/>
      <c r="B8" s="577" t="s">
        <v>5355</v>
      </c>
      <c r="C8" s="594"/>
      <c r="D8" s="595" t="s">
        <v>5136</v>
      </c>
      <c r="E8" s="571"/>
      <c r="F8" s="40"/>
      <c r="G8" s="18"/>
      <c r="H8" s="18"/>
      <c r="I8" s="18"/>
      <c r="J8" s="18"/>
      <c r="K8" s="269"/>
      <c r="L8" s="269"/>
      <c r="M8" s="269"/>
      <c r="N8" s="269"/>
    </row>
    <row r="9" spans="1:14" x14ac:dyDescent="0.25">
      <c r="A9" s="269"/>
      <c r="B9" s="40"/>
      <c r="C9" s="382"/>
      <c r="D9" s="462"/>
      <c r="E9" s="30"/>
      <c r="F9" s="18"/>
      <c r="G9" s="18"/>
      <c r="H9" s="18"/>
      <c r="I9" s="18"/>
      <c r="J9" s="18"/>
      <c r="K9" s="269"/>
      <c r="L9" s="269"/>
      <c r="M9" s="269"/>
      <c r="N9" s="269"/>
    </row>
    <row r="10" spans="1:14" ht="13" thickBot="1" x14ac:dyDescent="0.3">
      <c r="A10" s="269"/>
      <c r="B10" s="571" t="s">
        <v>5136</v>
      </c>
      <c r="C10" s="596"/>
      <c r="D10" s="581" t="s">
        <v>5354</v>
      </c>
      <c r="E10" s="582"/>
      <c r="F10" s="583" t="s">
        <v>5137</v>
      </c>
      <c r="G10" s="584"/>
      <c r="H10" s="40"/>
      <c r="I10" s="18"/>
      <c r="J10" s="18"/>
      <c r="K10" s="269"/>
      <c r="L10" s="269"/>
      <c r="M10" s="269"/>
      <c r="N10" s="269"/>
    </row>
    <row r="11" spans="1:14" x14ac:dyDescent="0.25">
      <c r="A11" s="269"/>
      <c r="B11" s="579" t="s">
        <v>30</v>
      </c>
      <c r="C11" s="579"/>
      <c r="D11" s="18"/>
      <c r="E11" s="28"/>
      <c r="F11" s="18"/>
      <c r="G11" s="31"/>
      <c r="H11" s="18"/>
      <c r="I11" s="18"/>
      <c r="J11" s="18"/>
      <c r="K11" s="269"/>
      <c r="L11" s="269"/>
      <c r="M11" s="269"/>
      <c r="N11" s="269"/>
    </row>
    <row r="12" spans="1:14" ht="13" thickBot="1" x14ac:dyDescent="0.3">
      <c r="A12" s="269"/>
      <c r="B12" s="18"/>
      <c r="C12" s="18"/>
      <c r="D12" s="583" t="s">
        <v>5137</v>
      </c>
      <c r="E12" s="584"/>
      <c r="F12" s="18"/>
      <c r="G12" s="28"/>
      <c r="H12" s="18"/>
      <c r="I12" s="18"/>
      <c r="J12" s="18"/>
      <c r="K12" s="269"/>
      <c r="L12" s="269"/>
      <c r="M12" s="269"/>
      <c r="N12" s="269"/>
    </row>
    <row r="13" spans="1:14" x14ac:dyDescent="0.25">
      <c r="A13" s="269"/>
      <c r="B13" s="18"/>
      <c r="C13" s="18"/>
      <c r="D13" s="574" t="s">
        <v>34</v>
      </c>
      <c r="E13" s="574"/>
      <c r="F13" s="18"/>
      <c r="G13" s="28"/>
      <c r="H13" s="18"/>
      <c r="I13" s="18"/>
      <c r="J13" s="18"/>
      <c r="K13" s="269"/>
      <c r="L13" s="269"/>
      <c r="M13" s="269"/>
      <c r="N13" s="269"/>
    </row>
    <row r="14" spans="1:14" ht="13" thickBot="1" x14ac:dyDescent="0.3">
      <c r="A14" s="269"/>
      <c r="B14" s="18"/>
      <c r="C14" s="18"/>
      <c r="D14" s="18"/>
      <c r="E14" s="18"/>
      <c r="F14" s="18"/>
      <c r="G14" s="28"/>
      <c r="H14" s="586" t="s">
        <v>5141</v>
      </c>
      <c r="I14" s="587"/>
      <c r="J14" s="587"/>
      <c r="K14" s="269"/>
      <c r="L14" s="269"/>
      <c r="M14" s="269"/>
      <c r="N14" s="269"/>
    </row>
    <row r="15" spans="1:14" ht="13.5" thickBot="1" x14ac:dyDescent="0.35">
      <c r="A15" s="269"/>
      <c r="B15" s="571" t="s">
        <v>5138</v>
      </c>
      <c r="C15" s="571"/>
      <c r="D15" s="18"/>
      <c r="E15" s="18"/>
      <c r="F15" s="588" t="s">
        <v>5236</v>
      </c>
      <c r="G15" s="589"/>
      <c r="H15" s="590" t="s">
        <v>5139</v>
      </c>
      <c r="I15" s="591"/>
      <c r="J15" s="591"/>
      <c r="K15" s="269"/>
      <c r="L15" s="269"/>
      <c r="M15" s="269"/>
      <c r="N15" s="269"/>
    </row>
    <row r="16" spans="1:14" ht="13" x14ac:dyDescent="0.3">
      <c r="A16" s="269"/>
      <c r="B16" s="579" t="s">
        <v>31</v>
      </c>
      <c r="C16" s="585"/>
      <c r="D16" s="18"/>
      <c r="E16" s="18"/>
      <c r="F16" s="18"/>
      <c r="G16" s="28"/>
      <c r="H16" s="575"/>
      <c r="I16" s="576"/>
      <c r="J16" s="576"/>
      <c r="K16" s="269"/>
      <c r="L16" s="269"/>
      <c r="M16" s="269"/>
      <c r="N16" s="269"/>
    </row>
    <row r="17" spans="1:14" ht="13.5" thickBot="1" x14ac:dyDescent="0.35">
      <c r="A17" s="269"/>
      <c r="B17" s="577"/>
      <c r="C17" s="578"/>
      <c r="D17" s="571" t="s">
        <v>5138</v>
      </c>
      <c r="E17" s="571"/>
      <c r="F17" s="18"/>
      <c r="G17" s="28"/>
      <c r="H17" s="463"/>
      <c r="I17" s="577"/>
      <c r="J17" s="577"/>
      <c r="K17" s="269"/>
      <c r="L17" s="269"/>
      <c r="M17" s="269"/>
      <c r="N17" s="269"/>
    </row>
    <row r="18" spans="1:14" ht="13" x14ac:dyDescent="0.3">
      <c r="A18" s="269"/>
      <c r="B18" s="180"/>
      <c r="C18" s="383"/>
      <c r="D18" s="462"/>
      <c r="E18" s="30"/>
      <c r="F18" s="18"/>
      <c r="G18" s="28"/>
      <c r="H18" s="18"/>
      <c r="I18" s="102"/>
      <c r="J18" s="463"/>
      <c r="K18" s="269"/>
      <c r="L18" s="269"/>
      <c r="M18" s="269"/>
      <c r="N18" s="269"/>
    </row>
    <row r="19" spans="1:14" ht="13" thickBot="1" x14ac:dyDescent="0.3">
      <c r="A19" s="269"/>
      <c r="B19" s="571" t="s">
        <v>5140</v>
      </c>
      <c r="C19" s="580"/>
      <c r="D19" s="581" t="s">
        <v>5236</v>
      </c>
      <c r="E19" s="582"/>
      <c r="F19" s="571" t="s">
        <v>5141</v>
      </c>
      <c r="G19" s="572"/>
      <c r="H19" s="18"/>
      <c r="I19" s="18"/>
      <c r="J19" s="18"/>
      <c r="K19" s="269"/>
      <c r="L19" s="269"/>
      <c r="M19" s="269"/>
      <c r="N19" s="269"/>
    </row>
    <row r="20" spans="1:14" x14ac:dyDescent="0.25">
      <c r="A20" s="269"/>
      <c r="B20" s="579" t="s">
        <v>32</v>
      </c>
      <c r="C20" s="579"/>
      <c r="D20" s="18"/>
      <c r="E20" s="28"/>
      <c r="F20" s="573"/>
      <c r="G20" s="573"/>
      <c r="H20" s="40"/>
      <c r="I20" s="18"/>
      <c r="J20" s="18"/>
      <c r="K20" s="269"/>
      <c r="L20" s="269"/>
      <c r="M20" s="269"/>
      <c r="N20" s="269"/>
    </row>
    <row r="21" spans="1:14" ht="13" thickBot="1" x14ac:dyDescent="0.3">
      <c r="A21" s="269"/>
      <c r="B21" s="18"/>
      <c r="C21" s="18"/>
      <c r="D21" s="571" t="s">
        <v>5141</v>
      </c>
      <c r="E21" s="572"/>
      <c r="F21" s="573"/>
      <c r="G21" s="573"/>
      <c r="H21" s="18"/>
      <c r="I21" s="18"/>
      <c r="J21" s="18"/>
      <c r="K21" s="269"/>
      <c r="L21" s="269"/>
      <c r="M21" s="269"/>
      <c r="N21" s="269"/>
    </row>
    <row r="22" spans="1:14" x14ac:dyDescent="0.25">
      <c r="A22" s="269"/>
      <c r="B22" s="18"/>
      <c r="C22" s="18"/>
      <c r="D22" s="574" t="s">
        <v>33</v>
      </c>
      <c r="E22" s="574"/>
      <c r="F22" s="18"/>
      <c r="G22" s="18"/>
      <c r="H22" s="18"/>
      <c r="I22" s="18"/>
      <c r="J22" s="18"/>
      <c r="K22" s="269"/>
      <c r="L22" s="269"/>
      <c r="M22" s="269"/>
      <c r="N22" s="269"/>
    </row>
    <row r="23" spans="1:14" x14ac:dyDescent="0.25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</row>
    <row r="24" spans="1:14" x14ac:dyDescent="0.25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</row>
    <row r="25" spans="1:14" x14ac:dyDescent="0.25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</row>
    <row r="26" spans="1:14" x14ac:dyDescent="0.25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</row>
    <row r="27" spans="1:14" x14ac:dyDescent="0.25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</row>
    <row r="28" spans="1:14" x14ac:dyDescent="0.25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</row>
    <row r="29" spans="1:14" x14ac:dyDescent="0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</row>
    <row r="30" spans="1:14" x14ac:dyDescent="0.25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</row>
    <row r="31" spans="1:14" x14ac:dyDescent="0.25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</row>
    <row r="32" spans="1:14" x14ac:dyDescent="0.25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</row>
    <row r="33" spans="1:14" x14ac:dyDescent="0.25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</row>
    <row r="34" spans="1:14" x14ac:dyDescent="0.25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</row>
    <row r="35" spans="1:14" x14ac:dyDescent="0.25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</row>
    <row r="36" spans="1:14" x14ac:dyDescent="0.25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</row>
    <row r="37" spans="1:14" x14ac:dyDescent="0.25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</row>
    <row r="38" spans="1:14" x14ac:dyDescent="0.25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</row>
    <row r="39" spans="1:14" x14ac:dyDescent="0.25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</row>
    <row r="40" spans="1:14" x14ac:dyDescent="0.25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</row>
    <row r="41" spans="1:14" x14ac:dyDescent="0.25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</row>
    <row r="42" spans="1:14" x14ac:dyDescent="0.25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</row>
    <row r="43" spans="1:14" x14ac:dyDescent="0.25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</row>
    <row r="44" spans="1:14" x14ac:dyDescent="0.25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</row>
    <row r="45" spans="1:14" x14ac:dyDescent="0.25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</row>
    <row r="46" spans="1:14" x14ac:dyDescent="0.25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</row>
  </sheetData>
  <mergeCells count="31">
    <mergeCell ref="B11:C11"/>
    <mergeCell ref="B7:C7"/>
    <mergeCell ref="B1:J1"/>
    <mergeCell ref="B4:C4"/>
    <mergeCell ref="D4:E4"/>
    <mergeCell ref="F4:G4"/>
    <mergeCell ref="B6:C6"/>
    <mergeCell ref="B8:C8"/>
    <mergeCell ref="D8:E8"/>
    <mergeCell ref="B10:C10"/>
    <mergeCell ref="D10:E10"/>
    <mergeCell ref="F10:G10"/>
    <mergeCell ref="D12:E12"/>
    <mergeCell ref="D13:E13"/>
    <mergeCell ref="B16:C16"/>
    <mergeCell ref="H14:J14"/>
    <mergeCell ref="B15:C15"/>
    <mergeCell ref="F15:G15"/>
    <mergeCell ref="H15:J15"/>
    <mergeCell ref="D21:E21"/>
    <mergeCell ref="F21:G21"/>
    <mergeCell ref="D22:E22"/>
    <mergeCell ref="H16:J16"/>
    <mergeCell ref="B17:C17"/>
    <mergeCell ref="D17:E17"/>
    <mergeCell ref="I17:J17"/>
    <mergeCell ref="B20:C20"/>
    <mergeCell ref="F20:G20"/>
    <mergeCell ref="B19:C19"/>
    <mergeCell ref="D19:E19"/>
    <mergeCell ref="F19:G19"/>
  </mergeCells>
  <pageMargins left="0.7" right="0.7" top="0.75" bottom="0.75" header="0.3" footer="0.3"/>
  <pageSetup scale="6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2"/>
  <sheetViews>
    <sheetView topLeftCell="C1" zoomScale="60" zoomScaleNormal="60" workbookViewId="0">
      <selection activeCell="M13" sqref="M13"/>
    </sheetView>
  </sheetViews>
  <sheetFormatPr defaultRowHeight="12.5" x14ac:dyDescent="0.25"/>
  <cols>
    <col min="1" max="1" width="1.81640625" customWidth="1"/>
    <col min="2" max="2" width="9.1796875" customWidth="1"/>
    <col min="3" max="13" width="25.54296875" customWidth="1"/>
  </cols>
  <sheetData>
    <row r="2" spans="2:13" ht="23" x14ac:dyDescent="0.5">
      <c r="B2" s="597" t="s">
        <v>3472</v>
      </c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</row>
    <row r="3" spans="2:13" ht="13" x14ac:dyDescent="0.3">
      <c r="B3" s="274"/>
      <c r="C3" s="275"/>
      <c r="D3" s="274"/>
      <c r="E3" s="274"/>
      <c r="F3" s="274"/>
      <c r="G3" s="274"/>
      <c r="H3" s="274"/>
      <c r="I3" s="274"/>
      <c r="J3" s="274"/>
      <c r="K3" s="274"/>
      <c r="L3" s="274"/>
      <c r="M3" s="274"/>
    </row>
    <row r="4" spans="2:13" ht="18" customHeight="1" x14ac:dyDescent="0.4">
      <c r="B4" s="306" t="s">
        <v>741</v>
      </c>
      <c r="C4" s="307" t="s">
        <v>398</v>
      </c>
      <c r="D4" s="308" t="s">
        <v>520</v>
      </c>
      <c r="E4" s="308" t="s">
        <v>519</v>
      </c>
      <c r="F4" s="308" t="s">
        <v>397</v>
      </c>
      <c r="G4" s="308" t="s">
        <v>524</v>
      </c>
      <c r="H4" s="308" t="s">
        <v>523</v>
      </c>
      <c r="I4" s="308" t="s">
        <v>522</v>
      </c>
      <c r="J4" s="308" t="s">
        <v>521</v>
      </c>
      <c r="K4" s="308" t="s">
        <v>399</v>
      </c>
      <c r="L4" s="308" t="s">
        <v>1189</v>
      </c>
      <c r="M4" s="308" t="s">
        <v>1190</v>
      </c>
    </row>
    <row r="5" spans="2:13" ht="18" customHeight="1" x14ac:dyDescent="0.4">
      <c r="B5" s="306">
        <v>1</v>
      </c>
      <c r="C5" s="279" t="s">
        <v>3628</v>
      </c>
      <c r="D5" s="309" t="s">
        <v>1134</v>
      </c>
      <c r="E5" s="309" t="s">
        <v>3697</v>
      </c>
      <c r="F5" s="309" t="s">
        <v>3698</v>
      </c>
      <c r="G5" s="309" t="s">
        <v>3699</v>
      </c>
      <c r="H5" s="309" t="s">
        <v>3700</v>
      </c>
      <c r="I5" s="309" t="s">
        <v>3701</v>
      </c>
      <c r="J5" s="309" t="s">
        <v>3702</v>
      </c>
      <c r="K5" s="309" t="s">
        <v>3703</v>
      </c>
      <c r="L5" s="309" t="s">
        <v>3704</v>
      </c>
      <c r="M5" s="309" t="s">
        <v>3705</v>
      </c>
    </row>
    <row r="6" spans="2:13" ht="18" customHeight="1" thickBot="1" x14ac:dyDescent="0.35">
      <c r="B6" s="310"/>
      <c r="C6" s="311" t="s">
        <v>400</v>
      </c>
      <c r="D6" s="312"/>
      <c r="E6" s="313"/>
      <c r="F6" s="313"/>
      <c r="G6" s="313"/>
      <c r="H6" s="314" t="s">
        <v>2511</v>
      </c>
      <c r="I6" s="315"/>
      <c r="J6" s="315"/>
      <c r="K6" s="315"/>
      <c r="L6" s="315"/>
      <c r="M6" s="315"/>
    </row>
    <row r="7" spans="2:13" ht="18" customHeight="1" x14ac:dyDescent="0.4">
      <c r="B7" s="283">
        <v>2</v>
      </c>
      <c r="C7" s="279" t="s">
        <v>3619</v>
      </c>
      <c r="D7" s="309" t="s">
        <v>3706</v>
      </c>
      <c r="E7" s="309" t="s">
        <v>3707</v>
      </c>
      <c r="F7" s="309" t="s">
        <v>3708</v>
      </c>
      <c r="G7" s="309" t="s">
        <v>476</v>
      </c>
      <c r="H7" s="309" t="s">
        <v>3709</v>
      </c>
      <c r="I7" s="309" t="s">
        <v>3710</v>
      </c>
      <c r="J7" s="316"/>
      <c r="K7" s="316"/>
      <c r="L7" s="316"/>
      <c r="M7" s="316"/>
    </row>
    <row r="8" spans="2:13" ht="18" customHeight="1" thickBot="1" x14ac:dyDescent="0.35">
      <c r="B8" s="310"/>
      <c r="C8" s="311" t="s">
        <v>400</v>
      </c>
      <c r="D8" s="317" t="s">
        <v>286</v>
      </c>
      <c r="E8" s="318"/>
      <c r="F8" s="318"/>
      <c r="G8" s="318"/>
      <c r="H8" s="318"/>
      <c r="I8" s="318"/>
      <c r="J8" s="319"/>
      <c r="K8" s="319"/>
      <c r="L8" s="319"/>
      <c r="M8" s="319"/>
    </row>
    <row r="9" spans="2:13" ht="18" customHeight="1" x14ac:dyDescent="0.4">
      <c r="B9" s="283">
        <v>3</v>
      </c>
      <c r="C9" s="279" t="s">
        <v>3629</v>
      </c>
      <c r="D9" s="309" t="s">
        <v>3711</v>
      </c>
      <c r="E9" s="309" t="s">
        <v>3712</v>
      </c>
      <c r="F9" s="309" t="s">
        <v>3713</v>
      </c>
      <c r="G9" s="309" t="s">
        <v>3714</v>
      </c>
      <c r="H9" s="309" t="s">
        <v>3715</v>
      </c>
      <c r="I9" s="309" t="s">
        <v>3716</v>
      </c>
      <c r="J9" s="309" t="s">
        <v>3717</v>
      </c>
      <c r="K9" s="309" t="s">
        <v>3718</v>
      </c>
      <c r="L9" s="309" t="s">
        <v>3719</v>
      </c>
      <c r="M9" s="309" t="s">
        <v>3720</v>
      </c>
    </row>
    <row r="10" spans="2:13" ht="18" customHeight="1" thickBot="1" x14ac:dyDescent="0.35">
      <c r="B10" s="310"/>
      <c r="C10" s="311" t="s">
        <v>400</v>
      </c>
      <c r="D10" s="320"/>
      <c r="E10" s="320"/>
      <c r="F10" s="320" t="s">
        <v>3297</v>
      </c>
      <c r="G10" s="320" t="s">
        <v>3648</v>
      </c>
      <c r="H10" s="320"/>
      <c r="I10" s="320"/>
      <c r="J10" s="320"/>
      <c r="K10" s="320"/>
      <c r="L10" s="320"/>
      <c r="M10" s="320"/>
    </row>
    <row r="11" spans="2:13" ht="18" customHeight="1" x14ac:dyDescent="0.4">
      <c r="B11" s="283">
        <v>4</v>
      </c>
      <c r="C11" s="279" t="s">
        <v>3242</v>
      </c>
      <c r="D11" s="309" t="s">
        <v>3721</v>
      </c>
      <c r="E11" s="309" t="s">
        <v>1609</v>
      </c>
      <c r="F11" s="309" t="s">
        <v>3722</v>
      </c>
      <c r="G11" s="309" t="s">
        <v>1072</v>
      </c>
      <c r="H11" s="309" t="s">
        <v>3723</v>
      </c>
      <c r="I11" s="309" t="s">
        <v>3724</v>
      </c>
      <c r="J11" s="309" t="s">
        <v>3725</v>
      </c>
      <c r="K11" s="309" t="s">
        <v>3726</v>
      </c>
      <c r="L11" s="309" t="s">
        <v>3727</v>
      </c>
      <c r="M11" s="309" t="s">
        <v>3728</v>
      </c>
    </row>
    <row r="12" spans="2:13" ht="18" customHeight="1" thickBot="1" x14ac:dyDescent="0.35">
      <c r="B12" s="310"/>
      <c r="C12" s="311" t="s">
        <v>400</v>
      </c>
      <c r="D12" s="317" t="s">
        <v>286</v>
      </c>
      <c r="E12" s="317"/>
      <c r="F12" s="317"/>
      <c r="G12" s="317"/>
      <c r="H12" s="317" t="s">
        <v>2511</v>
      </c>
      <c r="I12" s="317"/>
      <c r="J12" s="317" t="s">
        <v>2511</v>
      </c>
      <c r="K12" s="317" t="s">
        <v>237</v>
      </c>
      <c r="L12" s="317" t="s">
        <v>3630</v>
      </c>
      <c r="M12" s="317"/>
    </row>
    <row r="13" spans="2:13" ht="18" customHeight="1" x14ac:dyDescent="0.4">
      <c r="B13" s="283">
        <v>5</v>
      </c>
      <c r="C13" s="288" t="s">
        <v>512</v>
      </c>
      <c r="D13" s="309" t="s">
        <v>1861</v>
      </c>
      <c r="E13" s="309" t="s">
        <v>3729</v>
      </c>
      <c r="F13" s="309" t="s">
        <v>3730</v>
      </c>
      <c r="G13" s="309" t="s">
        <v>3731</v>
      </c>
      <c r="H13" s="309" t="s">
        <v>3732</v>
      </c>
      <c r="I13" s="309" t="s">
        <v>3733</v>
      </c>
      <c r="J13" s="309" t="s">
        <v>3734</v>
      </c>
      <c r="K13" s="321" t="s">
        <v>1078</v>
      </c>
      <c r="L13" s="309" t="s">
        <v>3735</v>
      </c>
      <c r="M13" s="309" t="s">
        <v>3736</v>
      </c>
    </row>
    <row r="14" spans="2:13" ht="18" customHeight="1" thickBot="1" x14ac:dyDescent="0.35">
      <c r="B14" s="310"/>
      <c r="C14" s="311" t="s">
        <v>400</v>
      </c>
      <c r="D14" s="317" t="s">
        <v>2511</v>
      </c>
      <c r="E14" s="317" t="s">
        <v>2511</v>
      </c>
      <c r="F14" s="317"/>
      <c r="G14" s="317" t="s">
        <v>2511</v>
      </c>
      <c r="H14" s="317"/>
      <c r="I14" s="317"/>
      <c r="J14" s="317" t="s">
        <v>2511</v>
      </c>
      <c r="K14" s="317"/>
      <c r="L14" s="317" t="s">
        <v>3296</v>
      </c>
      <c r="M14" s="317" t="s">
        <v>286</v>
      </c>
    </row>
    <row r="15" spans="2:13" ht="18" customHeight="1" x14ac:dyDescent="0.4">
      <c r="B15" s="283">
        <v>6</v>
      </c>
      <c r="C15" s="288" t="s">
        <v>504</v>
      </c>
      <c r="D15" s="309" t="s">
        <v>3737</v>
      </c>
      <c r="E15" s="309" t="s">
        <v>3738</v>
      </c>
      <c r="F15" s="309" t="s">
        <v>3739</v>
      </c>
      <c r="G15" s="309" t="s">
        <v>3740</v>
      </c>
      <c r="H15" s="309" t="s">
        <v>3741</v>
      </c>
      <c r="I15" s="309" t="s">
        <v>3742</v>
      </c>
      <c r="J15" s="309" t="s">
        <v>3743</v>
      </c>
      <c r="K15" s="309" t="s">
        <v>3744</v>
      </c>
      <c r="L15" s="309" t="s">
        <v>3745</v>
      </c>
      <c r="M15" s="309" t="s">
        <v>3746</v>
      </c>
    </row>
    <row r="16" spans="2:13" ht="18" customHeight="1" thickBot="1" x14ac:dyDescent="0.35">
      <c r="B16" s="310"/>
      <c r="C16" s="322" t="s">
        <v>400</v>
      </c>
      <c r="D16" s="323" t="s">
        <v>3293</v>
      </c>
      <c r="E16" s="323" t="s">
        <v>3295</v>
      </c>
      <c r="F16" s="323" t="s">
        <v>3294</v>
      </c>
      <c r="G16" s="323"/>
      <c r="H16" s="323"/>
      <c r="I16" s="323"/>
      <c r="J16" s="323"/>
      <c r="K16" s="323" t="s">
        <v>3294</v>
      </c>
      <c r="L16" s="318"/>
      <c r="M16" s="318"/>
    </row>
    <row r="17" spans="2:13" ht="18" customHeight="1" x14ac:dyDescent="0.4">
      <c r="B17" s="283">
        <v>7</v>
      </c>
      <c r="C17" s="286" t="s">
        <v>1199</v>
      </c>
      <c r="D17" s="309" t="s">
        <v>3747</v>
      </c>
      <c r="E17" s="309" t="s">
        <v>3748</v>
      </c>
      <c r="F17" s="309" t="s">
        <v>2150</v>
      </c>
      <c r="G17" s="309" t="s">
        <v>3860</v>
      </c>
      <c r="H17" s="309" t="s">
        <v>3749</v>
      </c>
      <c r="I17" s="309" t="s">
        <v>3750</v>
      </c>
      <c r="J17" s="324" t="s">
        <v>3751</v>
      </c>
      <c r="K17" s="321" t="s">
        <v>1078</v>
      </c>
      <c r="L17" s="316"/>
      <c r="M17" s="316"/>
    </row>
    <row r="18" spans="2:13" ht="18" customHeight="1" thickBot="1" x14ac:dyDescent="0.35">
      <c r="B18" s="310"/>
      <c r="C18" s="322" t="s">
        <v>400</v>
      </c>
      <c r="D18" s="325"/>
      <c r="E18" s="325"/>
      <c r="F18" s="325"/>
      <c r="G18" s="325"/>
      <c r="H18" s="325"/>
      <c r="I18" s="325"/>
      <c r="J18" s="325"/>
      <c r="K18" s="325"/>
      <c r="L18" s="326"/>
      <c r="M18" s="326"/>
    </row>
    <row r="19" spans="2:13" ht="18" customHeight="1" x14ac:dyDescent="0.4">
      <c r="B19" s="283">
        <v>8</v>
      </c>
      <c r="C19" s="286" t="s">
        <v>513</v>
      </c>
      <c r="D19" s="309" t="s">
        <v>3752</v>
      </c>
      <c r="E19" s="309" t="s">
        <v>3753</v>
      </c>
      <c r="F19" s="309" t="s">
        <v>3754</v>
      </c>
      <c r="G19" s="309" t="s">
        <v>3755</v>
      </c>
      <c r="H19" s="309" t="s">
        <v>3756</v>
      </c>
      <c r="I19" s="309" t="s">
        <v>3757</v>
      </c>
      <c r="J19" s="309" t="s">
        <v>3758</v>
      </c>
      <c r="K19" s="321" t="s">
        <v>1078</v>
      </c>
      <c r="L19" s="309" t="s">
        <v>3759</v>
      </c>
      <c r="M19" s="309" t="s">
        <v>3760</v>
      </c>
    </row>
    <row r="20" spans="2:13" ht="18" customHeight="1" thickBot="1" x14ac:dyDescent="0.35">
      <c r="B20" s="310"/>
      <c r="C20" s="322" t="s">
        <v>400</v>
      </c>
      <c r="D20" s="325"/>
      <c r="E20" s="325"/>
      <c r="F20" s="318"/>
      <c r="G20" s="318"/>
      <c r="H20" s="323" t="s">
        <v>2840</v>
      </c>
      <c r="I20" s="323"/>
      <c r="J20" s="323"/>
      <c r="K20" s="323" t="s">
        <v>2840</v>
      </c>
      <c r="L20" s="318"/>
      <c r="M20" s="318"/>
    </row>
    <row r="21" spans="2:13" ht="18" customHeight="1" x14ac:dyDescent="0.4">
      <c r="B21" s="283">
        <v>9</v>
      </c>
      <c r="C21" s="286" t="s">
        <v>968</v>
      </c>
      <c r="D21" s="309" t="s">
        <v>3761</v>
      </c>
      <c r="E21" s="309" t="s">
        <v>3762</v>
      </c>
      <c r="F21" s="309" t="s">
        <v>3763</v>
      </c>
      <c r="G21" s="309" t="s">
        <v>3764</v>
      </c>
      <c r="H21" s="309" t="s">
        <v>3765</v>
      </c>
      <c r="I21" s="316"/>
      <c r="J21" s="316"/>
      <c r="K21" s="316"/>
      <c r="L21" s="316"/>
      <c r="M21" s="316"/>
    </row>
    <row r="22" spans="2:13" ht="18" customHeight="1" thickBot="1" x14ac:dyDescent="0.35">
      <c r="B22" s="310"/>
      <c r="C22" s="322" t="s">
        <v>400</v>
      </c>
      <c r="D22" s="325"/>
      <c r="E22" s="325"/>
      <c r="F22" s="325"/>
      <c r="G22" s="325"/>
      <c r="H22" s="325"/>
      <c r="I22" s="326"/>
      <c r="J22" s="326"/>
      <c r="K22" s="326"/>
      <c r="L22" s="326"/>
      <c r="M22" s="326"/>
    </row>
    <row r="23" spans="2:13" ht="18" customHeight="1" x14ac:dyDescent="0.4">
      <c r="B23" s="283">
        <v>10</v>
      </c>
      <c r="C23" s="286" t="s">
        <v>514</v>
      </c>
      <c r="D23" s="309" t="s">
        <v>3766</v>
      </c>
      <c r="E23" s="309" t="s">
        <v>3767</v>
      </c>
      <c r="F23" s="309" t="s">
        <v>3768</v>
      </c>
      <c r="G23" s="309" t="s">
        <v>3769</v>
      </c>
      <c r="H23" s="309" t="s">
        <v>3770</v>
      </c>
      <c r="I23" s="321" t="s">
        <v>1078</v>
      </c>
      <c r="J23" s="316"/>
      <c r="K23" s="316"/>
      <c r="L23" s="316"/>
      <c r="M23" s="316"/>
    </row>
    <row r="24" spans="2:13" ht="18" customHeight="1" thickBot="1" x14ac:dyDescent="0.35">
      <c r="B24" s="310"/>
      <c r="C24" s="322" t="s">
        <v>400</v>
      </c>
      <c r="D24" s="325"/>
      <c r="E24" s="325"/>
      <c r="F24" s="325"/>
      <c r="G24" s="325"/>
      <c r="H24" s="325"/>
      <c r="I24" s="325"/>
      <c r="J24" s="326"/>
      <c r="K24" s="326"/>
      <c r="L24" s="326"/>
      <c r="M24" s="326"/>
    </row>
    <row r="25" spans="2:13" ht="18" customHeight="1" x14ac:dyDescent="0.4">
      <c r="B25" s="283">
        <v>11</v>
      </c>
      <c r="C25" s="286" t="s">
        <v>2942</v>
      </c>
      <c r="D25" s="309" t="s">
        <v>3771</v>
      </c>
      <c r="E25" s="309" t="s">
        <v>3772</v>
      </c>
      <c r="F25" s="309" t="s">
        <v>3773</v>
      </c>
      <c r="G25" s="309" t="s">
        <v>3774</v>
      </c>
      <c r="H25" s="309" t="s">
        <v>3775</v>
      </c>
      <c r="I25" s="309" t="s">
        <v>3776</v>
      </c>
      <c r="J25" s="309" t="s">
        <v>3777</v>
      </c>
      <c r="K25" s="309" t="s">
        <v>3778</v>
      </c>
      <c r="L25" s="309" t="s">
        <v>3779</v>
      </c>
      <c r="M25" s="309" t="s">
        <v>3780</v>
      </c>
    </row>
    <row r="26" spans="2:13" ht="18" customHeight="1" thickBot="1" x14ac:dyDescent="0.35">
      <c r="B26" s="310"/>
      <c r="C26" s="322" t="s">
        <v>400</v>
      </c>
      <c r="D26" s="318"/>
      <c r="E26" s="318"/>
      <c r="F26" s="331" t="s">
        <v>3648</v>
      </c>
      <c r="G26" s="331"/>
      <c r="H26" s="331" t="s">
        <v>3295</v>
      </c>
      <c r="I26" s="318"/>
      <c r="J26" s="318"/>
      <c r="K26" s="318"/>
      <c r="L26" s="318"/>
      <c r="M26" s="331" t="s">
        <v>3511</v>
      </c>
    </row>
    <row r="27" spans="2:13" ht="18" customHeight="1" x14ac:dyDescent="0.4">
      <c r="B27" s="283">
        <v>12</v>
      </c>
      <c r="C27" s="279" t="s">
        <v>511</v>
      </c>
      <c r="D27" s="309" t="s">
        <v>3781</v>
      </c>
      <c r="E27" s="309" t="s">
        <v>3782</v>
      </c>
      <c r="F27" s="309" t="s">
        <v>3783</v>
      </c>
      <c r="G27" s="309" t="s">
        <v>3784</v>
      </c>
      <c r="H27" s="309" t="s">
        <v>3785</v>
      </c>
      <c r="I27" s="309" t="s">
        <v>3786</v>
      </c>
      <c r="J27" s="309" t="s">
        <v>3787</v>
      </c>
      <c r="K27" s="309" t="s">
        <v>3788</v>
      </c>
      <c r="L27" s="309" t="s">
        <v>3789</v>
      </c>
      <c r="M27" s="309" t="s">
        <v>3790</v>
      </c>
    </row>
    <row r="28" spans="2:13" ht="18" customHeight="1" thickBot="1" x14ac:dyDescent="0.35">
      <c r="B28" s="310"/>
      <c r="C28" s="322" t="s">
        <v>400</v>
      </c>
      <c r="D28" s="318"/>
      <c r="E28" s="318"/>
      <c r="F28" s="318"/>
      <c r="G28" s="318"/>
      <c r="H28" s="318"/>
      <c r="I28" s="331" t="s">
        <v>3648</v>
      </c>
      <c r="J28" s="318"/>
      <c r="K28" s="318"/>
      <c r="L28" s="318"/>
      <c r="M28" s="318"/>
    </row>
    <row r="29" spans="2:13" ht="18" customHeight="1" x14ac:dyDescent="0.4">
      <c r="B29" s="283">
        <v>13</v>
      </c>
      <c r="C29" s="286" t="s">
        <v>515</v>
      </c>
      <c r="D29" s="309" t="s">
        <v>3791</v>
      </c>
      <c r="E29" s="309" t="s">
        <v>3792</v>
      </c>
      <c r="F29" s="309" t="s">
        <v>3793</v>
      </c>
      <c r="G29" s="309" t="s">
        <v>3794</v>
      </c>
      <c r="H29" s="309" t="s">
        <v>1473</v>
      </c>
      <c r="I29" s="309" t="s">
        <v>3795</v>
      </c>
      <c r="J29" s="309" t="s">
        <v>3796</v>
      </c>
      <c r="K29" s="309" t="s">
        <v>3797</v>
      </c>
      <c r="L29" s="309" t="s">
        <v>3798</v>
      </c>
      <c r="M29" s="309" t="s">
        <v>3799</v>
      </c>
    </row>
    <row r="30" spans="2:13" ht="18" customHeight="1" thickBot="1" x14ac:dyDescent="0.35">
      <c r="B30" s="310"/>
      <c r="C30" s="322" t="s">
        <v>400</v>
      </c>
      <c r="D30" s="325"/>
      <c r="E30" s="323" t="s">
        <v>389</v>
      </c>
      <c r="F30" s="323"/>
      <c r="G30" s="323" t="s">
        <v>286</v>
      </c>
      <c r="H30" s="315" t="s">
        <v>2511</v>
      </c>
      <c r="I30" s="323"/>
      <c r="J30" s="323"/>
      <c r="K30" s="323"/>
      <c r="L30" s="323"/>
      <c r="M30" s="323"/>
    </row>
    <row r="31" spans="2:13" ht="18" customHeight="1" x14ac:dyDescent="0.4">
      <c r="B31" s="283">
        <v>14</v>
      </c>
      <c r="C31" s="286" t="s">
        <v>2624</v>
      </c>
      <c r="D31" s="309" t="s">
        <v>3800</v>
      </c>
      <c r="E31" s="309" t="s">
        <v>3801</v>
      </c>
      <c r="F31" s="309" t="s">
        <v>3802</v>
      </c>
      <c r="G31" s="309" t="s">
        <v>3803</v>
      </c>
      <c r="H31" s="309" t="s">
        <v>3804</v>
      </c>
      <c r="I31" s="309" t="s">
        <v>3805</v>
      </c>
      <c r="J31" s="309" t="s">
        <v>3806</v>
      </c>
      <c r="K31" s="309" t="s">
        <v>3807</v>
      </c>
      <c r="L31" s="309" t="s">
        <v>3808</v>
      </c>
      <c r="M31" s="309" t="s">
        <v>3809</v>
      </c>
    </row>
    <row r="32" spans="2:13" ht="18" customHeight="1" thickBot="1" x14ac:dyDescent="0.35">
      <c r="B32" s="310"/>
      <c r="C32" s="322" t="s">
        <v>400</v>
      </c>
      <c r="D32" s="325"/>
      <c r="E32" s="325"/>
      <c r="F32" s="325"/>
      <c r="G32" s="325"/>
      <c r="H32" s="325"/>
      <c r="I32" s="325"/>
      <c r="J32" s="325"/>
      <c r="K32" s="325"/>
      <c r="L32" s="325"/>
      <c r="M32" s="325"/>
    </row>
    <row r="33" spans="1:13" ht="18" customHeight="1" x14ac:dyDescent="0.4">
      <c r="B33" s="283">
        <v>15</v>
      </c>
      <c r="C33" s="286" t="s">
        <v>3245</v>
      </c>
      <c r="D33" s="309" t="s">
        <v>3810</v>
      </c>
      <c r="E33" s="309" t="s">
        <v>3811</v>
      </c>
      <c r="F33" s="309" t="s">
        <v>3812</v>
      </c>
      <c r="G33" s="309" t="s">
        <v>3813</v>
      </c>
      <c r="H33" s="309" t="s">
        <v>3814</v>
      </c>
      <c r="I33" s="309" t="s">
        <v>3815</v>
      </c>
      <c r="J33" s="309" t="s">
        <v>3816</v>
      </c>
      <c r="K33" s="309" t="s">
        <v>3817</v>
      </c>
      <c r="L33" s="309" t="s">
        <v>3818</v>
      </c>
      <c r="M33" s="309" t="s">
        <v>3819</v>
      </c>
    </row>
    <row r="34" spans="1:13" ht="18" customHeight="1" thickBot="1" x14ac:dyDescent="0.4">
      <c r="A34" s="327"/>
      <c r="B34" s="310"/>
      <c r="C34" s="322" t="s">
        <v>400</v>
      </c>
      <c r="D34" s="325"/>
      <c r="E34" s="323" t="s">
        <v>3294</v>
      </c>
      <c r="F34" s="323"/>
      <c r="G34" s="323" t="s">
        <v>2840</v>
      </c>
      <c r="H34" s="323"/>
      <c r="I34" s="323"/>
      <c r="J34" s="323" t="s">
        <v>286</v>
      </c>
      <c r="K34" s="323" t="s">
        <v>3295</v>
      </c>
      <c r="L34" s="323"/>
      <c r="M34" s="318"/>
    </row>
    <row r="35" spans="1:13" ht="18" customHeight="1" x14ac:dyDescent="0.4">
      <c r="B35" s="283">
        <v>16</v>
      </c>
      <c r="C35" s="286" t="s">
        <v>517</v>
      </c>
      <c r="D35" s="309" t="s">
        <v>3820</v>
      </c>
      <c r="E35" s="309" t="s">
        <v>3821</v>
      </c>
      <c r="F35" s="309" t="s">
        <v>3822</v>
      </c>
      <c r="G35" s="309" t="s">
        <v>3823</v>
      </c>
      <c r="H35" s="309" t="s">
        <v>3824</v>
      </c>
      <c r="I35" s="309" t="s">
        <v>3825</v>
      </c>
      <c r="J35" s="309" t="s">
        <v>3332</v>
      </c>
      <c r="K35" s="309" t="s">
        <v>3826</v>
      </c>
      <c r="L35" s="309" t="s">
        <v>3827</v>
      </c>
      <c r="M35" s="309" t="s">
        <v>3828</v>
      </c>
    </row>
    <row r="36" spans="1:13" ht="18" customHeight="1" thickBot="1" x14ac:dyDescent="0.35">
      <c r="B36" s="310"/>
      <c r="C36" s="322" t="s">
        <v>400</v>
      </c>
      <c r="D36" s="323" t="s">
        <v>3295</v>
      </c>
      <c r="E36" s="318"/>
      <c r="F36" s="323" t="s">
        <v>3294</v>
      </c>
      <c r="G36" s="323"/>
      <c r="H36" s="323"/>
      <c r="I36" s="323"/>
      <c r="J36" s="323" t="s">
        <v>2511</v>
      </c>
      <c r="K36" s="323" t="s">
        <v>3630</v>
      </c>
      <c r="L36" s="323" t="s">
        <v>3295</v>
      </c>
      <c r="M36" s="323" t="s">
        <v>3630</v>
      </c>
    </row>
    <row r="37" spans="1:13" ht="18" customHeight="1" x14ac:dyDescent="0.4">
      <c r="B37" s="283">
        <v>17</v>
      </c>
      <c r="C37" s="286" t="s">
        <v>3249</v>
      </c>
      <c r="D37" s="309" t="s">
        <v>3829</v>
      </c>
      <c r="E37" s="309" t="s">
        <v>3830</v>
      </c>
      <c r="F37" s="309" t="s">
        <v>3831</v>
      </c>
      <c r="G37" s="309" t="s">
        <v>3832</v>
      </c>
      <c r="H37" s="309" t="s">
        <v>3833</v>
      </c>
      <c r="I37" s="309" t="s">
        <v>1887</v>
      </c>
      <c r="J37" s="309" t="s">
        <v>3834</v>
      </c>
      <c r="K37" s="309" t="s">
        <v>3835</v>
      </c>
      <c r="L37" s="309" t="s">
        <v>3836</v>
      </c>
      <c r="M37" s="316"/>
    </row>
    <row r="38" spans="1:13" ht="18" customHeight="1" thickBot="1" x14ac:dyDescent="0.35">
      <c r="B38" s="310"/>
      <c r="C38" s="322" t="s">
        <v>400</v>
      </c>
      <c r="D38" s="323" t="s">
        <v>3295</v>
      </c>
      <c r="E38" s="323" t="s">
        <v>3297</v>
      </c>
      <c r="F38" s="317" t="s">
        <v>3294</v>
      </c>
      <c r="G38" s="323" t="s">
        <v>2511</v>
      </c>
      <c r="H38" s="323" t="s">
        <v>3296</v>
      </c>
      <c r="I38" s="323" t="s">
        <v>2511</v>
      </c>
      <c r="J38" s="323" t="s">
        <v>2511</v>
      </c>
      <c r="K38" s="323" t="s">
        <v>2511</v>
      </c>
      <c r="L38" s="323" t="s">
        <v>2511</v>
      </c>
      <c r="M38" s="319"/>
    </row>
    <row r="39" spans="1:13" ht="18" customHeight="1" x14ac:dyDescent="0.4">
      <c r="B39" s="283">
        <v>18</v>
      </c>
      <c r="C39" s="286" t="s">
        <v>243</v>
      </c>
      <c r="D39" s="309" t="s">
        <v>3837</v>
      </c>
      <c r="E39" s="309" t="s">
        <v>3838</v>
      </c>
      <c r="F39" s="309" t="s">
        <v>3839</v>
      </c>
      <c r="G39" s="309" t="s">
        <v>3840</v>
      </c>
      <c r="H39" s="309" t="s">
        <v>2128</v>
      </c>
      <c r="I39" s="309" t="s">
        <v>3841</v>
      </c>
      <c r="J39" s="309" t="s">
        <v>3842</v>
      </c>
      <c r="K39" s="309" t="s">
        <v>3843</v>
      </c>
      <c r="L39" s="309" t="s">
        <v>3844</v>
      </c>
      <c r="M39" s="309" t="s">
        <v>3845</v>
      </c>
    </row>
    <row r="40" spans="1:13" ht="13.5" thickBot="1" x14ac:dyDescent="0.35">
      <c r="B40" s="310"/>
      <c r="C40" s="322" t="s">
        <v>400</v>
      </c>
      <c r="D40" s="325"/>
      <c r="E40" s="325"/>
      <c r="F40" s="325"/>
      <c r="G40" s="325"/>
      <c r="H40" s="325"/>
      <c r="I40" s="325"/>
      <c r="J40" s="325"/>
      <c r="K40" s="325"/>
      <c r="L40" s="325"/>
      <c r="M40" s="325"/>
    </row>
    <row r="41" spans="1:13" ht="15.5" x14ac:dyDescent="0.35">
      <c r="F41" s="309" t="s">
        <v>3846</v>
      </c>
      <c r="H41" s="309" t="s">
        <v>3847</v>
      </c>
      <c r="J41" s="76"/>
      <c r="K41" s="76"/>
      <c r="L41" s="76"/>
      <c r="M41" s="76"/>
    </row>
    <row r="42" spans="1:13" ht="15" thickBot="1" x14ac:dyDescent="0.4">
      <c r="F42" s="328" t="s">
        <v>3848</v>
      </c>
      <c r="G42" s="329"/>
      <c r="H42" s="323" t="s">
        <v>3630</v>
      </c>
    </row>
    <row r="44" spans="1:13" ht="15" customHeight="1" x14ac:dyDescent="0.45">
      <c r="C44" s="330" t="s">
        <v>177</v>
      </c>
    </row>
    <row r="45" spans="1:13" ht="14.5" x14ac:dyDescent="0.35">
      <c r="C45" s="327" t="s">
        <v>477</v>
      </c>
      <c r="D45" t="s">
        <v>3849</v>
      </c>
      <c r="E45" t="s">
        <v>3850</v>
      </c>
    </row>
    <row r="46" spans="1:13" ht="14.5" x14ac:dyDescent="0.35">
      <c r="C46" s="327" t="s">
        <v>2983</v>
      </c>
      <c r="D46" t="s">
        <v>3851</v>
      </c>
    </row>
    <row r="47" spans="1:13" ht="14.5" x14ac:dyDescent="0.35">
      <c r="C47" s="327" t="s">
        <v>3511</v>
      </c>
      <c r="D47" t="s">
        <v>3852</v>
      </c>
      <c r="E47" t="s">
        <v>1548</v>
      </c>
    </row>
    <row r="48" spans="1:13" ht="14.5" x14ac:dyDescent="0.35">
      <c r="C48" s="327" t="s">
        <v>3296</v>
      </c>
      <c r="D48" t="s">
        <v>3853</v>
      </c>
      <c r="E48" t="s">
        <v>1884</v>
      </c>
    </row>
    <row r="49" spans="3:9" ht="14.5" x14ac:dyDescent="0.35">
      <c r="C49" s="327" t="s">
        <v>3297</v>
      </c>
      <c r="D49" t="s">
        <v>998</v>
      </c>
      <c r="E49" t="s">
        <v>3854</v>
      </c>
      <c r="F49" t="s">
        <v>2135</v>
      </c>
    </row>
    <row r="50" spans="3:9" ht="14.5" x14ac:dyDescent="0.35">
      <c r="C50" s="327" t="s">
        <v>389</v>
      </c>
      <c r="D50" t="s">
        <v>1876</v>
      </c>
      <c r="E50" t="s">
        <v>3855</v>
      </c>
      <c r="F50" t="s">
        <v>1816</v>
      </c>
      <c r="G50" t="s">
        <v>3856</v>
      </c>
      <c r="H50" t="s">
        <v>1490</v>
      </c>
      <c r="I50" s="4" t="s">
        <v>3861</v>
      </c>
    </row>
    <row r="51" spans="3:9" ht="14.5" x14ac:dyDescent="0.35">
      <c r="C51" s="327"/>
    </row>
    <row r="52" spans="3:9" ht="14.5" x14ac:dyDescent="0.35">
      <c r="C52" s="327" t="s">
        <v>2840</v>
      </c>
      <c r="D52" t="s">
        <v>3857</v>
      </c>
      <c r="E52" t="s">
        <v>3858</v>
      </c>
      <c r="F52" t="s">
        <v>3859</v>
      </c>
    </row>
  </sheetData>
  <mergeCells count="1">
    <mergeCell ref="B2:M2"/>
  </mergeCells>
  <pageMargins left="0.7" right="0.7" top="0.75" bottom="0.75" header="0.3" footer="0.3"/>
  <pageSetup paperSize="5" scale="5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0"/>
  <sheetViews>
    <sheetView workbookViewId="0">
      <selection sqref="A1:U31"/>
    </sheetView>
  </sheetViews>
  <sheetFormatPr defaultRowHeight="12.5" x14ac:dyDescent="0.25"/>
  <cols>
    <col min="1" max="1" width="3.6328125" customWidth="1"/>
    <col min="3" max="3" width="2.1796875" customWidth="1"/>
    <col min="9" max="9" width="3.36328125" customWidth="1"/>
    <col min="13" max="13" width="2.7265625" customWidth="1"/>
    <col min="19" max="19" width="3.7265625" customWidth="1"/>
  </cols>
  <sheetData>
    <row r="1" spans="2:24" ht="13" thickBot="1" x14ac:dyDescent="0.3"/>
    <row r="2" spans="2:24" ht="21.5" thickBot="1" x14ac:dyDescent="0.55000000000000004">
      <c r="B2" s="389" t="s">
        <v>4598</v>
      </c>
      <c r="C2" s="390"/>
      <c r="D2" s="391"/>
      <c r="L2" s="389" t="s">
        <v>4599</v>
      </c>
      <c r="M2" s="390"/>
      <c r="N2" s="391"/>
      <c r="W2" s="107"/>
      <c r="X2" s="107"/>
    </row>
    <row r="3" spans="2:24" x14ac:dyDescent="0.25">
      <c r="W3" s="129"/>
      <c r="X3" s="129"/>
    </row>
    <row r="4" spans="2:24" x14ac:dyDescent="0.25">
      <c r="D4" s="392">
        <v>1</v>
      </c>
      <c r="E4" s="392">
        <v>2</v>
      </c>
      <c r="F4" s="392">
        <v>3</v>
      </c>
      <c r="G4" s="392">
        <v>4</v>
      </c>
      <c r="H4" s="392">
        <v>5</v>
      </c>
      <c r="I4" s="1"/>
      <c r="J4" s="392" t="s">
        <v>4600</v>
      </c>
      <c r="N4" s="392">
        <v>1</v>
      </c>
      <c r="O4" s="392">
        <v>2</v>
      </c>
      <c r="P4" s="392">
        <v>3</v>
      </c>
      <c r="Q4" s="392">
        <v>4</v>
      </c>
      <c r="R4" s="392">
        <v>5</v>
      </c>
      <c r="S4" s="1"/>
      <c r="T4" s="392" t="s">
        <v>4600</v>
      </c>
      <c r="V4" s="107"/>
      <c r="W4" s="129"/>
      <c r="X4" s="129"/>
    </row>
    <row r="5" spans="2:24" x14ac:dyDescent="0.25">
      <c r="D5" s="1"/>
      <c r="E5" s="1"/>
      <c r="F5" s="1"/>
      <c r="G5" s="1"/>
      <c r="H5" s="1"/>
      <c r="I5" s="1"/>
      <c r="J5" s="1"/>
      <c r="N5" s="1"/>
      <c r="O5" s="1"/>
      <c r="P5" s="1"/>
      <c r="Q5" s="1"/>
      <c r="R5" s="1"/>
      <c r="S5" s="1"/>
      <c r="T5" s="1"/>
      <c r="V5" s="107"/>
      <c r="W5" s="129"/>
      <c r="X5" s="129"/>
    </row>
    <row r="6" spans="2:24" x14ac:dyDescent="0.25">
      <c r="B6" s="4" t="s">
        <v>1987</v>
      </c>
      <c r="C6" s="1"/>
      <c r="D6" s="1">
        <v>9</v>
      </c>
      <c r="E6" s="1">
        <v>3</v>
      </c>
      <c r="F6" s="1"/>
      <c r="G6" s="1"/>
      <c r="H6" s="1"/>
      <c r="I6" s="1"/>
      <c r="J6" s="1">
        <f t="shared" ref="J6:J14" si="0">(D6*5)+(E6*4)+(F6*3)+(G6*2)+(H6*1)</f>
        <v>57</v>
      </c>
      <c r="L6" s="4" t="s">
        <v>414</v>
      </c>
      <c r="M6" s="1"/>
      <c r="N6" s="1">
        <v>9</v>
      </c>
      <c r="O6" s="1"/>
      <c r="P6" s="1">
        <v>2</v>
      </c>
      <c r="Q6" s="1"/>
      <c r="R6" s="1"/>
      <c r="S6" s="1"/>
      <c r="T6" s="1">
        <f t="shared" ref="T6:T15" si="1">(N6*5)+(O6*4)+(P6*3)+(Q6*2)+(R6*1)</f>
        <v>51</v>
      </c>
      <c r="V6" s="107"/>
      <c r="W6" s="129"/>
      <c r="X6" s="129"/>
    </row>
    <row r="7" spans="2:24" x14ac:dyDescent="0.25">
      <c r="B7" s="4" t="s">
        <v>749</v>
      </c>
      <c r="C7" s="1"/>
      <c r="D7" s="1">
        <v>1</v>
      </c>
      <c r="E7" s="1">
        <v>4</v>
      </c>
      <c r="F7" s="1">
        <v>3</v>
      </c>
      <c r="G7" s="1">
        <v>1</v>
      </c>
      <c r="H7" s="1">
        <v>1</v>
      </c>
      <c r="I7" s="1"/>
      <c r="J7" s="1">
        <f t="shared" si="0"/>
        <v>33</v>
      </c>
      <c r="L7" s="4" t="s">
        <v>73</v>
      </c>
      <c r="M7" s="1"/>
      <c r="N7" s="1">
        <v>2</v>
      </c>
      <c r="O7" s="1">
        <v>3</v>
      </c>
      <c r="P7" s="1">
        <v>3</v>
      </c>
      <c r="Q7" s="1">
        <v>3</v>
      </c>
      <c r="R7" s="1"/>
      <c r="S7" s="1"/>
      <c r="T7" s="1">
        <f t="shared" si="1"/>
        <v>37</v>
      </c>
      <c r="V7" s="107"/>
      <c r="W7" s="129"/>
      <c r="X7" s="129"/>
    </row>
    <row r="8" spans="2:24" x14ac:dyDescent="0.25">
      <c r="B8" s="4" t="s">
        <v>1961</v>
      </c>
      <c r="C8" s="1"/>
      <c r="D8" s="1"/>
      <c r="E8" s="1">
        <v>2</v>
      </c>
      <c r="F8" s="1">
        <v>4</v>
      </c>
      <c r="G8" s="1">
        <v>1</v>
      </c>
      <c r="H8" s="1">
        <v>1</v>
      </c>
      <c r="I8" s="1"/>
      <c r="J8" s="1">
        <f t="shared" si="0"/>
        <v>23</v>
      </c>
      <c r="L8" s="4" t="s">
        <v>129</v>
      </c>
      <c r="M8" s="1"/>
      <c r="N8" s="1">
        <v>1</v>
      </c>
      <c r="O8" s="1">
        <v>4</v>
      </c>
      <c r="P8" s="1">
        <v>2</v>
      </c>
      <c r="Q8" s="1">
        <v>2</v>
      </c>
      <c r="R8" s="1"/>
      <c r="S8" s="1"/>
      <c r="T8" s="1">
        <f t="shared" si="1"/>
        <v>31</v>
      </c>
      <c r="V8" s="107"/>
      <c r="W8" s="129"/>
      <c r="X8" s="129"/>
    </row>
    <row r="9" spans="2:24" x14ac:dyDescent="0.25">
      <c r="B9" s="4" t="s">
        <v>1394</v>
      </c>
      <c r="C9" s="1"/>
      <c r="D9" s="1"/>
      <c r="E9" s="1">
        <v>1</v>
      </c>
      <c r="F9" s="1"/>
      <c r="G9" s="1">
        <v>6</v>
      </c>
      <c r="H9" s="1"/>
      <c r="I9" s="1"/>
      <c r="J9" s="1">
        <f t="shared" si="0"/>
        <v>16</v>
      </c>
      <c r="L9" s="4" t="s">
        <v>3181</v>
      </c>
      <c r="M9" s="1"/>
      <c r="N9" s="1"/>
      <c r="O9" s="1">
        <v>4</v>
      </c>
      <c r="P9" s="1">
        <v>2</v>
      </c>
      <c r="Q9" s="1">
        <v>1</v>
      </c>
      <c r="R9" s="1">
        <v>1</v>
      </c>
      <c r="S9" s="1"/>
      <c r="T9" s="1">
        <f t="shared" si="1"/>
        <v>25</v>
      </c>
      <c r="V9" s="107"/>
      <c r="W9" s="129"/>
      <c r="X9" s="129"/>
    </row>
    <row r="10" spans="2:24" x14ac:dyDescent="0.25">
      <c r="B10" s="4" t="s">
        <v>3180</v>
      </c>
      <c r="C10" s="1"/>
      <c r="D10" s="1"/>
      <c r="E10" s="1">
        <v>1</v>
      </c>
      <c r="F10" s="1">
        <v>1</v>
      </c>
      <c r="G10" s="1">
        <v>2</v>
      </c>
      <c r="H10" s="1">
        <v>4</v>
      </c>
      <c r="I10" s="1"/>
      <c r="J10" s="1">
        <f t="shared" si="0"/>
        <v>15</v>
      </c>
      <c r="L10" s="4" t="s">
        <v>2264</v>
      </c>
      <c r="M10" s="1"/>
      <c r="N10" s="1"/>
      <c r="O10" s="1">
        <v>1</v>
      </c>
      <c r="P10" s="1">
        <v>2</v>
      </c>
      <c r="Q10" s="1">
        <v>3</v>
      </c>
      <c r="R10" s="1"/>
      <c r="S10" s="1"/>
      <c r="T10" s="1">
        <f t="shared" si="1"/>
        <v>16</v>
      </c>
      <c r="V10" s="107"/>
      <c r="W10" s="129"/>
      <c r="X10" s="129"/>
    </row>
    <row r="11" spans="2:24" x14ac:dyDescent="0.25">
      <c r="B11" s="4" t="s">
        <v>1958</v>
      </c>
      <c r="C11" s="1"/>
      <c r="D11" s="1">
        <v>1</v>
      </c>
      <c r="E11" s="1">
        <v>1</v>
      </c>
      <c r="F11" s="1">
        <v>1</v>
      </c>
      <c r="G11" s="1"/>
      <c r="H11" s="1"/>
      <c r="I11" s="1"/>
      <c r="J11" s="1">
        <f t="shared" si="0"/>
        <v>12</v>
      </c>
      <c r="L11" s="4" t="s">
        <v>3197</v>
      </c>
      <c r="M11" s="1"/>
      <c r="N11" s="1"/>
      <c r="O11" s="1"/>
      <c r="P11" s="1"/>
      <c r="Q11" s="1">
        <v>2</v>
      </c>
      <c r="R11" s="1">
        <v>3</v>
      </c>
      <c r="S11" s="1"/>
      <c r="T11" s="1">
        <f t="shared" si="1"/>
        <v>7</v>
      </c>
      <c r="V11" s="107"/>
      <c r="W11" s="129"/>
      <c r="X11" s="129"/>
    </row>
    <row r="12" spans="2:24" x14ac:dyDescent="0.25">
      <c r="B12" s="4" t="s">
        <v>1984</v>
      </c>
      <c r="C12" s="1"/>
      <c r="D12" s="1">
        <v>1</v>
      </c>
      <c r="E12" s="1"/>
      <c r="F12" s="1">
        <v>2</v>
      </c>
      <c r="G12" s="1"/>
      <c r="H12" s="1">
        <v>1</v>
      </c>
      <c r="I12" s="1"/>
      <c r="J12" s="1">
        <f t="shared" si="0"/>
        <v>12</v>
      </c>
      <c r="L12" s="4" t="s">
        <v>1414</v>
      </c>
      <c r="M12" s="1"/>
      <c r="N12" s="1"/>
      <c r="O12" s="1"/>
      <c r="P12" s="1">
        <v>1</v>
      </c>
      <c r="Q12" s="1"/>
      <c r="R12" s="1">
        <v>4</v>
      </c>
      <c r="S12" s="1"/>
      <c r="T12" s="1">
        <f t="shared" si="1"/>
        <v>7</v>
      </c>
      <c r="V12" s="107"/>
      <c r="W12" s="129"/>
      <c r="X12" s="129"/>
    </row>
    <row r="13" spans="2:24" x14ac:dyDescent="0.25">
      <c r="B13" s="4" t="s">
        <v>2864</v>
      </c>
      <c r="C13" s="1"/>
      <c r="D13" s="1"/>
      <c r="E13" s="1"/>
      <c r="F13" s="1"/>
      <c r="G13" s="1">
        <v>1</v>
      </c>
      <c r="H13" s="1">
        <v>3</v>
      </c>
      <c r="I13" s="1"/>
      <c r="J13" s="1">
        <f t="shared" si="0"/>
        <v>5</v>
      </c>
      <c r="L13" s="4" t="s">
        <v>3934</v>
      </c>
      <c r="M13" s="1"/>
      <c r="N13" s="1"/>
      <c r="O13" s="1"/>
      <c r="P13" s="1"/>
      <c r="Q13" s="1"/>
      <c r="R13" s="1">
        <v>1</v>
      </c>
      <c r="S13" s="1"/>
      <c r="T13" s="1">
        <f t="shared" si="1"/>
        <v>1</v>
      </c>
      <c r="V13" s="107"/>
      <c r="W13" s="129"/>
      <c r="X13" s="129"/>
    </row>
    <row r="14" spans="2:24" x14ac:dyDescent="0.25">
      <c r="B14" s="4" t="s">
        <v>1717</v>
      </c>
      <c r="C14" s="1"/>
      <c r="D14" s="1"/>
      <c r="E14" s="1"/>
      <c r="F14" s="1">
        <v>1</v>
      </c>
      <c r="G14" s="1"/>
      <c r="H14" s="1">
        <v>1</v>
      </c>
      <c r="I14" s="1"/>
      <c r="J14" s="1">
        <f t="shared" si="0"/>
        <v>4</v>
      </c>
      <c r="L14" s="4" t="s">
        <v>3564</v>
      </c>
      <c r="M14" s="1"/>
      <c r="N14" s="1"/>
      <c r="O14" s="1"/>
      <c r="P14" s="1"/>
      <c r="Q14" s="1"/>
      <c r="R14" s="1">
        <v>1</v>
      </c>
      <c r="S14" s="1"/>
      <c r="T14" s="1">
        <f t="shared" si="1"/>
        <v>1</v>
      </c>
      <c r="V14" s="107"/>
      <c r="W14" s="129"/>
      <c r="X14" s="129"/>
    </row>
    <row r="15" spans="2:24" x14ac:dyDescent="0.25">
      <c r="C15" s="1"/>
      <c r="D15" s="1"/>
      <c r="E15" s="1"/>
      <c r="F15" s="1"/>
      <c r="G15" s="1"/>
      <c r="H15" s="1"/>
      <c r="I15" s="1"/>
      <c r="J15" s="1"/>
      <c r="L15" s="4" t="s">
        <v>5223</v>
      </c>
      <c r="M15" s="1"/>
      <c r="N15" s="1"/>
      <c r="O15" s="1"/>
      <c r="P15" s="1"/>
      <c r="Q15" s="1"/>
      <c r="R15" s="1">
        <v>1</v>
      </c>
      <c r="S15" s="1"/>
      <c r="T15" s="1">
        <f t="shared" si="1"/>
        <v>1</v>
      </c>
      <c r="V15" s="107"/>
      <c r="W15" s="129"/>
      <c r="X15" s="129"/>
    </row>
    <row r="16" spans="2:24" x14ac:dyDescent="0.25"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  <c r="Q16" s="1"/>
      <c r="R16" s="1"/>
      <c r="S16" s="1"/>
      <c r="T16" s="1"/>
      <c r="V16" s="107"/>
      <c r="W16" s="129"/>
      <c r="X16" s="129"/>
    </row>
    <row r="17" spans="2:24" ht="13" thickBot="1" x14ac:dyDescent="0.3">
      <c r="M17" s="1"/>
      <c r="V17" s="107"/>
      <c r="W17" s="129"/>
      <c r="X17" s="129"/>
    </row>
    <row r="18" spans="2:24" ht="21.5" thickBot="1" x14ac:dyDescent="0.55000000000000004">
      <c r="B18" s="389" t="s">
        <v>4601</v>
      </c>
      <c r="C18" s="390"/>
      <c r="D18" s="464"/>
      <c r="E18" s="391"/>
      <c r="M18" s="1"/>
      <c r="V18" s="107"/>
      <c r="W18" s="129"/>
      <c r="X18" s="129"/>
    </row>
    <row r="19" spans="2:24" x14ac:dyDescent="0.25">
      <c r="V19" s="107"/>
      <c r="W19" s="129"/>
      <c r="X19" s="129"/>
    </row>
    <row r="20" spans="2:24" x14ac:dyDescent="0.25">
      <c r="D20" s="392">
        <v>1</v>
      </c>
      <c r="E20" s="392">
        <v>2</v>
      </c>
      <c r="F20" s="392">
        <v>3</v>
      </c>
      <c r="G20" s="392">
        <v>4</v>
      </c>
      <c r="H20" s="392">
        <v>5</v>
      </c>
      <c r="I20" s="1"/>
      <c r="J20" s="392" t="s">
        <v>4600</v>
      </c>
      <c r="V20" s="107"/>
      <c r="W20" s="129"/>
      <c r="X20" s="129"/>
    </row>
    <row r="21" spans="2:24" x14ac:dyDescent="0.25">
      <c r="D21" s="1"/>
      <c r="E21" s="1"/>
      <c r="F21" s="1"/>
      <c r="G21" s="1"/>
      <c r="H21" s="1"/>
      <c r="I21" s="1"/>
      <c r="J21" s="1"/>
      <c r="V21" s="107"/>
      <c r="W21" s="129"/>
      <c r="X21" s="129"/>
    </row>
    <row r="22" spans="2:24" x14ac:dyDescent="0.25">
      <c r="B22" s="4" t="s">
        <v>1236</v>
      </c>
      <c r="C22" s="1"/>
      <c r="D22" s="1">
        <v>11</v>
      </c>
      <c r="E22" s="1">
        <v>1</v>
      </c>
      <c r="F22" s="1"/>
      <c r="G22" s="1"/>
      <c r="H22" s="1"/>
      <c r="I22" s="1"/>
      <c r="J22" s="1">
        <f t="shared" ref="J22:J29" si="2">(D22*5)+(E22*4)+(F22*3)+(G22*2)+(H22*1)</f>
        <v>59</v>
      </c>
      <c r="V22" s="129"/>
      <c r="W22" s="129"/>
      <c r="X22" s="129"/>
    </row>
    <row r="23" spans="2:24" x14ac:dyDescent="0.25">
      <c r="B23" s="4" t="s">
        <v>3954</v>
      </c>
      <c r="C23" s="1"/>
      <c r="D23" s="1">
        <v>1</v>
      </c>
      <c r="E23" s="1">
        <v>8</v>
      </c>
      <c r="F23" s="1">
        <v>3</v>
      </c>
      <c r="G23" s="1"/>
      <c r="H23" s="1"/>
      <c r="I23" s="1"/>
      <c r="J23" s="1">
        <f t="shared" si="2"/>
        <v>46</v>
      </c>
      <c r="V23" s="129"/>
      <c r="W23" s="129"/>
      <c r="X23" s="129"/>
    </row>
    <row r="24" spans="2:24" x14ac:dyDescent="0.25">
      <c r="B24" s="4" t="s">
        <v>2264</v>
      </c>
      <c r="C24" s="1"/>
      <c r="D24" s="1"/>
      <c r="E24" s="1">
        <v>3</v>
      </c>
      <c r="F24" s="1">
        <v>7</v>
      </c>
      <c r="G24" s="1"/>
      <c r="H24" s="1">
        <v>1</v>
      </c>
      <c r="I24" s="1"/>
      <c r="J24" s="1">
        <f t="shared" si="2"/>
        <v>34</v>
      </c>
      <c r="V24" s="129"/>
      <c r="W24" s="129"/>
      <c r="X24" s="129"/>
    </row>
    <row r="25" spans="2:24" x14ac:dyDescent="0.25">
      <c r="B25" s="4" t="s">
        <v>766</v>
      </c>
      <c r="C25" s="1"/>
      <c r="D25" s="1"/>
      <c r="E25" s="1"/>
      <c r="F25" s="1"/>
      <c r="G25" s="1">
        <v>8</v>
      </c>
      <c r="H25" s="1"/>
      <c r="I25" s="1"/>
      <c r="J25" s="1">
        <f t="shared" si="2"/>
        <v>16</v>
      </c>
      <c r="V25" s="129"/>
      <c r="W25" s="129"/>
      <c r="X25" s="129"/>
    </row>
    <row r="26" spans="2:24" x14ac:dyDescent="0.25">
      <c r="B26" s="4" t="s">
        <v>1312</v>
      </c>
      <c r="C26" s="1"/>
      <c r="D26" s="1"/>
      <c r="E26" s="1"/>
      <c r="F26" s="1">
        <v>1</v>
      </c>
      <c r="G26" s="1"/>
      <c r="H26" s="1">
        <v>6</v>
      </c>
      <c r="I26" s="1"/>
      <c r="J26" s="1">
        <f t="shared" si="2"/>
        <v>9</v>
      </c>
      <c r="V26" s="129"/>
      <c r="W26" s="129"/>
      <c r="X26" s="129"/>
    </row>
    <row r="27" spans="2:24" x14ac:dyDescent="0.25">
      <c r="B27" s="4" t="s">
        <v>5260</v>
      </c>
      <c r="C27" s="1"/>
      <c r="D27" s="1"/>
      <c r="E27" s="1"/>
      <c r="F27" s="1">
        <v>1</v>
      </c>
      <c r="G27" s="1">
        <v>1</v>
      </c>
      <c r="H27" s="1"/>
      <c r="I27" s="1"/>
      <c r="J27" s="1">
        <f t="shared" si="2"/>
        <v>5</v>
      </c>
      <c r="V27" s="129"/>
      <c r="W27" s="129"/>
      <c r="X27" s="129"/>
    </row>
    <row r="28" spans="2:24" x14ac:dyDescent="0.25">
      <c r="B28" s="4" t="s">
        <v>759</v>
      </c>
      <c r="C28" s="1"/>
      <c r="D28" s="1"/>
      <c r="E28" s="1"/>
      <c r="F28" s="1"/>
      <c r="G28" s="1">
        <v>1</v>
      </c>
      <c r="H28" s="1">
        <v>2</v>
      </c>
      <c r="I28" s="1"/>
      <c r="J28" s="1">
        <f t="shared" si="2"/>
        <v>4</v>
      </c>
      <c r="V28" s="129"/>
      <c r="W28" s="129"/>
      <c r="X28" s="129"/>
    </row>
    <row r="29" spans="2:24" x14ac:dyDescent="0.25">
      <c r="B29" s="4" t="s">
        <v>2579</v>
      </c>
      <c r="C29" s="1"/>
      <c r="D29" s="1"/>
      <c r="E29" s="1"/>
      <c r="F29" s="1"/>
      <c r="G29" s="1">
        <v>1</v>
      </c>
      <c r="H29" s="1">
        <v>2</v>
      </c>
      <c r="I29" s="1"/>
      <c r="J29" s="1">
        <f t="shared" si="2"/>
        <v>4</v>
      </c>
      <c r="V29" s="129"/>
      <c r="W29" s="129"/>
      <c r="X29" s="129"/>
    </row>
    <row r="30" spans="2:24" x14ac:dyDescent="0.25">
      <c r="D30" s="1"/>
      <c r="E30" s="1"/>
      <c r="F30" s="1"/>
      <c r="G30" s="1"/>
      <c r="H30" s="1"/>
      <c r="I30" s="1"/>
      <c r="J30" s="1"/>
      <c r="V30" s="129"/>
      <c r="W30" s="129"/>
      <c r="X30" s="107"/>
    </row>
    <row r="31" spans="2:24" x14ac:dyDescent="0.25">
      <c r="D31" s="1"/>
      <c r="E31" s="1"/>
      <c r="F31" s="1"/>
      <c r="G31" s="1"/>
      <c r="H31" s="1"/>
      <c r="I31" s="1"/>
      <c r="J31" s="1"/>
      <c r="V31" s="129"/>
      <c r="W31" s="129"/>
      <c r="X31" s="107"/>
    </row>
    <row r="32" spans="2:24" x14ac:dyDescent="0.25">
      <c r="D32" s="1"/>
      <c r="E32" s="1"/>
      <c r="F32" s="1"/>
      <c r="G32" s="1"/>
      <c r="H32" s="1"/>
      <c r="I32" s="1"/>
      <c r="J32" s="1"/>
      <c r="V32" s="129"/>
      <c r="W32" s="129"/>
      <c r="X32" s="107"/>
    </row>
    <row r="33" spans="4:24" x14ac:dyDescent="0.25">
      <c r="D33" s="1"/>
      <c r="E33" s="1"/>
      <c r="F33" s="1"/>
      <c r="G33" s="1"/>
      <c r="H33" s="1"/>
      <c r="I33" s="1"/>
      <c r="J33" s="1"/>
      <c r="V33" s="129"/>
      <c r="W33" s="129"/>
      <c r="X33" s="107"/>
    </row>
    <row r="34" spans="4:24" x14ac:dyDescent="0.25">
      <c r="V34" s="129"/>
      <c r="W34" s="129"/>
      <c r="X34" s="107"/>
    </row>
    <row r="35" spans="4:24" x14ac:dyDescent="0.25">
      <c r="V35" s="129"/>
      <c r="W35" s="129"/>
      <c r="X35" s="107"/>
    </row>
    <row r="36" spans="4:24" x14ac:dyDescent="0.25">
      <c r="V36" s="129"/>
      <c r="W36" s="129"/>
      <c r="X36" s="107"/>
    </row>
    <row r="37" spans="4:24" x14ac:dyDescent="0.25">
      <c r="V37" s="129"/>
      <c r="W37" s="129"/>
      <c r="X37" s="107"/>
    </row>
    <row r="38" spans="4:24" x14ac:dyDescent="0.25">
      <c r="V38" s="129"/>
      <c r="W38" s="129"/>
      <c r="X38" s="107"/>
    </row>
    <row r="39" spans="4:24" x14ac:dyDescent="0.25">
      <c r="V39" s="129"/>
      <c r="W39" s="129"/>
      <c r="X39" s="107"/>
    </row>
    <row r="40" spans="4:24" x14ac:dyDescent="0.25">
      <c r="V40" s="129"/>
      <c r="W40" s="129"/>
      <c r="X40" s="107"/>
    </row>
    <row r="41" spans="4:24" x14ac:dyDescent="0.25">
      <c r="V41" s="129"/>
      <c r="W41" s="129"/>
      <c r="X41" s="107"/>
    </row>
    <row r="42" spans="4:24" x14ac:dyDescent="0.25">
      <c r="V42" s="129"/>
      <c r="W42" s="129"/>
      <c r="X42" s="107"/>
    </row>
    <row r="43" spans="4:24" x14ac:dyDescent="0.25">
      <c r="V43" s="129"/>
      <c r="W43" s="129"/>
      <c r="X43" s="107"/>
    </row>
    <row r="44" spans="4:24" x14ac:dyDescent="0.25">
      <c r="V44" s="129"/>
      <c r="W44" s="129"/>
      <c r="X44" s="107"/>
    </row>
    <row r="45" spans="4:24" x14ac:dyDescent="0.25">
      <c r="V45" s="129"/>
      <c r="W45" s="129"/>
      <c r="X45" s="107"/>
    </row>
    <row r="46" spans="4:24" x14ac:dyDescent="0.25">
      <c r="V46" s="129"/>
      <c r="W46" s="129"/>
      <c r="X46" s="107"/>
    </row>
    <row r="47" spans="4:24" x14ac:dyDescent="0.25">
      <c r="V47" s="129"/>
      <c r="W47" s="129"/>
      <c r="X47" s="107"/>
    </row>
    <row r="48" spans="4:24" x14ac:dyDescent="0.25">
      <c r="V48" s="129"/>
      <c r="W48" s="129"/>
      <c r="X48" s="107"/>
    </row>
    <row r="49" spans="22:24" x14ac:dyDescent="0.25">
      <c r="V49" s="129"/>
      <c r="W49" s="129"/>
      <c r="X49" s="107"/>
    </row>
    <row r="50" spans="22:24" x14ac:dyDescent="0.25">
      <c r="V50" s="129"/>
      <c r="W50" s="129"/>
      <c r="X50" s="107"/>
    </row>
    <row r="51" spans="22:24" x14ac:dyDescent="0.25">
      <c r="V51" s="129"/>
      <c r="W51" s="129"/>
      <c r="X51" s="107"/>
    </row>
    <row r="52" spans="22:24" x14ac:dyDescent="0.25">
      <c r="V52" s="129"/>
      <c r="W52" s="129"/>
      <c r="X52" s="107"/>
    </row>
    <row r="53" spans="22:24" x14ac:dyDescent="0.25">
      <c r="V53" s="129"/>
      <c r="W53" s="129"/>
      <c r="X53" s="107"/>
    </row>
    <row r="54" spans="22:24" x14ac:dyDescent="0.25">
      <c r="V54" s="129"/>
      <c r="W54" s="129"/>
      <c r="X54" s="107"/>
    </row>
    <row r="55" spans="22:24" x14ac:dyDescent="0.25">
      <c r="V55" s="129"/>
      <c r="W55" s="129"/>
      <c r="X55" s="107"/>
    </row>
    <row r="56" spans="22:24" x14ac:dyDescent="0.25">
      <c r="V56" s="129"/>
      <c r="W56" s="129"/>
      <c r="X56" s="107"/>
    </row>
    <row r="57" spans="22:24" x14ac:dyDescent="0.25">
      <c r="V57" s="129"/>
      <c r="W57" s="129"/>
      <c r="X57" s="107"/>
    </row>
    <row r="58" spans="22:24" x14ac:dyDescent="0.25">
      <c r="V58" s="129"/>
      <c r="W58" s="129"/>
      <c r="X58" s="107"/>
    </row>
    <row r="59" spans="22:24" x14ac:dyDescent="0.25">
      <c r="V59" s="129"/>
      <c r="W59" s="129"/>
      <c r="X59" s="107"/>
    </row>
    <row r="60" spans="22:24" x14ac:dyDescent="0.25">
      <c r="V60" s="129"/>
      <c r="W60" s="129"/>
      <c r="X60" s="107"/>
    </row>
    <row r="61" spans="22:24" x14ac:dyDescent="0.25">
      <c r="V61" s="129"/>
      <c r="W61" s="129"/>
      <c r="X61" s="107"/>
    </row>
    <row r="62" spans="22:24" x14ac:dyDescent="0.25">
      <c r="V62" s="129"/>
      <c r="W62" s="129"/>
      <c r="X62" s="107"/>
    </row>
    <row r="63" spans="22:24" x14ac:dyDescent="0.25">
      <c r="V63" s="129"/>
      <c r="W63" s="129"/>
      <c r="X63" s="107"/>
    </row>
    <row r="64" spans="22:24" x14ac:dyDescent="0.25">
      <c r="V64" s="129"/>
      <c r="W64" s="129"/>
      <c r="X64" s="107"/>
    </row>
    <row r="65" spans="22:24" x14ac:dyDescent="0.25">
      <c r="V65" s="129"/>
      <c r="W65" s="129"/>
      <c r="X65" s="107"/>
    </row>
    <row r="66" spans="22:24" x14ac:dyDescent="0.25">
      <c r="V66" s="129"/>
      <c r="W66" s="129"/>
      <c r="X66" s="107"/>
    </row>
    <row r="67" spans="22:24" x14ac:dyDescent="0.25">
      <c r="V67" s="129"/>
      <c r="W67" s="129"/>
      <c r="X67" s="107"/>
    </row>
    <row r="68" spans="22:24" x14ac:dyDescent="0.25">
      <c r="V68" s="129"/>
      <c r="W68" s="129"/>
      <c r="X68" s="107"/>
    </row>
    <row r="69" spans="22:24" x14ac:dyDescent="0.25">
      <c r="V69" s="129"/>
      <c r="W69" s="129"/>
      <c r="X69" s="107"/>
    </row>
    <row r="70" spans="22:24" x14ac:dyDescent="0.25">
      <c r="V70" s="129"/>
      <c r="W70" s="129"/>
      <c r="X70" s="107"/>
    </row>
  </sheetData>
  <sortState ref="B24:J31">
    <sortCondition descending="1" ref="J24:J31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34"/>
  <sheetViews>
    <sheetView workbookViewId="0">
      <selection sqref="A1:M34"/>
    </sheetView>
  </sheetViews>
  <sheetFormatPr defaultRowHeight="12.5" x14ac:dyDescent="0.25"/>
  <cols>
    <col min="2" max="2" width="17.1796875" customWidth="1"/>
    <col min="3" max="3" width="18.7265625" customWidth="1"/>
    <col min="4" max="4" width="16" customWidth="1"/>
    <col min="5" max="5" width="19.54296875" customWidth="1"/>
    <col min="6" max="6" width="18.54296875" customWidth="1"/>
    <col min="7" max="7" width="19.453125" customWidth="1"/>
    <col min="8" max="8" width="17.81640625" customWidth="1"/>
    <col min="9" max="9" width="18.54296875" customWidth="1"/>
    <col min="10" max="10" width="15.6328125" customWidth="1"/>
    <col min="11" max="11" width="15.453125" customWidth="1"/>
    <col min="12" max="13" width="15.90625" customWidth="1"/>
  </cols>
  <sheetData>
    <row r="3" spans="2:19" x14ac:dyDescent="0.25">
      <c r="B3" s="2" t="s">
        <v>635</v>
      </c>
      <c r="C3" s="467" t="s">
        <v>3279</v>
      </c>
      <c r="D3" s="1" t="s">
        <v>572</v>
      </c>
      <c r="E3" s="468" t="s">
        <v>779</v>
      </c>
      <c r="F3" s="1" t="s">
        <v>649</v>
      </c>
      <c r="G3" s="468" t="s">
        <v>247</v>
      </c>
      <c r="H3" s="1" t="s">
        <v>974</v>
      </c>
      <c r="I3" s="468" t="s">
        <v>3278</v>
      </c>
      <c r="J3" s="1" t="s">
        <v>597</v>
      </c>
      <c r="K3" s="468" t="s">
        <v>1200</v>
      </c>
      <c r="L3" s="1" t="s">
        <v>624</v>
      </c>
      <c r="M3" s="467" t="s">
        <v>691</v>
      </c>
    </row>
    <row r="4" spans="2:19" x14ac:dyDescent="0.25">
      <c r="C4" s="466"/>
      <c r="E4" s="466"/>
    </row>
    <row r="5" spans="2:19" x14ac:dyDescent="0.25">
      <c r="C5" s="466"/>
      <c r="E5" s="466"/>
    </row>
    <row r="6" spans="2:19" x14ac:dyDescent="0.25">
      <c r="B6" s="2" t="s">
        <v>5142</v>
      </c>
      <c r="C6" s="467" t="s">
        <v>5142</v>
      </c>
      <c r="D6" s="2" t="s">
        <v>5142</v>
      </c>
      <c r="E6" s="467" t="s">
        <v>5142</v>
      </c>
      <c r="F6" s="2" t="s">
        <v>5142</v>
      </c>
      <c r="G6" s="2" t="s">
        <v>5142</v>
      </c>
      <c r="H6" s="2" t="s">
        <v>5142</v>
      </c>
      <c r="I6" s="2" t="s">
        <v>5142</v>
      </c>
      <c r="J6" s="2" t="s">
        <v>5142</v>
      </c>
      <c r="K6" s="2" t="s">
        <v>5142</v>
      </c>
      <c r="L6" s="2" t="s">
        <v>5142</v>
      </c>
      <c r="M6" s="2" t="s">
        <v>5142</v>
      </c>
      <c r="N6" s="2" t="s">
        <v>5142</v>
      </c>
      <c r="O6" s="1"/>
      <c r="P6" s="1"/>
      <c r="Q6" s="1"/>
      <c r="R6" s="1"/>
      <c r="S6" s="1"/>
    </row>
    <row r="7" spans="2:19" x14ac:dyDescent="0.25">
      <c r="B7" s="2"/>
      <c r="C7" s="467"/>
      <c r="D7" s="2"/>
      <c r="E7" s="467"/>
      <c r="F7" s="2"/>
      <c r="G7" s="2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</row>
    <row r="8" spans="2:19" x14ac:dyDescent="0.25">
      <c r="B8" s="4" t="s">
        <v>5143</v>
      </c>
      <c r="C8" s="465" t="s">
        <v>5161</v>
      </c>
      <c r="D8" s="1" t="s">
        <v>1987</v>
      </c>
      <c r="E8" s="469" t="s">
        <v>5188</v>
      </c>
      <c r="F8" s="471" t="s">
        <v>5202</v>
      </c>
      <c r="G8" s="1" t="s">
        <v>1987</v>
      </c>
      <c r="H8" s="1" t="s">
        <v>1987</v>
      </c>
      <c r="I8" s="480" t="s">
        <v>5224</v>
      </c>
      <c r="J8" s="1" t="s">
        <v>1987</v>
      </c>
      <c r="K8" s="1" t="s">
        <v>1987</v>
      </c>
      <c r="L8" s="4" t="s">
        <v>5237</v>
      </c>
      <c r="M8" s="4" t="s">
        <v>5252</v>
      </c>
    </row>
    <row r="9" spans="2:19" x14ac:dyDescent="0.25">
      <c r="B9" s="4" t="s">
        <v>5144</v>
      </c>
      <c r="C9" s="465" t="s">
        <v>5162</v>
      </c>
      <c r="D9" s="1" t="s">
        <v>5185</v>
      </c>
      <c r="E9" s="465" t="s">
        <v>5189</v>
      </c>
      <c r="F9" s="471" t="s">
        <v>5144</v>
      </c>
      <c r="G9" s="1" t="s">
        <v>5216</v>
      </c>
      <c r="H9" s="1" t="s">
        <v>749</v>
      </c>
      <c r="I9" s="480" t="s">
        <v>5225</v>
      </c>
      <c r="J9" s="1" t="s">
        <v>1961</v>
      </c>
      <c r="K9" s="1" t="s">
        <v>1961</v>
      </c>
      <c r="L9" s="4" t="s">
        <v>5238</v>
      </c>
      <c r="M9" s="4" t="s">
        <v>5253</v>
      </c>
    </row>
    <row r="10" spans="2:19" x14ac:dyDescent="0.25">
      <c r="B10" s="4" t="s">
        <v>5145</v>
      </c>
      <c r="C10" s="465" t="s">
        <v>5163</v>
      </c>
      <c r="D10" s="1" t="s">
        <v>1984</v>
      </c>
      <c r="E10" s="465" t="s">
        <v>5190</v>
      </c>
      <c r="F10" s="471" t="s">
        <v>5203</v>
      </c>
      <c r="G10" s="1" t="s">
        <v>3180</v>
      </c>
      <c r="H10" s="1" t="s">
        <v>1961</v>
      </c>
      <c r="I10" s="480" t="s">
        <v>5226</v>
      </c>
      <c r="J10" s="1" t="s">
        <v>749</v>
      </c>
      <c r="K10" s="1" t="s">
        <v>749</v>
      </c>
      <c r="L10" s="4" t="s">
        <v>5239</v>
      </c>
      <c r="M10" s="4" t="s">
        <v>5254</v>
      </c>
    </row>
    <row r="11" spans="2:19" x14ac:dyDescent="0.25">
      <c r="B11" s="4" t="s">
        <v>5146</v>
      </c>
      <c r="C11" s="465" t="s">
        <v>5164</v>
      </c>
      <c r="D11" s="1" t="s">
        <v>1394</v>
      </c>
      <c r="E11" s="465" t="s">
        <v>5191</v>
      </c>
      <c r="F11" s="471" t="s">
        <v>5204</v>
      </c>
      <c r="G11" s="1" t="s">
        <v>1394</v>
      </c>
      <c r="H11" s="1" t="s">
        <v>2864</v>
      </c>
      <c r="I11" s="480" t="s">
        <v>5227</v>
      </c>
      <c r="J11" s="1" t="s">
        <v>1394</v>
      </c>
      <c r="K11" s="1" t="s">
        <v>1394</v>
      </c>
      <c r="L11" s="4" t="s">
        <v>5240</v>
      </c>
    </row>
    <row r="12" spans="2:19" x14ac:dyDescent="0.25">
      <c r="B12" s="4" t="s">
        <v>5147</v>
      </c>
      <c r="C12" s="465" t="s">
        <v>5165</v>
      </c>
      <c r="D12" s="1" t="s">
        <v>1961</v>
      </c>
      <c r="E12" s="465" t="s">
        <v>5192</v>
      </c>
      <c r="F12" s="471" t="s">
        <v>5205</v>
      </c>
      <c r="G12" s="1" t="s">
        <v>1717</v>
      </c>
      <c r="H12" s="1" t="s">
        <v>3180</v>
      </c>
      <c r="I12" s="480" t="s">
        <v>5228</v>
      </c>
      <c r="J12" s="1" t="s">
        <v>3180</v>
      </c>
      <c r="K12" s="1" t="s">
        <v>3180</v>
      </c>
      <c r="L12" s="4" t="s">
        <v>5241</v>
      </c>
    </row>
    <row r="13" spans="2:19" x14ac:dyDescent="0.25">
      <c r="C13" s="466"/>
      <c r="E13" s="466"/>
    </row>
    <row r="14" spans="2:19" x14ac:dyDescent="0.25">
      <c r="C14" s="466"/>
      <c r="E14" s="466"/>
    </row>
    <row r="15" spans="2:19" x14ac:dyDescent="0.25">
      <c r="B15" s="2" t="s">
        <v>4599</v>
      </c>
      <c r="C15" s="467" t="s">
        <v>4599</v>
      </c>
      <c r="D15" s="470" t="s">
        <v>4599</v>
      </c>
      <c r="E15" s="467" t="s">
        <v>4599</v>
      </c>
      <c r="F15" s="470" t="s">
        <v>4599</v>
      </c>
      <c r="G15" s="470" t="s">
        <v>4599</v>
      </c>
      <c r="H15" s="470" t="s">
        <v>4599</v>
      </c>
      <c r="I15" s="470" t="s">
        <v>4599</v>
      </c>
      <c r="J15" s="470" t="s">
        <v>4599</v>
      </c>
      <c r="K15" s="470" t="s">
        <v>4599</v>
      </c>
      <c r="L15" s="470" t="s">
        <v>4599</v>
      </c>
      <c r="M15" s="470" t="s">
        <v>4599</v>
      </c>
      <c r="N15" s="470" t="s">
        <v>4599</v>
      </c>
    </row>
    <row r="16" spans="2:19" x14ac:dyDescent="0.25">
      <c r="B16" s="2"/>
      <c r="C16" s="467"/>
      <c r="D16" s="470"/>
      <c r="E16" s="467"/>
      <c r="F16" s="470"/>
      <c r="G16" s="470"/>
      <c r="H16" s="470"/>
      <c r="I16" s="470"/>
      <c r="J16" s="470"/>
      <c r="K16" s="470"/>
      <c r="L16" s="470"/>
      <c r="M16" s="470"/>
      <c r="N16" s="470"/>
    </row>
    <row r="17" spans="2:16" x14ac:dyDescent="0.25">
      <c r="B17" s="4" t="s">
        <v>5148</v>
      </c>
      <c r="C17" s="465" t="s">
        <v>5166</v>
      </c>
      <c r="D17" s="1" t="s">
        <v>5186</v>
      </c>
      <c r="E17" s="465" t="s">
        <v>5193</v>
      </c>
      <c r="F17" t="s">
        <v>5206</v>
      </c>
      <c r="G17" s="1" t="s">
        <v>414</v>
      </c>
      <c r="H17" s="1" t="s">
        <v>129</v>
      </c>
      <c r="I17" s="482" t="s">
        <v>73</v>
      </c>
      <c r="J17" s="1" t="s">
        <v>414</v>
      </c>
      <c r="K17" s="1" t="s">
        <v>414</v>
      </c>
      <c r="L17" s="4" t="s">
        <v>5242</v>
      </c>
      <c r="M17" s="4" t="s">
        <v>5255</v>
      </c>
    </row>
    <row r="18" spans="2:16" x14ac:dyDescent="0.25">
      <c r="B18" s="4" t="s">
        <v>5149</v>
      </c>
      <c r="C18" s="465" t="s">
        <v>5167</v>
      </c>
      <c r="D18" s="1" t="s">
        <v>3181</v>
      </c>
      <c r="E18" s="465" t="s">
        <v>5169</v>
      </c>
      <c r="F18" t="s">
        <v>5207</v>
      </c>
      <c r="G18" s="1" t="s">
        <v>73</v>
      </c>
      <c r="H18" s="1" t="s">
        <v>73</v>
      </c>
      <c r="I18" s="482" t="s">
        <v>5234</v>
      </c>
      <c r="J18" s="1" t="s">
        <v>129</v>
      </c>
      <c r="K18" s="1" t="s">
        <v>129</v>
      </c>
      <c r="L18" s="4" t="s">
        <v>5243</v>
      </c>
      <c r="M18" s="4" t="s">
        <v>5256</v>
      </c>
    </row>
    <row r="19" spans="2:16" x14ac:dyDescent="0.25">
      <c r="B19" s="4" t="s">
        <v>5150</v>
      </c>
      <c r="C19" s="465" t="s">
        <v>5168</v>
      </c>
      <c r="D19" s="1" t="s">
        <v>73</v>
      </c>
      <c r="E19" s="465" t="s">
        <v>5194</v>
      </c>
      <c r="F19" t="s">
        <v>5208</v>
      </c>
      <c r="G19" s="1" t="s">
        <v>5217</v>
      </c>
      <c r="H19" s="1" t="s">
        <v>414</v>
      </c>
      <c r="I19" s="481" t="s">
        <v>5229</v>
      </c>
      <c r="J19" s="1" t="s">
        <v>73</v>
      </c>
      <c r="K19" s="1" t="s">
        <v>73</v>
      </c>
      <c r="L19" s="4" t="s">
        <v>5244</v>
      </c>
      <c r="M19" s="4" t="s">
        <v>5257</v>
      </c>
    </row>
    <row r="20" spans="2:16" x14ac:dyDescent="0.25">
      <c r="B20" s="4" t="s">
        <v>5151</v>
      </c>
      <c r="C20" s="465" t="s">
        <v>5169</v>
      </c>
      <c r="D20" s="1" t="s">
        <v>5187</v>
      </c>
      <c r="E20" s="465" t="s">
        <v>5195</v>
      </c>
      <c r="F20" t="s">
        <v>5209</v>
      </c>
      <c r="G20" s="1" t="s">
        <v>5218</v>
      </c>
      <c r="H20" s="1" t="s">
        <v>3197</v>
      </c>
      <c r="I20" s="481" t="s">
        <v>5230</v>
      </c>
      <c r="J20" s="1" t="s">
        <v>1713</v>
      </c>
      <c r="K20" s="1" t="s">
        <v>1713</v>
      </c>
      <c r="L20" s="4" t="s">
        <v>5245</v>
      </c>
    </row>
    <row r="21" spans="2:16" x14ac:dyDescent="0.25">
      <c r="B21" s="4" t="s">
        <v>5152</v>
      </c>
      <c r="C21" s="465" t="s">
        <v>5170</v>
      </c>
      <c r="D21" s="1" t="s">
        <v>3934</v>
      </c>
      <c r="E21" s="465" t="s">
        <v>5196</v>
      </c>
      <c r="F21" t="s">
        <v>5210</v>
      </c>
      <c r="G21" s="1" t="s">
        <v>1414</v>
      </c>
      <c r="H21" s="1" t="s">
        <v>5223</v>
      </c>
      <c r="I21" s="481" t="s">
        <v>5231</v>
      </c>
      <c r="J21" s="1" t="s">
        <v>3197</v>
      </c>
      <c r="K21" s="1" t="s">
        <v>3197</v>
      </c>
      <c r="L21" s="4" t="s">
        <v>5246</v>
      </c>
    </row>
    <row r="22" spans="2:16" x14ac:dyDescent="0.25">
      <c r="C22" s="466"/>
      <c r="D22" s="1"/>
      <c r="E22" s="466"/>
    </row>
    <row r="23" spans="2:16" x14ac:dyDescent="0.25">
      <c r="C23" s="466"/>
      <c r="D23" s="1"/>
      <c r="E23" s="466"/>
    </row>
    <row r="24" spans="2:16" x14ac:dyDescent="0.25">
      <c r="B24" s="2" t="s">
        <v>5153</v>
      </c>
      <c r="C24" s="467" t="s">
        <v>5153</v>
      </c>
      <c r="D24" s="2" t="s">
        <v>5153</v>
      </c>
      <c r="E24" s="467" t="s">
        <v>5153</v>
      </c>
      <c r="F24" s="2" t="s">
        <v>5153</v>
      </c>
      <c r="G24" s="2" t="s">
        <v>5153</v>
      </c>
      <c r="H24" s="2" t="s">
        <v>5153</v>
      </c>
      <c r="I24" s="2" t="s">
        <v>5153</v>
      </c>
      <c r="J24" s="2" t="s">
        <v>5153</v>
      </c>
      <c r="K24" s="2" t="s">
        <v>5153</v>
      </c>
      <c r="L24" s="2" t="s">
        <v>5153</v>
      </c>
      <c r="M24" s="2" t="s">
        <v>5153</v>
      </c>
      <c r="N24" s="2" t="s">
        <v>5153</v>
      </c>
      <c r="O24" s="2" t="s">
        <v>5153</v>
      </c>
      <c r="P24" s="2" t="s">
        <v>5153</v>
      </c>
    </row>
    <row r="25" spans="2:16" x14ac:dyDescent="0.25">
      <c r="B25" s="2"/>
      <c r="C25" s="467"/>
      <c r="D25" s="2"/>
      <c r="E25" s="46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5">
      <c r="B26" s="4" t="s">
        <v>5154</v>
      </c>
      <c r="C26" s="465" t="s">
        <v>5171</v>
      </c>
      <c r="D26" s="1" t="s">
        <v>1236</v>
      </c>
      <c r="E26" s="465" t="s">
        <v>5197</v>
      </c>
      <c r="F26" s="471" t="s">
        <v>5211</v>
      </c>
      <c r="G26" s="479" t="s">
        <v>5222</v>
      </c>
      <c r="H26" s="1" t="s">
        <v>1236</v>
      </c>
      <c r="I26" s="482" t="s">
        <v>3954</v>
      </c>
      <c r="J26" s="1" t="s">
        <v>1236</v>
      </c>
      <c r="K26" s="1" t="s">
        <v>1236</v>
      </c>
      <c r="L26" s="4" t="s">
        <v>5247</v>
      </c>
      <c r="M26" s="4" t="s">
        <v>1236</v>
      </c>
    </row>
    <row r="27" spans="2:16" x14ac:dyDescent="0.25">
      <c r="B27" s="4" t="s">
        <v>5155</v>
      </c>
      <c r="C27" s="465" t="s">
        <v>5172</v>
      </c>
      <c r="D27" s="1" t="s">
        <v>1713</v>
      </c>
      <c r="E27" s="465" t="s">
        <v>5198</v>
      </c>
      <c r="F27" s="471" t="s">
        <v>5155</v>
      </c>
      <c r="G27" s="1" t="s">
        <v>3954</v>
      </c>
      <c r="H27" s="1" t="s">
        <v>3954</v>
      </c>
      <c r="I27" s="482" t="s">
        <v>5232</v>
      </c>
      <c r="J27" s="1" t="s">
        <v>5235</v>
      </c>
      <c r="K27" s="1" t="s">
        <v>5235</v>
      </c>
      <c r="L27" s="4" t="s">
        <v>5248</v>
      </c>
      <c r="M27" s="4" t="s">
        <v>5258</v>
      </c>
    </row>
    <row r="28" spans="2:16" x14ac:dyDescent="0.25">
      <c r="B28" s="4" t="s">
        <v>5156</v>
      </c>
      <c r="C28" s="465" t="s">
        <v>5173</v>
      </c>
      <c r="D28" s="1" t="s">
        <v>3954</v>
      </c>
      <c r="E28" s="465" t="s">
        <v>5199</v>
      </c>
      <c r="F28" s="471" t="s">
        <v>5156</v>
      </c>
      <c r="G28" s="1" t="s">
        <v>5219</v>
      </c>
      <c r="H28" s="1" t="s">
        <v>2264</v>
      </c>
      <c r="I28" s="482" t="s">
        <v>5233</v>
      </c>
      <c r="J28" s="1" t="s">
        <v>1713</v>
      </c>
      <c r="K28" s="1" t="s">
        <v>1713</v>
      </c>
      <c r="L28" s="4" t="s">
        <v>5249</v>
      </c>
      <c r="M28" s="4" t="s">
        <v>5259</v>
      </c>
    </row>
    <row r="29" spans="2:16" x14ac:dyDescent="0.25">
      <c r="B29" s="4" t="s">
        <v>5157</v>
      </c>
      <c r="C29" s="465" t="s">
        <v>5174</v>
      </c>
      <c r="D29" s="1" t="s">
        <v>3215</v>
      </c>
      <c r="E29" s="465" t="s">
        <v>5200</v>
      </c>
      <c r="F29" s="471" t="s">
        <v>5212</v>
      </c>
      <c r="G29" s="1" t="s">
        <v>5220</v>
      </c>
      <c r="H29" s="1" t="s">
        <v>766</v>
      </c>
      <c r="I29" s="482" t="s">
        <v>2748</v>
      </c>
      <c r="J29" s="1" t="s">
        <v>766</v>
      </c>
      <c r="K29" s="1" t="s">
        <v>766</v>
      </c>
      <c r="L29" s="4" t="s">
        <v>5250</v>
      </c>
    </row>
    <row r="30" spans="2:16" x14ac:dyDescent="0.25">
      <c r="B30" s="4" t="s">
        <v>5158</v>
      </c>
      <c r="C30" s="465" t="s">
        <v>5175</v>
      </c>
      <c r="D30" s="1" t="s">
        <v>2579</v>
      </c>
      <c r="E30" s="465" t="s">
        <v>5201</v>
      </c>
      <c r="F30" s="471" t="s">
        <v>5158</v>
      </c>
      <c r="G30" s="1" t="s">
        <v>5221</v>
      </c>
      <c r="H30" s="1" t="s">
        <v>1312</v>
      </c>
      <c r="I30" s="482" t="s">
        <v>2689</v>
      </c>
      <c r="J30" s="1" t="s">
        <v>1312</v>
      </c>
      <c r="K30" s="1" t="s">
        <v>1312</v>
      </c>
      <c r="L30" s="4" t="s">
        <v>5251</v>
      </c>
    </row>
    <row r="33" spans="2:20" x14ac:dyDescent="0.25">
      <c r="B33" s="1" t="str">
        <f>(B3)</f>
        <v>Shizuoka</v>
      </c>
      <c r="C33" s="1" t="str">
        <f t="shared" ref="C33:T33" si="0">(C3)</f>
        <v>Park City</v>
      </c>
      <c r="D33" s="1" t="str">
        <f t="shared" si="0"/>
        <v>New England</v>
      </c>
      <c r="E33" s="1" t="str">
        <f t="shared" si="0"/>
        <v>Orlando</v>
      </c>
      <c r="F33" s="1" t="str">
        <f t="shared" si="0"/>
        <v>Cazadero</v>
      </c>
      <c r="G33" s="1" t="str">
        <f t="shared" si="0"/>
        <v>Terrapin</v>
      </c>
      <c r="H33" s="1" t="str">
        <f t="shared" si="0"/>
        <v>Metroplex</v>
      </c>
      <c r="I33" s="1" t="str">
        <f t="shared" si="0"/>
        <v>Montana</v>
      </c>
      <c r="J33" s="1" t="str">
        <f t="shared" si="0"/>
        <v>Mission Viejo</v>
      </c>
      <c r="K33" s="1" t="str">
        <f t="shared" si="0"/>
        <v>Capistrano</v>
      </c>
      <c r="L33" s="1" t="str">
        <f t="shared" si="0"/>
        <v>Red Arrow</v>
      </c>
      <c r="M33" s="1" t="str">
        <f t="shared" si="0"/>
        <v>Groton</v>
      </c>
      <c r="N33" s="1">
        <f t="shared" si="0"/>
        <v>0</v>
      </c>
      <c r="O33" s="1">
        <f t="shared" si="0"/>
        <v>0</v>
      </c>
      <c r="P33" s="1">
        <f t="shared" si="0"/>
        <v>0</v>
      </c>
      <c r="Q33" s="1">
        <f t="shared" si="0"/>
        <v>0</v>
      </c>
      <c r="R33" s="1">
        <f t="shared" si="0"/>
        <v>0</v>
      </c>
      <c r="S33" s="1">
        <f t="shared" si="0"/>
        <v>0</v>
      </c>
      <c r="T33">
        <f t="shared" si="0"/>
        <v>0</v>
      </c>
    </row>
    <row r="34" spans="2:2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hyperlinks>
    <hyperlink ref="G26" r:id="rId1" display="http://t.rogers/"/>
  </hyperlinks>
  <pageMargins left="0.7" right="0.7" top="0.75" bottom="0.75" header="0.3" footer="0.3"/>
  <pageSetup scale="57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="60" zoomScaleNormal="60" workbookViewId="0">
      <selection sqref="A1:L1"/>
    </sheetView>
  </sheetViews>
  <sheetFormatPr defaultRowHeight="12.5" x14ac:dyDescent="0.25"/>
  <cols>
    <col min="2" max="2" width="45.81640625" customWidth="1"/>
    <col min="3" max="12" width="20.6328125" customWidth="1"/>
  </cols>
  <sheetData>
    <row r="1" spans="1:13" ht="32.5" x14ac:dyDescent="0.65">
      <c r="A1" s="597" t="s">
        <v>4754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332"/>
    </row>
    <row r="2" spans="1:13" ht="13" x14ac:dyDescent="0.3">
      <c r="A2" s="274"/>
      <c r="B2" s="275"/>
      <c r="C2" s="274"/>
      <c r="D2" s="274"/>
      <c r="E2" s="274"/>
      <c r="F2" s="274"/>
      <c r="G2" s="274"/>
      <c r="H2" s="274"/>
      <c r="I2" s="274"/>
      <c r="J2" s="274"/>
      <c r="K2" s="274"/>
      <c r="L2" s="274"/>
    </row>
    <row r="3" spans="1:13" ht="18" x14ac:dyDescent="0.4">
      <c r="A3" s="306" t="s">
        <v>741</v>
      </c>
      <c r="B3" s="307" t="s">
        <v>398</v>
      </c>
      <c r="C3" s="308" t="s">
        <v>520</v>
      </c>
      <c r="D3" s="308" t="s">
        <v>519</v>
      </c>
      <c r="E3" s="308" t="s">
        <v>397</v>
      </c>
      <c r="F3" s="308" t="s">
        <v>524</v>
      </c>
      <c r="G3" s="308" t="s">
        <v>523</v>
      </c>
      <c r="H3" s="308" t="s">
        <v>522</v>
      </c>
      <c r="I3" s="308" t="s">
        <v>521</v>
      </c>
      <c r="J3" s="308" t="s">
        <v>399</v>
      </c>
      <c r="K3" s="308" t="s">
        <v>1189</v>
      </c>
      <c r="L3" s="308" t="s">
        <v>1190</v>
      </c>
    </row>
    <row r="4" spans="1:13" ht="18" customHeight="1" x14ac:dyDescent="0.4">
      <c r="A4" s="306">
        <v>1</v>
      </c>
      <c r="B4" s="286" t="s">
        <v>3249</v>
      </c>
      <c r="C4" s="396" t="s">
        <v>1484</v>
      </c>
      <c r="D4" s="396" t="s">
        <v>4602</v>
      </c>
      <c r="E4" s="396" t="s">
        <v>3856</v>
      </c>
      <c r="F4" s="396" t="s">
        <v>4603</v>
      </c>
      <c r="G4" s="396" t="s">
        <v>4604</v>
      </c>
      <c r="H4" s="396" t="s">
        <v>4605</v>
      </c>
      <c r="I4" s="396" t="s">
        <v>4606</v>
      </c>
      <c r="J4" s="396" t="s">
        <v>4607</v>
      </c>
      <c r="K4" s="397"/>
      <c r="L4" s="397"/>
    </row>
    <row r="5" spans="1:13" ht="18" customHeight="1" thickBot="1" x14ac:dyDescent="0.45">
      <c r="A5" s="310"/>
      <c r="B5" s="376" t="s">
        <v>400</v>
      </c>
      <c r="C5" s="377" t="s">
        <v>389</v>
      </c>
      <c r="D5" s="377" t="s">
        <v>2511</v>
      </c>
      <c r="E5" s="377" t="s">
        <v>3848</v>
      </c>
      <c r="F5" s="377" t="s">
        <v>3848</v>
      </c>
      <c r="G5" s="377" t="s">
        <v>3648</v>
      </c>
      <c r="H5" s="377" t="s">
        <v>4512</v>
      </c>
      <c r="I5" s="377" t="s">
        <v>2951</v>
      </c>
      <c r="J5" s="377" t="s">
        <v>237</v>
      </c>
      <c r="K5" s="393"/>
      <c r="L5" s="393"/>
    </row>
    <row r="6" spans="1:13" ht="18" customHeight="1" x14ac:dyDescent="0.4">
      <c r="A6" s="283">
        <v>2</v>
      </c>
      <c r="B6" s="286" t="s">
        <v>515</v>
      </c>
      <c r="C6" s="396" t="s">
        <v>109</v>
      </c>
      <c r="D6" s="396" t="s">
        <v>4608</v>
      </c>
      <c r="E6" s="396" t="s">
        <v>4609</v>
      </c>
      <c r="F6" s="396" t="s">
        <v>4610</v>
      </c>
      <c r="G6" s="396" t="s">
        <v>4611</v>
      </c>
      <c r="H6" s="396" t="s">
        <v>4612</v>
      </c>
      <c r="I6" s="396" t="s">
        <v>4613</v>
      </c>
      <c r="J6" s="396" t="s">
        <v>4614</v>
      </c>
      <c r="K6" s="396" t="s">
        <v>4615</v>
      </c>
      <c r="L6" s="396" t="s">
        <v>1145</v>
      </c>
    </row>
    <row r="7" spans="1:13" ht="18" customHeight="1" thickBot="1" x14ac:dyDescent="0.45">
      <c r="A7" s="310"/>
      <c r="B7" s="376" t="s">
        <v>400</v>
      </c>
      <c r="C7" s="344" t="s">
        <v>286</v>
      </c>
      <c r="D7" s="344"/>
      <c r="E7" s="344"/>
      <c r="F7" s="344"/>
      <c r="G7" s="344"/>
      <c r="H7" s="344" t="s">
        <v>286</v>
      </c>
      <c r="I7" s="344"/>
      <c r="J7" s="344"/>
      <c r="K7" s="344"/>
      <c r="L7" s="344"/>
    </row>
    <row r="8" spans="1:13" ht="18" customHeight="1" x14ac:dyDescent="0.4">
      <c r="A8" s="283">
        <v>3</v>
      </c>
      <c r="B8" s="288" t="s">
        <v>512</v>
      </c>
      <c r="C8" s="396" t="s">
        <v>4616</v>
      </c>
      <c r="D8" s="396" t="s">
        <v>4617</v>
      </c>
      <c r="E8" s="396" t="s">
        <v>4618</v>
      </c>
      <c r="F8" s="396" t="s">
        <v>4619</v>
      </c>
      <c r="G8" s="396" t="s">
        <v>4620</v>
      </c>
      <c r="H8" s="396" t="s">
        <v>4621</v>
      </c>
      <c r="I8" s="396" t="s">
        <v>4622</v>
      </c>
      <c r="J8" s="395" t="s">
        <v>4623</v>
      </c>
      <c r="K8" s="396" t="s">
        <v>1857</v>
      </c>
      <c r="L8" s="396" t="s">
        <v>1036</v>
      </c>
    </row>
    <row r="9" spans="1:13" ht="18" customHeight="1" thickBot="1" x14ac:dyDescent="0.45">
      <c r="A9" s="310"/>
      <c r="B9" s="375" t="s">
        <v>400</v>
      </c>
      <c r="C9" s="344" t="s">
        <v>286</v>
      </c>
      <c r="D9" s="344"/>
      <c r="E9" s="344" t="s">
        <v>286</v>
      </c>
      <c r="F9" s="344"/>
      <c r="G9" s="344"/>
      <c r="H9" s="344"/>
      <c r="I9" s="344"/>
      <c r="J9" s="344" t="s">
        <v>4562</v>
      </c>
      <c r="K9" s="344" t="s">
        <v>286</v>
      </c>
      <c r="L9" s="344" t="s">
        <v>286</v>
      </c>
    </row>
    <row r="10" spans="1:13" ht="18" customHeight="1" x14ac:dyDescent="0.4">
      <c r="A10" s="283">
        <v>4</v>
      </c>
      <c r="B10" s="279" t="s">
        <v>4103</v>
      </c>
      <c r="C10" s="396" t="s">
        <v>4624</v>
      </c>
      <c r="D10" s="396" t="s">
        <v>2161</v>
      </c>
      <c r="E10" s="396" t="s">
        <v>4625</v>
      </c>
      <c r="F10" s="396" t="s">
        <v>3352</v>
      </c>
      <c r="G10" s="396" t="s">
        <v>4626</v>
      </c>
      <c r="H10" s="396" t="s">
        <v>4627</v>
      </c>
      <c r="I10" s="396" t="s">
        <v>4628</v>
      </c>
      <c r="J10" s="396" t="s">
        <v>4629</v>
      </c>
      <c r="K10" s="396" t="s">
        <v>1595</v>
      </c>
      <c r="L10" s="396" t="s">
        <v>4630</v>
      </c>
    </row>
    <row r="11" spans="1:13" ht="18" customHeight="1" thickBot="1" x14ac:dyDescent="0.45">
      <c r="A11" s="310"/>
      <c r="B11" s="375" t="s">
        <v>400</v>
      </c>
      <c r="C11" s="344"/>
      <c r="D11" s="344"/>
      <c r="E11" s="344"/>
      <c r="F11" s="344" t="s">
        <v>3295</v>
      </c>
      <c r="G11" s="344"/>
      <c r="H11" s="344" t="s">
        <v>2511</v>
      </c>
      <c r="I11" s="344"/>
      <c r="J11" s="344"/>
      <c r="K11" s="344" t="s">
        <v>2511</v>
      </c>
      <c r="L11" s="344"/>
    </row>
    <row r="12" spans="1:13" ht="18" customHeight="1" x14ac:dyDescent="0.4">
      <c r="A12" s="283">
        <v>5</v>
      </c>
      <c r="B12" s="286" t="s">
        <v>513</v>
      </c>
      <c r="C12" s="396" t="s">
        <v>4631</v>
      </c>
      <c r="D12" s="396" t="s">
        <v>4632</v>
      </c>
      <c r="E12" s="396" t="s">
        <v>4633</v>
      </c>
      <c r="F12" s="396" t="s">
        <v>4634</v>
      </c>
      <c r="G12" s="396" t="s">
        <v>4635</v>
      </c>
      <c r="H12" s="396" t="s">
        <v>4636</v>
      </c>
      <c r="I12" s="396" t="s">
        <v>4637</v>
      </c>
      <c r="J12" s="395" t="s">
        <v>4638</v>
      </c>
      <c r="K12" s="396" t="s">
        <v>4639</v>
      </c>
      <c r="L12" s="396" t="s">
        <v>4640</v>
      </c>
    </row>
    <row r="13" spans="1:13" ht="18" customHeight="1" thickBot="1" x14ac:dyDescent="0.45">
      <c r="A13" s="310"/>
      <c r="B13" s="376" t="s">
        <v>400</v>
      </c>
      <c r="C13" s="344"/>
      <c r="D13" s="344"/>
      <c r="E13" s="344"/>
      <c r="F13" s="344"/>
      <c r="G13" s="344"/>
      <c r="H13" s="344"/>
      <c r="I13" s="344" t="s">
        <v>2840</v>
      </c>
      <c r="J13" s="344" t="s">
        <v>2840</v>
      </c>
      <c r="K13" s="344"/>
      <c r="L13" s="344"/>
    </row>
    <row r="14" spans="1:13" ht="18" customHeight="1" x14ac:dyDescent="0.4">
      <c r="A14" s="283">
        <v>6</v>
      </c>
      <c r="B14" s="286" t="s">
        <v>243</v>
      </c>
      <c r="C14" s="396" t="s">
        <v>4641</v>
      </c>
      <c r="D14" s="396" t="s">
        <v>4642</v>
      </c>
      <c r="E14" s="396" t="s">
        <v>4643</v>
      </c>
      <c r="F14" s="396" t="s">
        <v>4644</v>
      </c>
      <c r="G14" s="396" t="s">
        <v>3822</v>
      </c>
      <c r="H14" s="396" t="s">
        <v>2091</v>
      </c>
      <c r="I14" s="396" t="s">
        <v>4645</v>
      </c>
      <c r="J14" s="396" t="s">
        <v>4751</v>
      </c>
      <c r="K14" s="396" t="s">
        <v>4646</v>
      </c>
      <c r="L14" s="396" t="s">
        <v>4647</v>
      </c>
    </row>
    <row r="15" spans="1:13" ht="18" customHeight="1" thickBot="1" x14ac:dyDescent="0.45">
      <c r="A15" s="310"/>
      <c r="B15" s="376" t="s">
        <v>400</v>
      </c>
      <c r="C15" s="344"/>
      <c r="D15" s="344"/>
      <c r="E15" s="344"/>
      <c r="F15" s="344"/>
      <c r="G15" s="344"/>
      <c r="H15" s="344"/>
      <c r="I15" s="344"/>
      <c r="J15" s="344" t="s">
        <v>3296</v>
      </c>
      <c r="K15" s="344"/>
      <c r="L15" s="344"/>
    </row>
    <row r="16" spans="1:13" ht="18" customHeight="1" x14ac:dyDescent="0.4">
      <c r="A16" s="283">
        <v>7</v>
      </c>
      <c r="B16" s="279" t="s">
        <v>4104</v>
      </c>
      <c r="C16" s="396" t="s">
        <v>4648</v>
      </c>
      <c r="D16" s="396" t="s">
        <v>4649</v>
      </c>
      <c r="E16" s="396" t="s">
        <v>4650</v>
      </c>
      <c r="F16" s="396" t="s">
        <v>4651</v>
      </c>
      <c r="G16" s="396" t="s">
        <v>4652</v>
      </c>
      <c r="H16" s="396" t="s">
        <v>1575</v>
      </c>
      <c r="I16" s="396" t="s">
        <v>1536</v>
      </c>
      <c r="J16" s="396" t="s">
        <v>4653</v>
      </c>
      <c r="K16" s="396" t="s">
        <v>4654</v>
      </c>
      <c r="L16" s="396" t="s">
        <v>4655</v>
      </c>
    </row>
    <row r="17" spans="1:12" ht="18" customHeight="1" thickBot="1" x14ac:dyDescent="0.45">
      <c r="A17" s="310"/>
      <c r="B17" s="375" t="s">
        <v>400</v>
      </c>
      <c r="C17" s="344" t="s">
        <v>2511</v>
      </c>
      <c r="D17" s="344"/>
      <c r="E17" s="344" t="s">
        <v>389</v>
      </c>
      <c r="F17" s="344"/>
      <c r="G17" s="344" t="s">
        <v>389</v>
      </c>
      <c r="H17" s="344"/>
      <c r="I17" s="344"/>
      <c r="J17" s="344"/>
      <c r="K17" s="344"/>
      <c r="L17" s="344"/>
    </row>
    <row r="18" spans="1:12" ht="18" customHeight="1" x14ac:dyDescent="0.4">
      <c r="A18" s="283">
        <v>8</v>
      </c>
      <c r="B18" s="286" t="s">
        <v>968</v>
      </c>
      <c r="C18" s="396" t="s">
        <v>4656</v>
      </c>
      <c r="D18" s="396" t="s">
        <v>4657</v>
      </c>
      <c r="E18" s="396" t="s">
        <v>4658</v>
      </c>
      <c r="F18" s="396" t="s">
        <v>4659</v>
      </c>
      <c r="G18" s="396" t="s">
        <v>4660</v>
      </c>
      <c r="H18" s="396" t="s">
        <v>4661</v>
      </c>
      <c r="I18" s="396" t="s">
        <v>4662</v>
      </c>
      <c r="J18" s="396" t="s">
        <v>1896</v>
      </c>
      <c r="K18" s="396" t="s">
        <v>4663</v>
      </c>
      <c r="L18" s="396" t="s">
        <v>4664</v>
      </c>
    </row>
    <row r="19" spans="1:12" ht="18" customHeight="1" thickBot="1" x14ac:dyDescent="0.45">
      <c r="A19" s="310"/>
      <c r="B19" s="376" t="s">
        <v>400</v>
      </c>
      <c r="C19" s="344"/>
      <c r="D19" s="344"/>
      <c r="E19" s="344"/>
      <c r="F19" s="344"/>
      <c r="G19" s="344"/>
      <c r="H19" s="344"/>
      <c r="I19" s="344"/>
      <c r="J19" s="344"/>
      <c r="K19" s="344"/>
      <c r="L19" s="344"/>
    </row>
    <row r="20" spans="1:12" ht="18" customHeight="1" x14ac:dyDescent="0.4">
      <c r="A20" s="283">
        <v>9</v>
      </c>
      <c r="B20" s="279" t="s">
        <v>3628</v>
      </c>
      <c r="C20" s="398" t="s">
        <v>4665</v>
      </c>
      <c r="D20" s="398" t="s">
        <v>311</v>
      </c>
      <c r="E20" s="398" t="s">
        <v>4666</v>
      </c>
      <c r="F20" s="398" t="s">
        <v>4667</v>
      </c>
      <c r="G20" s="398" t="s">
        <v>4668</v>
      </c>
      <c r="H20" s="398" t="s">
        <v>4669</v>
      </c>
      <c r="I20" s="398" t="s">
        <v>4670</v>
      </c>
      <c r="J20" s="398" t="s">
        <v>3714</v>
      </c>
      <c r="K20" s="398" t="s">
        <v>4671</v>
      </c>
      <c r="L20" s="398" t="s">
        <v>4672</v>
      </c>
    </row>
    <row r="21" spans="1:12" ht="18" customHeight="1" thickBot="1" x14ac:dyDescent="0.45">
      <c r="A21" s="310"/>
      <c r="B21" s="375" t="s">
        <v>400</v>
      </c>
      <c r="C21" s="381" t="s">
        <v>2840</v>
      </c>
      <c r="D21" s="344" t="s">
        <v>2951</v>
      </c>
      <c r="E21" s="344" t="s">
        <v>2511</v>
      </c>
      <c r="F21" s="344" t="s">
        <v>3295</v>
      </c>
      <c r="G21" s="344" t="s">
        <v>2511</v>
      </c>
      <c r="H21" s="344" t="s">
        <v>2511</v>
      </c>
      <c r="I21" s="344" t="s">
        <v>2511</v>
      </c>
      <c r="J21" s="344" t="s">
        <v>2511</v>
      </c>
      <c r="K21" s="344" t="s">
        <v>2511</v>
      </c>
      <c r="L21" s="344" t="s">
        <v>2951</v>
      </c>
    </row>
    <row r="22" spans="1:12" ht="18" customHeight="1" x14ac:dyDescent="0.4">
      <c r="A22" s="283">
        <v>10</v>
      </c>
      <c r="B22" s="286" t="s">
        <v>514</v>
      </c>
      <c r="C22" s="396" t="s">
        <v>4673</v>
      </c>
      <c r="D22" s="396" t="s">
        <v>4674</v>
      </c>
      <c r="E22" s="396" t="s">
        <v>4675</v>
      </c>
      <c r="F22" s="396" t="s">
        <v>4676</v>
      </c>
      <c r="G22" s="396" t="s">
        <v>4677</v>
      </c>
      <c r="H22" s="395" t="s">
        <v>4678</v>
      </c>
      <c r="I22" s="396" t="s">
        <v>4679</v>
      </c>
      <c r="J22" s="396" t="s">
        <v>4680</v>
      </c>
      <c r="K22" s="396" t="s">
        <v>4681</v>
      </c>
      <c r="L22" s="396" t="s">
        <v>4682</v>
      </c>
    </row>
    <row r="23" spans="1:12" ht="18" customHeight="1" thickBot="1" x14ac:dyDescent="0.45">
      <c r="A23" s="310"/>
      <c r="B23" s="376" t="s">
        <v>400</v>
      </c>
      <c r="C23" s="344"/>
      <c r="D23" s="344"/>
      <c r="E23" s="344"/>
      <c r="F23" s="344"/>
      <c r="G23" s="344" t="s">
        <v>3511</v>
      </c>
      <c r="H23" s="344"/>
      <c r="I23" s="344"/>
      <c r="J23" s="344"/>
      <c r="K23" s="344"/>
      <c r="L23" s="344"/>
    </row>
    <row r="24" spans="1:12" ht="18" customHeight="1" x14ac:dyDescent="0.4">
      <c r="A24" s="283">
        <v>11</v>
      </c>
      <c r="B24" s="286" t="s">
        <v>2624</v>
      </c>
      <c r="C24" s="396" t="s">
        <v>4683</v>
      </c>
      <c r="D24" s="396" t="s">
        <v>4684</v>
      </c>
      <c r="E24" s="396" t="s">
        <v>4685</v>
      </c>
      <c r="F24" s="396" t="s">
        <v>4686</v>
      </c>
      <c r="G24" s="396" t="s">
        <v>4687</v>
      </c>
      <c r="H24" s="396" t="s">
        <v>3418</v>
      </c>
      <c r="I24" s="396" t="s">
        <v>4688</v>
      </c>
      <c r="J24" s="396" t="s">
        <v>4689</v>
      </c>
      <c r="K24" s="396" t="s">
        <v>4690</v>
      </c>
      <c r="L24" s="396" t="s">
        <v>3445</v>
      </c>
    </row>
    <row r="25" spans="1:12" ht="18" customHeight="1" thickBot="1" x14ac:dyDescent="0.45">
      <c r="A25" s="310"/>
      <c r="B25" s="376" t="s">
        <v>400</v>
      </c>
      <c r="C25" s="344"/>
      <c r="D25" s="344"/>
      <c r="E25" s="344"/>
      <c r="F25" s="344"/>
      <c r="G25" s="344"/>
      <c r="H25" s="344"/>
      <c r="I25" s="344"/>
      <c r="J25" s="344"/>
      <c r="K25" s="344"/>
      <c r="L25" s="344" t="s">
        <v>4512</v>
      </c>
    </row>
    <row r="26" spans="1:12" ht="18" customHeight="1" x14ac:dyDescent="0.4">
      <c r="A26" s="283">
        <v>12</v>
      </c>
      <c r="B26" s="286" t="s">
        <v>1199</v>
      </c>
      <c r="C26" s="396" t="s">
        <v>4691</v>
      </c>
      <c r="D26" s="396" t="s">
        <v>4692</v>
      </c>
      <c r="E26" s="396" t="s">
        <v>4693</v>
      </c>
      <c r="F26" s="396" t="s">
        <v>4694</v>
      </c>
      <c r="G26" s="396" t="s">
        <v>4695</v>
      </c>
      <c r="H26" s="396" t="s">
        <v>4696</v>
      </c>
      <c r="I26" s="395" t="s">
        <v>4697</v>
      </c>
      <c r="J26" s="395" t="s">
        <v>4698</v>
      </c>
      <c r="K26" s="396" t="s">
        <v>4699</v>
      </c>
      <c r="L26" s="396" t="s">
        <v>1078</v>
      </c>
    </row>
    <row r="27" spans="1:12" ht="18" customHeight="1" thickBot="1" x14ac:dyDescent="0.45">
      <c r="A27" s="310"/>
      <c r="B27" s="376" t="s">
        <v>400</v>
      </c>
      <c r="C27" s="344"/>
      <c r="D27" s="344"/>
      <c r="E27" s="344"/>
      <c r="F27" s="344"/>
      <c r="G27" s="344"/>
      <c r="H27" s="344" t="s">
        <v>286</v>
      </c>
      <c r="I27" s="344"/>
      <c r="J27" s="344" t="s">
        <v>3296</v>
      </c>
      <c r="K27" s="344" t="s">
        <v>2511</v>
      </c>
      <c r="L27" s="344"/>
    </row>
    <row r="28" spans="1:12" ht="18" customHeight="1" x14ac:dyDescent="0.4">
      <c r="A28" s="283">
        <v>13</v>
      </c>
      <c r="B28" s="286" t="s">
        <v>517</v>
      </c>
      <c r="C28" s="396" t="s">
        <v>4700</v>
      </c>
      <c r="D28" s="396" t="s">
        <v>4701</v>
      </c>
      <c r="E28" s="396" t="s">
        <v>1051</v>
      </c>
      <c r="F28" s="396" t="s">
        <v>4702</v>
      </c>
      <c r="G28" s="396" t="s">
        <v>4703</v>
      </c>
      <c r="H28" s="396" t="s">
        <v>4704</v>
      </c>
      <c r="I28" s="396" t="s">
        <v>4705</v>
      </c>
      <c r="J28" s="396" t="s">
        <v>4706</v>
      </c>
      <c r="K28" s="396" t="s">
        <v>4707</v>
      </c>
      <c r="L28" s="396" t="s">
        <v>4708</v>
      </c>
    </row>
    <row r="29" spans="1:12" ht="18" customHeight="1" thickBot="1" x14ac:dyDescent="0.45">
      <c r="A29" s="310"/>
      <c r="B29" s="376" t="s">
        <v>400</v>
      </c>
      <c r="C29" s="344"/>
      <c r="D29" s="344" t="s">
        <v>3295</v>
      </c>
      <c r="E29" s="344"/>
      <c r="F29" s="344" t="s">
        <v>3297</v>
      </c>
      <c r="G29" s="377"/>
      <c r="H29" s="344"/>
      <c r="I29" s="344"/>
      <c r="J29" s="344"/>
      <c r="K29" s="344" t="s">
        <v>3295</v>
      </c>
      <c r="L29" s="344"/>
    </row>
    <row r="30" spans="1:12" ht="18" customHeight="1" x14ac:dyDescent="0.4">
      <c r="A30" s="283">
        <v>14</v>
      </c>
      <c r="B30" s="279" t="s">
        <v>3629</v>
      </c>
      <c r="C30" s="396" t="s">
        <v>4709</v>
      </c>
      <c r="D30" s="396" t="s">
        <v>4710</v>
      </c>
      <c r="E30" s="396" t="s">
        <v>1534</v>
      </c>
      <c r="F30" s="396" t="s">
        <v>4711</v>
      </c>
      <c r="G30" s="396" t="s">
        <v>4712</v>
      </c>
      <c r="H30" s="396" t="s">
        <v>4713</v>
      </c>
      <c r="I30" s="396" t="s">
        <v>4714</v>
      </c>
      <c r="J30" s="396" t="s">
        <v>4715</v>
      </c>
      <c r="K30" s="396" t="s">
        <v>1872</v>
      </c>
      <c r="L30" s="397"/>
    </row>
    <row r="31" spans="1:12" ht="18" customHeight="1" thickBot="1" x14ac:dyDescent="0.45">
      <c r="A31" s="310"/>
      <c r="B31" s="375" t="s">
        <v>400</v>
      </c>
      <c r="C31" s="344"/>
      <c r="D31" s="344"/>
      <c r="E31" s="344"/>
      <c r="F31" s="344"/>
      <c r="G31" s="344"/>
      <c r="H31" s="344"/>
      <c r="I31" s="344"/>
      <c r="J31" s="344"/>
      <c r="K31" s="344"/>
      <c r="L31" s="394"/>
    </row>
    <row r="32" spans="1:12" ht="18" customHeight="1" x14ac:dyDescent="0.4">
      <c r="A32" s="283">
        <v>15</v>
      </c>
      <c r="B32" s="286" t="s">
        <v>2942</v>
      </c>
      <c r="C32" s="396" t="s">
        <v>4722</v>
      </c>
      <c r="D32" s="396" t="s">
        <v>4723</v>
      </c>
      <c r="E32" s="396" t="s">
        <v>4724</v>
      </c>
      <c r="F32" s="396" t="s">
        <v>4725</v>
      </c>
      <c r="G32" s="396" t="s">
        <v>1612</v>
      </c>
      <c r="H32" s="396" t="s">
        <v>1909</v>
      </c>
      <c r="I32" s="396" t="s">
        <v>1875</v>
      </c>
      <c r="J32" s="396" t="s">
        <v>4726</v>
      </c>
      <c r="K32" s="396" t="s">
        <v>1584</v>
      </c>
      <c r="L32" s="396" t="s">
        <v>3823</v>
      </c>
    </row>
    <row r="33" spans="1:12" ht="18" customHeight="1" thickBot="1" x14ac:dyDescent="0.45">
      <c r="A33" s="310"/>
      <c r="B33" s="376" t="s">
        <v>400</v>
      </c>
      <c r="C33" s="344"/>
      <c r="D33" s="344"/>
      <c r="E33" s="344"/>
      <c r="F33" s="344" t="s">
        <v>286</v>
      </c>
      <c r="G33" s="344"/>
      <c r="H33" s="344"/>
      <c r="I33" s="344"/>
      <c r="J33" s="344" t="s">
        <v>2511</v>
      </c>
      <c r="K33" s="344"/>
      <c r="L33" s="344"/>
    </row>
    <row r="34" spans="1:12" ht="18" customHeight="1" x14ac:dyDescent="0.4">
      <c r="A34" s="283">
        <v>16</v>
      </c>
      <c r="B34" s="279" t="s">
        <v>511</v>
      </c>
      <c r="C34" s="396" t="s">
        <v>4727</v>
      </c>
      <c r="D34" s="396" t="s">
        <v>4728</v>
      </c>
      <c r="E34" s="396" t="s">
        <v>4729</v>
      </c>
      <c r="F34" s="396" t="s">
        <v>4730</v>
      </c>
      <c r="G34" s="396" t="s">
        <v>4731</v>
      </c>
      <c r="H34" s="396" t="s">
        <v>4732</v>
      </c>
      <c r="I34" s="396" t="s">
        <v>2155</v>
      </c>
      <c r="J34" s="396" t="s">
        <v>4733</v>
      </c>
      <c r="K34" s="396" t="s">
        <v>4734</v>
      </c>
      <c r="L34" s="396" t="s">
        <v>4735</v>
      </c>
    </row>
    <row r="35" spans="1:12" ht="18" customHeight="1" thickBot="1" x14ac:dyDescent="0.45">
      <c r="A35" s="310"/>
      <c r="B35" s="376" t="s">
        <v>400</v>
      </c>
      <c r="C35" s="344"/>
      <c r="D35" s="344"/>
      <c r="E35" s="344"/>
      <c r="F35" s="344"/>
      <c r="G35" s="344"/>
      <c r="H35" s="344"/>
      <c r="I35" s="344"/>
      <c r="J35" s="344"/>
      <c r="K35" s="344"/>
      <c r="L35" s="344"/>
    </row>
    <row r="36" spans="1:12" ht="18" customHeight="1" x14ac:dyDescent="0.4">
      <c r="A36" s="283">
        <v>17</v>
      </c>
      <c r="B36" s="288" t="s">
        <v>504</v>
      </c>
      <c r="C36" s="396" t="s">
        <v>4736</v>
      </c>
      <c r="D36" s="396" t="s">
        <v>4737</v>
      </c>
      <c r="E36" s="396" t="s">
        <v>4738</v>
      </c>
      <c r="F36" s="396" t="s">
        <v>4739</v>
      </c>
      <c r="G36" s="396" t="s">
        <v>4740</v>
      </c>
      <c r="H36" s="396" t="s">
        <v>1008</v>
      </c>
      <c r="I36" s="396" t="s">
        <v>4741</v>
      </c>
      <c r="J36" s="396" t="s">
        <v>4742</v>
      </c>
      <c r="K36" s="396" t="s">
        <v>4743</v>
      </c>
      <c r="L36" s="396" t="s">
        <v>4744</v>
      </c>
    </row>
    <row r="37" spans="1:12" ht="18" customHeight="1" thickBot="1" x14ac:dyDescent="0.45">
      <c r="A37" s="310"/>
      <c r="B37" s="376" t="s">
        <v>400</v>
      </c>
      <c r="C37" s="344"/>
      <c r="D37" s="344"/>
      <c r="E37" s="344" t="s">
        <v>3295</v>
      </c>
      <c r="F37" s="344" t="s">
        <v>389</v>
      </c>
      <c r="G37" s="344"/>
      <c r="H37" s="344" t="s">
        <v>3511</v>
      </c>
      <c r="I37" s="344"/>
      <c r="J37" s="344" t="s">
        <v>4512</v>
      </c>
      <c r="K37" s="344"/>
      <c r="L37" s="344"/>
    </row>
    <row r="38" spans="1:12" ht="18" customHeight="1" x14ac:dyDescent="0.4">
      <c r="A38" s="283">
        <v>18</v>
      </c>
      <c r="B38" s="286" t="s">
        <v>3245</v>
      </c>
      <c r="C38" s="396" t="s">
        <v>4745</v>
      </c>
      <c r="D38" s="396" t="s">
        <v>4746</v>
      </c>
      <c r="E38" s="396" t="s">
        <v>1792</v>
      </c>
      <c r="F38" s="396" t="s">
        <v>4747</v>
      </c>
      <c r="G38" s="396" t="s">
        <v>4748</v>
      </c>
      <c r="H38" s="396" t="s">
        <v>4749</v>
      </c>
      <c r="I38" s="396" t="s">
        <v>4750</v>
      </c>
      <c r="J38" s="396" t="s">
        <v>1078</v>
      </c>
      <c r="K38" s="397"/>
      <c r="L38" s="397"/>
    </row>
    <row r="39" spans="1:12" ht="18" customHeight="1" thickBot="1" x14ac:dyDescent="0.45">
      <c r="A39" s="310"/>
      <c r="B39" s="376" t="s">
        <v>400</v>
      </c>
      <c r="C39" s="344" t="s">
        <v>237</v>
      </c>
      <c r="D39" s="344" t="s">
        <v>237</v>
      </c>
      <c r="E39" s="344" t="s">
        <v>389</v>
      </c>
      <c r="F39" s="344" t="s">
        <v>3848</v>
      </c>
      <c r="G39" s="344" t="s">
        <v>237</v>
      </c>
      <c r="H39" s="344" t="s">
        <v>237</v>
      </c>
      <c r="I39" s="344" t="s">
        <v>2511</v>
      </c>
      <c r="J39" s="344"/>
      <c r="K39" s="394"/>
      <c r="L39" s="394"/>
    </row>
    <row r="40" spans="1:12" x14ac:dyDescent="0.25">
      <c r="C40" s="76"/>
      <c r="D40" s="76"/>
      <c r="E40" s="76"/>
      <c r="F40" s="76"/>
      <c r="G40" s="76"/>
      <c r="H40" s="76"/>
      <c r="I40" s="76"/>
      <c r="J40" s="76"/>
      <c r="K40" s="76"/>
      <c r="L40" s="76"/>
    </row>
    <row r="41" spans="1:12" ht="32.5" x14ac:dyDescent="0.65">
      <c r="B41" s="332"/>
      <c r="C41" s="76"/>
      <c r="D41" s="76"/>
      <c r="E41" s="403" t="s">
        <v>2208</v>
      </c>
      <c r="F41" s="76"/>
      <c r="G41" s="402" t="s">
        <v>3848</v>
      </c>
      <c r="H41" s="402" t="s">
        <v>3648</v>
      </c>
      <c r="I41" s="402" t="s">
        <v>3296</v>
      </c>
      <c r="J41" s="402" t="s">
        <v>2934</v>
      </c>
      <c r="K41" s="76"/>
      <c r="L41" s="76"/>
    </row>
    <row r="42" spans="1:12" x14ac:dyDescent="0.25">
      <c r="C42" s="76"/>
      <c r="D42" s="76"/>
      <c r="E42" s="76"/>
      <c r="F42" s="76"/>
      <c r="G42" s="76"/>
      <c r="H42" s="76"/>
      <c r="I42" s="76"/>
      <c r="J42" s="76"/>
      <c r="K42" s="76"/>
      <c r="L42" s="76"/>
    </row>
    <row r="43" spans="1:12" ht="18.5" x14ac:dyDescent="0.45">
      <c r="B43" s="330"/>
      <c r="C43" s="76"/>
      <c r="D43" s="76"/>
      <c r="E43" s="76"/>
      <c r="F43" s="76"/>
      <c r="G43" s="401" t="s">
        <v>4716</v>
      </c>
      <c r="H43" s="76" t="s">
        <v>4717</v>
      </c>
      <c r="I43" s="76" t="s">
        <v>265</v>
      </c>
      <c r="J43" s="76" t="s">
        <v>4777</v>
      </c>
      <c r="K43" s="76"/>
      <c r="L43" s="76"/>
    </row>
    <row r="44" spans="1:12" ht="14.5" x14ac:dyDescent="0.35">
      <c r="B44" s="327"/>
      <c r="C44" s="76"/>
      <c r="D44" s="76"/>
      <c r="E44" s="76"/>
      <c r="F44" s="76"/>
      <c r="G44" s="76"/>
      <c r="H44" s="97" t="s">
        <v>3362</v>
      </c>
      <c r="I44" s="97" t="s">
        <v>3812</v>
      </c>
      <c r="J44" s="76"/>
      <c r="K44" s="76"/>
      <c r="L44" s="76"/>
    </row>
    <row r="45" spans="1:12" ht="14.5" x14ac:dyDescent="0.35">
      <c r="B45" s="327"/>
      <c r="C45" s="76"/>
      <c r="D45" s="76"/>
      <c r="E45" s="76"/>
      <c r="F45" s="76"/>
      <c r="G45" s="76"/>
      <c r="H45" s="97" t="s">
        <v>4718</v>
      </c>
      <c r="I45" s="97" t="s">
        <v>4719</v>
      </c>
      <c r="J45" s="76"/>
      <c r="K45" s="76"/>
      <c r="L45" s="76"/>
    </row>
    <row r="46" spans="1:12" ht="14.5" x14ac:dyDescent="0.35">
      <c r="B46" s="327"/>
      <c r="I46" s="97" t="s">
        <v>3836</v>
      </c>
    </row>
    <row r="47" spans="1:12" ht="14.5" x14ac:dyDescent="0.35">
      <c r="B47" s="327"/>
      <c r="I47" s="97" t="s">
        <v>4720</v>
      </c>
    </row>
    <row r="48" spans="1:12" ht="14.5" x14ac:dyDescent="0.35">
      <c r="B48" s="327"/>
      <c r="I48" s="97" t="s">
        <v>3735</v>
      </c>
    </row>
    <row r="49" spans="2:9" ht="14.5" x14ac:dyDescent="0.35">
      <c r="B49" s="327"/>
      <c r="H49" s="4"/>
      <c r="I49" s="97" t="s">
        <v>3814</v>
      </c>
    </row>
    <row r="50" spans="2:9" ht="14.5" x14ac:dyDescent="0.35">
      <c r="B50" s="327"/>
      <c r="I50" s="97" t="s">
        <v>4721</v>
      </c>
    </row>
    <row r="51" spans="2:9" ht="14.5" x14ac:dyDescent="0.35">
      <c r="B51" s="327"/>
    </row>
  </sheetData>
  <mergeCells count="1">
    <mergeCell ref="A1:L1"/>
  </mergeCells>
  <pageMargins left="0.7" right="0.7" top="0.75" bottom="0.75" header="0.3" footer="0.3"/>
  <pageSetup scale="4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workbookViewId="0">
      <selection activeCell="D14" sqref="D14"/>
    </sheetView>
  </sheetViews>
  <sheetFormatPr defaultColWidth="8.81640625" defaultRowHeight="12.5" x14ac:dyDescent="0.25"/>
  <cols>
    <col min="1" max="6" width="15.81640625" style="18" customWidth="1"/>
    <col min="7" max="9" width="10.81640625" style="18" customWidth="1"/>
    <col min="10" max="16384" width="8.81640625" style="18"/>
  </cols>
  <sheetData>
    <row r="1" spans="1:18" ht="18" x14ac:dyDescent="0.4">
      <c r="A1"/>
      <c r="B1" s="569" t="s">
        <v>5093</v>
      </c>
      <c r="C1" s="569"/>
      <c r="D1" s="569"/>
      <c r="E1" s="569"/>
      <c r="F1" s="569"/>
      <c r="G1" s="569"/>
      <c r="H1" s="569"/>
      <c r="I1" s="569"/>
      <c r="J1" s="569"/>
      <c r="K1" s="269"/>
      <c r="L1" s="269"/>
      <c r="M1" s="269"/>
      <c r="N1" s="269"/>
      <c r="O1" s="269"/>
      <c r="P1" s="269"/>
      <c r="Q1" s="269"/>
      <c r="R1" s="269"/>
    </row>
    <row r="2" spans="1:18" ht="18" x14ac:dyDescent="0.4">
      <c r="A2" s="269"/>
      <c r="B2" s="378"/>
      <c r="C2" s="378"/>
      <c r="D2" s="378"/>
      <c r="E2" s="378"/>
      <c r="F2" s="378"/>
      <c r="G2" s="378"/>
      <c r="H2" s="378"/>
      <c r="I2" s="378"/>
      <c r="J2" s="378"/>
      <c r="K2" s="269"/>
      <c r="L2" s="269"/>
      <c r="M2" s="269"/>
      <c r="N2" s="269"/>
      <c r="O2" s="269"/>
      <c r="P2" s="269"/>
      <c r="Q2" s="269"/>
      <c r="R2" s="269"/>
    </row>
    <row r="3" spans="1:18" x14ac:dyDescent="0.25">
      <c r="A3" s="269"/>
      <c r="K3" s="269"/>
      <c r="L3" s="269"/>
      <c r="M3" s="269"/>
      <c r="N3" s="269"/>
      <c r="O3" s="269"/>
      <c r="P3" s="269"/>
      <c r="Q3" s="269"/>
      <c r="R3" s="269"/>
    </row>
    <row r="4" spans="1:18" x14ac:dyDescent="0.25">
      <c r="A4" s="269"/>
      <c r="B4" s="593" t="s">
        <v>401</v>
      </c>
      <c r="C4" s="593"/>
      <c r="D4" s="593" t="s">
        <v>402</v>
      </c>
      <c r="E4" s="593"/>
      <c r="F4" s="593" t="s">
        <v>403</v>
      </c>
      <c r="G4" s="593"/>
      <c r="K4" s="269"/>
      <c r="L4" s="269"/>
      <c r="M4" s="269"/>
      <c r="N4" s="269"/>
      <c r="O4" s="269"/>
      <c r="P4" s="269"/>
      <c r="Q4" s="269"/>
      <c r="R4" s="269"/>
    </row>
    <row r="5" spans="1:18" x14ac:dyDescent="0.25">
      <c r="A5" s="269"/>
      <c r="K5" s="269"/>
      <c r="L5" s="269"/>
      <c r="M5" s="269"/>
      <c r="N5" s="269"/>
      <c r="O5" s="269"/>
      <c r="P5" s="269"/>
      <c r="Q5" s="269"/>
      <c r="R5" s="269"/>
    </row>
    <row r="6" spans="1:18" ht="13" thickBot="1" x14ac:dyDescent="0.3">
      <c r="A6" s="269"/>
      <c r="B6" s="571"/>
      <c r="C6" s="571"/>
      <c r="J6"/>
      <c r="K6" s="269"/>
      <c r="L6" s="269"/>
      <c r="M6" s="269"/>
      <c r="N6" s="269"/>
      <c r="O6" s="269"/>
      <c r="P6" s="269"/>
      <c r="Q6" s="269"/>
      <c r="R6" s="269"/>
    </row>
    <row r="7" spans="1:18" x14ac:dyDescent="0.25">
      <c r="A7" s="269"/>
      <c r="B7" s="579" t="s">
        <v>29</v>
      </c>
      <c r="C7" s="592"/>
      <c r="K7" s="269"/>
      <c r="L7" s="269"/>
      <c r="M7" s="269"/>
      <c r="N7" s="269"/>
      <c r="O7" s="269"/>
      <c r="P7" s="269"/>
      <c r="Q7" s="269"/>
      <c r="R7" s="269"/>
    </row>
    <row r="8" spans="1:18" ht="13" thickBot="1" x14ac:dyDescent="0.3">
      <c r="A8" s="269"/>
      <c r="B8" s="577"/>
      <c r="C8" s="594"/>
      <c r="D8" s="599"/>
      <c r="E8" s="583"/>
      <c r="F8" s="40"/>
      <c r="K8" s="269"/>
      <c r="L8" s="269"/>
      <c r="M8" s="269"/>
      <c r="N8" s="269"/>
      <c r="O8" s="269"/>
      <c r="P8" s="269"/>
      <c r="Q8" s="269"/>
      <c r="R8" s="269"/>
    </row>
    <row r="9" spans="1:18" x14ac:dyDescent="0.25">
      <c r="A9" s="269"/>
      <c r="B9" s="40"/>
      <c r="C9" s="382"/>
      <c r="D9" s="379"/>
      <c r="E9" s="30"/>
      <c r="K9" s="269"/>
      <c r="L9" s="269"/>
      <c r="M9" s="269"/>
      <c r="N9" s="269"/>
      <c r="O9" s="269"/>
      <c r="P9" s="269"/>
      <c r="Q9" s="269"/>
      <c r="R9" s="269"/>
    </row>
    <row r="10" spans="1:18" ht="13" thickBot="1" x14ac:dyDescent="0.3">
      <c r="A10" s="269"/>
      <c r="B10" s="583"/>
      <c r="C10" s="600"/>
      <c r="D10" s="581"/>
      <c r="E10" s="582"/>
      <c r="F10" s="598"/>
      <c r="G10" s="571"/>
      <c r="H10" s="40"/>
      <c r="K10" s="269"/>
      <c r="L10" s="269"/>
      <c r="M10" s="269"/>
      <c r="N10" s="269"/>
      <c r="O10" s="269"/>
      <c r="P10" s="269"/>
      <c r="Q10" s="269"/>
      <c r="R10" s="269"/>
    </row>
    <row r="11" spans="1:18" x14ac:dyDescent="0.25">
      <c r="A11" s="269"/>
      <c r="B11" s="574" t="s">
        <v>30</v>
      </c>
      <c r="C11" s="574"/>
      <c r="E11" s="28"/>
      <c r="G11" s="31"/>
      <c r="K11" s="269"/>
      <c r="L11" s="269"/>
      <c r="M11" s="269"/>
      <c r="N11" s="269"/>
      <c r="O11" s="269"/>
      <c r="P11" s="269"/>
      <c r="Q11" s="269"/>
      <c r="R11" s="269"/>
    </row>
    <row r="12" spans="1:18" ht="13" thickBot="1" x14ac:dyDescent="0.3">
      <c r="A12" s="269"/>
      <c r="D12" s="571"/>
      <c r="E12" s="572"/>
      <c r="G12" s="28"/>
      <c r="K12" s="269"/>
      <c r="L12" s="269"/>
      <c r="M12" s="269"/>
      <c r="N12" s="269"/>
      <c r="O12" s="269"/>
      <c r="P12" s="269"/>
      <c r="Q12" s="269"/>
      <c r="R12" s="269"/>
    </row>
    <row r="13" spans="1:18" x14ac:dyDescent="0.25">
      <c r="A13" s="269"/>
      <c r="D13" s="574" t="s">
        <v>34</v>
      </c>
      <c r="E13" s="574"/>
      <c r="G13" s="28"/>
      <c r="K13" s="269"/>
      <c r="L13" s="269"/>
      <c r="M13" s="269"/>
      <c r="N13" s="269"/>
      <c r="O13" s="269"/>
      <c r="P13" s="269"/>
      <c r="Q13" s="269"/>
      <c r="R13" s="269"/>
    </row>
    <row r="14" spans="1:18" ht="13" thickBot="1" x14ac:dyDescent="0.3">
      <c r="A14" s="269"/>
      <c r="G14" s="28"/>
      <c r="H14" s="586"/>
      <c r="I14" s="587"/>
      <c r="J14" s="587"/>
      <c r="K14" s="269"/>
      <c r="L14" s="269"/>
      <c r="M14" s="269"/>
      <c r="N14" s="269"/>
      <c r="O14" s="269"/>
      <c r="P14" s="269"/>
      <c r="Q14" s="269"/>
      <c r="R14" s="269"/>
    </row>
    <row r="15" spans="1:18" ht="13.5" thickBot="1" x14ac:dyDescent="0.35">
      <c r="A15" s="269"/>
      <c r="B15" s="571"/>
      <c r="C15" s="571"/>
      <c r="F15" s="588"/>
      <c r="G15" s="589"/>
      <c r="H15" s="590" t="s">
        <v>5094</v>
      </c>
      <c r="I15" s="591"/>
      <c r="J15" s="591"/>
      <c r="K15" s="269"/>
      <c r="L15" s="269"/>
      <c r="M15" s="269"/>
      <c r="N15" s="269"/>
      <c r="O15" s="269"/>
      <c r="P15" s="269"/>
      <c r="Q15" s="269"/>
      <c r="R15" s="269"/>
    </row>
    <row r="16" spans="1:18" ht="13" x14ac:dyDescent="0.3">
      <c r="A16" s="269"/>
      <c r="B16" s="579" t="s">
        <v>31</v>
      </c>
      <c r="C16" s="585"/>
      <c r="G16" s="28"/>
      <c r="H16" s="575"/>
      <c r="I16" s="576"/>
      <c r="J16" s="576"/>
      <c r="K16" s="269"/>
      <c r="L16" s="269"/>
      <c r="M16" s="269"/>
      <c r="N16" s="269"/>
      <c r="O16" s="269"/>
      <c r="P16" s="269"/>
      <c r="Q16" s="269"/>
      <c r="R16" s="269"/>
    </row>
    <row r="17" spans="1:18" ht="13.5" thickBot="1" x14ac:dyDescent="0.35">
      <c r="A17" s="269"/>
      <c r="B17" s="577"/>
      <c r="C17" s="578"/>
      <c r="D17" s="571"/>
      <c r="E17" s="571"/>
      <c r="G17" s="28"/>
      <c r="H17" s="380"/>
      <c r="I17" s="577"/>
      <c r="J17" s="577"/>
      <c r="K17" s="269"/>
      <c r="L17" s="269"/>
      <c r="M17" s="269"/>
      <c r="N17" s="269"/>
      <c r="O17" s="269"/>
      <c r="P17" s="269"/>
      <c r="Q17" s="269"/>
      <c r="R17" s="269"/>
    </row>
    <row r="18" spans="1:18" ht="13" x14ac:dyDescent="0.3">
      <c r="A18" s="269"/>
      <c r="B18" s="180"/>
      <c r="C18" s="383"/>
      <c r="D18" s="379"/>
      <c r="E18" s="30"/>
      <c r="G18" s="28"/>
      <c r="I18" s="102"/>
      <c r="J18" s="380"/>
      <c r="K18" s="269"/>
      <c r="L18" s="269"/>
      <c r="M18" s="269"/>
      <c r="N18" s="269"/>
      <c r="O18" s="269"/>
      <c r="P18" s="269"/>
      <c r="Q18" s="269"/>
      <c r="R18" s="269"/>
    </row>
    <row r="19" spans="1:18" ht="13" thickBot="1" x14ac:dyDescent="0.3">
      <c r="A19" s="269"/>
      <c r="B19" s="571"/>
      <c r="C19" s="580"/>
      <c r="D19" s="581"/>
      <c r="E19" s="582"/>
      <c r="F19" s="571"/>
      <c r="G19" s="572"/>
      <c r="K19" s="269"/>
      <c r="L19" s="269"/>
      <c r="M19" s="269"/>
      <c r="N19" s="269"/>
      <c r="O19" s="269"/>
      <c r="P19" s="269"/>
      <c r="Q19" s="269"/>
      <c r="R19" s="269"/>
    </row>
    <row r="20" spans="1:18" x14ac:dyDescent="0.25">
      <c r="A20" s="269"/>
      <c r="B20" s="574" t="s">
        <v>32</v>
      </c>
      <c r="C20" s="574"/>
      <c r="E20" s="28"/>
      <c r="F20" s="573"/>
      <c r="G20" s="573"/>
      <c r="H20" s="40"/>
      <c r="K20" s="269"/>
      <c r="L20" s="269"/>
      <c r="M20" s="269"/>
      <c r="N20" s="269"/>
      <c r="O20" s="269"/>
      <c r="P20" s="269"/>
      <c r="Q20" s="269"/>
      <c r="R20" s="269"/>
    </row>
    <row r="21" spans="1:18" ht="13" thickBot="1" x14ac:dyDescent="0.3">
      <c r="A21" s="269"/>
      <c r="D21" s="571"/>
      <c r="E21" s="572"/>
      <c r="F21" s="573"/>
      <c r="G21" s="573"/>
      <c r="K21" s="269"/>
      <c r="L21" s="269"/>
      <c r="M21" s="269"/>
      <c r="N21" s="269"/>
      <c r="O21" s="269"/>
      <c r="P21" s="269"/>
      <c r="Q21" s="269"/>
      <c r="R21" s="269"/>
    </row>
    <row r="22" spans="1:18" x14ac:dyDescent="0.25">
      <c r="A22" s="269"/>
      <c r="D22" s="574" t="s">
        <v>33</v>
      </c>
      <c r="E22" s="574"/>
      <c r="K22" s="269"/>
      <c r="L22" s="269"/>
      <c r="M22" s="269"/>
      <c r="N22" s="269"/>
      <c r="O22" s="269"/>
      <c r="P22" s="269"/>
      <c r="Q22" s="269"/>
      <c r="R22" s="269"/>
    </row>
    <row r="23" spans="1:18" x14ac:dyDescent="0.25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</row>
    <row r="24" spans="1:18" x14ac:dyDescent="0.25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</row>
    <row r="25" spans="1:18" x14ac:dyDescent="0.25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</row>
    <row r="26" spans="1:18" x14ac:dyDescent="0.25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</row>
    <row r="27" spans="1:18" x14ac:dyDescent="0.25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</row>
    <row r="28" spans="1:18" x14ac:dyDescent="0.25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</row>
    <row r="29" spans="1:18" x14ac:dyDescent="0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</row>
    <row r="30" spans="1:18" x14ac:dyDescent="0.25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</row>
    <row r="31" spans="1:18" x14ac:dyDescent="0.25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</row>
    <row r="32" spans="1:18" x14ac:dyDescent="0.25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</row>
    <row r="33" spans="1:18" x14ac:dyDescent="0.25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</row>
    <row r="34" spans="1:18" x14ac:dyDescent="0.25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</row>
    <row r="35" spans="1:18" x14ac:dyDescent="0.25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</row>
    <row r="36" spans="1:18" x14ac:dyDescent="0.25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</row>
    <row r="37" spans="1:18" x14ac:dyDescent="0.25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</row>
    <row r="38" spans="1:18" x14ac:dyDescent="0.25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</row>
    <row r="39" spans="1:18" x14ac:dyDescent="0.25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</row>
    <row r="40" spans="1:18" x14ac:dyDescent="0.25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</row>
    <row r="41" spans="1:18" x14ac:dyDescent="0.25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</row>
    <row r="42" spans="1:18" x14ac:dyDescent="0.25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</row>
    <row r="43" spans="1:18" x14ac:dyDescent="0.25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</row>
    <row r="44" spans="1:18" x14ac:dyDescent="0.25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</row>
    <row r="45" spans="1:18" x14ac:dyDescent="0.25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</row>
    <row r="46" spans="1:18" x14ac:dyDescent="0.25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</row>
    <row r="47" spans="1:18" x14ac:dyDescent="0.25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</row>
    <row r="48" spans="1:18" x14ac:dyDescent="0.25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</row>
    <row r="49" spans="1:18" x14ac:dyDescent="0.25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</row>
    <row r="50" spans="1:18" x14ac:dyDescent="0.25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</row>
    <row r="51" spans="1:18" x14ac:dyDescent="0.25">
      <c r="A51"/>
      <c r="B51"/>
      <c r="C51"/>
      <c r="D51"/>
      <c r="E51"/>
      <c r="F51"/>
      <c r="G51"/>
      <c r="H51"/>
      <c r="I51"/>
      <c r="J51"/>
      <c r="K51" s="269"/>
      <c r="L51" s="269"/>
      <c r="M51" s="269"/>
      <c r="N51" s="269"/>
      <c r="O51" s="269"/>
      <c r="P51" s="269"/>
      <c r="Q51" s="269"/>
      <c r="R51" s="269"/>
    </row>
  </sheetData>
  <mergeCells count="31">
    <mergeCell ref="B7:C7"/>
    <mergeCell ref="B8:C8"/>
    <mergeCell ref="D8:E8"/>
    <mergeCell ref="B11:C11"/>
    <mergeCell ref="D12:E12"/>
    <mergeCell ref="B10:C10"/>
    <mergeCell ref="D10:E10"/>
    <mergeCell ref="B1:J1"/>
    <mergeCell ref="B4:C4"/>
    <mergeCell ref="D4:E4"/>
    <mergeCell ref="F4:G4"/>
    <mergeCell ref="B6:C6"/>
    <mergeCell ref="B16:C16"/>
    <mergeCell ref="H16:J16"/>
    <mergeCell ref="B17:C17"/>
    <mergeCell ref="D17:E17"/>
    <mergeCell ref="I17:J17"/>
    <mergeCell ref="F10:G10"/>
    <mergeCell ref="H14:J14"/>
    <mergeCell ref="F15:G15"/>
    <mergeCell ref="D13:E13"/>
    <mergeCell ref="B15:C15"/>
    <mergeCell ref="H15:J15"/>
    <mergeCell ref="D21:E21"/>
    <mergeCell ref="F21:G21"/>
    <mergeCell ref="D22:E22"/>
    <mergeCell ref="B19:C19"/>
    <mergeCell ref="D19:E19"/>
    <mergeCell ref="F19:G19"/>
    <mergeCell ref="B20:C20"/>
    <mergeCell ref="F20:G20"/>
  </mergeCells>
  <phoneticPr fontId="12" type="noConversion"/>
  <pageMargins left="0.75" right="0.75" top="1" bottom="1" header="0.5" footer="0.5"/>
  <pageSetup scale="97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4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4" sqref="D34"/>
    </sheetView>
  </sheetViews>
  <sheetFormatPr defaultRowHeight="12.5" x14ac:dyDescent="0.25"/>
  <cols>
    <col min="1" max="1" width="3.81640625" customWidth="1"/>
    <col min="3" max="3" width="32.54296875" customWidth="1"/>
    <col min="4" max="13" width="25.54296875" customWidth="1"/>
  </cols>
  <sheetData>
    <row r="3" spans="2:13" ht="23" x14ac:dyDescent="0.5">
      <c r="B3" s="597" t="s">
        <v>3292</v>
      </c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</row>
    <row r="4" spans="2:13" ht="18" customHeight="1" x14ac:dyDescent="0.3">
      <c r="B4" s="274"/>
      <c r="C4" s="275"/>
      <c r="D4" s="274"/>
      <c r="E4" s="274"/>
      <c r="F4" s="274"/>
      <c r="G4" s="274"/>
      <c r="H4" s="274"/>
      <c r="I4" s="274"/>
      <c r="J4" s="274"/>
      <c r="K4" s="274"/>
      <c r="L4" s="274"/>
      <c r="M4" s="274"/>
    </row>
    <row r="5" spans="2:13" ht="18" customHeight="1" x14ac:dyDescent="0.4">
      <c r="B5" s="276" t="s">
        <v>741</v>
      </c>
      <c r="C5" s="277" t="s">
        <v>398</v>
      </c>
      <c r="D5" s="278" t="s">
        <v>520</v>
      </c>
      <c r="E5" s="278" t="s">
        <v>519</v>
      </c>
      <c r="F5" s="278" t="s">
        <v>397</v>
      </c>
      <c r="G5" s="278" t="s">
        <v>524</v>
      </c>
      <c r="H5" s="278" t="s">
        <v>523</v>
      </c>
      <c r="I5" s="278" t="s">
        <v>522</v>
      </c>
      <c r="J5" s="278" t="s">
        <v>521</v>
      </c>
      <c r="K5" s="278" t="s">
        <v>399</v>
      </c>
      <c r="L5" s="278" t="s">
        <v>1189</v>
      </c>
      <c r="M5" s="278" t="s">
        <v>1190</v>
      </c>
    </row>
    <row r="6" spans="2:13" ht="18" customHeight="1" x14ac:dyDescent="0.4">
      <c r="B6" s="276">
        <v>1</v>
      </c>
      <c r="C6" s="279" t="s">
        <v>3250</v>
      </c>
      <c r="D6" s="294" t="s">
        <v>3320</v>
      </c>
      <c r="E6" s="294" t="s">
        <v>3333</v>
      </c>
      <c r="F6" s="294" t="s">
        <v>3349</v>
      </c>
      <c r="G6" s="294" t="s">
        <v>3365</v>
      </c>
      <c r="H6" s="294" t="s">
        <v>3380</v>
      </c>
      <c r="I6" s="294" t="s">
        <v>284</v>
      </c>
      <c r="J6" s="294" t="s">
        <v>3455</v>
      </c>
      <c r="K6" s="294" t="s">
        <v>3427</v>
      </c>
      <c r="L6" s="294" t="s">
        <v>3435</v>
      </c>
      <c r="M6" s="294"/>
    </row>
    <row r="7" spans="2:13" ht="18" customHeight="1" thickBot="1" x14ac:dyDescent="0.35">
      <c r="B7" s="280"/>
      <c r="C7" s="281" t="s">
        <v>400</v>
      </c>
      <c r="D7" s="292"/>
      <c r="E7" s="293" t="s">
        <v>3277</v>
      </c>
      <c r="F7" s="293"/>
      <c r="G7" s="293" t="s">
        <v>3277</v>
      </c>
      <c r="H7" s="293"/>
      <c r="I7" s="293"/>
      <c r="J7" s="293"/>
      <c r="K7" s="293"/>
      <c r="L7" s="293"/>
      <c r="M7" s="293"/>
    </row>
    <row r="8" spans="2:13" ht="18" customHeight="1" x14ac:dyDescent="0.4">
      <c r="B8" s="283">
        <v>2</v>
      </c>
      <c r="C8" s="279" t="s">
        <v>3249</v>
      </c>
      <c r="D8" s="294" t="s">
        <v>3321</v>
      </c>
      <c r="E8" s="294" t="s">
        <v>3334</v>
      </c>
      <c r="F8" s="294" t="s">
        <v>3350</v>
      </c>
      <c r="G8" s="294" t="s">
        <v>3366</v>
      </c>
      <c r="H8" s="294" t="s">
        <v>3381</v>
      </c>
      <c r="I8" s="294" t="s">
        <v>3395</v>
      </c>
      <c r="J8" s="294" t="s">
        <v>3411</v>
      </c>
      <c r="K8" s="294" t="s">
        <v>3425</v>
      </c>
      <c r="L8" s="294" t="s">
        <v>291</v>
      </c>
      <c r="M8" s="294" t="s">
        <v>3446</v>
      </c>
    </row>
    <row r="9" spans="2:13" ht="18" customHeight="1" thickBot="1" x14ac:dyDescent="0.35">
      <c r="B9" s="280"/>
      <c r="C9" s="281" t="s">
        <v>400</v>
      </c>
      <c r="D9" s="282" t="s">
        <v>3277</v>
      </c>
      <c r="E9" s="282"/>
      <c r="F9" s="282"/>
      <c r="G9" s="282"/>
      <c r="H9" s="282"/>
      <c r="I9" s="282" t="s">
        <v>3277</v>
      </c>
      <c r="J9" s="282"/>
      <c r="K9" s="282"/>
      <c r="L9" s="282"/>
      <c r="M9" s="282"/>
    </row>
    <row r="10" spans="2:13" ht="18" customHeight="1" x14ac:dyDescent="0.4">
      <c r="B10" s="283">
        <v>3</v>
      </c>
      <c r="C10" s="279" t="s">
        <v>3466</v>
      </c>
      <c r="D10" s="294" t="s">
        <v>3322</v>
      </c>
      <c r="E10" s="294" t="s">
        <v>3335</v>
      </c>
      <c r="F10" s="294" t="s">
        <v>3351</v>
      </c>
      <c r="G10" s="294" t="s">
        <v>3367</v>
      </c>
      <c r="H10" s="294" t="s">
        <v>3382</v>
      </c>
      <c r="I10" s="294" t="s">
        <v>3396</v>
      </c>
      <c r="J10" s="294" t="s">
        <v>3412</v>
      </c>
      <c r="K10" s="294" t="s">
        <v>3364</v>
      </c>
      <c r="L10" s="294" t="s">
        <v>3436</v>
      </c>
      <c r="M10" s="294" t="s">
        <v>376</v>
      </c>
    </row>
    <row r="11" spans="2:13" ht="18" customHeight="1" thickBot="1" x14ac:dyDescent="0.35">
      <c r="B11" s="280"/>
      <c r="C11" s="281" t="s">
        <v>400</v>
      </c>
      <c r="D11" s="282"/>
      <c r="E11" s="282"/>
      <c r="F11" s="282" t="s">
        <v>649</v>
      </c>
      <c r="G11" s="282"/>
      <c r="H11" s="282" t="s">
        <v>3281</v>
      </c>
      <c r="I11" s="282" t="s">
        <v>572</v>
      </c>
      <c r="J11" s="282" t="s">
        <v>624</v>
      </c>
      <c r="K11" s="282"/>
      <c r="L11" s="282"/>
      <c r="M11" s="282"/>
    </row>
    <row r="12" spans="2:13" ht="18" customHeight="1" x14ac:dyDescent="0.4">
      <c r="B12" s="283">
        <v>4</v>
      </c>
      <c r="C12" s="284" t="s">
        <v>2624</v>
      </c>
      <c r="D12" s="294" t="s">
        <v>3323</v>
      </c>
      <c r="E12" s="294" t="s">
        <v>3336</v>
      </c>
      <c r="F12" s="294" t="s">
        <v>3352</v>
      </c>
      <c r="G12" s="294" t="s">
        <v>3368</v>
      </c>
      <c r="H12" s="294" t="s">
        <v>3383</v>
      </c>
      <c r="I12" s="294" t="s">
        <v>3397</v>
      </c>
      <c r="J12" s="294" t="s">
        <v>2187</v>
      </c>
      <c r="K12" s="294" t="s">
        <v>3434</v>
      </c>
      <c r="L12" s="294" t="s">
        <v>1488</v>
      </c>
      <c r="M12" s="294" t="s">
        <v>3447</v>
      </c>
    </row>
    <row r="13" spans="2:13" ht="18" customHeight="1" thickBot="1" x14ac:dyDescent="0.35">
      <c r="B13" s="280"/>
      <c r="C13" s="281" t="s">
        <v>400</v>
      </c>
      <c r="D13" s="282"/>
      <c r="E13" s="282"/>
      <c r="F13" s="282"/>
      <c r="G13" s="285"/>
      <c r="H13" s="282"/>
      <c r="I13" s="282"/>
      <c r="J13" s="282"/>
      <c r="K13" s="282" t="s">
        <v>3277</v>
      </c>
      <c r="L13" s="282"/>
      <c r="M13" s="282"/>
    </row>
    <row r="14" spans="2:13" ht="18" customHeight="1" x14ac:dyDescent="0.4">
      <c r="B14" s="283">
        <v>5</v>
      </c>
      <c r="C14" s="279" t="s">
        <v>3242</v>
      </c>
      <c r="D14" s="294" t="s">
        <v>3324</v>
      </c>
      <c r="E14" s="294" t="s">
        <v>3337</v>
      </c>
      <c r="F14" s="294" t="s">
        <v>3353</v>
      </c>
      <c r="G14" s="294" t="s">
        <v>3369</v>
      </c>
      <c r="H14" s="294" t="s">
        <v>3384</v>
      </c>
      <c r="I14" s="294" t="s">
        <v>3398</v>
      </c>
      <c r="J14" s="294" t="s">
        <v>3413</v>
      </c>
      <c r="K14" s="294" t="s">
        <v>2120</v>
      </c>
      <c r="L14" s="294" t="s">
        <v>3437</v>
      </c>
      <c r="M14" s="294" t="s">
        <v>1523</v>
      </c>
    </row>
    <row r="15" spans="2:13" ht="18" customHeight="1" thickBot="1" x14ac:dyDescent="0.35">
      <c r="B15" s="280"/>
      <c r="C15" s="281" t="s">
        <v>400</v>
      </c>
      <c r="D15" s="282" t="s">
        <v>572</v>
      </c>
      <c r="E15" s="282"/>
      <c r="F15" s="282"/>
      <c r="G15" s="282"/>
      <c r="H15" s="282"/>
      <c r="I15" s="282"/>
      <c r="J15" s="282"/>
      <c r="K15" s="282"/>
      <c r="L15" s="282" t="s">
        <v>572</v>
      </c>
      <c r="M15" s="282"/>
    </row>
    <row r="16" spans="2:13" ht="18" customHeight="1" x14ac:dyDescent="0.4">
      <c r="B16" s="283">
        <v>6</v>
      </c>
      <c r="C16" s="286" t="s">
        <v>513</v>
      </c>
      <c r="D16" s="294" t="s">
        <v>3325</v>
      </c>
      <c r="E16" s="294" t="s">
        <v>3338</v>
      </c>
      <c r="F16" s="294" t="s">
        <v>3354</v>
      </c>
      <c r="G16" s="294" t="s">
        <v>3370</v>
      </c>
      <c r="H16" s="294" t="s">
        <v>3385</v>
      </c>
      <c r="I16" s="294" t="s">
        <v>3399</v>
      </c>
      <c r="J16" s="294" t="s">
        <v>3414</v>
      </c>
      <c r="K16" s="294" t="s">
        <v>3426</v>
      </c>
      <c r="L16" s="294" t="s">
        <v>1901</v>
      </c>
      <c r="M16" s="294" t="s">
        <v>3448</v>
      </c>
    </row>
    <row r="17" spans="2:13" ht="18" customHeight="1" thickBot="1" x14ac:dyDescent="0.35">
      <c r="B17" s="280"/>
      <c r="C17" s="287" t="s">
        <v>400</v>
      </c>
      <c r="D17" s="282"/>
      <c r="E17" s="282"/>
      <c r="F17" s="282" t="s">
        <v>3278</v>
      </c>
      <c r="G17" s="282"/>
      <c r="H17" s="282"/>
      <c r="I17" s="282"/>
      <c r="J17" s="282"/>
      <c r="K17" s="282"/>
      <c r="L17" s="282"/>
      <c r="M17" s="282"/>
    </row>
    <row r="18" spans="2:13" ht="18" customHeight="1" x14ac:dyDescent="0.4">
      <c r="B18" s="283">
        <v>7</v>
      </c>
      <c r="C18" s="288" t="s">
        <v>504</v>
      </c>
      <c r="D18" s="294" t="s">
        <v>1474</v>
      </c>
      <c r="E18" s="294" t="s">
        <v>3339</v>
      </c>
      <c r="F18" s="294" t="s">
        <v>3355</v>
      </c>
      <c r="G18" s="294" t="s">
        <v>1462</v>
      </c>
      <c r="H18" s="294" t="s">
        <v>3386</v>
      </c>
      <c r="I18" s="294" t="s">
        <v>3400</v>
      </c>
      <c r="J18" s="294" t="s">
        <v>3415</v>
      </c>
      <c r="K18" s="294" t="s">
        <v>1000</v>
      </c>
      <c r="L18" s="294" t="s">
        <v>3438</v>
      </c>
      <c r="M18" s="294" t="s">
        <v>3449</v>
      </c>
    </row>
    <row r="19" spans="2:13" ht="18" customHeight="1" thickBot="1" x14ac:dyDescent="0.35">
      <c r="B19" s="280"/>
      <c r="C19" s="287" t="s">
        <v>400</v>
      </c>
      <c r="D19" s="282"/>
      <c r="E19" s="282"/>
      <c r="F19" s="282"/>
      <c r="G19" s="282"/>
      <c r="H19" s="282"/>
      <c r="I19" s="282"/>
      <c r="J19" s="282" t="s">
        <v>2947</v>
      </c>
      <c r="K19" s="282" t="s">
        <v>3279</v>
      </c>
      <c r="L19" s="282"/>
      <c r="M19" s="282"/>
    </row>
    <row r="20" spans="2:13" ht="18" customHeight="1" x14ac:dyDescent="0.4">
      <c r="B20" s="283">
        <v>8</v>
      </c>
      <c r="C20" s="288" t="s">
        <v>512</v>
      </c>
      <c r="D20" s="294" t="s">
        <v>3326</v>
      </c>
      <c r="E20" s="294" t="s">
        <v>3340</v>
      </c>
      <c r="F20" s="294" t="s">
        <v>2112</v>
      </c>
      <c r="G20" s="294" t="s">
        <v>3371</v>
      </c>
      <c r="H20" s="294" t="s">
        <v>1078</v>
      </c>
      <c r="I20" s="294" t="s">
        <v>3401</v>
      </c>
      <c r="J20" s="294" t="s">
        <v>3416</v>
      </c>
      <c r="K20" s="294" t="s">
        <v>3428</v>
      </c>
      <c r="L20" s="294" t="s">
        <v>3439</v>
      </c>
      <c r="M20" s="294" t="s">
        <v>3450</v>
      </c>
    </row>
    <row r="21" spans="2:13" ht="18" customHeight="1" thickBot="1" x14ac:dyDescent="0.35">
      <c r="B21" s="280"/>
      <c r="C21" s="287" t="s">
        <v>400</v>
      </c>
      <c r="D21" s="282"/>
      <c r="E21" s="282"/>
      <c r="F21" s="282"/>
      <c r="G21" s="282"/>
      <c r="H21" s="282"/>
      <c r="I21" s="282" t="s">
        <v>247</v>
      </c>
      <c r="J21" s="282" t="s">
        <v>2947</v>
      </c>
      <c r="K21" s="282" t="s">
        <v>649</v>
      </c>
      <c r="L21" s="282" t="s">
        <v>2947</v>
      </c>
      <c r="M21" s="282" t="s">
        <v>2947</v>
      </c>
    </row>
    <row r="22" spans="2:13" ht="18" customHeight="1" x14ac:dyDescent="0.4">
      <c r="B22" s="283">
        <v>9</v>
      </c>
      <c r="C22" s="288" t="s">
        <v>243</v>
      </c>
      <c r="D22" s="294" t="s">
        <v>3327</v>
      </c>
      <c r="E22" s="294" t="s">
        <v>3341</v>
      </c>
      <c r="F22" s="294" t="s">
        <v>3356</v>
      </c>
      <c r="G22" s="294" t="s">
        <v>3372</v>
      </c>
      <c r="H22" s="294" t="s">
        <v>3387</v>
      </c>
      <c r="I22" s="294" t="s">
        <v>3402</v>
      </c>
      <c r="J22" s="294" t="s">
        <v>3417</v>
      </c>
      <c r="K22" s="294" t="s">
        <v>1078</v>
      </c>
      <c r="L22" s="294" t="s">
        <v>3440</v>
      </c>
      <c r="M22" s="295"/>
    </row>
    <row r="23" spans="2:13" ht="18" customHeight="1" thickBot="1" x14ac:dyDescent="0.35">
      <c r="B23" s="280"/>
      <c r="C23" s="287" t="s">
        <v>400</v>
      </c>
      <c r="D23" s="282"/>
      <c r="E23" s="282"/>
      <c r="F23" s="282" t="s">
        <v>572</v>
      </c>
      <c r="G23" s="282"/>
      <c r="H23" s="282"/>
      <c r="I23" s="282"/>
      <c r="J23" s="282" t="s">
        <v>572</v>
      </c>
      <c r="K23" s="282"/>
      <c r="L23" s="282" t="s">
        <v>572</v>
      </c>
      <c r="M23" s="296"/>
    </row>
    <row r="24" spans="2:13" ht="18" customHeight="1" x14ac:dyDescent="0.4">
      <c r="B24" s="283">
        <v>10</v>
      </c>
      <c r="C24" s="286" t="s">
        <v>511</v>
      </c>
      <c r="D24" s="294" t="s">
        <v>3328</v>
      </c>
      <c r="E24" s="294" t="s">
        <v>3342</v>
      </c>
      <c r="F24" s="294" t="s">
        <v>3357</v>
      </c>
      <c r="G24" s="294" t="s">
        <v>3373</v>
      </c>
      <c r="H24" s="294" t="s">
        <v>3388</v>
      </c>
      <c r="I24" s="294" t="s">
        <v>326</v>
      </c>
      <c r="J24" s="294" t="s">
        <v>3418</v>
      </c>
      <c r="K24" s="294" t="s">
        <v>3429</v>
      </c>
      <c r="L24" s="294" t="s">
        <v>258</v>
      </c>
      <c r="M24" s="294" t="s">
        <v>1479</v>
      </c>
    </row>
    <row r="25" spans="2:13" ht="18" customHeight="1" thickBot="1" x14ac:dyDescent="0.35">
      <c r="B25" s="280"/>
      <c r="C25" s="287" t="s">
        <v>400</v>
      </c>
      <c r="D25" s="282" t="s">
        <v>3281</v>
      </c>
      <c r="E25" s="282"/>
      <c r="F25" s="282"/>
      <c r="G25" s="282" t="s">
        <v>3278</v>
      </c>
      <c r="H25" s="282"/>
      <c r="I25" s="282"/>
      <c r="J25" s="282"/>
      <c r="K25" s="282"/>
      <c r="L25" s="282"/>
      <c r="M25" s="282"/>
    </row>
    <row r="26" spans="2:13" ht="18" customHeight="1" x14ac:dyDescent="0.4">
      <c r="B26" s="283">
        <v>11</v>
      </c>
      <c r="C26" s="289" t="s">
        <v>3253</v>
      </c>
      <c r="D26" s="294" t="s">
        <v>3464</v>
      </c>
      <c r="E26" s="294" t="s">
        <v>3343</v>
      </c>
      <c r="F26" s="294" t="s">
        <v>3358</v>
      </c>
      <c r="G26" s="294" t="s">
        <v>3374</v>
      </c>
      <c r="H26" s="294" t="s">
        <v>351</v>
      </c>
      <c r="I26" s="294" t="s">
        <v>3403</v>
      </c>
      <c r="J26" s="294" t="s">
        <v>1813</v>
      </c>
      <c r="K26" s="294" t="s">
        <v>2157</v>
      </c>
      <c r="L26" s="294" t="s">
        <v>3441</v>
      </c>
      <c r="M26" s="294" t="s">
        <v>3451</v>
      </c>
    </row>
    <row r="27" spans="2:13" ht="18" customHeight="1" thickBot="1" x14ac:dyDescent="0.35">
      <c r="B27" s="280"/>
      <c r="C27" s="287" t="s">
        <v>400</v>
      </c>
      <c r="D27" s="282" t="s">
        <v>691</v>
      </c>
      <c r="E27" s="282"/>
      <c r="F27" s="282"/>
      <c r="G27" s="282"/>
      <c r="H27" s="282"/>
      <c r="I27" s="282" t="s">
        <v>635</v>
      </c>
      <c r="J27" s="282" t="s">
        <v>635</v>
      </c>
      <c r="K27" s="282" t="s">
        <v>635</v>
      </c>
      <c r="L27" s="282"/>
      <c r="M27" s="282"/>
    </row>
    <row r="28" spans="2:13" ht="18" customHeight="1" x14ac:dyDescent="0.4">
      <c r="B28" s="283">
        <v>12</v>
      </c>
      <c r="C28" s="279" t="s">
        <v>3244</v>
      </c>
      <c r="D28" s="294" t="s">
        <v>3329</v>
      </c>
      <c r="E28" s="294" t="s">
        <v>3344</v>
      </c>
      <c r="F28" s="294" t="s">
        <v>3359</v>
      </c>
      <c r="G28" s="294" t="s">
        <v>3375</v>
      </c>
      <c r="H28" s="294" t="s">
        <v>1881</v>
      </c>
      <c r="I28" s="294" t="s">
        <v>1607</v>
      </c>
      <c r="J28" s="294" t="s">
        <v>1845</v>
      </c>
      <c r="K28" s="294" t="s">
        <v>3430</v>
      </c>
      <c r="L28" s="294" t="s">
        <v>3442</v>
      </c>
      <c r="M28" s="294" t="s">
        <v>1612</v>
      </c>
    </row>
    <row r="29" spans="2:13" ht="18" customHeight="1" thickBot="1" x14ac:dyDescent="0.35">
      <c r="B29" s="280"/>
      <c r="C29" s="287" t="s">
        <v>400</v>
      </c>
      <c r="D29" s="282"/>
      <c r="E29" s="282"/>
      <c r="F29" s="282"/>
      <c r="G29" s="282"/>
      <c r="H29" s="282"/>
      <c r="I29" s="282"/>
      <c r="J29" s="282"/>
      <c r="K29" s="282"/>
      <c r="L29" s="282"/>
      <c r="M29" s="282"/>
    </row>
    <row r="30" spans="2:13" ht="18" customHeight="1" x14ac:dyDescent="0.4">
      <c r="B30" s="283">
        <v>13</v>
      </c>
      <c r="C30" s="286" t="s">
        <v>517</v>
      </c>
      <c r="D30" s="294" t="s">
        <v>3330</v>
      </c>
      <c r="E30" s="294" t="s">
        <v>3345</v>
      </c>
      <c r="F30" s="294" t="s">
        <v>3360</v>
      </c>
      <c r="G30" s="294" t="s">
        <v>3376</v>
      </c>
      <c r="H30" s="294" t="s">
        <v>3389</v>
      </c>
      <c r="I30" s="294" t="s">
        <v>3404</v>
      </c>
      <c r="J30" s="294" t="s">
        <v>3419</v>
      </c>
      <c r="K30" s="294" t="s">
        <v>3431</v>
      </c>
      <c r="L30" s="294" t="s">
        <v>3443</v>
      </c>
      <c r="M30" s="294" t="s">
        <v>3452</v>
      </c>
    </row>
    <row r="31" spans="2:13" ht="18" customHeight="1" thickBot="1" x14ac:dyDescent="0.35">
      <c r="B31" s="280"/>
      <c r="C31" s="287" t="s">
        <v>400</v>
      </c>
      <c r="D31" s="282" t="s">
        <v>3279</v>
      </c>
      <c r="E31" s="282" t="s">
        <v>624</v>
      </c>
      <c r="F31" s="282"/>
      <c r="G31" s="282"/>
      <c r="H31" s="282"/>
      <c r="I31" s="282"/>
      <c r="J31" s="282"/>
      <c r="K31" s="282"/>
      <c r="L31" s="282" t="s">
        <v>635</v>
      </c>
      <c r="M31" s="282" t="s">
        <v>3277</v>
      </c>
    </row>
    <row r="32" spans="2:13" ht="18" customHeight="1" x14ac:dyDescent="0.4">
      <c r="B32" s="283">
        <v>14</v>
      </c>
      <c r="C32" s="286" t="s">
        <v>2942</v>
      </c>
      <c r="D32" s="294" t="s">
        <v>1840</v>
      </c>
      <c r="E32" s="294" t="s">
        <v>1548</v>
      </c>
      <c r="F32" s="294" t="s">
        <v>3361</v>
      </c>
      <c r="G32" s="294" t="s">
        <v>2066</v>
      </c>
      <c r="H32" s="294" t="s">
        <v>3390</v>
      </c>
      <c r="I32" s="294" t="s">
        <v>3405</v>
      </c>
      <c r="J32" s="294" t="s">
        <v>3420</v>
      </c>
      <c r="K32" s="294" t="s">
        <v>1575</v>
      </c>
      <c r="L32" s="294" t="s">
        <v>3444</v>
      </c>
      <c r="M32" s="294" t="s">
        <v>3453</v>
      </c>
    </row>
    <row r="33" spans="2:14" ht="18" customHeight="1" thickBot="1" x14ac:dyDescent="0.35">
      <c r="B33" s="280"/>
      <c r="C33" s="287" t="s">
        <v>400</v>
      </c>
      <c r="D33" s="282" t="s">
        <v>597</v>
      </c>
      <c r="E33" s="282"/>
      <c r="F33" s="282" t="s">
        <v>597</v>
      </c>
      <c r="G33" s="282"/>
      <c r="H33" s="282"/>
      <c r="I33" s="282"/>
      <c r="J33" s="282"/>
      <c r="K33" s="282"/>
      <c r="L33" s="282"/>
      <c r="M33" s="282"/>
    </row>
    <row r="34" spans="2:14" ht="18" customHeight="1" x14ac:dyDescent="0.4">
      <c r="B34" s="283">
        <v>15</v>
      </c>
      <c r="C34" s="286" t="s">
        <v>1199</v>
      </c>
      <c r="D34" s="294" t="s">
        <v>3331</v>
      </c>
      <c r="E34" s="294" t="s">
        <v>1520</v>
      </c>
      <c r="F34" s="294" t="s">
        <v>3362</v>
      </c>
      <c r="G34" s="294" t="s">
        <v>1495</v>
      </c>
      <c r="H34" s="294" t="s">
        <v>3391</v>
      </c>
      <c r="I34" s="294" t="s">
        <v>3406</v>
      </c>
      <c r="J34" s="294" t="s">
        <v>3421</v>
      </c>
      <c r="K34" s="294" t="s">
        <v>1078</v>
      </c>
      <c r="L34" s="295"/>
      <c r="M34" s="295"/>
    </row>
    <row r="35" spans="2:14" ht="18" customHeight="1" thickBot="1" x14ac:dyDescent="0.35">
      <c r="B35" s="280"/>
      <c r="C35" s="287" t="s">
        <v>400</v>
      </c>
      <c r="D35" s="282"/>
      <c r="E35" s="282"/>
      <c r="F35" s="282"/>
      <c r="G35" s="282"/>
      <c r="H35" s="282"/>
      <c r="I35" s="282"/>
      <c r="J35" s="282"/>
      <c r="K35" s="282"/>
      <c r="L35" s="296"/>
      <c r="M35" s="296"/>
    </row>
    <row r="36" spans="2:14" ht="18" customHeight="1" x14ac:dyDescent="0.4">
      <c r="B36" s="283">
        <v>16</v>
      </c>
      <c r="C36" s="286" t="s">
        <v>514</v>
      </c>
      <c r="D36" s="294" t="s">
        <v>1865</v>
      </c>
      <c r="E36" s="294" t="s">
        <v>3346</v>
      </c>
      <c r="F36" s="294" t="s">
        <v>3363</v>
      </c>
      <c r="G36" s="294" t="s">
        <v>3377</v>
      </c>
      <c r="H36" s="294" t="s">
        <v>3392</v>
      </c>
      <c r="I36" s="294" t="s">
        <v>3407</v>
      </c>
      <c r="J36" s="294" t="s">
        <v>3422</v>
      </c>
      <c r="K36" s="294" t="s">
        <v>1078</v>
      </c>
      <c r="L36" s="295"/>
      <c r="M36" s="295"/>
    </row>
    <row r="37" spans="2:14" ht="18" customHeight="1" thickBot="1" x14ac:dyDescent="0.35">
      <c r="B37" s="280"/>
      <c r="C37" s="287" t="s">
        <v>400</v>
      </c>
      <c r="D37" s="282"/>
      <c r="E37" s="282"/>
      <c r="F37" s="282"/>
      <c r="G37" s="282"/>
      <c r="H37" s="282"/>
      <c r="I37" s="282"/>
      <c r="J37" s="282"/>
      <c r="K37" s="282"/>
      <c r="L37" s="296"/>
      <c r="M37" s="296"/>
    </row>
    <row r="38" spans="2:14" ht="18" customHeight="1" x14ac:dyDescent="0.4">
      <c r="B38" s="283">
        <v>17</v>
      </c>
      <c r="C38" s="286" t="s">
        <v>968</v>
      </c>
      <c r="D38" s="294" t="s">
        <v>3332</v>
      </c>
      <c r="E38" s="294" t="s">
        <v>3347</v>
      </c>
      <c r="F38" s="294" t="s">
        <v>316</v>
      </c>
      <c r="G38" s="294" t="s">
        <v>3378</v>
      </c>
      <c r="H38" s="294" t="s">
        <v>3393</v>
      </c>
      <c r="I38" s="294" t="s">
        <v>3408</v>
      </c>
      <c r="J38" s="294" t="s">
        <v>3423</v>
      </c>
      <c r="K38" s="294" t="s">
        <v>3432</v>
      </c>
      <c r="L38" s="295"/>
      <c r="M38" s="295"/>
    </row>
    <row r="39" spans="2:14" ht="18" customHeight="1" thickBot="1" x14ac:dyDescent="0.35">
      <c r="B39" s="280"/>
      <c r="C39" s="287" t="s">
        <v>400</v>
      </c>
      <c r="D39" s="282"/>
      <c r="E39" s="282"/>
      <c r="F39" s="282"/>
      <c r="G39" s="282"/>
      <c r="H39" s="282"/>
      <c r="I39" s="282"/>
      <c r="J39" s="282"/>
      <c r="K39" s="282"/>
      <c r="L39" s="296"/>
      <c r="M39" s="296"/>
    </row>
    <row r="40" spans="2:14" ht="18" customHeight="1" x14ac:dyDescent="0.4">
      <c r="B40" s="283">
        <v>18</v>
      </c>
      <c r="C40" s="286" t="s">
        <v>3265</v>
      </c>
      <c r="D40" s="294" t="s">
        <v>2159</v>
      </c>
      <c r="E40" s="294" t="s">
        <v>3348</v>
      </c>
      <c r="F40" s="294" t="s">
        <v>3364</v>
      </c>
      <c r="G40" s="294" t="s">
        <v>3379</v>
      </c>
      <c r="H40" s="294" t="s">
        <v>3394</v>
      </c>
      <c r="I40" s="294" t="s">
        <v>3409</v>
      </c>
      <c r="J40" s="294" t="s">
        <v>3424</v>
      </c>
      <c r="K40" s="294" t="s">
        <v>3433</v>
      </c>
      <c r="L40" s="294" t="s">
        <v>3445</v>
      </c>
      <c r="M40" s="294" t="s">
        <v>3454</v>
      </c>
    </row>
    <row r="41" spans="2:14" ht="18" customHeight="1" thickBot="1" x14ac:dyDescent="0.35">
      <c r="B41" s="280"/>
      <c r="C41" s="287" t="s">
        <v>400</v>
      </c>
      <c r="D41" s="282"/>
      <c r="E41" s="282"/>
      <c r="F41" s="282" t="s">
        <v>3278</v>
      </c>
      <c r="G41" s="282" t="s">
        <v>649</v>
      </c>
      <c r="H41" s="282"/>
      <c r="I41" s="282"/>
      <c r="J41" s="282" t="s">
        <v>247</v>
      </c>
      <c r="K41" s="282"/>
      <c r="L41" s="282"/>
      <c r="M41" s="282" t="s">
        <v>3278</v>
      </c>
    </row>
    <row r="42" spans="2:14" ht="18" x14ac:dyDescent="0.4">
      <c r="B42" s="283"/>
      <c r="C42" s="279" t="s">
        <v>3243</v>
      </c>
      <c r="D42" s="290"/>
      <c r="E42" s="290"/>
      <c r="F42" s="290"/>
      <c r="G42" s="290"/>
      <c r="H42" s="290"/>
      <c r="I42" s="294" t="s">
        <v>3410</v>
      </c>
      <c r="J42" s="290"/>
      <c r="K42" s="290"/>
      <c r="L42" s="290"/>
      <c r="M42" s="290"/>
    </row>
    <row r="43" spans="2:14" ht="13.5" thickBot="1" x14ac:dyDescent="0.35">
      <c r="B43" s="280"/>
      <c r="C43" s="281" t="s">
        <v>400</v>
      </c>
      <c r="D43" s="291"/>
      <c r="E43" s="291"/>
      <c r="F43" s="291"/>
      <c r="G43" s="291"/>
      <c r="H43" s="291"/>
      <c r="I43" s="282"/>
      <c r="J43" s="291"/>
      <c r="K43" s="291"/>
      <c r="L43" s="291"/>
      <c r="M43" s="291"/>
    </row>
    <row r="45" spans="2:14" x14ac:dyDescent="0.25">
      <c r="C45" s="4" t="s">
        <v>1078</v>
      </c>
    </row>
    <row r="47" spans="2:14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5">
      <c r="C48" s="4" t="s">
        <v>389</v>
      </c>
      <c r="D48" s="2" t="s">
        <v>810</v>
      </c>
      <c r="E48" s="2" t="s">
        <v>193</v>
      </c>
      <c r="F48" s="2" t="s">
        <v>2918</v>
      </c>
      <c r="G48" s="2" t="s">
        <v>3461</v>
      </c>
      <c r="H48" s="1"/>
      <c r="I48" s="1"/>
      <c r="J48" s="1"/>
      <c r="K48" s="1"/>
      <c r="L48" s="1"/>
      <c r="M48" s="1"/>
      <c r="N48" s="1"/>
    </row>
    <row r="49" spans="3:14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3:14" x14ac:dyDescent="0.25">
      <c r="C50" s="4" t="s">
        <v>3297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4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4" x14ac:dyDescent="0.25">
      <c r="C52" s="4" t="s">
        <v>3295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25">
      <c r="C54" s="4" t="s">
        <v>237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25">
      <c r="C56" s="4" t="s">
        <v>3462</v>
      </c>
      <c r="D56" s="2" t="s">
        <v>705</v>
      </c>
      <c r="E56" s="2" t="s">
        <v>3463</v>
      </c>
      <c r="F56" s="2" t="s">
        <v>2296</v>
      </c>
      <c r="G56" s="1"/>
      <c r="H56" s="1"/>
      <c r="I56" s="1"/>
      <c r="J56" s="1"/>
      <c r="K56" s="1"/>
      <c r="L56" s="1"/>
      <c r="M56" s="1"/>
      <c r="N56" s="1"/>
    </row>
    <row r="57" spans="3:14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4:14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4:14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4:14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4:14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4:14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4:14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4:14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4:14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4:14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4:14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4:14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4:14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4:14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4:14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4:14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4:14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4:14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4:14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4:14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4:14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4:14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4:14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4:14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4:14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4:14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4:14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4:14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4:14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4:14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4:14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4:14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4:14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4:14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4:14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4:14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4:14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4:14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4:14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4:14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4:14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4:14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4:14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4:14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4:14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4:14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4:14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4:14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4:14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4:14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4:14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4:14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4:14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4:14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4:14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4:14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4:14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4:14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4:14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4:14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4:14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4:14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4:14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4:14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4:14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4:14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4:14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4:14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4:14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4:14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4:14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4:14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4:14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4:14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4:14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4:14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4:14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4:14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4:14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4:14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4:14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4:14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4:14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4:14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4:14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4:14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4:14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4:14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4:14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4:14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4:14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4:14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4:14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4:14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4:14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4:14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4:14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4:14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4:14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4:14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4:14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4:14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4:14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4:14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4:14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4:14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4:14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4:14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4:14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4:14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4:14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4:14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4:14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4:14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4:14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4:14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4:14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4:14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4:14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4:14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4:14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4:14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4:14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4:14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4:14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4:14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4:14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4:14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4:14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4:14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4:14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4:14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4:14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4:14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4:14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4:14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4:14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4:14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4:14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4:14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4:14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4:14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4:14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4:14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4:14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4:14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4:14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4:14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4:14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4:14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4:14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4:14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4:14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4:14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4:14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4:14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4:14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4:14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4:14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4:14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4:14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4:14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4:14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4:14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4:14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4:14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4:14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4:14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4:14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4:14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4:14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4:14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4:14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</sheetData>
  <mergeCells count="1">
    <mergeCell ref="B3:M3"/>
  </mergeCells>
  <dataValidations count="1">
    <dataValidation type="list" allowBlank="1" showInputMessage="1" showErrorMessage="1" sqref="K42:M42 D42:H42">
      <formula1>$A$44:$A$501</formula1>
    </dataValidation>
  </dataValidations>
  <pageMargins left="0.7" right="0.7" top="0.75" bottom="0.75" header="0.3" footer="0.3"/>
  <pageSetup scale="41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47"/>
  <sheetViews>
    <sheetView zoomScale="80" zoomScaleNormal="80" workbookViewId="0">
      <selection activeCell="B3" sqref="B3:M3"/>
    </sheetView>
  </sheetViews>
  <sheetFormatPr defaultRowHeight="12.5" x14ac:dyDescent="0.25"/>
  <cols>
    <col min="1" max="1" width="3.1796875" customWidth="1"/>
    <col min="3" max="3" width="32.1796875" customWidth="1"/>
    <col min="4" max="13" width="20.81640625" customWidth="1"/>
  </cols>
  <sheetData>
    <row r="3" spans="2:13" ht="45" x14ac:dyDescent="0.9">
      <c r="B3" s="601" t="s">
        <v>2841</v>
      </c>
      <c r="C3" s="601"/>
      <c r="D3" s="601"/>
      <c r="E3" s="601"/>
      <c r="F3" s="601"/>
      <c r="G3" s="601"/>
      <c r="H3" s="601"/>
      <c r="I3" s="601"/>
      <c r="J3" s="601"/>
      <c r="K3" s="601"/>
      <c r="L3" s="601"/>
      <c r="M3" s="601"/>
    </row>
    <row r="4" spans="2:13" ht="13" x14ac:dyDescent="0.3">
      <c r="B4" s="225" t="s">
        <v>741</v>
      </c>
      <c r="C4" s="226" t="s">
        <v>398</v>
      </c>
      <c r="D4" s="225" t="s">
        <v>520</v>
      </c>
      <c r="E4" s="225" t="s">
        <v>519</v>
      </c>
      <c r="F4" s="225" t="s">
        <v>397</v>
      </c>
      <c r="G4" s="225" t="s">
        <v>524</v>
      </c>
      <c r="H4" s="225" t="s">
        <v>523</v>
      </c>
      <c r="I4" s="225" t="s">
        <v>522</v>
      </c>
      <c r="J4" s="225" t="s">
        <v>521</v>
      </c>
      <c r="K4" s="225" t="s">
        <v>399</v>
      </c>
      <c r="L4" s="225" t="s">
        <v>1189</v>
      </c>
      <c r="M4" s="225" t="s">
        <v>1190</v>
      </c>
    </row>
    <row r="5" spans="2:13" ht="18" x14ac:dyDescent="0.4">
      <c r="B5" s="234">
        <v>1</v>
      </c>
      <c r="C5" s="230" t="s">
        <v>511</v>
      </c>
      <c r="D5" s="236" t="s">
        <v>2957</v>
      </c>
      <c r="E5" s="236" t="s">
        <v>2958</v>
      </c>
      <c r="F5" s="236" t="s">
        <v>2959</v>
      </c>
      <c r="G5" s="236" t="s">
        <v>2960</v>
      </c>
      <c r="H5" s="236" t="s">
        <v>2441</v>
      </c>
      <c r="I5" s="236" t="s">
        <v>2961</v>
      </c>
      <c r="J5" s="236" t="s">
        <v>2962</v>
      </c>
      <c r="K5" s="236" t="s">
        <v>2963</v>
      </c>
      <c r="L5" s="236" t="s">
        <v>2964</v>
      </c>
      <c r="M5" s="236" t="s">
        <v>2965</v>
      </c>
    </row>
    <row r="6" spans="2:13" ht="13.5" thickBot="1" x14ac:dyDescent="0.35">
      <c r="B6" s="227"/>
      <c r="C6" s="228" t="s">
        <v>400</v>
      </c>
      <c r="D6" s="231"/>
      <c r="E6" s="231"/>
      <c r="F6" s="231"/>
      <c r="G6" s="231"/>
      <c r="H6" s="231"/>
      <c r="I6" s="231"/>
      <c r="J6" s="231"/>
      <c r="K6" s="231"/>
      <c r="L6" s="231"/>
      <c r="M6" s="231"/>
    </row>
    <row r="7" spans="2:13" ht="18" x14ac:dyDescent="0.4">
      <c r="B7" s="235">
        <v>2</v>
      </c>
      <c r="C7" s="229" t="s">
        <v>243</v>
      </c>
      <c r="D7" s="236" t="s">
        <v>2966</v>
      </c>
      <c r="E7" s="236" t="s">
        <v>2967</v>
      </c>
      <c r="F7" s="236" t="s">
        <v>2968</v>
      </c>
      <c r="G7" s="236" t="s">
        <v>2736</v>
      </c>
      <c r="H7" s="236" t="s">
        <v>2969</v>
      </c>
      <c r="I7" s="236" t="s">
        <v>2970</v>
      </c>
      <c r="J7" s="236" t="s">
        <v>2971</v>
      </c>
      <c r="K7" s="236" t="s">
        <v>2972</v>
      </c>
      <c r="L7" s="224" t="s">
        <v>2208</v>
      </c>
      <c r="M7" s="236"/>
    </row>
    <row r="8" spans="2:13" ht="13.5" thickBot="1" x14ac:dyDescent="0.35">
      <c r="B8" s="227"/>
      <c r="C8" s="228" t="s">
        <v>400</v>
      </c>
      <c r="D8" s="231"/>
      <c r="E8" s="231"/>
      <c r="F8" s="231"/>
      <c r="G8" s="231"/>
      <c r="H8" s="231"/>
      <c r="I8" s="231" t="s">
        <v>2840</v>
      </c>
      <c r="J8" s="231"/>
      <c r="K8" s="231"/>
      <c r="L8" s="231"/>
      <c r="M8" s="231"/>
    </row>
    <row r="9" spans="2:13" ht="18" x14ac:dyDescent="0.4">
      <c r="B9" s="235">
        <v>3</v>
      </c>
      <c r="C9" s="229" t="s">
        <v>240</v>
      </c>
      <c r="D9" s="236" t="s">
        <v>2974</v>
      </c>
      <c r="E9" s="236" t="s">
        <v>2975</v>
      </c>
      <c r="F9" s="236" t="s">
        <v>2976</v>
      </c>
      <c r="G9" s="236" t="s">
        <v>2977</v>
      </c>
      <c r="H9" s="236" t="s">
        <v>2978</v>
      </c>
      <c r="I9" s="236" t="s">
        <v>2979</v>
      </c>
      <c r="J9" s="236" t="s">
        <v>2980</v>
      </c>
      <c r="K9" s="236" t="s">
        <v>2981</v>
      </c>
      <c r="L9" s="236" t="s">
        <v>2488</v>
      </c>
      <c r="M9" s="236" t="s">
        <v>2982</v>
      </c>
    </row>
    <row r="10" spans="2:13" ht="13.5" thickBot="1" x14ac:dyDescent="0.35">
      <c r="B10" s="227"/>
      <c r="C10" s="228" t="s">
        <v>400</v>
      </c>
      <c r="D10" s="231"/>
      <c r="E10" s="231"/>
      <c r="F10" s="231"/>
      <c r="G10" s="231"/>
      <c r="H10" s="231"/>
      <c r="I10" s="231"/>
      <c r="J10" s="231"/>
      <c r="K10" s="231"/>
      <c r="L10" s="231" t="s">
        <v>2983</v>
      </c>
      <c r="M10" s="231" t="s">
        <v>2983</v>
      </c>
    </row>
    <row r="11" spans="2:13" ht="18" x14ac:dyDescent="0.4">
      <c r="B11" s="235">
        <v>4</v>
      </c>
      <c r="C11" s="229" t="s">
        <v>2948</v>
      </c>
      <c r="D11" s="236" t="s">
        <v>2984</v>
      </c>
      <c r="E11" s="236" t="s">
        <v>2985</v>
      </c>
      <c r="F11" s="236" t="s">
        <v>2986</v>
      </c>
      <c r="G11" s="236" t="s">
        <v>2987</v>
      </c>
      <c r="H11" s="236" t="s">
        <v>2988</v>
      </c>
      <c r="I11" s="236" t="s">
        <v>2989</v>
      </c>
      <c r="J11" s="236" t="s">
        <v>2990</v>
      </c>
      <c r="K11" s="236" t="s">
        <v>2991</v>
      </c>
      <c r="L11" s="236" t="s">
        <v>2992</v>
      </c>
      <c r="M11" s="236" t="s">
        <v>2993</v>
      </c>
    </row>
    <row r="12" spans="2:13" ht="13.5" thickBot="1" x14ac:dyDescent="0.35">
      <c r="B12" s="227"/>
      <c r="C12" s="228" t="s">
        <v>400</v>
      </c>
      <c r="D12" s="231"/>
      <c r="E12" s="231"/>
      <c r="F12" s="231"/>
      <c r="G12" s="231"/>
      <c r="H12" s="231" t="s">
        <v>2840</v>
      </c>
      <c r="I12" s="231" t="s">
        <v>286</v>
      </c>
      <c r="J12" s="231"/>
      <c r="K12" s="231"/>
      <c r="L12" s="232"/>
      <c r="M12" s="232"/>
    </row>
    <row r="13" spans="2:13" ht="18" x14ac:dyDescent="0.4">
      <c r="B13" s="235">
        <v>5</v>
      </c>
      <c r="C13" s="229" t="s">
        <v>2944</v>
      </c>
      <c r="D13" s="236" t="s">
        <v>2994</v>
      </c>
      <c r="E13" s="236" t="s">
        <v>2995</v>
      </c>
      <c r="F13" s="236" t="s">
        <v>2996</v>
      </c>
      <c r="G13" s="236" t="s">
        <v>2997</v>
      </c>
      <c r="H13" s="236" t="s">
        <v>2998</v>
      </c>
      <c r="I13" s="236" t="s">
        <v>2999</v>
      </c>
      <c r="J13" s="236" t="s">
        <v>3000</v>
      </c>
      <c r="K13" s="236" t="s">
        <v>3001</v>
      </c>
      <c r="L13" s="236" t="s">
        <v>3002</v>
      </c>
      <c r="M13" s="236" t="s">
        <v>3003</v>
      </c>
    </row>
    <row r="14" spans="2:13" ht="13.5" thickBot="1" x14ac:dyDescent="0.35">
      <c r="B14" s="227"/>
      <c r="C14" s="228" t="s">
        <v>400</v>
      </c>
      <c r="D14" s="231"/>
      <c r="E14" s="231"/>
      <c r="F14" s="231" t="s">
        <v>2840</v>
      </c>
      <c r="G14" s="231"/>
      <c r="H14" s="231"/>
      <c r="I14" s="231"/>
      <c r="J14" s="231"/>
      <c r="K14" s="231"/>
      <c r="L14" s="231"/>
      <c r="M14" s="231"/>
    </row>
    <row r="15" spans="2:13" ht="18" x14ac:dyDescent="0.4">
      <c r="B15" s="235">
        <v>6</v>
      </c>
      <c r="C15" s="230" t="s">
        <v>517</v>
      </c>
      <c r="D15" s="236" t="s">
        <v>3004</v>
      </c>
      <c r="E15" s="236" t="s">
        <v>3005</v>
      </c>
      <c r="F15" s="236" t="s">
        <v>3006</v>
      </c>
      <c r="G15" s="236" t="s">
        <v>3007</v>
      </c>
      <c r="H15" s="236" t="s">
        <v>3008</v>
      </c>
      <c r="I15" s="236" t="s">
        <v>3009</v>
      </c>
      <c r="J15" s="236" t="s">
        <v>3010</v>
      </c>
      <c r="K15" s="236" t="s">
        <v>2745</v>
      </c>
      <c r="L15" s="236" t="s">
        <v>3011</v>
      </c>
      <c r="M15" s="236" t="s">
        <v>3012</v>
      </c>
    </row>
    <row r="16" spans="2:13" ht="13.5" thickBot="1" x14ac:dyDescent="0.35">
      <c r="B16" s="227"/>
      <c r="C16" s="228" t="s">
        <v>400</v>
      </c>
      <c r="D16" s="231"/>
      <c r="E16" s="231" t="s">
        <v>2954</v>
      </c>
      <c r="F16" s="231" t="s">
        <v>237</v>
      </c>
      <c r="G16" s="231" t="s">
        <v>2511</v>
      </c>
      <c r="H16" s="231"/>
      <c r="I16" s="231" t="s">
        <v>2511</v>
      </c>
      <c r="J16" s="231"/>
      <c r="K16" s="231" t="s">
        <v>2511</v>
      </c>
      <c r="L16" s="231"/>
      <c r="M16" s="231" t="s">
        <v>2511</v>
      </c>
    </row>
    <row r="17" spans="2:13" ht="18" x14ac:dyDescent="0.4">
      <c r="B17" s="235">
        <v>7</v>
      </c>
      <c r="C17" s="229" t="s">
        <v>1199</v>
      </c>
      <c r="D17" s="236" t="s">
        <v>3013</v>
      </c>
      <c r="E17" s="236" t="s">
        <v>3014</v>
      </c>
      <c r="F17" s="236" t="s">
        <v>3015</v>
      </c>
      <c r="G17" s="236" t="s">
        <v>3016</v>
      </c>
      <c r="H17" s="236" t="s">
        <v>3017</v>
      </c>
      <c r="I17" s="236" t="s">
        <v>3018</v>
      </c>
      <c r="J17" s="236" t="s">
        <v>3019</v>
      </c>
      <c r="K17" s="236" t="s">
        <v>3020</v>
      </c>
      <c r="L17" s="224" t="s">
        <v>2208</v>
      </c>
      <c r="M17" s="236"/>
    </row>
    <row r="18" spans="2:13" ht="13.5" thickBot="1" x14ac:dyDescent="0.35">
      <c r="B18" s="227"/>
      <c r="C18" s="228" t="s">
        <v>400</v>
      </c>
      <c r="D18" s="231"/>
      <c r="E18" s="231"/>
      <c r="F18" s="231"/>
      <c r="G18" s="231"/>
      <c r="H18" s="231"/>
      <c r="I18" s="231"/>
      <c r="J18" s="231"/>
      <c r="K18" s="231"/>
      <c r="L18" s="231"/>
      <c r="M18" s="231"/>
    </row>
    <row r="19" spans="2:13" ht="18" x14ac:dyDescent="0.4">
      <c r="B19" s="235">
        <v>8</v>
      </c>
      <c r="C19" s="229" t="s">
        <v>512</v>
      </c>
      <c r="D19" s="236" t="s">
        <v>3022</v>
      </c>
      <c r="E19" s="236" t="s">
        <v>3023</v>
      </c>
      <c r="F19" s="236" t="s">
        <v>3024</v>
      </c>
      <c r="G19" s="236" t="s">
        <v>3025</v>
      </c>
      <c r="H19" s="236" t="s">
        <v>3026</v>
      </c>
      <c r="I19" s="224" t="s">
        <v>2208</v>
      </c>
      <c r="J19" s="236" t="s">
        <v>3027</v>
      </c>
      <c r="K19" s="236" t="s">
        <v>3028</v>
      </c>
      <c r="L19" s="236" t="s">
        <v>2822</v>
      </c>
      <c r="M19" s="236"/>
    </row>
    <row r="20" spans="2:13" ht="13.5" thickBot="1" x14ac:dyDescent="0.35">
      <c r="B20" s="227"/>
      <c r="C20" s="228" t="s">
        <v>400</v>
      </c>
      <c r="D20" s="231"/>
      <c r="E20" s="231"/>
      <c r="F20" s="231"/>
      <c r="G20" s="231"/>
      <c r="H20" s="231"/>
      <c r="I20" s="231"/>
      <c r="J20" s="231" t="s">
        <v>2934</v>
      </c>
      <c r="K20" s="231" t="s">
        <v>286</v>
      </c>
      <c r="L20" s="231" t="s">
        <v>286</v>
      </c>
      <c r="M20" s="231" t="s">
        <v>286</v>
      </c>
    </row>
    <row r="21" spans="2:13" ht="18" x14ac:dyDescent="0.4">
      <c r="B21" s="235">
        <v>9</v>
      </c>
      <c r="C21" s="229" t="s">
        <v>968</v>
      </c>
      <c r="D21" s="236" t="s">
        <v>3029</v>
      </c>
      <c r="E21" s="236" t="s">
        <v>3030</v>
      </c>
      <c r="F21" s="236" t="s">
        <v>3031</v>
      </c>
      <c r="G21" s="236" t="s">
        <v>3032</v>
      </c>
      <c r="H21" s="236" t="s">
        <v>2735</v>
      </c>
      <c r="I21" s="236" t="s">
        <v>3033</v>
      </c>
      <c r="J21" s="236" t="s">
        <v>3034</v>
      </c>
      <c r="K21" s="236" t="s">
        <v>3035</v>
      </c>
      <c r="L21" s="236" t="s">
        <v>3036</v>
      </c>
      <c r="M21" s="236" t="s">
        <v>2758</v>
      </c>
    </row>
    <row r="22" spans="2:13" ht="13.5" thickBot="1" x14ac:dyDescent="0.35">
      <c r="B22" s="227"/>
      <c r="C22" s="228" t="s">
        <v>400</v>
      </c>
      <c r="D22" s="231"/>
      <c r="E22" s="231"/>
      <c r="F22" s="231"/>
      <c r="G22" s="231"/>
      <c r="H22" s="231"/>
      <c r="I22" s="231"/>
      <c r="J22" s="231"/>
      <c r="K22" s="231"/>
      <c r="L22" s="231"/>
      <c r="M22" s="231"/>
    </row>
    <row r="23" spans="2:13" ht="18" x14ac:dyDescent="0.4">
      <c r="B23" s="235">
        <v>10</v>
      </c>
      <c r="C23" s="229" t="s">
        <v>514</v>
      </c>
      <c r="D23" s="236" t="s">
        <v>3037</v>
      </c>
      <c r="E23" s="236" t="s">
        <v>3038</v>
      </c>
      <c r="F23" s="236" t="s">
        <v>3039</v>
      </c>
      <c r="G23" s="236" t="s">
        <v>3040</v>
      </c>
      <c r="H23" s="236" t="s">
        <v>3041</v>
      </c>
      <c r="I23" s="236" t="s">
        <v>3042</v>
      </c>
      <c r="J23" s="236" t="s">
        <v>3043</v>
      </c>
      <c r="K23" s="236" t="s">
        <v>3044</v>
      </c>
      <c r="L23" s="236" t="s">
        <v>3045</v>
      </c>
      <c r="M23" s="236" t="s">
        <v>2809</v>
      </c>
    </row>
    <row r="24" spans="2:13" ht="13.5" thickBot="1" x14ac:dyDescent="0.35">
      <c r="B24" s="227"/>
      <c r="C24" s="228" t="s">
        <v>400</v>
      </c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2:13" ht="18" x14ac:dyDescent="0.4">
      <c r="B25" s="235">
        <v>11</v>
      </c>
      <c r="C25" s="229" t="s">
        <v>221</v>
      </c>
      <c r="D25" s="236" t="s">
        <v>3046</v>
      </c>
      <c r="E25" s="236" t="s">
        <v>3047</v>
      </c>
      <c r="F25" s="236" t="s">
        <v>3048</v>
      </c>
      <c r="G25" s="236" t="s">
        <v>3049</v>
      </c>
      <c r="H25" s="236" t="s">
        <v>3050</v>
      </c>
      <c r="I25" s="236" t="s">
        <v>3051</v>
      </c>
      <c r="J25" s="236" t="s">
        <v>3052</v>
      </c>
      <c r="K25" s="236" t="s">
        <v>3053</v>
      </c>
      <c r="L25" s="236" t="s">
        <v>3054</v>
      </c>
      <c r="M25" s="236" t="s">
        <v>3055</v>
      </c>
    </row>
    <row r="26" spans="2:13" ht="13.5" thickBot="1" x14ac:dyDescent="0.35">
      <c r="B26" s="227"/>
      <c r="C26" s="228" t="s">
        <v>400</v>
      </c>
      <c r="D26" s="231" t="s">
        <v>2934</v>
      </c>
      <c r="E26" s="231" t="s">
        <v>2934</v>
      </c>
      <c r="F26" s="231" t="s">
        <v>2934</v>
      </c>
      <c r="G26" s="231" t="s">
        <v>286</v>
      </c>
      <c r="H26" s="231" t="s">
        <v>286</v>
      </c>
      <c r="I26" s="231" t="s">
        <v>286</v>
      </c>
      <c r="J26" s="231" t="s">
        <v>2840</v>
      </c>
      <c r="K26" s="231" t="s">
        <v>2840</v>
      </c>
      <c r="L26" s="231"/>
      <c r="M26" s="231"/>
    </row>
    <row r="27" spans="2:13" ht="18" x14ac:dyDescent="0.4">
      <c r="B27" s="235">
        <v>12</v>
      </c>
      <c r="C27" s="230" t="s">
        <v>2942</v>
      </c>
      <c r="D27" s="236" t="s">
        <v>3056</v>
      </c>
      <c r="E27" s="236" t="s">
        <v>3057</v>
      </c>
      <c r="F27" s="236" t="s">
        <v>3058</v>
      </c>
      <c r="G27" s="236" t="s">
        <v>3059</v>
      </c>
      <c r="H27" s="236" t="s">
        <v>3060</v>
      </c>
      <c r="I27" s="236" t="s">
        <v>3061</v>
      </c>
      <c r="J27" s="236" t="s">
        <v>3062</v>
      </c>
      <c r="K27" s="236" t="s">
        <v>2754</v>
      </c>
      <c r="L27" s="236" t="s">
        <v>3063</v>
      </c>
      <c r="M27" s="236" t="s">
        <v>3064</v>
      </c>
    </row>
    <row r="28" spans="2:13" ht="13.5" thickBot="1" x14ac:dyDescent="0.35">
      <c r="B28" s="227"/>
      <c r="C28" s="228" t="s">
        <v>400</v>
      </c>
      <c r="D28" s="231"/>
      <c r="E28" s="231"/>
      <c r="F28" s="231"/>
      <c r="G28" s="231"/>
      <c r="H28" s="231"/>
      <c r="I28" s="231"/>
      <c r="J28" s="231"/>
      <c r="K28" s="231"/>
      <c r="L28" s="231"/>
      <c r="M28" s="231"/>
    </row>
    <row r="29" spans="2:13" ht="18" x14ac:dyDescent="0.4">
      <c r="B29" s="235">
        <v>13</v>
      </c>
      <c r="C29" s="230" t="s">
        <v>504</v>
      </c>
      <c r="D29" s="236" t="s">
        <v>3065</v>
      </c>
      <c r="E29" s="236" t="s">
        <v>3066</v>
      </c>
      <c r="F29" s="236" t="s">
        <v>3067</v>
      </c>
      <c r="G29" s="236" t="s">
        <v>3068</v>
      </c>
      <c r="H29" s="236" t="s">
        <v>3069</v>
      </c>
      <c r="I29" s="236" t="s">
        <v>3070</v>
      </c>
      <c r="J29" s="236" t="s">
        <v>3071</v>
      </c>
      <c r="K29" s="236" t="s">
        <v>3072</v>
      </c>
      <c r="L29" s="224" t="s">
        <v>2208</v>
      </c>
      <c r="M29" s="236"/>
    </row>
    <row r="30" spans="2:13" ht="13.5" thickBot="1" x14ac:dyDescent="0.35">
      <c r="B30" s="227"/>
      <c r="C30" s="228" t="s">
        <v>400</v>
      </c>
      <c r="D30" s="231"/>
      <c r="E30" s="231" t="s">
        <v>2951</v>
      </c>
      <c r="F30" s="231"/>
      <c r="G30" s="231"/>
      <c r="H30" s="231"/>
      <c r="I30" s="231"/>
      <c r="J30" s="231"/>
      <c r="K30" s="231"/>
      <c r="L30" s="231"/>
      <c r="M30" s="231"/>
    </row>
    <row r="31" spans="2:13" ht="18" x14ac:dyDescent="0.4">
      <c r="B31" s="235">
        <v>14</v>
      </c>
      <c r="C31" s="230" t="s">
        <v>515</v>
      </c>
      <c r="D31" s="236" t="s">
        <v>3073</v>
      </c>
      <c r="E31" s="236" t="s">
        <v>3074</v>
      </c>
      <c r="F31" s="236" t="s">
        <v>3075</v>
      </c>
      <c r="G31" s="236" t="s">
        <v>3076</v>
      </c>
      <c r="H31" s="236" t="s">
        <v>3077</v>
      </c>
      <c r="I31" s="236" t="s">
        <v>3078</v>
      </c>
      <c r="J31" s="236" t="s">
        <v>3079</v>
      </c>
      <c r="K31" s="236" t="s">
        <v>2456</v>
      </c>
      <c r="L31" s="236" t="s">
        <v>3080</v>
      </c>
      <c r="M31" s="236" t="s">
        <v>2774</v>
      </c>
    </row>
    <row r="32" spans="2:13" ht="13.5" thickBot="1" x14ac:dyDescent="0.35">
      <c r="B32" s="227"/>
      <c r="C32" s="228" t="s">
        <v>400</v>
      </c>
      <c r="D32" s="231"/>
      <c r="E32" s="231"/>
      <c r="F32" s="231" t="s">
        <v>3081</v>
      </c>
      <c r="G32" s="231"/>
      <c r="H32" s="231"/>
      <c r="I32" s="231"/>
      <c r="J32" s="231" t="s">
        <v>2840</v>
      </c>
      <c r="K32" s="231" t="s">
        <v>3081</v>
      </c>
      <c r="L32" s="233" t="s">
        <v>2931</v>
      </c>
      <c r="M32" s="233" t="s">
        <v>3081</v>
      </c>
    </row>
    <row r="33" spans="2:13" ht="18" x14ac:dyDescent="0.4">
      <c r="B33" s="235">
        <v>15</v>
      </c>
      <c r="C33" s="229" t="s">
        <v>2624</v>
      </c>
      <c r="D33" s="236" t="s">
        <v>3082</v>
      </c>
      <c r="E33" s="236" t="s">
        <v>3083</v>
      </c>
      <c r="F33" s="236" t="s">
        <v>3084</v>
      </c>
      <c r="G33" s="236" t="s">
        <v>2419</v>
      </c>
      <c r="H33" s="236" t="s">
        <v>3085</v>
      </c>
      <c r="I33" s="236" t="s">
        <v>3086</v>
      </c>
      <c r="J33" s="236"/>
      <c r="K33" s="236" t="s">
        <v>3087</v>
      </c>
      <c r="L33" s="236" t="s">
        <v>3088</v>
      </c>
      <c r="M33" s="236" t="s">
        <v>3089</v>
      </c>
    </row>
    <row r="34" spans="2:13" ht="13.5" thickBot="1" x14ac:dyDescent="0.35">
      <c r="B34" s="227"/>
      <c r="C34" s="228" t="s">
        <v>400</v>
      </c>
      <c r="D34" s="231"/>
      <c r="E34" s="231"/>
      <c r="F34" s="231"/>
      <c r="G34" s="231"/>
      <c r="H34" s="231"/>
      <c r="I34" s="231"/>
      <c r="J34" s="231" t="s">
        <v>389</v>
      </c>
      <c r="K34" s="231"/>
      <c r="L34" s="231"/>
      <c r="M34" s="231"/>
    </row>
    <row r="35" spans="2:13" ht="18" x14ac:dyDescent="0.4">
      <c r="B35" s="235">
        <v>16</v>
      </c>
      <c r="C35" s="230" t="s">
        <v>891</v>
      </c>
      <c r="D35" s="236" t="s">
        <v>3090</v>
      </c>
      <c r="E35" s="236" t="s">
        <v>3091</v>
      </c>
      <c r="F35" s="236" t="s">
        <v>3092</v>
      </c>
      <c r="G35" s="236" t="s">
        <v>3093</v>
      </c>
      <c r="H35" s="236" t="s">
        <v>3094</v>
      </c>
      <c r="I35" s="236" t="s">
        <v>3095</v>
      </c>
      <c r="J35" s="236" t="s">
        <v>3096</v>
      </c>
      <c r="K35" s="236" t="s">
        <v>2463</v>
      </c>
      <c r="L35" s="236" t="s">
        <v>3097</v>
      </c>
      <c r="M35" s="236" t="s">
        <v>3098</v>
      </c>
    </row>
    <row r="36" spans="2:13" ht="13.5" thickBot="1" x14ac:dyDescent="0.35">
      <c r="B36" s="227"/>
      <c r="C36" s="228" t="s">
        <v>400</v>
      </c>
      <c r="D36" s="231"/>
      <c r="E36" s="231"/>
      <c r="F36" s="231"/>
      <c r="G36" s="231" t="s">
        <v>2930</v>
      </c>
      <c r="H36" s="231"/>
      <c r="I36" s="231"/>
      <c r="J36" s="231"/>
      <c r="K36" s="231"/>
      <c r="L36" s="232"/>
      <c r="M36" s="232"/>
    </row>
    <row r="37" spans="2:13" ht="18" x14ac:dyDescent="0.4">
      <c r="B37" s="235">
        <v>17</v>
      </c>
      <c r="C37" s="229" t="s">
        <v>2945</v>
      </c>
      <c r="D37" s="236" t="s">
        <v>3099</v>
      </c>
      <c r="E37" s="236" t="s">
        <v>3100</v>
      </c>
      <c r="F37" s="236" t="s">
        <v>3101</v>
      </c>
      <c r="G37" s="236" t="s">
        <v>2818</v>
      </c>
      <c r="H37" s="236" t="s">
        <v>2787</v>
      </c>
      <c r="I37" s="236" t="s">
        <v>3102</v>
      </c>
      <c r="J37" s="236" t="s">
        <v>2395</v>
      </c>
      <c r="K37" s="236" t="s">
        <v>3103</v>
      </c>
      <c r="L37" s="236" t="s">
        <v>3104</v>
      </c>
      <c r="M37" s="236" t="s">
        <v>3105</v>
      </c>
    </row>
    <row r="38" spans="2:13" ht="13.5" thickBot="1" x14ac:dyDescent="0.35">
      <c r="B38" s="227"/>
      <c r="C38" s="228" t="s">
        <v>400</v>
      </c>
      <c r="D38" s="231"/>
      <c r="E38" s="231"/>
      <c r="F38" s="231"/>
      <c r="G38" s="231"/>
      <c r="H38" s="231"/>
      <c r="I38" s="231"/>
      <c r="J38" s="231"/>
      <c r="K38" s="231"/>
      <c r="L38" s="232"/>
      <c r="M38" s="232"/>
    </row>
    <row r="39" spans="2:13" ht="18" x14ac:dyDescent="0.4">
      <c r="B39" s="235">
        <v>18</v>
      </c>
      <c r="C39" s="230" t="s">
        <v>513</v>
      </c>
      <c r="D39" s="236" t="s">
        <v>3106</v>
      </c>
      <c r="E39" s="236" t="s">
        <v>3107</v>
      </c>
      <c r="F39" s="236" t="s">
        <v>3108</v>
      </c>
      <c r="G39" s="236" t="s">
        <v>3109</v>
      </c>
      <c r="H39" s="236" t="s">
        <v>3110</v>
      </c>
      <c r="I39" s="236" t="s">
        <v>2821</v>
      </c>
      <c r="J39" s="236" t="s">
        <v>3111</v>
      </c>
      <c r="K39" s="236" t="s">
        <v>3112</v>
      </c>
      <c r="L39" s="236" t="s">
        <v>3113</v>
      </c>
      <c r="M39" s="236" t="s">
        <v>3114</v>
      </c>
    </row>
    <row r="40" spans="2:13" ht="13.5" thickBot="1" x14ac:dyDescent="0.35">
      <c r="B40" s="227"/>
      <c r="C40" s="228" t="s">
        <v>400</v>
      </c>
      <c r="D40" s="231"/>
      <c r="E40" s="231"/>
      <c r="F40" s="231"/>
      <c r="G40" s="231"/>
      <c r="H40" s="231"/>
      <c r="I40" s="231" t="s">
        <v>2511</v>
      </c>
      <c r="J40" s="231"/>
      <c r="K40" s="231"/>
      <c r="L40" s="232"/>
      <c r="M40" s="232"/>
    </row>
    <row r="41" spans="2:13" x14ac:dyDescent="0.25">
      <c r="I41" s="97"/>
      <c r="J41" s="97"/>
      <c r="K41" s="97"/>
      <c r="L41" s="76"/>
      <c r="M41" s="76"/>
    </row>
    <row r="42" spans="2:13" x14ac:dyDescent="0.25">
      <c r="C42" s="4" t="s">
        <v>2208</v>
      </c>
    </row>
    <row r="44" spans="2:13" ht="17.5" x14ac:dyDescent="0.35">
      <c r="C44" s="4" t="s">
        <v>247</v>
      </c>
      <c r="E44" s="236" t="s">
        <v>2973</v>
      </c>
    </row>
    <row r="45" spans="2:13" ht="17.5" x14ac:dyDescent="0.35">
      <c r="C45" s="152" t="s">
        <v>1200</v>
      </c>
      <c r="E45" s="236" t="s">
        <v>3021</v>
      </c>
    </row>
    <row r="46" spans="2:13" ht="17.5" x14ac:dyDescent="0.35">
      <c r="C46" s="152" t="s">
        <v>649</v>
      </c>
      <c r="E46" s="236" t="s">
        <v>3115</v>
      </c>
    </row>
    <row r="47" spans="2:13" ht="17.5" x14ac:dyDescent="0.35">
      <c r="C47" s="152" t="s">
        <v>597</v>
      </c>
      <c r="E47" s="223" t="s">
        <v>3116</v>
      </c>
    </row>
  </sheetData>
  <mergeCells count="1">
    <mergeCell ref="B3:M3"/>
  </mergeCells>
  <dataValidations count="1">
    <dataValidation type="list" allowBlank="1" showInputMessage="1" showErrorMessage="1" sqref="D6:M6 D12:M12 D28:M28 D26:M26 D24:M24 D22:M22 D8:M8 D14:M14 D30:M30 D32:M32 D20:M20 K10:M10 L34:M34 I16:M16 D10:I10 D16:G16 D18:M18 D34:J34 D36:L36 D38:M38 D40:M40">
      <formula1>$A$44:$A$501</formula1>
    </dataValidation>
  </dataValidation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="88" zoomScaleNormal="88" workbookViewId="0">
      <selection activeCell="S38" sqref="S38"/>
    </sheetView>
  </sheetViews>
  <sheetFormatPr defaultRowHeight="12.5" x14ac:dyDescent="0.25"/>
  <sheetData>
    <row r="1" spans="1:20" x14ac:dyDescent="0.25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</row>
    <row r="2" spans="1:20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</row>
    <row r="4" spans="1:20" x14ac:dyDescent="0.25">
      <c r="A4" s="269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</row>
    <row r="5" spans="1:20" x14ac:dyDescent="0.25">
      <c r="A5" s="269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</row>
    <row r="6" spans="1:20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</row>
    <row r="7" spans="1:20" x14ac:dyDescent="0.25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</row>
    <row r="8" spans="1:20" x14ac:dyDescent="0.25">
      <c r="A8" s="26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</row>
    <row r="9" spans="1:20" x14ac:dyDescent="0.25">
      <c r="A9" s="269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</row>
    <row r="10" spans="1:20" x14ac:dyDescent="0.25">
      <c r="A10" s="269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</row>
    <row r="11" spans="1:20" x14ac:dyDescent="0.25">
      <c r="A11" s="269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</row>
    <row r="12" spans="1:20" x14ac:dyDescent="0.25">
      <c r="A12" s="269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</row>
    <row r="13" spans="1:20" x14ac:dyDescent="0.25">
      <c r="A13" s="269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</row>
    <row r="14" spans="1:20" x14ac:dyDescent="0.25">
      <c r="A14" s="269"/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</row>
    <row r="15" spans="1:20" ht="15" x14ac:dyDescent="0.4">
      <c r="A15" s="269"/>
      <c r="B15" s="546" t="s">
        <v>3689</v>
      </c>
      <c r="C15" s="546"/>
      <c r="D15" s="546"/>
      <c r="E15" s="546"/>
      <c r="F15" s="269"/>
      <c r="G15" s="269"/>
      <c r="H15" s="546" t="s">
        <v>3676</v>
      </c>
      <c r="I15" s="546"/>
      <c r="J15" s="546"/>
      <c r="K15" s="546"/>
      <c r="L15" s="269"/>
      <c r="M15" s="269"/>
      <c r="N15" s="546" t="s">
        <v>5092</v>
      </c>
      <c r="O15" s="546"/>
      <c r="P15" s="546"/>
      <c r="Q15" s="546"/>
      <c r="R15" s="269"/>
      <c r="S15" s="269"/>
      <c r="T15" s="269"/>
    </row>
    <row r="16" spans="1:20" ht="15" x14ac:dyDescent="0.4">
      <c r="A16" s="269"/>
      <c r="B16" s="304"/>
      <c r="C16" s="304"/>
      <c r="D16" s="304"/>
      <c r="E16" s="304"/>
      <c r="F16" s="269"/>
      <c r="G16" s="269"/>
      <c r="H16" s="304"/>
      <c r="I16" s="304"/>
      <c r="J16" s="304"/>
      <c r="K16" s="304"/>
      <c r="L16" s="269"/>
      <c r="M16" s="269"/>
      <c r="N16" s="304"/>
      <c r="O16" s="304"/>
      <c r="P16" s="304"/>
      <c r="Q16" s="304"/>
      <c r="R16" s="269"/>
      <c r="S16" s="269"/>
      <c r="T16" s="269"/>
    </row>
    <row r="17" spans="1:20" x14ac:dyDescent="0.25">
      <c r="A17" s="269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</row>
    <row r="18" spans="1:20" x14ac:dyDescent="0.25">
      <c r="A18" s="269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</row>
    <row r="19" spans="1:20" x14ac:dyDescent="0.25">
      <c r="A19" s="269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</row>
    <row r="20" spans="1:20" x14ac:dyDescent="0.25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</row>
    <row r="21" spans="1:20" x14ac:dyDescent="0.25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</row>
    <row r="22" spans="1:20" x14ac:dyDescent="0.25">
      <c r="A22" s="269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</row>
    <row r="23" spans="1:20" x14ac:dyDescent="0.25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</row>
    <row r="24" spans="1:20" x14ac:dyDescent="0.25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</row>
    <row r="25" spans="1:20" x14ac:dyDescent="0.25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</row>
    <row r="26" spans="1:20" x14ac:dyDescent="0.25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</row>
    <row r="27" spans="1:20" x14ac:dyDescent="0.25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</row>
    <row r="28" spans="1:20" x14ac:dyDescent="0.25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</row>
    <row r="29" spans="1:20" x14ac:dyDescent="0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</row>
    <row r="30" spans="1:20" x14ac:dyDescent="0.25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</row>
    <row r="31" spans="1:20" ht="15" x14ac:dyDescent="0.4">
      <c r="A31" s="269"/>
      <c r="B31" s="546" t="s">
        <v>3677</v>
      </c>
      <c r="C31" s="546"/>
      <c r="D31" s="546"/>
      <c r="E31" s="546"/>
      <c r="F31" s="269"/>
      <c r="G31" s="269"/>
      <c r="H31" s="546" t="s">
        <v>3678</v>
      </c>
      <c r="I31" s="546"/>
      <c r="J31" s="546"/>
      <c r="K31" s="546"/>
      <c r="L31" s="269"/>
      <c r="M31" s="269"/>
      <c r="N31" s="546" t="s">
        <v>5184</v>
      </c>
      <c r="O31" s="546"/>
      <c r="P31" s="546"/>
      <c r="Q31" s="546"/>
      <c r="R31" s="269"/>
      <c r="S31" s="269"/>
      <c r="T31" s="269"/>
    </row>
    <row r="32" spans="1:20" ht="15" x14ac:dyDescent="0.4">
      <c r="A32" s="269"/>
      <c r="B32" s="304"/>
      <c r="C32" s="304"/>
      <c r="D32" s="304"/>
      <c r="E32" s="304"/>
      <c r="F32" s="269"/>
      <c r="G32" s="269"/>
      <c r="H32" s="304"/>
      <c r="I32" s="304"/>
      <c r="J32" s="304"/>
      <c r="K32" s="304"/>
      <c r="L32" s="269"/>
      <c r="M32" s="269"/>
      <c r="N32" s="304"/>
      <c r="O32" s="304"/>
      <c r="P32" s="304"/>
      <c r="Q32" s="304"/>
      <c r="R32" s="269"/>
      <c r="S32" s="269"/>
      <c r="T32" s="269"/>
    </row>
    <row r="33" spans="1:20" x14ac:dyDescent="0.25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</row>
    <row r="34" spans="1:20" x14ac:dyDescent="0.25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</row>
    <row r="35" spans="1:20" x14ac:dyDescent="0.25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</row>
    <row r="36" spans="1:20" x14ac:dyDescent="0.25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</row>
    <row r="37" spans="1:20" x14ac:dyDescent="0.25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</row>
    <row r="38" spans="1:20" x14ac:dyDescent="0.25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</row>
    <row r="39" spans="1:20" x14ac:dyDescent="0.25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</row>
    <row r="40" spans="1:20" x14ac:dyDescent="0.25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</row>
    <row r="41" spans="1:20" x14ac:dyDescent="0.25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</row>
    <row r="42" spans="1:20" x14ac:dyDescent="0.25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</row>
    <row r="43" spans="1:20" x14ac:dyDescent="0.25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</row>
    <row r="44" spans="1:20" x14ac:dyDescent="0.25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</row>
    <row r="45" spans="1:20" x14ac:dyDescent="0.25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</row>
    <row r="46" spans="1:20" x14ac:dyDescent="0.25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</row>
    <row r="47" spans="1:20" ht="15" x14ac:dyDescent="0.4">
      <c r="A47" s="269"/>
      <c r="B47" s="546" t="s">
        <v>5114</v>
      </c>
      <c r="C47" s="546"/>
      <c r="D47" s="546"/>
      <c r="E47" s="546"/>
      <c r="F47" s="269"/>
      <c r="G47" s="269"/>
      <c r="H47" s="546" t="s">
        <v>3679</v>
      </c>
      <c r="I47" s="546"/>
      <c r="J47" s="546"/>
      <c r="K47" s="546"/>
      <c r="L47" s="269"/>
      <c r="M47" s="269"/>
      <c r="N47" s="546" t="s">
        <v>3680</v>
      </c>
      <c r="O47" s="546"/>
      <c r="P47" s="546"/>
      <c r="Q47" s="546"/>
      <c r="R47" s="269"/>
      <c r="S47" s="269"/>
      <c r="T47" s="269"/>
    </row>
    <row r="48" spans="1:20" ht="15" x14ac:dyDescent="0.4">
      <c r="A48" s="269"/>
      <c r="B48" s="304"/>
      <c r="C48" s="304"/>
      <c r="D48" s="304"/>
      <c r="E48" s="304"/>
      <c r="F48" s="269"/>
      <c r="G48" s="269"/>
      <c r="H48" s="304"/>
      <c r="I48" s="304"/>
      <c r="J48" s="304"/>
      <c r="K48" s="304"/>
      <c r="L48" s="269"/>
      <c r="M48" s="269"/>
      <c r="N48" s="304"/>
      <c r="O48" s="304"/>
      <c r="P48" s="304"/>
      <c r="Q48" s="304"/>
      <c r="R48" s="269"/>
      <c r="S48" s="269"/>
      <c r="T48" s="269"/>
    </row>
    <row r="49" spans="1:20" x14ac:dyDescent="0.25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</row>
    <row r="50" spans="1:20" x14ac:dyDescent="0.25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</row>
    <row r="51" spans="1:20" x14ac:dyDescent="0.25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</row>
    <row r="52" spans="1:20" x14ac:dyDescent="0.25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</row>
    <row r="53" spans="1:20" x14ac:dyDescent="0.25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</row>
    <row r="54" spans="1:20" x14ac:dyDescent="0.25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</row>
    <row r="55" spans="1:20" x14ac:dyDescent="0.25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</row>
    <row r="56" spans="1:20" x14ac:dyDescent="0.25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</row>
    <row r="57" spans="1:20" x14ac:dyDescent="0.25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</row>
    <row r="58" spans="1:20" x14ac:dyDescent="0.25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</row>
    <row r="59" spans="1:20" x14ac:dyDescent="0.25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</row>
    <row r="60" spans="1:20" x14ac:dyDescent="0.25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</row>
    <row r="61" spans="1:20" x14ac:dyDescent="0.25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</row>
    <row r="62" spans="1:20" x14ac:dyDescent="0.25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</row>
    <row r="63" spans="1:20" ht="15" x14ac:dyDescent="0.4">
      <c r="A63" s="269"/>
      <c r="B63" s="546" t="s">
        <v>3681</v>
      </c>
      <c r="C63" s="546"/>
      <c r="D63" s="546"/>
      <c r="E63" s="546"/>
      <c r="F63" s="269"/>
      <c r="G63" s="269"/>
      <c r="H63" s="546" t="s">
        <v>3682</v>
      </c>
      <c r="I63" s="546"/>
      <c r="J63" s="546"/>
      <c r="K63" s="546"/>
      <c r="L63" s="269"/>
      <c r="M63" s="269"/>
      <c r="N63" s="546" t="s">
        <v>3683</v>
      </c>
      <c r="O63" s="546"/>
      <c r="P63" s="546"/>
      <c r="Q63" s="546"/>
      <c r="R63" s="269"/>
      <c r="S63" s="269"/>
      <c r="T63" s="269"/>
    </row>
    <row r="64" spans="1:20" ht="15" x14ac:dyDescent="0.4">
      <c r="A64" s="269"/>
      <c r="B64" s="304"/>
      <c r="C64" s="304"/>
      <c r="D64" s="304"/>
      <c r="E64" s="304"/>
      <c r="F64" s="269"/>
      <c r="G64" s="269"/>
      <c r="H64" s="304"/>
      <c r="I64" s="304"/>
      <c r="J64" s="304"/>
      <c r="K64" s="304"/>
      <c r="L64" s="269"/>
      <c r="M64" s="269"/>
      <c r="N64" s="304"/>
      <c r="O64" s="304"/>
      <c r="P64" s="304"/>
      <c r="Q64" s="304"/>
      <c r="R64" s="269"/>
      <c r="S64" s="269"/>
      <c r="T64" s="269"/>
    </row>
    <row r="65" spans="1:20" x14ac:dyDescent="0.25">
      <c r="A65" s="269"/>
      <c r="B65" s="269"/>
      <c r="C65" s="269"/>
      <c r="D65" s="269"/>
      <c r="E65" s="269"/>
      <c r="F65" s="269"/>
      <c r="G65" s="269"/>
      <c r="H65" s="268"/>
      <c r="I65" s="268"/>
      <c r="J65" s="268"/>
      <c r="K65" s="268"/>
      <c r="L65" s="269"/>
      <c r="M65" s="269"/>
      <c r="N65" s="269"/>
      <c r="O65" s="269"/>
      <c r="P65" s="269"/>
      <c r="Q65" s="269"/>
      <c r="R65" s="269"/>
      <c r="S65" s="269"/>
      <c r="T65" s="269"/>
    </row>
    <row r="66" spans="1:20" x14ac:dyDescent="0.25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</row>
    <row r="67" spans="1:20" x14ac:dyDescent="0.25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</row>
    <row r="68" spans="1:20" x14ac:dyDescent="0.25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</row>
    <row r="69" spans="1:20" x14ac:dyDescent="0.25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</row>
    <row r="70" spans="1:20" x14ac:dyDescent="0.25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</row>
    <row r="71" spans="1:20" x14ac:dyDescent="0.25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</row>
    <row r="72" spans="1:20" x14ac:dyDescent="0.25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</row>
    <row r="73" spans="1:20" x14ac:dyDescent="0.25">
      <c r="A73" s="269"/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</row>
    <row r="74" spans="1:20" x14ac:dyDescent="0.25">
      <c r="A74" s="269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</row>
    <row r="75" spans="1:20" x14ac:dyDescent="0.25">
      <c r="A75" s="269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</row>
    <row r="76" spans="1:20" x14ac:dyDescent="0.25">
      <c r="A76" s="269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</row>
    <row r="77" spans="1:20" x14ac:dyDescent="0.25">
      <c r="A77" s="269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</row>
    <row r="78" spans="1:20" x14ac:dyDescent="0.25">
      <c r="A78" s="269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</row>
    <row r="79" spans="1:20" ht="15" x14ac:dyDescent="0.4">
      <c r="A79" s="269"/>
      <c r="B79" s="546" t="s">
        <v>3684</v>
      </c>
      <c r="C79" s="546"/>
      <c r="D79" s="546"/>
      <c r="E79" s="546"/>
      <c r="F79" s="269"/>
      <c r="G79" s="269"/>
      <c r="H79" s="546" t="s">
        <v>3685</v>
      </c>
      <c r="I79" s="546"/>
      <c r="J79" s="546"/>
      <c r="K79" s="546"/>
      <c r="L79" s="269"/>
      <c r="M79" s="269"/>
      <c r="N79" s="546" t="s">
        <v>3686</v>
      </c>
      <c r="O79" s="546"/>
      <c r="P79" s="546"/>
      <c r="Q79" s="546"/>
      <c r="R79" s="269"/>
      <c r="S79" s="269"/>
      <c r="T79" s="269"/>
    </row>
    <row r="80" spans="1:20" x14ac:dyDescent="0.25">
      <c r="A80" s="269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</row>
    <row r="81" spans="1:20" x14ac:dyDescent="0.25">
      <c r="A81" s="269"/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</row>
    <row r="82" spans="1:20" x14ac:dyDescent="0.25">
      <c r="A82" s="269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</row>
    <row r="83" spans="1:20" x14ac:dyDescent="0.25">
      <c r="A83" s="269"/>
      <c r="B83" s="269"/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</row>
    <row r="84" spans="1:20" x14ac:dyDescent="0.25">
      <c r="A84" s="269"/>
      <c r="B84" s="269"/>
      <c r="C84" s="2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</row>
    <row r="85" spans="1:20" x14ac:dyDescent="0.25">
      <c r="A85" s="269"/>
      <c r="B85" s="269"/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</row>
    <row r="86" spans="1:20" x14ac:dyDescent="0.25">
      <c r="A86" s="269"/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</row>
    <row r="87" spans="1:20" x14ac:dyDescent="0.25">
      <c r="A87" s="269"/>
      <c r="B87" s="269"/>
      <c r="C87" s="2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</row>
    <row r="88" spans="1:20" x14ac:dyDescent="0.25">
      <c r="A88" s="269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</row>
    <row r="89" spans="1:20" x14ac:dyDescent="0.25">
      <c r="A89" s="269"/>
      <c r="B89" s="269"/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</row>
    <row r="90" spans="1:20" x14ac:dyDescent="0.25">
      <c r="A90" s="269"/>
      <c r="B90" s="269"/>
      <c r="C90" s="269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</row>
    <row r="91" spans="1:20" x14ac:dyDescent="0.25">
      <c r="A91" s="269"/>
      <c r="B91" s="269"/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</row>
    <row r="92" spans="1:20" x14ac:dyDescent="0.25">
      <c r="A92" s="269"/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</row>
    <row r="93" spans="1:20" x14ac:dyDescent="0.25">
      <c r="A93" s="269"/>
      <c r="B93" s="269"/>
      <c r="C93" s="2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</row>
    <row r="94" spans="1:20" x14ac:dyDescent="0.25">
      <c r="A94" s="269"/>
      <c r="B94" s="269"/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</row>
    <row r="95" spans="1:20" ht="15" x14ac:dyDescent="0.4">
      <c r="A95" s="269"/>
      <c r="B95" s="546" t="s">
        <v>3687</v>
      </c>
      <c r="C95" s="546"/>
      <c r="D95" s="546"/>
      <c r="E95" s="546"/>
      <c r="F95" s="269"/>
      <c r="G95" s="269"/>
      <c r="H95" s="546" t="s">
        <v>5262</v>
      </c>
      <c r="I95" s="546"/>
      <c r="J95" s="546"/>
      <c r="K95" s="546"/>
      <c r="L95" s="269"/>
      <c r="M95" s="269"/>
      <c r="N95" s="546" t="s">
        <v>3688</v>
      </c>
      <c r="O95" s="546"/>
      <c r="P95" s="546"/>
      <c r="Q95" s="546"/>
      <c r="R95" s="269"/>
      <c r="S95" s="269"/>
      <c r="T95" s="269"/>
    </row>
    <row r="96" spans="1:20" x14ac:dyDescent="0.25">
      <c r="A96" s="269"/>
      <c r="B96" s="269"/>
      <c r="C96" s="2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</row>
    <row r="97" spans="1:20" x14ac:dyDescent="0.25">
      <c r="A97" s="269"/>
      <c r="B97" s="269"/>
      <c r="C97" s="2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</row>
  </sheetData>
  <mergeCells count="18">
    <mergeCell ref="B15:E15"/>
    <mergeCell ref="H15:K15"/>
    <mergeCell ref="N15:Q15"/>
    <mergeCell ref="B31:E31"/>
    <mergeCell ref="H31:K31"/>
    <mergeCell ref="N31:Q31"/>
    <mergeCell ref="B47:E47"/>
    <mergeCell ref="H47:K47"/>
    <mergeCell ref="N47:Q47"/>
    <mergeCell ref="B63:E63"/>
    <mergeCell ref="H63:K63"/>
    <mergeCell ref="N63:Q63"/>
    <mergeCell ref="B79:E79"/>
    <mergeCell ref="H79:K79"/>
    <mergeCell ref="N79:Q79"/>
    <mergeCell ref="B95:E95"/>
    <mergeCell ref="H95:K95"/>
    <mergeCell ref="N95:Q95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workbookViewId="0">
      <selection activeCell="B3" sqref="B3:G40"/>
    </sheetView>
  </sheetViews>
  <sheetFormatPr defaultRowHeight="12.5" x14ac:dyDescent="0.25"/>
  <sheetData>
    <row r="2" spans="1:5" x14ac:dyDescent="0.25">
      <c r="A2" s="107"/>
      <c r="B2" s="107"/>
      <c r="C2" s="107"/>
      <c r="D2" s="107"/>
      <c r="E2" s="107"/>
    </row>
    <row r="3" spans="1:5" x14ac:dyDescent="0.25">
      <c r="A3" s="107"/>
      <c r="B3" s="107"/>
      <c r="C3" s="107"/>
      <c r="D3" s="107"/>
      <c r="E3" s="107"/>
    </row>
    <row r="4" spans="1:5" x14ac:dyDescent="0.25">
      <c r="A4" s="107"/>
      <c r="B4" s="107"/>
      <c r="C4" s="107"/>
      <c r="D4" s="107"/>
      <c r="E4" s="107"/>
    </row>
    <row r="5" spans="1:5" ht="18" x14ac:dyDescent="0.4">
      <c r="A5" s="107"/>
      <c r="B5" s="245">
        <v>1</v>
      </c>
      <c r="C5" s="219" t="s">
        <v>511</v>
      </c>
      <c r="D5" s="107"/>
      <c r="E5" s="107"/>
    </row>
    <row r="6" spans="1:5" ht="13" x14ac:dyDescent="0.3">
      <c r="A6" s="107"/>
      <c r="B6" s="246"/>
      <c r="C6" s="247"/>
      <c r="D6" s="107"/>
      <c r="E6" s="107"/>
    </row>
    <row r="7" spans="1:5" ht="18" x14ac:dyDescent="0.4">
      <c r="A7" s="107"/>
      <c r="B7" s="245">
        <v>2</v>
      </c>
      <c r="C7" s="218" t="s">
        <v>243</v>
      </c>
      <c r="D7" s="107"/>
      <c r="E7" s="107"/>
    </row>
    <row r="8" spans="1:5" ht="13" x14ac:dyDescent="0.3">
      <c r="A8" s="107"/>
      <c r="B8" s="246"/>
      <c r="C8" s="247"/>
      <c r="D8" s="107"/>
      <c r="E8" s="107"/>
    </row>
    <row r="9" spans="1:5" ht="18" x14ac:dyDescent="0.4">
      <c r="A9" s="107"/>
      <c r="B9" s="245">
        <v>3</v>
      </c>
      <c r="C9" s="218" t="s">
        <v>240</v>
      </c>
      <c r="D9" s="107"/>
      <c r="E9" s="107"/>
    </row>
    <row r="10" spans="1:5" ht="13" x14ac:dyDescent="0.3">
      <c r="A10" s="107"/>
      <c r="B10" s="246"/>
      <c r="C10" s="247"/>
      <c r="D10" s="107"/>
      <c r="E10" s="107"/>
    </row>
    <row r="11" spans="1:5" ht="18" x14ac:dyDescent="0.4">
      <c r="A11" s="107"/>
      <c r="B11" s="245">
        <v>4</v>
      </c>
      <c r="C11" s="218" t="s">
        <v>2948</v>
      </c>
      <c r="D11" s="107"/>
      <c r="E11" s="107"/>
    </row>
    <row r="12" spans="1:5" ht="13" x14ac:dyDescent="0.3">
      <c r="A12" s="107"/>
      <c r="B12" s="246"/>
      <c r="C12" s="247"/>
      <c r="D12" s="107"/>
      <c r="E12" s="107"/>
    </row>
    <row r="13" spans="1:5" ht="18" x14ac:dyDescent="0.4">
      <c r="A13" s="107"/>
      <c r="B13" s="245">
        <v>5</v>
      </c>
      <c r="C13" s="218" t="s">
        <v>2944</v>
      </c>
      <c r="D13" s="107"/>
      <c r="E13" s="107"/>
    </row>
    <row r="14" spans="1:5" ht="13" x14ac:dyDescent="0.3">
      <c r="A14" s="107"/>
      <c r="B14" s="246"/>
      <c r="C14" s="247"/>
      <c r="D14" s="107"/>
      <c r="E14" s="107"/>
    </row>
    <row r="15" spans="1:5" ht="18" x14ac:dyDescent="0.4">
      <c r="A15" s="107"/>
      <c r="B15" s="245">
        <v>6</v>
      </c>
      <c r="C15" s="219" t="s">
        <v>517</v>
      </c>
      <c r="D15" s="107"/>
      <c r="E15" s="107"/>
    </row>
    <row r="16" spans="1:5" ht="13" x14ac:dyDescent="0.3">
      <c r="A16" s="107"/>
      <c r="B16" s="246"/>
      <c r="C16" s="247"/>
      <c r="D16" s="107"/>
      <c r="E16" s="107"/>
    </row>
    <row r="17" spans="1:5" ht="18" x14ac:dyDescent="0.4">
      <c r="A17" s="107"/>
      <c r="B17" s="245">
        <v>7</v>
      </c>
      <c r="C17" s="218" t="s">
        <v>1199</v>
      </c>
      <c r="D17" s="107"/>
      <c r="E17" s="107"/>
    </row>
    <row r="18" spans="1:5" ht="13" x14ac:dyDescent="0.3">
      <c r="A18" s="107"/>
      <c r="B18" s="246"/>
      <c r="C18" s="247"/>
      <c r="D18" s="107"/>
      <c r="E18" s="107"/>
    </row>
    <row r="19" spans="1:5" ht="18" x14ac:dyDescent="0.4">
      <c r="A19" s="107"/>
      <c r="B19" s="245">
        <v>8</v>
      </c>
      <c r="C19" s="218" t="s">
        <v>512</v>
      </c>
      <c r="D19" s="107"/>
      <c r="E19" s="107"/>
    </row>
    <row r="20" spans="1:5" ht="13" x14ac:dyDescent="0.3">
      <c r="A20" s="107"/>
      <c r="B20" s="246"/>
      <c r="C20" s="247"/>
      <c r="D20" s="107"/>
      <c r="E20" s="107"/>
    </row>
    <row r="21" spans="1:5" ht="18" x14ac:dyDescent="0.4">
      <c r="A21" s="107"/>
      <c r="B21" s="245">
        <v>9</v>
      </c>
      <c r="C21" s="218" t="s">
        <v>968</v>
      </c>
      <c r="D21" s="107"/>
      <c r="E21" s="107"/>
    </row>
    <row r="22" spans="1:5" ht="13" x14ac:dyDescent="0.3">
      <c r="A22" s="107"/>
      <c r="B22" s="246"/>
      <c r="C22" s="247"/>
      <c r="D22" s="107"/>
      <c r="E22" s="107"/>
    </row>
    <row r="23" spans="1:5" ht="18" x14ac:dyDescent="0.4">
      <c r="A23" s="107"/>
      <c r="B23" s="245">
        <v>10</v>
      </c>
      <c r="C23" s="218" t="s">
        <v>514</v>
      </c>
      <c r="D23" s="107"/>
      <c r="E23" s="107"/>
    </row>
    <row r="24" spans="1:5" ht="13" x14ac:dyDescent="0.3">
      <c r="A24" s="107"/>
      <c r="B24" s="246"/>
      <c r="C24" s="247"/>
      <c r="D24" s="107"/>
      <c r="E24" s="107"/>
    </row>
    <row r="25" spans="1:5" ht="18" x14ac:dyDescent="0.4">
      <c r="A25" s="107"/>
      <c r="B25" s="245">
        <v>11</v>
      </c>
      <c r="C25" s="218" t="s">
        <v>221</v>
      </c>
      <c r="D25" s="107"/>
      <c r="E25" s="107"/>
    </row>
    <row r="26" spans="1:5" ht="13" x14ac:dyDescent="0.3">
      <c r="A26" s="107"/>
      <c r="B26" s="246"/>
      <c r="C26" s="247"/>
      <c r="D26" s="107"/>
      <c r="E26" s="107"/>
    </row>
    <row r="27" spans="1:5" ht="18" x14ac:dyDescent="0.4">
      <c r="A27" s="107"/>
      <c r="B27" s="245">
        <v>12</v>
      </c>
      <c r="C27" s="219" t="s">
        <v>2942</v>
      </c>
      <c r="D27" s="107"/>
      <c r="E27" s="107"/>
    </row>
    <row r="28" spans="1:5" ht="13" x14ac:dyDescent="0.3">
      <c r="A28" s="107"/>
      <c r="B28" s="246"/>
      <c r="C28" s="247"/>
      <c r="D28" s="107"/>
      <c r="E28" s="107"/>
    </row>
    <row r="29" spans="1:5" ht="18" x14ac:dyDescent="0.4">
      <c r="A29" s="107"/>
      <c r="B29" s="245">
        <v>13</v>
      </c>
      <c r="C29" s="219" t="s">
        <v>504</v>
      </c>
      <c r="D29" s="107"/>
      <c r="E29" s="107"/>
    </row>
    <row r="30" spans="1:5" ht="13" x14ac:dyDescent="0.3">
      <c r="A30" s="107"/>
      <c r="B30" s="246"/>
      <c r="C30" s="247"/>
      <c r="D30" s="107"/>
      <c r="E30" s="107"/>
    </row>
    <row r="31" spans="1:5" ht="18" x14ac:dyDescent="0.4">
      <c r="A31" s="107"/>
      <c r="B31" s="245">
        <v>14</v>
      </c>
      <c r="C31" s="219" t="s">
        <v>515</v>
      </c>
      <c r="D31" s="107"/>
      <c r="E31" s="107"/>
    </row>
    <row r="32" spans="1:5" ht="13" x14ac:dyDescent="0.3">
      <c r="A32" s="107"/>
      <c r="B32" s="246"/>
      <c r="C32" s="247"/>
      <c r="D32" s="107"/>
      <c r="E32" s="107"/>
    </row>
    <row r="33" spans="1:5" ht="18" x14ac:dyDescent="0.4">
      <c r="A33" s="107"/>
      <c r="B33" s="245">
        <v>15</v>
      </c>
      <c r="C33" s="218" t="s">
        <v>2624</v>
      </c>
      <c r="D33" s="107"/>
      <c r="E33" s="107"/>
    </row>
    <row r="34" spans="1:5" ht="13" x14ac:dyDescent="0.3">
      <c r="A34" s="107"/>
      <c r="B34" s="246"/>
      <c r="C34" s="247"/>
      <c r="D34" s="107"/>
      <c r="E34" s="107"/>
    </row>
    <row r="35" spans="1:5" ht="18" x14ac:dyDescent="0.4">
      <c r="A35" s="107"/>
      <c r="B35" s="245">
        <v>16</v>
      </c>
      <c r="C35" s="219" t="s">
        <v>891</v>
      </c>
      <c r="D35" s="107"/>
      <c r="E35" s="107"/>
    </row>
    <row r="36" spans="1:5" ht="13" x14ac:dyDescent="0.3">
      <c r="A36" s="107"/>
      <c r="B36" s="246"/>
      <c r="C36" s="247"/>
      <c r="D36" s="107"/>
      <c r="E36" s="107"/>
    </row>
    <row r="37" spans="1:5" ht="18" x14ac:dyDescent="0.4">
      <c r="A37" s="107"/>
      <c r="B37" s="245">
        <v>17</v>
      </c>
      <c r="C37" s="218" t="s">
        <v>2945</v>
      </c>
      <c r="D37" s="107"/>
      <c r="E37" s="107"/>
    </row>
    <row r="38" spans="1:5" ht="13" x14ac:dyDescent="0.3">
      <c r="A38" s="107"/>
      <c r="B38" s="246"/>
      <c r="C38" s="247"/>
      <c r="D38" s="107"/>
      <c r="E38" s="107"/>
    </row>
    <row r="39" spans="1:5" ht="18" x14ac:dyDescent="0.4">
      <c r="A39" s="107"/>
      <c r="B39" s="245">
        <v>18</v>
      </c>
      <c r="C39" s="219" t="s">
        <v>513</v>
      </c>
      <c r="D39" s="107"/>
      <c r="E39" s="107"/>
    </row>
    <row r="40" spans="1:5" ht="13" x14ac:dyDescent="0.3">
      <c r="A40" s="107"/>
      <c r="B40" s="246"/>
      <c r="C40" s="247"/>
      <c r="D40" s="107"/>
      <c r="E40" s="107"/>
    </row>
    <row r="41" spans="1:5" x14ac:dyDescent="0.25">
      <c r="A41" s="107"/>
      <c r="B41" s="107"/>
      <c r="C41" s="107"/>
      <c r="D41" s="107"/>
      <c r="E41" s="107"/>
    </row>
    <row r="42" spans="1:5" x14ac:dyDescent="0.25">
      <c r="A42" s="107"/>
      <c r="B42" s="107"/>
      <c r="C42" s="107"/>
      <c r="D42" s="107"/>
      <c r="E42" s="107"/>
    </row>
    <row r="43" spans="1:5" x14ac:dyDescent="0.25">
      <c r="A43" s="107"/>
      <c r="B43" s="107"/>
      <c r="C43" s="107"/>
      <c r="D43" s="107"/>
      <c r="E43" s="107"/>
    </row>
    <row r="44" spans="1:5" x14ac:dyDescent="0.25">
      <c r="A44" s="107"/>
      <c r="B44" s="107"/>
      <c r="C44" s="107"/>
      <c r="D44" s="107"/>
      <c r="E44" s="107"/>
    </row>
    <row r="45" spans="1:5" x14ac:dyDescent="0.25">
      <c r="A45" s="107"/>
      <c r="B45" s="107"/>
      <c r="C45" s="107"/>
      <c r="D45" s="107"/>
      <c r="E45" s="10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zoomScale="82" zoomScaleNormal="82" workbookViewId="0">
      <selection activeCell="F60" sqref="F60"/>
    </sheetView>
  </sheetViews>
  <sheetFormatPr defaultColWidth="8.81640625" defaultRowHeight="12.5" x14ac:dyDescent="0.25"/>
  <cols>
    <col min="2" max="2" width="24.1796875" customWidth="1"/>
    <col min="3" max="12" width="18.81640625" customWidth="1"/>
  </cols>
  <sheetData>
    <row r="1" spans="1:28" ht="20.25" customHeight="1" x14ac:dyDescent="0.4">
      <c r="A1" s="562" t="s">
        <v>2510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 ht="12.75" customHeight="1" x14ac:dyDescent="0.35">
      <c r="A2" s="204" t="s">
        <v>741</v>
      </c>
      <c r="B2" s="205" t="s">
        <v>398</v>
      </c>
      <c r="C2" s="204" t="s">
        <v>520</v>
      </c>
      <c r="D2" s="204" t="s">
        <v>519</v>
      </c>
      <c r="E2" s="204" t="s">
        <v>397</v>
      </c>
      <c r="F2" s="204" t="s">
        <v>524</v>
      </c>
      <c r="G2" s="204" t="s">
        <v>523</v>
      </c>
      <c r="H2" s="204" t="s">
        <v>522</v>
      </c>
      <c r="I2" s="204" t="s">
        <v>521</v>
      </c>
      <c r="J2" s="204" t="s">
        <v>399</v>
      </c>
      <c r="K2" s="204" t="s">
        <v>1189</v>
      </c>
      <c r="L2" s="204" t="s">
        <v>1190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28" ht="12.75" customHeight="1" thickBot="1" x14ac:dyDescent="0.35">
      <c r="A3" s="206">
        <v>1</v>
      </c>
      <c r="B3" s="207" t="s">
        <v>240</v>
      </c>
      <c r="C3" s="213" t="s">
        <v>2651</v>
      </c>
      <c r="D3" s="214" t="s">
        <v>2652</v>
      </c>
      <c r="E3" s="213" t="s">
        <v>2653</v>
      </c>
      <c r="F3" s="213" t="s">
        <v>2654</v>
      </c>
      <c r="G3" s="213" t="s">
        <v>2655</v>
      </c>
      <c r="H3" s="213" t="s">
        <v>2656</v>
      </c>
      <c r="I3" s="213" t="s">
        <v>2657</v>
      </c>
      <c r="J3" s="213" t="s">
        <v>2658</v>
      </c>
      <c r="K3" s="213" t="s">
        <v>2659</v>
      </c>
      <c r="L3" s="213" t="s">
        <v>2660</v>
      </c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1:28" ht="12.75" customHeight="1" thickBot="1" x14ac:dyDescent="0.35">
      <c r="A4" s="208"/>
      <c r="B4" s="209" t="s">
        <v>400</v>
      </c>
      <c r="C4" s="215"/>
      <c r="D4" s="214"/>
      <c r="E4" s="215"/>
      <c r="F4" s="215"/>
      <c r="G4" s="215"/>
      <c r="H4" s="217" t="s">
        <v>2511</v>
      </c>
      <c r="I4" s="215"/>
      <c r="J4" s="215" t="s">
        <v>635</v>
      </c>
      <c r="K4" s="215"/>
      <c r="L4" s="215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</row>
    <row r="5" spans="1:28" ht="12.75" customHeight="1" x14ac:dyDescent="0.3">
      <c r="A5" s="210">
        <v>2</v>
      </c>
      <c r="B5" s="211" t="s">
        <v>891</v>
      </c>
      <c r="C5" s="213" t="s">
        <v>2661</v>
      </c>
      <c r="D5" s="213" t="s">
        <v>2662</v>
      </c>
      <c r="E5" s="213" t="s">
        <v>2663</v>
      </c>
      <c r="F5" s="213" t="s">
        <v>2664</v>
      </c>
      <c r="G5" s="213" t="s">
        <v>2665</v>
      </c>
      <c r="H5" s="213" t="s">
        <v>2666</v>
      </c>
      <c r="I5" s="213" t="s">
        <v>2667</v>
      </c>
      <c r="J5" s="213" t="s">
        <v>2668</v>
      </c>
      <c r="K5" s="213" t="s">
        <v>2669</v>
      </c>
      <c r="L5" s="213" t="s">
        <v>2670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</row>
    <row r="6" spans="1:28" ht="12.75" customHeight="1" thickBot="1" x14ac:dyDescent="0.35">
      <c r="A6" s="208"/>
      <c r="B6" s="209" t="s">
        <v>400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</row>
    <row r="7" spans="1:28" ht="12.75" customHeight="1" x14ac:dyDescent="0.3">
      <c r="A7" s="210">
        <v>3</v>
      </c>
      <c r="B7" s="207" t="s">
        <v>221</v>
      </c>
      <c r="C7" s="213" t="s">
        <v>2671</v>
      </c>
      <c r="D7" s="213" t="s">
        <v>2672</v>
      </c>
      <c r="E7" s="213" t="s">
        <v>2673</v>
      </c>
      <c r="F7" s="213" t="s">
        <v>2674</v>
      </c>
      <c r="G7" s="213" t="s">
        <v>2675</v>
      </c>
      <c r="H7" s="213" t="s">
        <v>2676</v>
      </c>
      <c r="I7" s="213" t="s">
        <v>2677</v>
      </c>
      <c r="J7" s="213" t="s">
        <v>2678</v>
      </c>
      <c r="K7" s="213" t="s">
        <v>2679</v>
      </c>
      <c r="L7" s="213" t="s">
        <v>2680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ht="12.75" customHeight="1" thickBot="1" x14ac:dyDescent="0.35">
      <c r="A8" s="208"/>
      <c r="B8" s="209" t="s">
        <v>400</v>
      </c>
      <c r="C8" s="215" t="s">
        <v>247</v>
      </c>
      <c r="D8" s="215" t="s">
        <v>2321</v>
      </c>
      <c r="E8" s="215" t="s">
        <v>572</v>
      </c>
      <c r="F8" s="215" t="s">
        <v>247</v>
      </c>
      <c r="G8" s="215" t="s">
        <v>2321</v>
      </c>
      <c r="H8" s="215" t="s">
        <v>572</v>
      </c>
      <c r="I8" s="215" t="s">
        <v>247</v>
      </c>
      <c r="J8" s="215" t="s">
        <v>572</v>
      </c>
      <c r="K8" s="215"/>
      <c r="L8" s="215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spans="1:28" ht="12.75" customHeight="1" x14ac:dyDescent="0.3">
      <c r="A9" s="210">
        <v>4</v>
      </c>
      <c r="B9" s="211" t="s">
        <v>517</v>
      </c>
      <c r="C9" s="213" t="s">
        <v>2681</v>
      </c>
      <c r="D9" s="213" t="s">
        <v>2682</v>
      </c>
      <c r="E9" s="213" t="s">
        <v>2683</v>
      </c>
      <c r="F9" s="213" t="s">
        <v>2684</v>
      </c>
      <c r="G9" s="213" t="s">
        <v>2685</v>
      </c>
      <c r="H9" s="213" t="s">
        <v>2686</v>
      </c>
      <c r="I9" s="213" t="s">
        <v>2687</v>
      </c>
      <c r="J9" s="213" t="s">
        <v>2688</v>
      </c>
      <c r="K9" s="213" t="s">
        <v>2689</v>
      </c>
      <c r="L9" s="213" t="s">
        <v>2690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ht="12.75" customHeight="1" thickBot="1" x14ac:dyDescent="0.35">
      <c r="A10" s="208"/>
      <c r="B10" s="209" t="s">
        <v>400</v>
      </c>
      <c r="C10" s="215"/>
      <c r="D10" s="215" t="s">
        <v>635</v>
      </c>
      <c r="E10" s="215" t="s">
        <v>974</v>
      </c>
      <c r="F10" s="215"/>
      <c r="G10" s="215"/>
      <c r="H10" s="215"/>
      <c r="I10" s="215"/>
      <c r="J10" s="215"/>
      <c r="K10" s="215"/>
      <c r="L10" s="215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</row>
    <row r="11" spans="1:28" ht="12.75" customHeight="1" x14ac:dyDescent="0.3">
      <c r="A11" s="210">
        <v>5</v>
      </c>
      <c r="B11" s="207" t="s">
        <v>2039</v>
      </c>
      <c r="C11" s="213" t="s">
        <v>2691</v>
      </c>
      <c r="D11" s="213" t="s">
        <v>2692</v>
      </c>
      <c r="E11" s="213" t="s">
        <v>2693</v>
      </c>
      <c r="F11" s="213" t="s">
        <v>2694</v>
      </c>
      <c r="G11" s="213" t="s">
        <v>2695</v>
      </c>
      <c r="H11" s="213" t="s">
        <v>2696</v>
      </c>
      <c r="I11" s="213" t="s">
        <v>2697</v>
      </c>
      <c r="J11" s="213" t="s">
        <v>2431</v>
      </c>
      <c r="K11" s="213" t="s">
        <v>2698</v>
      </c>
      <c r="L11" s="213" t="s">
        <v>2699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</row>
    <row r="12" spans="1:28" ht="12.75" customHeight="1" thickBot="1" x14ac:dyDescent="0.35">
      <c r="A12" s="208"/>
      <c r="B12" s="209" t="s">
        <v>400</v>
      </c>
      <c r="C12" s="215"/>
      <c r="D12" s="215"/>
      <c r="E12" s="215"/>
      <c r="F12" s="215" t="s">
        <v>635</v>
      </c>
      <c r="G12" s="215"/>
      <c r="H12" s="215"/>
      <c r="I12" s="215"/>
      <c r="J12" s="215"/>
      <c r="K12" s="215"/>
      <c r="L12" s="215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</row>
    <row r="13" spans="1:28" ht="12.75" customHeight="1" x14ac:dyDescent="0.3">
      <c r="A13" s="210">
        <v>6</v>
      </c>
      <c r="B13" s="207" t="s">
        <v>2624</v>
      </c>
      <c r="C13" s="213" t="s">
        <v>2700</v>
      </c>
      <c r="D13" s="213" t="s">
        <v>2701</v>
      </c>
      <c r="E13" s="213" t="s">
        <v>2702</v>
      </c>
      <c r="F13" s="213" t="s">
        <v>2703</v>
      </c>
      <c r="G13" s="213" t="s">
        <v>2491</v>
      </c>
      <c r="H13" s="213" t="s">
        <v>2704</v>
      </c>
      <c r="I13" s="213" t="s">
        <v>2705</v>
      </c>
      <c r="J13" s="213" t="s">
        <v>2706</v>
      </c>
      <c r="K13" s="213" t="s">
        <v>2707</v>
      </c>
      <c r="L13" s="213" t="s">
        <v>2708</v>
      </c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</row>
    <row r="14" spans="1:28" ht="12.75" customHeight="1" thickBot="1" x14ac:dyDescent="0.35">
      <c r="A14" s="208"/>
      <c r="B14" s="209" t="s">
        <v>400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r="15" spans="1:28" ht="12.75" customHeight="1" x14ac:dyDescent="0.3">
      <c r="A15" s="210">
        <v>7</v>
      </c>
      <c r="B15" s="211" t="s">
        <v>2322</v>
      </c>
      <c r="C15" s="213" t="s">
        <v>2709</v>
      </c>
      <c r="D15" s="213" t="s">
        <v>2710</v>
      </c>
      <c r="E15" s="213" t="s">
        <v>2711</v>
      </c>
      <c r="F15" s="213" t="s">
        <v>2712</v>
      </c>
      <c r="G15" s="213" t="s">
        <v>2713</v>
      </c>
      <c r="H15" s="213" t="s">
        <v>2714</v>
      </c>
      <c r="I15" s="213" t="s">
        <v>2715</v>
      </c>
      <c r="J15" s="213" t="s">
        <v>2716</v>
      </c>
      <c r="K15" s="213" t="s">
        <v>2717</v>
      </c>
      <c r="L15" s="213" t="s">
        <v>2718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</row>
    <row r="16" spans="1:28" ht="12.75" customHeight="1" thickBot="1" x14ac:dyDescent="0.35">
      <c r="A16" s="208"/>
      <c r="B16" s="209" t="s">
        <v>400</v>
      </c>
      <c r="C16" s="215"/>
      <c r="D16" s="215"/>
      <c r="E16" s="215"/>
      <c r="F16" s="215"/>
      <c r="G16" s="215" t="s">
        <v>649</v>
      </c>
      <c r="H16" s="215"/>
      <c r="I16" s="215"/>
      <c r="J16" s="215"/>
      <c r="K16" s="215"/>
      <c r="L16" s="215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</row>
    <row r="17" spans="1:28" ht="12.75" customHeight="1" x14ac:dyDescent="0.3">
      <c r="A17" s="210">
        <v>8</v>
      </c>
      <c r="B17" s="211" t="s">
        <v>515</v>
      </c>
      <c r="C17" s="213" t="s">
        <v>2719</v>
      </c>
      <c r="D17" s="213" t="s">
        <v>2720</v>
      </c>
      <c r="E17" s="213" t="s">
        <v>2721</v>
      </c>
      <c r="F17" s="213" t="s">
        <v>2722</v>
      </c>
      <c r="G17" s="213" t="s">
        <v>2723</v>
      </c>
      <c r="H17" s="213" t="s">
        <v>2724</v>
      </c>
      <c r="I17" s="213" t="s">
        <v>2725</v>
      </c>
      <c r="J17" s="213" t="s">
        <v>2726</v>
      </c>
      <c r="K17" s="213" t="s">
        <v>2727</v>
      </c>
      <c r="L17" s="213" t="s">
        <v>2728</v>
      </c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 spans="1:28" ht="12.75" customHeight="1" thickBot="1" x14ac:dyDescent="0.35">
      <c r="A18" s="208"/>
      <c r="B18" s="209" t="s">
        <v>400</v>
      </c>
      <c r="C18" s="215" t="s">
        <v>572</v>
      </c>
      <c r="D18" s="215" t="s">
        <v>572</v>
      </c>
      <c r="E18" s="215" t="s">
        <v>572</v>
      </c>
      <c r="F18" s="215"/>
      <c r="G18" s="215"/>
      <c r="H18" s="215"/>
      <c r="I18" s="215"/>
      <c r="J18" s="215"/>
      <c r="K18" s="215"/>
      <c r="L18" s="215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r="19" spans="1:28" ht="12.75" customHeight="1" x14ac:dyDescent="0.3">
      <c r="A19" s="210">
        <v>9</v>
      </c>
      <c r="B19" s="207" t="s">
        <v>968</v>
      </c>
      <c r="C19" s="213" t="s">
        <v>2729</v>
      </c>
      <c r="D19" s="213" t="s">
        <v>2730</v>
      </c>
      <c r="E19" s="213" t="s">
        <v>2731</v>
      </c>
      <c r="F19" s="213" t="s">
        <v>2732</v>
      </c>
      <c r="G19" s="213" t="s">
        <v>2733</v>
      </c>
      <c r="H19" s="213" t="s">
        <v>2734</v>
      </c>
      <c r="I19" s="213" t="s">
        <v>2735</v>
      </c>
      <c r="J19" s="213" t="s">
        <v>2736</v>
      </c>
      <c r="K19" s="213" t="s">
        <v>2737</v>
      </c>
      <c r="L19" s="213" t="s">
        <v>2738</v>
      </c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1:28" ht="12.75" customHeight="1" thickBot="1" x14ac:dyDescent="0.35">
      <c r="A20" s="208"/>
      <c r="B20" s="209" t="s">
        <v>400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1:28" ht="12.75" customHeight="1" x14ac:dyDescent="0.3">
      <c r="A21" s="210">
        <v>10</v>
      </c>
      <c r="B21" s="207" t="s">
        <v>512</v>
      </c>
      <c r="C21" s="213" t="s">
        <v>2739</v>
      </c>
      <c r="D21" s="213" t="s">
        <v>2740</v>
      </c>
      <c r="E21" s="213" t="s">
        <v>2741</v>
      </c>
      <c r="F21" s="213" t="s">
        <v>2742</v>
      </c>
      <c r="G21" s="213" t="s">
        <v>2743</v>
      </c>
      <c r="H21" s="213" t="s">
        <v>2744</v>
      </c>
      <c r="I21" s="213" t="s">
        <v>2745</v>
      </c>
      <c r="J21" s="213" t="s">
        <v>2746</v>
      </c>
      <c r="K21" s="213" t="s">
        <v>2747</v>
      </c>
      <c r="L21" s="213" t="s">
        <v>2748</v>
      </c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1:28" ht="12.75" customHeight="1" thickBot="1" x14ac:dyDescent="0.35">
      <c r="A22" s="208"/>
      <c r="B22" s="209" t="s">
        <v>400</v>
      </c>
      <c r="C22" s="215"/>
      <c r="D22" s="215"/>
      <c r="E22" s="215"/>
      <c r="F22" s="215"/>
      <c r="G22" s="215"/>
      <c r="H22" s="215" t="s">
        <v>2618</v>
      </c>
      <c r="I22" s="215" t="s">
        <v>624</v>
      </c>
      <c r="J22" s="215" t="s">
        <v>624</v>
      </c>
      <c r="K22" s="215" t="s">
        <v>2618</v>
      </c>
      <c r="L22" s="215" t="s">
        <v>624</v>
      </c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1:28" ht="12.75" customHeight="1" x14ac:dyDescent="0.3">
      <c r="A23" s="210">
        <v>11</v>
      </c>
      <c r="B23" s="207" t="s">
        <v>1199</v>
      </c>
      <c r="C23" s="213" t="s">
        <v>2749</v>
      </c>
      <c r="D23" s="213" t="s">
        <v>2750</v>
      </c>
      <c r="E23" s="213" t="s">
        <v>2751</v>
      </c>
      <c r="F23" s="213" t="s">
        <v>2752</v>
      </c>
      <c r="G23" s="213" t="s">
        <v>2753</v>
      </c>
      <c r="H23" s="213" t="s">
        <v>2754</v>
      </c>
      <c r="I23" s="213" t="s">
        <v>2755</v>
      </c>
      <c r="J23" s="213" t="s">
        <v>2756</v>
      </c>
      <c r="K23" s="213" t="s">
        <v>2757</v>
      </c>
      <c r="L23" s="213" t="s">
        <v>2758</v>
      </c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1:28" ht="12.75" customHeight="1" thickBot="1" x14ac:dyDescent="0.35">
      <c r="A24" s="208"/>
      <c r="B24" s="209"/>
      <c r="C24" s="215"/>
      <c r="D24" s="215"/>
      <c r="E24" s="215"/>
      <c r="F24" s="215"/>
      <c r="G24" s="215"/>
      <c r="H24" s="215"/>
      <c r="I24" s="215" t="s">
        <v>2625</v>
      </c>
      <c r="J24" s="215"/>
      <c r="K24" s="215"/>
      <c r="L24" s="215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1:28" ht="12.75" customHeight="1" x14ac:dyDescent="0.3">
      <c r="A25" s="210">
        <v>12</v>
      </c>
      <c r="B25" s="211" t="s">
        <v>511</v>
      </c>
      <c r="C25" s="213" t="s">
        <v>2759</v>
      </c>
      <c r="D25" s="213" t="s">
        <v>2760</v>
      </c>
      <c r="E25" s="213" t="s">
        <v>2761</v>
      </c>
      <c r="F25" s="213" t="s">
        <v>2762</v>
      </c>
      <c r="G25" s="213" t="s">
        <v>2763</v>
      </c>
      <c r="H25" s="216" t="s">
        <v>2764</v>
      </c>
      <c r="I25" s="213" t="s">
        <v>2765</v>
      </c>
      <c r="J25" s="213" t="s">
        <v>2766</v>
      </c>
      <c r="K25" s="213" t="s">
        <v>2767</v>
      </c>
      <c r="L25" s="213" t="s">
        <v>2768</v>
      </c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1:28" ht="12.75" customHeight="1" thickBot="1" x14ac:dyDescent="0.35">
      <c r="A26" s="208"/>
      <c r="B26" s="209" t="s">
        <v>400</v>
      </c>
      <c r="C26" s="215"/>
      <c r="D26" s="215" t="s">
        <v>691</v>
      </c>
      <c r="E26" s="215"/>
      <c r="F26" s="215"/>
      <c r="G26" s="215"/>
      <c r="H26" s="215" t="s">
        <v>597</v>
      </c>
      <c r="I26" s="215"/>
      <c r="J26" s="215"/>
      <c r="K26" s="215"/>
      <c r="L26" s="215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1:28" ht="12.75" customHeight="1" thickBot="1" x14ac:dyDescent="0.35">
      <c r="A27" s="210">
        <v>13</v>
      </c>
      <c r="B27" s="207" t="s">
        <v>42</v>
      </c>
      <c r="C27" s="213" t="s">
        <v>2769</v>
      </c>
      <c r="D27" s="213" t="s">
        <v>2770</v>
      </c>
      <c r="E27" s="213" t="s">
        <v>2771</v>
      </c>
      <c r="F27" s="213" t="s">
        <v>2772</v>
      </c>
      <c r="G27" s="213" t="s">
        <v>2773</v>
      </c>
      <c r="H27" s="213" t="s">
        <v>2774</v>
      </c>
      <c r="I27" s="213" t="s">
        <v>2775</v>
      </c>
      <c r="J27" s="213" t="s">
        <v>2776</v>
      </c>
      <c r="K27" s="213" t="s">
        <v>2777</v>
      </c>
      <c r="L27" s="215" t="s">
        <v>2825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1:28" ht="12.75" customHeight="1" thickBot="1" x14ac:dyDescent="0.35">
      <c r="A28" s="208"/>
      <c r="B28" s="209" t="s">
        <v>400</v>
      </c>
      <c r="C28" s="215"/>
      <c r="D28" s="215"/>
      <c r="E28" s="215" t="s">
        <v>691</v>
      </c>
      <c r="F28" s="215"/>
      <c r="G28" s="215"/>
      <c r="H28" s="215"/>
      <c r="I28" s="215"/>
      <c r="J28" s="215"/>
      <c r="K28" s="215"/>
      <c r="L28" s="215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1:28" ht="12.75" customHeight="1" x14ac:dyDescent="0.3">
      <c r="A29" s="210">
        <v>14</v>
      </c>
      <c r="B29" s="207" t="s">
        <v>243</v>
      </c>
      <c r="C29" s="213" t="s">
        <v>2778</v>
      </c>
      <c r="D29" s="213" t="s">
        <v>2779</v>
      </c>
      <c r="E29" s="213" t="s">
        <v>2780</v>
      </c>
      <c r="F29" s="213" t="s">
        <v>2781</v>
      </c>
      <c r="G29" s="213" t="s">
        <v>2782</v>
      </c>
      <c r="H29" s="213" t="s">
        <v>2783</v>
      </c>
      <c r="I29" s="213" t="s">
        <v>2784</v>
      </c>
      <c r="J29" s="213" t="s">
        <v>2785</v>
      </c>
      <c r="K29" s="213" t="s">
        <v>2786</v>
      </c>
      <c r="L29" s="213" t="s">
        <v>2787</v>
      </c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1:28" ht="12.75" customHeight="1" thickBot="1" x14ac:dyDescent="0.35">
      <c r="A30" s="208"/>
      <c r="B30" s="209" t="s">
        <v>400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1:28" ht="12.75" customHeight="1" x14ac:dyDescent="0.3">
      <c r="A31" s="210">
        <v>15</v>
      </c>
      <c r="B31" s="207" t="s">
        <v>2620</v>
      </c>
      <c r="C31" s="213" t="s">
        <v>2788</v>
      </c>
      <c r="D31" s="213" t="s">
        <v>2789</v>
      </c>
      <c r="E31" s="213" t="s">
        <v>2790</v>
      </c>
      <c r="F31" s="213" t="s">
        <v>2791</v>
      </c>
      <c r="G31" s="213" t="s">
        <v>2792</v>
      </c>
      <c r="H31" s="213" t="s">
        <v>2793</v>
      </c>
      <c r="I31" s="213" t="s">
        <v>2794</v>
      </c>
      <c r="J31" s="213" t="s">
        <v>2795</v>
      </c>
      <c r="K31" s="213" t="s">
        <v>2796</v>
      </c>
      <c r="L31" s="213" t="s">
        <v>2797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1:28" ht="12.75" customHeight="1" thickBot="1" x14ac:dyDescent="0.35">
      <c r="A32" s="208"/>
      <c r="B32" s="209" t="s">
        <v>400</v>
      </c>
      <c r="C32" s="215"/>
      <c r="D32" s="215"/>
      <c r="E32" s="215"/>
      <c r="F32" s="215"/>
      <c r="G32" s="215"/>
      <c r="H32" s="215"/>
      <c r="I32" s="215" t="s">
        <v>635</v>
      </c>
      <c r="J32" s="215"/>
      <c r="K32" s="215"/>
      <c r="L32" s="215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1:28" ht="12.75" customHeight="1" x14ac:dyDescent="0.3">
      <c r="A33" s="210">
        <v>16</v>
      </c>
      <c r="B33" s="211" t="s">
        <v>513</v>
      </c>
      <c r="C33" s="213" t="s">
        <v>2798</v>
      </c>
      <c r="D33" s="213" t="s">
        <v>2799</v>
      </c>
      <c r="E33" s="213" t="s">
        <v>2800</v>
      </c>
      <c r="F33" s="213" t="s">
        <v>2801</v>
      </c>
      <c r="G33" s="213" t="s">
        <v>2802</v>
      </c>
      <c r="H33" s="213" t="s">
        <v>2472</v>
      </c>
      <c r="I33" s="213" t="s">
        <v>2803</v>
      </c>
      <c r="J33" s="213" t="s">
        <v>2804</v>
      </c>
      <c r="K33" s="213" t="s">
        <v>2805</v>
      </c>
      <c r="L33" s="213" t="s">
        <v>2806</v>
      </c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1:28" ht="12.75" customHeight="1" thickBot="1" x14ac:dyDescent="0.35">
      <c r="A34" s="208"/>
      <c r="B34" s="209" t="s">
        <v>400</v>
      </c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1:28" ht="12.75" customHeight="1" x14ac:dyDescent="0.3">
      <c r="A35" s="210">
        <v>17</v>
      </c>
      <c r="B35" s="207" t="s">
        <v>514</v>
      </c>
      <c r="C35" s="213" t="s">
        <v>2807</v>
      </c>
      <c r="D35" s="213" t="s">
        <v>2808</v>
      </c>
      <c r="E35" s="213" t="s">
        <v>2809</v>
      </c>
      <c r="F35" s="213" t="s">
        <v>2810</v>
      </c>
      <c r="G35" s="213" t="s">
        <v>2389</v>
      </c>
      <c r="H35" s="213" t="s">
        <v>2811</v>
      </c>
      <c r="I35" s="213" t="s">
        <v>2812</v>
      </c>
      <c r="J35" s="213" t="s">
        <v>2813</v>
      </c>
      <c r="K35" s="213" t="s">
        <v>2814</v>
      </c>
      <c r="L35" s="213" t="s">
        <v>2815</v>
      </c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1:28" ht="12.75" customHeight="1" thickBot="1" x14ac:dyDescent="0.35">
      <c r="A36" s="208"/>
      <c r="B36" s="209" t="s">
        <v>400</v>
      </c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1:28" ht="12.75" customHeight="1" x14ac:dyDescent="0.3">
      <c r="A37" s="210">
        <v>18</v>
      </c>
      <c r="B37" s="211" t="s">
        <v>504</v>
      </c>
      <c r="C37" s="213" t="s">
        <v>2816</v>
      </c>
      <c r="D37" s="213" t="s">
        <v>2817</v>
      </c>
      <c r="E37" s="213" t="s">
        <v>2818</v>
      </c>
      <c r="F37" s="213" t="s">
        <v>2819</v>
      </c>
      <c r="G37" s="213" t="s">
        <v>2820</v>
      </c>
      <c r="H37" s="213" t="s">
        <v>2395</v>
      </c>
      <c r="I37" s="213" t="s">
        <v>2821</v>
      </c>
      <c r="J37" s="213" t="s">
        <v>2822</v>
      </c>
      <c r="K37" s="213" t="s">
        <v>2823</v>
      </c>
      <c r="L37" s="213" t="s">
        <v>2824</v>
      </c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1:28" ht="12.75" customHeight="1" thickBot="1" x14ac:dyDescent="0.35">
      <c r="A38" s="208"/>
      <c r="B38" s="212"/>
      <c r="C38" s="215"/>
      <c r="D38" s="215"/>
      <c r="E38" s="215"/>
      <c r="F38" s="215" t="s">
        <v>876</v>
      </c>
      <c r="G38" s="215"/>
      <c r="H38" s="215"/>
      <c r="I38" s="215"/>
      <c r="J38" s="215" t="s">
        <v>635</v>
      </c>
      <c r="K38" s="215"/>
      <c r="L38" s="215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1:28" ht="12.75" customHeight="1" x14ac:dyDescent="0.25"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1:28" ht="12.75" customHeight="1" x14ac:dyDescent="0.3">
      <c r="A40" s="97"/>
      <c r="B40" s="152" t="s">
        <v>1078</v>
      </c>
      <c r="C40" s="203" t="s">
        <v>597</v>
      </c>
      <c r="D40" s="156" t="s">
        <v>595</v>
      </c>
      <c r="E40" s="156" t="s">
        <v>1750</v>
      </c>
      <c r="F40" s="156" t="s">
        <v>1411</v>
      </c>
      <c r="G40" s="156" t="s">
        <v>1695</v>
      </c>
      <c r="H40" s="156" t="s">
        <v>1427</v>
      </c>
      <c r="I40" s="7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1:28" ht="13" x14ac:dyDescent="0.3">
      <c r="A41" s="97"/>
      <c r="B41" s="152"/>
      <c r="C41" s="203" t="s">
        <v>649</v>
      </c>
      <c r="D41" s="156" t="s">
        <v>531</v>
      </c>
      <c r="E41" s="156" t="s">
        <v>1662</v>
      </c>
      <c r="F41" s="77"/>
      <c r="G41" s="77"/>
      <c r="H41" s="77"/>
      <c r="I41" s="7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1:28" ht="20" x14ac:dyDescent="0.4">
      <c r="A42" s="97"/>
      <c r="B42" s="191"/>
      <c r="C42" s="97"/>
      <c r="D42" s="77"/>
      <c r="E42" s="77"/>
      <c r="F42" s="77"/>
      <c r="G42" s="77"/>
      <c r="H42" s="77"/>
      <c r="I42" s="7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1:28" x14ac:dyDescent="0.25">
      <c r="A43" s="97"/>
      <c r="B43" s="152"/>
      <c r="C43" s="97"/>
      <c r="D43" s="77"/>
      <c r="E43" s="77"/>
      <c r="F43" s="77"/>
      <c r="G43" s="77"/>
      <c r="H43" s="77"/>
      <c r="I43" s="7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1:28" x14ac:dyDescent="0.25">
      <c r="A44" s="97"/>
      <c r="B44" s="152"/>
      <c r="C44" s="152"/>
      <c r="D44" s="77"/>
      <c r="E44" s="77"/>
      <c r="F44" s="77"/>
      <c r="G44" s="77"/>
      <c r="H44" s="77"/>
      <c r="I44" s="7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1:28" x14ac:dyDescent="0.25">
      <c r="A45" s="97"/>
      <c r="B45" s="152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1:28" x14ac:dyDescent="0.25">
      <c r="A46" s="97"/>
      <c r="B46" s="152"/>
      <c r="C46" s="152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1:28" x14ac:dyDescent="0.25">
      <c r="A47" s="97"/>
      <c r="B47" s="152"/>
      <c r="C47" s="152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1:28" x14ac:dyDescent="0.25">
      <c r="B48" s="152"/>
    </row>
  </sheetData>
  <mergeCells count="1">
    <mergeCell ref="A1:L1"/>
  </mergeCells>
  <dataValidations count="1">
    <dataValidation type="list" allowBlank="1" showInputMessage="1" showErrorMessage="1" sqref="C27:K27 C5:L5 C7:L7 C9:L9 C11:L11 C13:L13 C15:L15 C17:L17 C19:L19 C21:L21 C23:L23 C35:L35 I25:L25 C29:L29 C31:L31 C33:L33 C37:L37 C25:G25 C3 E3:L3">
      <formula1>$A$62:$A$574</formula1>
    </dataValidation>
  </dataValidations>
  <pageMargins left="0.7" right="0.7" top="0.75" bottom="0.75" header="0.3" footer="0.3"/>
  <pageSetup paperSize="5" scale="8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4"/>
  <sheetViews>
    <sheetView workbookViewId="0">
      <selection activeCell="D10" sqref="D10:D11"/>
    </sheetView>
  </sheetViews>
  <sheetFormatPr defaultColWidth="8.81640625" defaultRowHeight="12.5" x14ac:dyDescent="0.25"/>
  <cols>
    <col min="2" max="2" width="16.81640625" customWidth="1"/>
  </cols>
  <sheetData>
    <row r="3" spans="2:6" x14ac:dyDescent="0.25">
      <c r="B3" t="s">
        <v>1366</v>
      </c>
    </row>
    <row r="6" spans="2:6" x14ac:dyDescent="0.25">
      <c r="B6" s="73" t="s">
        <v>807</v>
      </c>
      <c r="C6" s="112" t="s">
        <v>692</v>
      </c>
      <c r="D6" s="75" t="s">
        <v>764</v>
      </c>
      <c r="E6" s="51"/>
      <c r="F6" s="113" t="s">
        <v>743</v>
      </c>
    </row>
    <row r="7" spans="2:6" x14ac:dyDescent="0.25">
      <c r="B7" s="73" t="s">
        <v>467</v>
      </c>
      <c r="C7" s="112" t="s">
        <v>119</v>
      </c>
      <c r="D7" s="75" t="s">
        <v>764</v>
      </c>
      <c r="E7" s="39"/>
      <c r="F7" s="36" t="s">
        <v>743</v>
      </c>
    </row>
    <row r="8" spans="2:6" x14ac:dyDescent="0.25">
      <c r="B8" s="73" t="s">
        <v>850</v>
      </c>
      <c r="C8" s="112" t="s">
        <v>410</v>
      </c>
      <c r="D8" s="75" t="s">
        <v>764</v>
      </c>
      <c r="E8" s="39"/>
      <c r="F8" s="36" t="s">
        <v>743</v>
      </c>
    </row>
    <row r="9" spans="2:6" x14ac:dyDescent="0.25">
      <c r="B9" s="73" t="s">
        <v>623</v>
      </c>
      <c r="C9" s="112" t="s">
        <v>590</v>
      </c>
      <c r="D9" s="75" t="s">
        <v>764</v>
      </c>
      <c r="E9" s="39"/>
      <c r="F9" s="36" t="s">
        <v>762</v>
      </c>
    </row>
    <row r="10" spans="2:6" x14ac:dyDescent="0.25">
      <c r="B10" s="73" t="s">
        <v>851</v>
      </c>
      <c r="C10" s="112" t="s">
        <v>852</v>
      </c>
      <c r="D10" s="75" t="s">
        <v>764</v>
      </c>
      <c r="E10" s="39"/>
      <c r="F10" s="75" t="s">
        <v>754</v>
      </c>
    </row>
    <row r="11" spans="2:6" x14ac:dyDescent="0.25">
      <c r="B11" s="73" t="s">
        <v>544</v>
      </c>
      <c r="C11" s="112" t="s">
        <v>545</v>
      </c>
      <c r="D11" s="75" t="s">
        <v>764</v>
      </c>
      <c r="E11" s="39"/>
      <c r="F11" s="75" t="s">
        <v>746</v>
      </c>
    </row>
    <row r="12" spans="2:6" x14ac:dyDescent="0.25">
      <c r="B12" s="73" t="s">
        <v>845</v>
      </c>
      <c r="C12" s="112" t="s">
        <v>621</v>
      </c>
      <c r="D12" s="75" t="s">
        <v>764</v>
      </c>
      <c r="E12" s="39"/>
      <c r="F12" s="36" t="s">
        <v>754</v>
      </c>
    </row>
    <row r="13" spans="2:6" x14ac:dyDescent="0.25">
      <c r="B13" s="73" t="s">
        <v>546</v>
      </c>
      <c r="C13" s="112" t="s">
        <v>699</v>
      </c>
      <c r="D13" s="75" t="s">
        <v>764</v>
      </c>
      <c r="E13" s="39"/>
      <c r="F13" s="36" t="s">
        <v>743</v>
      </c>
    </row>
    <row r="14" spans="2:6" x14ac:dyDescent="0.25">
      <c r="B14" s="73" t="s">
        <v>617</v>
      </c>
      <c r="C14" s="112" t="s">
        <v>618</v>
      </c>
      <c r="D14" s="75" t="s">
        <v>764</v>
      </c>
      <c r="E14" s="39"/>
      <c r="F14" s="36" t="s">
        <v>765</v>
      </c>
    </row>
    <row r="15" spans="2:6" x14ac:dyDescent="0.25">
      <c r="B15" s="112" t="s">
        <v>1157</v>
      </c>
      <c r="C15" s="112" t="s">
        <v>530</v>
      </c>
      <c r="D15" s="75" t="s">
        <v>764</v>
      </c>
      <c r="E15" s="39"/>
      <c r="F15" s="113" t="s">
        <v>793</v>
      </c>
    </row>
    <row r="16" spans="2:6" x14ac:dyDescent="0.25">
      <c r="B16" s="73" t="s">
        <v>406</v>
      </c>
      <c r="C16" s="112" t="s">
        <v>747</v>
      </c>
      <c r="D16" s="75" t="s">
        <v>764</v>
      </c>
      <c r="E16" s="51"/>
      <c r="F16" s="75" t="s">
        <v>743</v>
      </c>
    </row>
    <row r="17" spans="2:6" x14ac:dyDescent="0.25">
      <c r="B17" s="73" t="s">
        <v>407</v>
      </c>
      <c r="C17" s="73" t="s">
        <v>820</v>
      </c>
      <c r="D17" s="75" t="s">
        <v>764</v>
      </c>
      <c r="E17" s="35"/>
      <c r="F17" s="113" t="s">
        <v>746</v>
      </c>
    </row>
    <row r="18" spans="2:6" x14ac:dyDescent="0.25">
      <c r="B18" s="73" t="s">
        <v>598</v>
      </c>
      <c r="C18" s="112" t="s">
        <v>778</v>
      </c>
      <c r="D18" s="75" t="s">
        <v>764</v>
      </c>
      <c r="E18" s="51"/>
      <c r="F18" s="113" t="s">
        <v>746</v>
      </c>
    </row>
    <row r="19" spans="2:6" x14ac:dyDescent="0.25">
      <c r="B19" s="73" t="s">
        <v>547</v>
      </c>
      <c r="C19" s="112" t="s">
        <v>548</v>
      </c>
      <c r="D19" s="75" t="s">
        <v>764</v>
      </c>
      <c r="E19" s="39"/>
      <c r="F19" s="75" t="s">
        <v>743</v>
      </c>
    </row>
    <row r="20" spans="2:6" x14ac:dyDescent="0.25">
      <c r="B20" s="73" t="s">
        <v>125</v>
      </c>
      <c r="C20" s="112" t="s">
        <v>864</v>
      </c>
      <c r="D20" s="75" t="s">
        <v>764</v>
      </c>
      <c r="E20" s="51"/>
      <c r="F20" s="75" t="s">
        <v>743</v>
      </c>
    </row>
    <row r="21" spans="2:6" x14ac:dyDescent="0.25">
      <c r="B21" s="73" t="s">
        <v>97</v>
      </c>
      <c r="C21" s="112" t="s">
        <v>792</v>
      </c>
      <c r="D21" s="75" t="s">
        <v>764</v>
      </c>
      <c r="E21" s="39"/>
      <c r="F21" s="36" t="s">
        <v>743</v>
      </c>
    </row>
    <row r="22" spans="2:6" x14ac:dyDescent="0.25">
      <c r="B22" s="73" t="s">
        <v>710</v>
      </c>
      <c r="C22" s="112" t="s">
        <v>785</v>
      </c>
      <c r="D22" s="75" t="s">
        <v>764</v>
      </c>
      <c r="E22" s="39"/>
      <c r="F22" s="36" t="s">
        <v>746</v>
      </c>
    </row>
    <row r="23" spans="2:6" x14ac:dyDescent="0.25">
      <c r="B23" s="73" t="s">
        <v>575</v>
      </c>
      <c r="C23" s="112" t="s">
        <v>568</v>
      </c>
      <c r="D23" s="75" t="s">
        <v>764</v>
      </c>
      <c r="E23" s="39"/>
      <c r="F23" s="36" t="s">
        <v>754</v>
      </c>
    </row>
    <row r="24" spans="2:6" x14ac:dyDescent="0.25">
      <c r="B24" s="73" t="s">
        <v>625</v>
      </c>
      <c r="C24" s="112" t="s">
        <v>105</v>
      </c>
      <c r="D24" s="75" t="s">
        <v>764</v>
      </c>
      <c r="E24" s="73"/>
      <c r="F24" s="75" t="s">
        <v>762</v>
      </c>
    </row>
    <row r="25" spans="2:6" x14ac:dyDescent="0.25">
      <c r="B25" s="73" t="s">
        <v>17</v>
      </c>
      <c r="C25" s="73" t="s">
        <v>18</v>
      </c>
      <c r="D25" s="75" t="s">
        <v>764</v>
      </c>
      <c r="E25" s="39"/>
      <c r="F25" s="36" t="s">
        <v>746</v>
      </c>
    </row>
    <row r="26" spans="2:6" x14ac:dyDescent="0.25">
      <c r="B26" s="73" t="s">
        <v>582</v>
      </c>
      <c r="C26" s="112" t="s">
        <v>583</v>
      </c>
      <c r="D26" s="75" t="s">
        <v>764</v>
      </c>
      <c r="E26" s="51"/>
      <c r="F26" s="36" t="s">
        <v>746</v>
      </c>
    </row>
    <row r="27" spans="2:6" x14ac:dyDescent="0.25">
      <c r="B27" s="73" t="s">
        <v>539</v>
      </c>
      <c r="C27" s="112" t="s">
        <v>540</v>
      </c>
      <c r="D27" s="75" t="s">
        <v>764</v>
      </c>
      <c r="E27" s="39"/>
      <c r="F27" s="36" t="s">
        <v>746</v>
      </c>
    </row>
    <row r="28" spans="2:6" x14ac:dyDescent="0.25">
      <c r="B28" s="73" t="s">
        <v>551</v>
      </c>
      <c r="C28" s="112" t="s">
        <v>790</v>
      </c>
      <c r="D28" s="75" t="s">
        <v>764</v>
      </c>
      <c r="E28" s="39"/>
      <c r="F28" s="36" t="s">
        <v>743</v>
      </c>
    </row>
    <row r="29" spans="2:6" x14ac:dyDescent="0.25">
      <c r="B29" s="73" t="s">
        <v>863</v>
      </c>
      <c r="C29" s="73" t="s">
        <v>16</v>
      </c>
      <c r="D29" s="75" t="s">
        <v>764</v>
      </c>
      <c r="E29" s="39"/>
      <c r="F29" s="75" t="s">
        <v>762</v>
      </c>
    </row>
    <row r="30" spans="2:6" x14ac:dyDescent="0.25">
      <c r="B30" s="73" t="s">
        <v>128</v>
      </c>
      <c r="C30" s="112" t="s">
        <v>693</v>
      </c>
      <c r="D30" s="75" t="s">
        <v>764</v>
      </c>
      <c r="E30" s="73"/>
      <c r="F30" s="113" t="s">
        <v>796</v>
      </c>
    </row>
    <row r="31" spans="2:6" x14ac:dyDescent="0.25">
      <c r="B31" s="73" t="s">
        <v>100</v>
      </c>
      <c r="C31" s="112" t="s">
        <v>1251</v>
      </c>
      <c r="D31" s="75" t="s">
        <v>764</v>
      </c>
      <c r="E31" s="114"/>
      <c r="F31" s="36" t="s">
        <v>743</v>
      </c>
    </row>
    <row r="32" spans="2:6" x14ac:dyDescent="0.25">
      <c r="B32" s="73" t="s">
        <v>585</v>
      </c>
      <c r="C32" s="112" t="s">
        <v>681</v>
      </c>
      <c r="D32" s="75" t="s">
        <v>764</v>
      </c>
      <c r="E32" s="39"/>
      <c r="F32" s="75" t="s">
        <v>743</v>
      </c>
    </row>
    <row r="33" spans="2:6" x14ac:dyDescent="0.25">
      <c r="B33" s="73" t="s">
        <v>717</v>
      </c>
      <c r="C33" s="112" t="s">
        <v>618</v>
      </c>
      <c r="D33" s="75" t="s">
        <v>764</v>
      </c>
      <c r="E33" s="51"/>
      <c r="F33" s="75" t="s">
        <v>743</v>
      </c>
    </row>
    <row r="34" spans="2:6" x14ac:dyDescent="0.25">
      <c r="B34" s="73" t="s">
        <v>656</v>
      </c>
      <c r="C34" s="112" t="s">
        <v>1276</v>
      </c>
      <c r="D34" s="75" t="s">
        <v>764</v>
      </c>
      <c r="E34" s="51"/>
      <c r="F34" s="36" t="s">
        <v>466</v>
      </c>
    </row>
    <row r="35" spans="2:6" x14ac:dyDescent="0.25">
      <c r="B35" s="130" t="s">
        <v>869</v>
      </c>
      <c r="C35" s="130" t="s">
        <v>130</v>
      </c>
      <c r="D35" s="75" t="s">
        <v>764</v>
      </c>
      <c r="E35" s="39"/>
      <c r="F35" s="113" t="s">
        <v>754</v>
      </c>
    </row>
    <row r="36" spans="2:6" x14ac:dyDescent="0.25">
      <c r="B36" s="73" t="s">
        <v>532</v>
      </c>
      <c r="C36" s="112" t="s">
        <v>855</v>
      </c>
      <c r="D36" s="75" t="s">
        <v>764</v>
      </c>
      <c r="E36" s="39"/>
      <c r="F36" s="75" t="s">
        <v>743</v>
      </c>
    </row>
    <row r="37" spans="2:6" x14ac:dyDescent="0.25">
      <c r="B37" s="73" t="s">
        <v>861</v>
      </c>
      <c r="C37" s="112" t="s">
        <v>751</v>
      </c>
      <c r="D37" s="75" t="s">
        <v>764</v>
      </c>
      <c r="E37" s="73"/>
      <c r="F37" s="75" t="s">
        <v>796</v>
      </c>
    </row>
    <row r="38" spans="2:6" x14ac:dyDescent="0.25">
      <c r="B38" s="73" t="s">
        <v>131</v>
      </c>
      <c r="C38" s="112" t="s">
        <v>132</v>
      </c>
      <c r="D38" s="75" t="s">
        <v>764</v>
      </c>
      <c r="E38" s="39"/>
      <c r="F38" s="36" t="s">
        <v>762</v>
      </c>
    </row>
    <row r="39" spans="2:6" x14ac:dyDescent="0.25">
      <c r="B39" s="73" t="s">
        <v>678</v>
      </c>
      <c r="C39" s="112" t="s">
        <v>606</v>
      </c>
      <c r="D39" s="75" t="s">
        <v>764</v>
      </c>
      <c r="E39" s="39"/>
      <c r="F39" s="36" t="s">
        <v>754</v>
      </c>
    </row>
    <row r="40" spans="2:6" x14ac:dyDescent="0.25">
      <c r="B40" s="73" t="s">
        <v>94</v>
      </c>
      <c r="C40" s="112" t="s">
        <v>633</v>
      </c>
      <c r="D40" s="133" t="s">
        <v>764</v>
      </c>
      <c r="E40" s="39"/>
      <c r="F40" s="36" t="s">
        <v>754</v>
      </c>
    </row>
    <row r="41" spans="2:6" x14ac:dyDescent="0.25">
      <c r="B41" s="73" t="s">
        <v>639</v>
      </c>
      <c r="C41" s="112" t="s">
        <v>640</v>
      </c>
      <c r="D41" s="133" t="s">
        <v>764</v>
      </c>
      <c r="E41" s="39"/>
      <c r="F41" s="36" t="s">
        <v>754</v>
      </c>
    </row>
    <row r="42" spans="2:6" x14ac:dyDescent="0.25">
      <c r="B42" s="73" t="s">
        <v>680</v>
      </c>
      <c r="C42" s="112" t="s">
        <v>785</v>
      </c>
      <c r="D42" s="133" t="s">
        <v>764</v>
      </c>
      <c r="E42" s="39"/>
      <c r="F42" s="36" t="s">
        <v>743</v>
      </c>
    </row>
    <row r="43" spans="2:6" x14ac:dyDescent="0.25">
      <c r="B43" s="73" t="s">
        <v>866</v>
      </c>
      <c r="C43" s="112" t="s">
        <v>673</v>
      </c>
      <c r="D43" s="75" t="s">
        <v>764</v>
      </c>
      <c r="E43" s="39"/>
      <c r="F43" s="36" t="s">
        <v>754</v>
      </c>
    </row>
    <row r="44" spans="2:6" x14ac:dyDescent="0.25">
      <c r="B44" s="73" t="s">
        <v>682</v>
      </c>
      <c r="C44" s="112" t="s">
        <v>707</v>
      </c>
      <c r="D44" s="75" t="s">
        <v>764</v>
      </c>
      <c r="E44" s="39"/>
      <c r="F44" s="36" t="s">
        <v>754</v>
      </c>
    </row>
    <row r="45" spans="2:6" x14ac:dyDescent="0.25">
      <c r="B45" s="73" t="s">
        <v>573</v>
      </c>
      <c r="C45" s="112" t="s">
        <v>574</v>
      </c>
      <c r="D45" s="75" t="s">
        <v>764</v>
      </c>
      <c r="E45" s="39"/>
      <c r="F45" s="113" t="s">
        <v>754</v>
      </c>
    </row>
    <row r="46" spans="2:6" x14ac:dyDescent="0.25">
      <c r="B46" s="73" t="s">
        <v>140</v>
      </c>
      <c r="C46" s="112" t="s">
        <v>720</v>
      </c>
      <c r="D46" s="75" t="s">
        <v>764</v>
      </c>
      <c r="E46" s="39"/>
      <c r="F46" s="36" t="s">
        <v>743</v>
      </c>
    </row>
    <row r="47" spans="2:6" x14ac:dyDescent="0.25">
      <c r="B47" s="73" t="s">
        <v>559</v>
      </c>
      <c r="C47" s="112" t="s">
        <v>418</v>
      </c>
      <c r="D47" s="75" t="s">
        <v>764</v>
      </c>
      <c r="E47" s="39"/>
      <c r="F47" s="113" t="s">
        <v>772</v>
      </c>
    </row>
    <row r="48" spans="2:6" x14ac:dyDescent="0.25">
      <c r="B48" s="112" t="s">
        <v>1255</v>
      </c>
      <c r="C48" s="112" t="s">
        <v>666</v>
      </c>
      <c r="D48" s="75" t="s">
        <v>764</v>
      </c>
      <c r="E48" s="39"/>
      <c r="F48" s="75" t="s">
        <v>746</v>
      </c>
    </row>
    <row r="49" spans="2:6" x14ac:dyDescent="0.25">
      <c r="B49" s="73" t="s">
        <v>733</v>
      </c>
      <c r="C49" s="112" t="s">
        <v>550</v>
      </c>
      <c r="D49" s="75" t="s">
        <v>764</v>
      </c>
      <c r="E49" s="39"/>
      <c r="F49" s="36" t="s">
        <v>743</v>
      </c>
    </row>
    <row r="50" spans="2:6" x14ac:dyDescent="0.25">
      <c r="B50" s="130" t="s">
        <v>856</v>
      </c>
      <c r="C50" s="130" t="s">
        <v>653</v>
      </c>
      <c r="D50" s="75" t="s">
        <v>764</v>
      </c>
      <c r="E50" s="39"/>
      <c r="F50" s="75" t="s">
        <v>743</v>
      </c>
    </row>
    <row r="51" spans="2:6" x14ac:dyDescent="0.25">
      <c r="B51" s="73" t="s">
        <v>99</v>
      </c>
      <c r="C51" s="112" t="s">
        <v>528</v>
      </c>
      <c r="D51" s="75" t="s">
        <v>764</v>
      </c>
      <c r="E51" s="39"/>
      <c r="F51" s="36" t="s">
        <v>743</v>
      </c>
    </row>
    <row r="52" spans="2:6" x14ac:dyDescent="0.25">
      <c r="B52" s="73" t="s">
        <v>853</v>
      </c>
      <c r="C52" s="112" t="s">
        <v>715</v>
      </c>
      <c r="D52" s="75" t="s">
        <v>764</v>
      </c>
      <c r="E52" s="51"/>
      <c r="F52" s="75" t="s">
        <v>743</v>
      </c>
    </row>
    <row r="53" spans="2:6" x14ac:dyDescent="0.25">
      <c r="B53" s="73" t="s">
        <v>141</v>
      </c>
      <c r="C53" s="112" t="s">
        <v>797</v>
      </c>
      <c r="D53" s="75" t="s">
        <v>764</v>
      </c>
      <c r="E53" s="39"/>
      <c r="F53" s="75" t="s">
        <v>762</v>
      </c>
    </row>
    <row r="54" spans="2:6" x14ac:dyDescent="0.25">
      <c r="B54" s="73" t="s">
        <v>844</v>
      </c>
      <c r="C54" s="112" t="s">
        <v>653</v>
      </c>
      <c r="D54" s="75" t="s">
        <v>764</v>
      </c>
      <c r="E54" s="73"/>
      <c r="F54" s="113" t="s">
        <v>746</v>
      </c>
    </row>
    <row r="55" spans="2:6" x14ac:dyDescent="0.25">
      <c r="B55" s="73" t="s">
        <v>698</v>
      </c>
      <c r="C55" s="112" t="s">
        <v>685</v>
      </c>
      <c r="D55" s="75" t="s">
        <v>764</v>
      </c>
      <c r="E55" s="39"/>
      <c r="F55" s="36" t="s">
        <v>743</v>
      </c>
    </row>
    <row r="56" spans="2:6" x14ac:dyDescent="0.25">
      <c r="B56" s="112" t="s">
        <v>10</v>
      </c>
      <c r="C56" s="112" t="s">
        <v>557</v>
      </c>
      <c r="D56" s="75" t="s">
        <v>764</v>
      </c>
      <c r="E56" s="39"/>
      <c r="F56" s="75" t="s">
        <v>743</v>
      </c>
    </row>
    <row r="57" spans="2:6" x14ac:dyDescent="0.25">
      <c r="B57" s="112" t="s">
        <v>465</v>
      </c>
      <c r="C57" s="112" t="s">
        <v>792</v>
      </c>
      <c r="D57" s="75" t="s">
        <v>764</v>
      </c>
      <c r="E57" s="39"/>
      <c r="F57" s="75" t="s">
        <v>743</v>
      </c>
    </row>
    <row r="58" spans="2:6" x14ac:dyDescent="0.25">
      <c r="B58" s="73" t="s">
        <v>146</v>
      </c>
      <c r="C58" s="112" t="s">
        <v>147</v>
      </c>
      <c r="D58" s="75" t="s">
        <v>764</v>
      </c>
      <c r="E58" s="39"/>
      <c r="F58" s="75" t="s">
        <v>743</v>
      </c>
    </row>
    <row r="59" spans="2:6" x14ac:dyDescent="0.25">
      <c r="B59" s="73" t="s">
        <v>723</v>
      </c>
      <c r="C59" s="112" t="s">
        <v>693</v>
      </c>
      <c r="D59" s="75" t="s">
        <v>764</v>
      </c>
      <c r="E59" s="114"/>
      <c r="F59" s="113" t="s">
        <v>772</v>
      </c>
    </row>
    <row r="60" spans="2:6" x14ac:dyDescent="0.25">
      <c r="B60" s="73" t="s">
        <v>149</v>
      </c>
      <c r="C60" s="112" t="s">
        <v>606</v>
      </c>
      <c r="D60" s="75" t="s">
        <v>764</v>
      </c>
      <c r="E60" s="114"/>
      <c r="F60" s="75" t="s">
        <v>796</v>
      </c>
    </row>
    <row r="61" spans="2:6" x14ac:dyDescent="0.25">
      <c r="B61" s="73" t="s">
        <v>425</v>
      </c>
      <c r="C61" s="112" t="s">
        <v>189</v>
      </c>
      <c r="D61" s="75" t="s">
        <v>764</v>
      </c>
      <c r="E61" s="39"/>
      <c r="F61" s="36" t="s">
        <v>762</v>
      </c>
    </row>
    <row r="62" spans="2:6" x14ac:dyDescent="0.25">
      <c r="B62" s="73" t="s">
        <v>665</v>
      </c>
      <c r="C62" s="112" t="s">
        <v>666</v>
      </c>
      <c r="D62" s="75" t="s">
        <v>764</v>
      </c>
      <c r="E62" s="39"/>
      <c r="F62" s="36" t="s">
        <v>746</v>
      </c>
    </row>
    <row r="63" spans="2:6" x14ac:dyDescent="0.25">
      <c r="B63" s="73" t="s">
        <v>71</v>
      </c>
      <c r="C63" s="112" t="s">
        <v>136</v>
      </c>
      <c r="D63" s="75" t="s">
        <v>764</v>
      </c>
      <c r="E63" s="39"/>
      <c r="F63" s="75" t="s">
        <v>754</v>
      </c>
    </row>
    <row r="64" spans="2:6" x14ac:dyDescent="0.25">
      <c r="B64" s="73" t="s">
        <v>835</v>
      </c>
      <c r="C64" s="112" t="s">
        <v>832</v>
      </c>
      <c r="D64" s="75" t="s">
        <v>764</v>
      </c>
      <c r="E64" s="39"/>
      <c r="F64" s="36" t="s">
        <v>743</v>
      </c>
    </row>
    <row r="65" spans="2:6" x14ac:dyDescent="0.25">
      <c r="B65" s="112" t="s">
        <v>1252</v>
      </c>
      <c r="C65" s="112" t="s">
        <v>747</v>
      </c>
      <c r="D65" s="75" t="s">
        <v>764</v>
      </c>
      <c r="E65" s="51"/>
      <c r="F65" s="36" t="s">
        <v>743</v>
      </c>
    </row>
    <row r="66" spans="2:6" x14ac:dyDescent="0.25">
      <c r="B66" s="73" t="s">
        <v>615</v>
      </c>
      <c r="C66" s="112" t="s">
        <v>828</v>
      </c>
      <c r="D66" s="75" t="s">
        <v>764</v>
      </c>
      <c r="E66" s="39"/>
      <c r="F66" s="113" t="s">
        <v>746</v>
      </c>
    </row>
    <row r="67" spans="2:6" x14ac:dyDescent="0.25">
      <c r="B67" s="73" t="s">
        <v>862</v>
      </c>
      <c r="C67" s="112" t="s">
        <v>590</v>
      </c>
      <c r="D67" s="75" t="s">
        <v>764</v>
      </c>
      <c r="E67" s="39"/>
      <c r="F67" s="113" t="s">
        <v>743</v>
      </c>
    </row>
    <row r="68" spans="2:6" x14ac:dyDescent="0.25">
      <c r="B68" s="73" t="s">
        <v>725</v>
      </c>
      <c r="C68" s="112" t="s">
        <v>726</v>
      </c>
      <c r="D68" s="75" t="s">
        <v>764</v>
      </c>
      <c r="E68" s="39"/>
      <c r="F68" s="75" t="s">
        <v>754</v>
      </c>
    </row>
    <row r="69" spans="2:6" x14ac:dyDescent="0.25">
      <c r="B69" s="112" t="s">
        <v>1253</v>
      </c>
      <c r="C69" s="112" t="s">
        <v>591</v>
      </c>
      <c r="D69" s="75" t="s">
        <v>764</v>
      </c>
      <c r="E69" s="73"/>
      <c r="F69" s="36" t="s">
        <v>754</v>
      </c>
    </row>
    <row r="70" spans="2:6" x14ac:dyDescent="0.25">
      <c r="B70" s="73" t="s">
        <v>187</v>
      </c>
      <c r="C70" s="112" t="s">
        <v>188</v>
      </c>
      <c r="D70" s="75" t="s">
        <v>764</v>
      </c>
      <c r="E70" s="114"/>
      <c r="F70" s="36" t="s">
        <v>743</v>
      </c>
    </row>
    <row r="71" spans="2:6" x14ac:dyDescent="0.25">
      <c r="B71" s="73" t="s">
        <v>727</v>
      </c>
      <c r="C71" s="112" t="s">
        <v>578</v>
      </c>
      <c r="D71" s="75" t="s">
        <v>764</v>
      </c>
      <c r="E71" s="51"/>
      <c r="F71" s="36" t="s">
        <v>754</v>
      </c>
    </row>
    <row r="72" spans="2:6" x14ac:dyDescent="0.25">
      <c r="B72" s="73" t="s">
        <v>98</v>
      </c>
      <c r="C72" s="112" t="s">
        <v>681</v>
      </c>
      <c r="D72" s="75" t="s">
        <v>764</v>
      </c>
      <c r="E72" s="73"/>
      <c r="F72" s="36" t="s">
        <v>754</v>
      </c>
    </row>
    <row r="73" spans="2:6" x14ac:dyDescent="0.25">
      <c r="B73" s="73" t="s">
        <v>705</v>
      </c>
      <c r="C73" s="112" t="s">
        <v>830</v>
      </c>
      <c r="D73" s="75" t="s">
        <v>764</v>
      </c>
      <c r="E73" s="73"/>
      <c r="F73" s="113" t="s">
        <v>743</v>
      </c>
    </row>
    <row r="74" spans="2:6" x14ac:dyDescent="0.25">
      <c r="B74" s="73" t="s">
        <v>1274</v>
      </c>
      <c r="C74" s="112" t="s">
        <v>864</v>
      </c>
      <c r="D74" s="75" t="s">
        <v>764</v>
      </c>
      <c r="E74" s="39"/>
      <c r="F74" s="36" t="s">
        <v>743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pane xSplit="2" ySplit="3" topLeftCell="G35" activePane="bottomRight" state="frozen"/>
      <selection pane="topRight" activeCell="C1" sqref="C1"/>
      <selection pane="bottomLeft" activeCell="A4" sqref="A4"/>
      <selection pane="bottomRight" activeCell="J59" sqref="J59"/>
    </sheetView>
  </sheetViews>
  <sheetFormatPr defaultColWidth="8.81640625" defaultRowHeight="12.5" x14ac:dyDescent="0.25"/>
  <cols>
    <col min="2" max="2" width="13.1796875" customWidth="1"/>
    <col min="3" max="12" width="12.81640625" customWidth="1"/>
  </cols>
  <sheetData>
    <row r="1" spans="1:12" ht="20" x14ac:dyDescent="0.4">
      <c r="A1" s="562" t="s">
        <v>1374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3" spans="1:1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</row>
    <row r="4" spans="1:12" ht="13" x14ac:dyDescent="0.3">
      <c r="A4" s="49">
        <v>1</v>
      </c>
      <c r="B4" s="54" t="s">
        <v>1451</v>
      </c>
      <c r="C4" s="75" t="s">
        <v>1462</v>
      </c>
      <c r="D4" s="75" t="s">
        <v>1476</v>
      </c>
      <c r="E4" s="75" t="s">
        <v>1493</v>
      </c>
      <c r="F4" s="75" t="s">
        <v>1509</v>
      </c>
      <c r="G4" s="75" t="s">
        <v>1521</v>
      </c>
      <c r="H4" s="75" t="s">
        <v>931</v>
      </c>
      <c r="I4" s="75" t="s">
        <v>1551</v>
      </c>
      <c r="J4" s="75" t="s">
        <v>1567</v>
      </c>
      <c r="K4" s="75" t="s">
        <v>1578</v>
      </c>
      <c r="L4" s="75" t="s">
        <v>1593</v>
      </c>
    </row>
    <row r="5" spans="1:12" ht="13.5" thickBot="1" x14ac:dyDescent="0.35">
      <c r="A5" s="55"/>
      <c r="B5" s="139" t="s">
        <v>400</v>
      </c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ht="13" x14ac:dyDescent="0.3">
      <c r="A6" s="53">
        <v>2</v>
      </c>
      <c r="B6" s="54" t="s">
        <v>742</v>
      </c>
      <c r="C6" s="71" t="s">
        <v>1463</v>
      </c>
      <c r="D6" s="71" t="s">
        <v>1477</v>
      </c>
      <c r="E6" s="71" t="s">
        <v>1494</v>
      </c>
      <c r="F6" s="151" t="s">
        <v>1606</v>
      </c>
      <c r="G6" s="71" t="s">
        <v>1522</v>
      </c>
      <c r="H6" s="71" t="s">
        <v>1539</v>
      </c>
      <c r="I6" s="71" t="s">
        <v>1552</v>
      </c>
      <c r="J6" s="71" t="s">
        <v>1568</v>
      </c>
      <c r="K6" s="71" t="s">
        <v>1579</v>
      </c>
      <c r="L6" s="71" t="s">
        <v>1594</v>
      </c>
    </row>
    <row r="7" spans="1:12" ht="13.5" thickBot="1" x14ac:dyDescent="0.35">
      <c r="A7" s="55"/>
      <c r="B7" s="139" t="s">
        <v>400</v>
      </c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2" ht="13" x14ac:dyDescent="0.3">
      <c r="A8" s="53">
        <v>3</v>
      </c>
      <c r="B8" s="54" t="s">
        <v>974</v>
      </c>
      <c r="C8" s="71" t="s">
        <v>1464</v>
      </c>
      <c r="D8" s="71" t="s">
        <v>1478</v>
      </c>
      <c r="E8" s="71" t="s">
        <v>1495</v>
      </c>
      <c r="F8" s="71" t="s">
        <v>928</v>
      </c>
      <c r="G8" s="71" t="s">
        <v>1523</v>
      </c>
      <c r="H8" s="71" t="s">
        <v>1540</v>
      </c>
      <c r="I8" s="71" t="s">
        <v>1553</v>
      </c>
      <c r="J8" s="71" t="s">
        <v>1569</v>
      </c>
      <c r="K8" s="71" t="s">
        <v>1580</v>
      </c>
      <c r="L8" s="71" t="s">
        <v>1595</v>
      </c>
    </row>
    <row r="9" spans="1:12" ht="13.5" thickBot="1" x14ac:dyDescent="0.35">
      <c r="A9" s="55"/>
      <c r="B9" s="139" t="s">
        <v>400</v>
      </c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2" ht="13" x14ac:dyDescent="0.3">
      <c r="A10" s="53">
        <v>4</v>
      </c>
      <c r="B10" s="54" t="s">
        <v>241</v>
      </c>
      <c r="C10" s="115" t="s">
        <v>1629</v>
      </c>
      <c r="D10" s="71" t="s">
        <v>1479</v>
      </c>
      <c r="E10" s="71" t="s">
        <v>1496</v>
      </c>
      <c r="F10" s="71" t="s">
        <v>1510</v>
      </c>
      <c r="G10" s="71" t="s">
        <v>1524</v>
      </c>
      <c r="H10" s="71" t="s">
        <v>1611</v>
      </c>
      <c r="I10" s="71" t="s">
        <v>1554</v>
      </c>
      <c r="J10" s="71" t="s">
        <v>1570</v>
      </c>
      <c r="K10" s="71" t="s">
        <v>1581</v>
      </c>
      <c r="L10" s="71" t="s">
        <v>1078</v>
      </c>
    </row>
    <row r="11" spans="1:12" ht="13.5" thickBot="1" x14ac:dyDescent="0.35">
      <c r="A11" s="55"/>
      <c r="B11" s="139" t="s">
        <v>400</v>
      </c>
      <c r="C11" s="72" t="s">
        <v>1200</v>
      </c>
      <c r="D11" s="72"/>
      <c r="E11" s="72" t="s">
        <v>1200</v>
      </c>
      <c r="F11" s="72"/>
      <c r="G11" s="72"/>
      <c r="H11" s="72" t="s">
        <v>1200</v>
      </c>
      <c r="I11" s="72"/>
      <c r="J11" s="72"/>
      <c r="K11" s="72"/>
      <c r="L11" s="72"/>
    </row>
    <row r="12" spans="1:12" ht="13" x14ac:dyDescent="0.3">
      <c r="A12" s="53">
        <v>5</v>
      </c>
      <c r="B12" s="54" t="s">
        <v>597</v>
      </c>
      <c r="C12" s="71" t="s">
        <v>1465</v>
      </c>
      <c r="D12" s="71" t="s">
        <v>1480</v>
      </c>
      <c r="E12" s="71" t="s">
        <v>1497</v>
      </c>
      <c r="F12" s="71" t="s">
        <v>1511</v>
      </c>
      <c r="G12" s="71" t="s">
        <v>1525</v>
      </c>
      <c r="H12" s="71" t="s">
        <v>1541</v>
      </c>
      <c r="I12" s="71" t="s">
        <v>1555</v>
      </c>
      <c r="J12" s="71" t="s">
        <v>1571</v>
      </c>
      <c r="K12" s="71"/>
      <c r="L12" s="71" t="s">
        <v>1597</v>
      </c>
    </row>
    <row r="13" spans="1:12" ht="13.5" thickBot="1" x14ac:dyDescent="0.35">
      <c r="A13" s="55"/>
      <c r="B13" s="139" t="s">
        <v>400</v>
      </c>
      <c r="C13" s="72"/>
      <c r="D13" s="72"/>
      <c r="E13" s="72"/>
      <c r="F13" s="72"/>
      <c r="G13" s="72"/>
      <c r="H13" s="72"/>
      <c r="I13" s="72"/>
      <c r="J13" s="72" t="s">
        <v>706</v>
      </c>
      <c r="K13" s="72" t="s">
        <v>706</v>
      </c>
      <c r="L13" s="72" t="s">
        <v>706</v>
      </c>
    </row>
    <row r="14" spans="1:12" ht="13" x14ac:dyDescent="0.3">
      <c r="A14" s="53">
        <v>6</v>
      </c>
      <c r="B14" s="54" t="s">
        <v>691</v>
      </c>
      <c r="C14" s="71" t="s">
        <v>1466</v>
      </c>
      <c r="D14" s="71" t="s">
        <v>1481</v>
      </c>
      <c r="E14" s="115" t="s">
        <v>1498</v>
      </c>
      <c r="F14" s="71" t="s">
        <v>1512</v>
      </c>
      <c r="G14" s="71" t="s">
        <v>1526</v>
      </c>
      <c r="H14" s="71" t="s">
        <v>1542</v>
      </c>
      <c r="I14" s="71" t="s">
        <v>328</v>
      </c>
      <c r="J14" s="71" t="s">
        <v>1572</v>
      </c>
      <c r="K14" s="71" t="s">
        <v>1582</v>
      </c>
      <c r="L14" s="71" t="s">
        <v>1598</v>
      </c>
    </row>
    <row r="15" spans="1:12" ht="13.5" thickBot="1" x14ac:dyDescent="0.35">
      <c r="A15" s="55"/>
      <c r="B15" s="139" t="s">
        <v>400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</row>
    <row r="16" spans="1:12" ht="13" x14ac:dyDescent="0.3">
      <c r="A16" s="53">
        <v>7</v>
      </c>
      <c r="B16" s="140" t="s">
        <v>248</v>
      </c>
      <c r="C16" s="71" t="s">
        <v>1467</v>
      </c>
      <c r="D16" s="71" t="s">
        <v>1482</v>
      </c>
      <c r="E16" s="73" t="s">
        <v>1605</v>
      </c>
      <c r="F16" s="71" t="s">
        <v>1607</v>
      </c>
      <c r="G16" s="71" t="s">
        <v>1527</v>
      </c>
      <c r="H16" s="71" t="s">
        <v>1610</v>
      </c>
      <c r="I16" s="71" t="s">
        <v>1556</v>
      </c>
      <c r="J16" s="71" t="s">
        <v>1573</v>
      </c>
      <c r="K16" s="71" t="s">
        <v>1613</v>
      </c>
      <c r="L16" s="71" t="s">
        <v>1599</v>
      </c>
    </row>
    <row r="17" spans="1:12" ht="13.5" thickBot="1" x14ac:dyDescent="0.35">
      <c r="A17" s="55"/>
      <c r="B17" s="139" t="s">
        <v>400</v>
      </c>
      <c r="C17" s="72"/>
      <c r="D17" s="72"/>
      <c r="E17" s="72"/>
      <c r="F17" s="72"/>
      <c r="G17" s="72"/>
      <c r="H17" s="73"/>
      <c r="I17" s="72"/>
      <c r="J17" s="72"/>
      <c r="K17" s="72"/>
      <c r="L17" s="72"/>
    </row>
    <row r="18" spans="1:12" ht="13" x14ac:dyDescent="0.3">
      <c r="A18" s="53">
        <v>8</v>
      </c>
      <c r="B18" s="141" t="s">
        <v>472</v>
      </c>
      <c r="C18" s="71" t="s">
        <v>1468</v>
      </c>
      <c r="D18" s="71" t="s">
        <v>1483</v>
      </c>
      <c r="E18" s="71" t="s">
        <v>1499</v>
      </c>
      <c r="F18" s="71" t="s">
        <v>1513</v>
      </c>
      <c r="G18" s="71" t="s">
        <v>1528</v>
      </c>
      <c r="H18" s="71" t="s">
        <v>1543</v>
      </c>
      <c r="I18" s="115" t="s">
        <v>1557</v>
      </c>
      <c r="J18" s="71" t="s">
        <v>1574</v>
      </c>
      <c r="K18" s="71" t="s">
        <v>1583</v>
      </c>
      <c r="L18" s="71" t="s">
        <v>1600</v>
      </c>
    </row>
    <row r="19" spans="1:12" ht="13.5" thickBot="1" x14ac:dyDescent="0.35">
      <c r="A19" s="55"/>
      <c r="B19" s="139" t="s">
        <v>400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</row>
    <row r="20" spans="1:12" ht="13" x14ac:dyDescent="0.3">
      <c r="A20" s="53">
        <v>9</v>
      </c>
      <c r="B20" s="54" t="s">
        <v>1200</v>
      </c>
      <c r="C20" s="71" t="s">
        <v>1469</v>
      </c>
      <c r="D20" s="71" t="s">
        <v>1484</v>
      </c>
      <c r="E20" s="71" t="s">
        <v>1500</v>
      </c>
      <c r="F20" s="71" t="s">
        <v>1514</v>
      </c>
      <c r="G20" s="71" t="s">
        <v>1529</v>
      </c>
      <c r="H20" s="71" t="s">
        <v>1013</v>
      </c>
      <c r="I20" s="71" t="s">
        <v>297</v>
      </c>
      <c r="J20" s="71" t="s">
        <v>1612</v>
      </c>
      <c r="K20" s="71" t="s">
        <v>1584</v>
      </c>
      <c r="L20" s="148"/>
    </row>
    <row r="21" spans="1:12" ht="13.5" thickBot="1" x14ac:dyDescent="0.35">
      <c r="A21" s="55"/>
      <c r="B21" s="139" t="s">
        <v>400</v>
      </c>
      <c r="C21" s="72"/>
      <c r="D21" s="72"/>
      <c r="E21" s="72" t="s">
        <v>241</v>
      </c>
      <c r="F21" s="72"/>
      <c r="G21" s="72" t="s">
        <v>241</v>
      </c>
      <c r="H21" s="72"/>
      <c r="I21" s="72"/>
      <c r="J21" s="72"/>
      <c r="K21" s="72"/>
      <c r="L21" s="149"/>
    </row>
    <row r="22" spans="1:12" ht="13" x14ac:dyDescent="0.3">
      <c r="A22" s="53">
        <v>10</v>
      </c>
      <c r="B22" s="54" t="s">
        <v>624</v>
      </c>
      <c r="C22" s="142"/>
      <c r="D22" s="71" t="s">
        <v>1485</v>
      </c>
      <c r="E22" s="71" t="s">
        <v>1501</v>
      </c>
      <c r="F22" s="71" t="s">
        <v>1515</v>
      </c>
      <c r="G22" s="71" t="s">
        <v>1530</v>
      </c>
      <c r="H22" s="71" t="s">
        <v>1544</v>
      </c>
      <c r="I22" s="71" t="s">
        <v>1558</v>
      </c>
      <c r="J22" s="71" t="s">
        <v>1575</v>
      </c>
      <c r="K22" s="71" t="s">
        <v>1585</v>
      </c>
      <c r="L22" s="71" t="s">
        <v>1614</v>
      </c>
    </row>
    <row r="23" spans="1:12" ht="13.5" thickBot="1" x14ac:dyDescent="0.35">
      <c r="A23" s="55"/>
      <c r="B23" s="139" t="s">
        <v>400</v>
      </c>
      <c r="C23" s="143"/>
      <c r="D23" s="72"/>
      <c r="E23" s="72"/>
      <c r="F23" s="72"/>
      <c r="G23" s="72"/>
      <c r="H23" s="72"/>
      <c r="I23" s="72"/>
      <c r="J23" s="72"/>
      <c r="K23" s="72"/>
      <c r="L23" s="72"/>
    </row>
    <row r="24" spans="1:12" ht="13" x14ac:dyDescent="0.3">
      <c r="A24" s="53">
        <v>11</v>
      </c>
      <c r="B24" s="54" t="s">
        <v>1117</v>
      </c>
      <c r="C24" s="71" t="s">
        <v>1470</v>
      </c>
      <c r="D24" s="71" t="s">
        <v>1486</v>
      </c>
      <c r="E24" s="71" t="s">
        <v>1502</v>
      </c>
      <c r="F24" s="71" t="s">
        <v>1608</v>
      </c>
      <c r="G24" s="71" t="s">
        <v>1531</v>
      </c>
      <c r="H24" s="71" t="s">
        <v>271</v>
      </c>
      <c r="I24" s="71" t="s">
        <v>1563</v>
      </c>
      <c r="J24" s="71" t="s">
        <v>1576</v>
      </c>
      <c r="K24" s="71" t="s">
        <v>1586</v>
      </c>
      <c r="L24" s="71" t="s">
        <v>1601</v>
      </c>
    </row>
    <row r="25" spans="1:12" ht="13.5" thickBot="1" x14ac:dyDescent="0.35">
      <c r="A25" s="55"/>
      <c r="B25" s="139"/>
      <c r="C25" s="72"/>
      <c r="D25" s="72"/>
      <c r="E25" s="72"/>
      <c r="F25" s="73"/>
      <c r="G25" s="72"/>
      <c r="H25" s="72"/>
      <c r="I25" s="72"/>
      <c r="J25" s="72"/>
      <c r="K25" s="72"/>
      <c r="L25" s="72"/>
    </row>
    <row r="26" spans="1:12" ht="13" x14ac:dyDescent="0.3">
      <c r="A26" s="53">
        <v>12</v>
      </c>
      <c r="B26" s="141" t="s">
        <v>779</v>
      </c>
      <c r="C26" s="71" t="s">
        <v>1008</v>
      </c>
      <c r="D26" s="71" t="s">
        <v>1487</v>
      </c>
      <c r="E26" s="71" t="s">
        <v>1503</v>
      </c>
      <c r="F26" s="71" t="s">
        <v>1516</v>
      </c>
      <c r="G26" s="71" t="s">
        <v>1532</v>
      </c>
      <c r="H26" s="71" t="s">
        <v>1545</v>
      </c>
      <c r="I26" s="71" t="s">
        <v>1559</v>
      </c>
      <c r="J26" s="71" t="s">
        <v>1078</v>
      </c>
      <c r="K26" s="148"/>
      <c r="L26" s="148"/>
    </row>
    <row r="27" spans="1:12" ht="13.5" thickBot="1" x14ac:dyDescent="0.35">
      <c r="A27" s="55"/>
      <c r="B27" s="139" t="s">
        <v>400</v>
      </c>
      <c r="C27" s="72"/>
      <c r="D27" s="72"/>
      <c r="E27" s="72"/>
      <c r="F27" s="72"/>
      <c r="G27" s="72" t="s">
        <v>572</v>
      </c>
      <c r="H27" s="72"/>
      <c r="I27" s="72"/>
      <c r="J27" s="72"/>
      <c r="K27" s="149"/>
      <c r="L27" s="149"/>
    </row>
    <row r="28" spans="1:12" ht="13" x14ac:dyDescent="0.3">
      <c r="A28" s="53">
        <v>13</v>
      </c>
      <c r="B28" s="54" t="s">
        <v>572</v>
      </c>
      <c r="C28" s="71" t="s">
        <v>1471</v>
      </c>
      <c r="D28" s="71" t="s">
        <v>1488</v>
      </c>
      <c r="E28" s="71" t="s">
        <v>1504</v>
      </c>
      <c r="F28" s="71" t="s">
        <v>1097</v>
      </c>
      <c r="G28" s="71" t="s">
        <v>1533</v>
      </c>
      <c r="H28" s="71" t="s">
        <v>1546</v>
      </c>
      <c r="I28" s="71" t="s">
        <v>1560</v>
      </c>
      <c r="J28" s="71" t="s">
        <v>1588</v>
      </c>
      <c r="K28" s="71" t="s">
        <v>1587</v>
      </c>
      <c r="L28" s="71" t="s">
        <v>1078</v>
      </c>
    </row>
    <row r="29" spans="1:12" ht="13.5" thickBot="1" x14ac:dyDescent="0.35">
      <c r="A29" s="55"/>
      <c r="B29" s="139" t="s">
        <v>400</v>
      </c>
      <c r="C29" s="72"/>
      <c r="D29" s="72" t="s">
        <v>247</v>
      </c>
      <c r="E29" s="72"/>
      <c r="F29" s="72"/>
      <c r="G29" s="72" t="s">
        <v>706</v>
      </c>
      <c r="H29" s="72"/>
      <c r="I29" s="72"/>
      <c r="J29" s="72"/>
      <c r="K29" s="72"/>
      <c r="L29" s="72"/>
    </row>
    <row r="30" spans="1:12" ht="13" x14ac:dyDescent="0.3">
      <c r="A30" s="53">
        <v>14</v>
      </c>
      <c r="B30" s="54" t="s">
        <v>876</v>
      </c>
      <c r="C30" s="71" t="s">
        <v>1472</v>
      </c>
      <c r="D30" s="71" t="s">
        <v>1489</v>
      </c>
      <c r="E30" s="75" t="s">
        <v>947</v>
      </c>
      <c r="F30" s="71" t="s">
        <v>1517</v>
      </c>
      <c r="G30" s="71" t="s">
        <v>1534</v>
      </c>
      <c r="H30" s="71" t="s">
        <v>1547</v>
      </c>
      <c r="I30" s="115" t="s">
        <v>1561</v>
      </c>
      <c r="J30" s="71" t="s">
        <v>1589</v>
      </c>
      <c r="K30" s="71" t="s">
        <v>1078</v>
      </c>
      <c r="L30" s="148"/>
    </row>
    <row r="31" spans="1:12" ht="13.5" thickBot="1" x14ac:dyDescent="0.35">
      <c r="A31" s="55"/>
      <c r="B31" s="139" t="s">
        <v>400</v>
      </c>
      <c r="C31" s="72"/>
      <c r="D31" s="72"/>
      <c r="E31" s="72"/>
      <c r="F31" s="72"/>
      <c r="G31" s="72"/>
      <c r="H31" s="72"/>
      <c r="I31" s="72"/>
      <c r="J31" s="72"/>
      <c r="K31" s="72"/>
      <c r="L31" s="149"/>
    </row>
    <row r="32" spans="1:12" ht="13" x14ac:dyDescent="0.3">
      <c r="A32" s="53">
        <v>15</v>
      </c>
      <c r="B32" s="54" t="s">
        <v>43</v>
      </c>
      <c r="C32" s="71" t="s">
        <v>1473</v>
      </c>
      <c r="D32" s="71" t="s">
        <v>303</v>
      </c>
      <c r="E32" s="71" t="s">
        <v>1505</v>
      </c>
      <c r="F32" s="71" t="s">
        <v>1518</v>
      </c>
      <c r="G32" s="71" t="s">
        <v>1535</v>
      </c>
      <c r="H32" s="71" t="s">
        <v>1548</v>
      </c>
      <c r="I32" s="71" t="s">
        <v>1562</v>
      </c>
      <c r="J32" s="71" t="s">
        <v>998</v>
      </c>
      <c r="K32" s="71" t="s">
        <v>1078</v>
      </c>
      <c r="L32" s="150"/>
    </row>
    <row r="33" spans="1:12" ht="13.5" thickBot="1" x14ac:dyDescent="0.35">
      <c r="A33" s="55"/>
      <c r="B33" s="139" t="s">
        <v>400</v>
      </c>
      <c r="C33" s="72"/>
      <c r="D33" s="72"/>
      <c r="E33" s="72"/>
      <c r="F33" s="72"/>
      <c r="G33" s="72"/>
      <c r="H33" s="72"/>
      <c r="I33" s="72"/>
      <c r="J33" s="72"/>
      <c r="K33" s="72"/>
      <c r="L33" s="149"/>
    </row>
    <row r="34" spans="1:12" ht="13" x14ac:dyDescent="0.3">
      <c r="A34" s="53">
        <v>16</v>
      </c>
      <c r="B34" s="141" t="s">
        <v>247</v>
      </c>
      <c r="C34" s="71" t="s">
        <v>329</v>
      </c>
      <c r="D34" s="71" t="s">
        <v>1490</v>
      </c>
      <c r="E34" s="71" t="s">
        <v>1506</v>
      </c>
      <c r="F34" s="71" t="s">
        <v>1519</v>
      </c>
      <c r="G34" s="71" t="s">
        <v>1536</v>
      </c>
      <c r="H34" s="71" t="s">
        <v>1549</v>
      </c>
      <c r="I34" s="71" t="s">
        <v>1564</v>
      </c>
      <c r="J34" s="71" t="s">
        <v>356</v>
      </c>
      <c r="K34" s="71" t="s">
        <v>276</v>
      </c>
      <c r="L34" s="71" t="s">
        <v>1602</v>
      </c>
    </row>
    <row r="35" spans="1:12" ht="13.5" thickBot="1" x14ac:dyDescent="0.35">
      <c r="A35" s="55"/>
      <c r="B35" s="139" t="s">
        <v>400</v>
      </c>
      <c r="C35" s="72"/>
      <c r="D35" s="72"/>
      <c r="E35" s="72"/>
      <c r="F35" s="72"/>
      <c r="G35" s="72"/>
      <c r="H35" s="72" t="s">
        <v>1117</v>
      </c>
      <c r="I35" s="72" t="s">
        <v>247</v>
      </c>
      <c r="J35" s="72"/>
      <c r="K35" s="72"/>
      <c r="L35" s="72"/>
    </row>
    <row r="36" spans="1:12" ht="13" x14ac:dyDescent="0.3">
      <c r="A36" s="53">
        <v>17</v>
      </c>
      <c r="B36" s="54" t="s">
        <v>649</v>
      </c>
      <c r="C36" s="71" t="s">
        <v>1474</v>
      </c>
      <c r="D36" s="71" t="s">
        <v>1491</v>
      </c>
      <c r="E36" s="71" t="s">
        <v>1507</v>
      </c>
      <c r="F36" s="71" t="s">
        <v>1609</v>
      </c>
      <c r="G36" s="71" t="s">
        <v>1537</v>
      </c>
      <c r="H36" s="71" t="s">
        <v>914</v>
      </c>
      <c r="I36" s="71" t="s">
        <v>1565</v>
      </c>
      <c r="J36" s="71" t="s">
        <v>1590</v>
      </c>
      <c r="K36" s="71" t="s">
        <v>1591</v>
      </c>
      <c r="L36" s="71" t="s">
        <v>1603</v>
      </c>
    </row>
    <row r="37" spans="1:12" ht="13.5" thickBot="1" x14ac:dyDescent="0.35">
      <c r="A37" s="55"/>
      <c r="B37" s="139" t="s">
        <v>400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</row>
    <row r="38" spans="1:12" ht="13" x14ac:dyDescent="0.3">
      <c r="A38" s="53">
        <v>18</v>
      </c>
      <c r="B38" s="140" t="s">
        <v>706</v>
      </c>
      <c r="C38" s="71" t="s">
        <v>1475</v>
      </c>
      <c r="D38" s="71" t="s">
        <v>1492</v>
      </c>
      <c r="E38" s="71" t="s">
        <v>1508</v>
      </c>
      <c r="F38" s="71" t="s">
        <v>1520</v>
      </c>
      <c r="G38" s="71" t="s">
        <v>1538</v>
      </c>
      <c r="H38" s="71" t="s">
        <v>1550</v>
      </c>
      <c r="I38" s="71" t="s">
        <v>1078</v>
      </c>
      <c r="J38" s="71"/>
      <c r="K38" s="71" t="s">
        <v>1592</v>
      </c>
      <c r="L38" s="71"/>
    </row>
    <row r="39" spans="1:12" ht="13.5" thickBot="1" x14ac:dyDescent="0.35">
      <c r="A39" s="55"/>
      <c r="B39" s="56" t="s">
        <v>400</v>
      </c>
      <c r="C39" s="72"/>
      <c r="D39" s="72"/>
      <c r="E39" s="72"/>
      <c r="F39" s="72"/>
      <c r="G39" s="72"/>
      <c r="H39" s="72"/>
      <c r="I39" s="72" t="s">
        <v>597</v>
      </c>
      <c r="J39" s="72"/>
      <c r="K39" s="72"/>
      <c r="L39" s="72"/>
    </row>
    <row r="40" spans="1:1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76"/>
    </row>
    <row r="41" spans="1:12" ht="15.5" x14ac:dyDescent="0.35">
      <c r="A41" s="118" t="s">
        <v>1078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76"/>
    </row>
    <row r="42" spans="1:12" x14ac:dyDescent="0.25">
      <c r="L42" s="76"/>
    </row>
    <row r="43" spans="1:12" x14ac:dyDescent="0.25">
      <c r="B43" t="s">
        <v>597</v>
      </c>
      <c r="C43" t="s">
        <v>1566</v>
      </c>
      <c r="D43" t="s">
        <v>190</v>
      </c>
      <c r="E43" t="s">
        <v>558</v>
      </c>
      <c r="H43" s="97"/>
      <c r="I43" s="97"/>
      <c r="J43" s="97"/>
      <c r="L43" s="76"/>
    </row>
    <row r="44" spans="1:12" x14ac:dyDescent="0.25">
      <c r="B44" t="s">
        <v>779</v>
      </c>
      <c r="C44" t="s">
        <v>846</v>
      </c>
      <c r="D44" t="s">
        <v>1241</v>
      </c>
      <c r="E44" t="s">
        <v>537</v>
      </c>
      <c r="F44" t="s">
        <v>1577</v>
      </c>
      <c r="H44" s="97"/>
      <c r="I44" s="97"/>
      <c r="J44" s="97"/>
      <c r="L44" s="76"/>
    </row>
    <row r="45" spans="1:12" x14ac:dyDescent="0.25">
      <c r="B45" t="s">
        <v>876</v>
      </c>
      <c r="C45" t="s">
        <v>1287</v>
      </c>
      <c r="D45" t="s">
        <v>904</v>
      </c>
      <c r="H45" s="97"/>
      <c r="I45" s="97"/>
      <c r="J45" s="97"/>
      <c r="L45" s="76"/>
    </row>
    <row r="46" spans="1:12" x14ac:dyDescent="0.25">
      <c r="B46" t="s">
        <v>43</v>
      </c>
      <c r="C46" t="s">
        <v>412</v>
      </c>
      <c r="H46" s="97"/>
      <c r="I46" s="97"/>
      <c r="J46" s="97"/>
      <c r="L46" s="76"/>
    </row>
    <row r="47" spans="1:12" x14ac:dyDescent="0.25">
      <c r="B47" t="s">
        <v>241</v>
      </c>
      <c r="C47" t="s">
        <v>1596</v>
      </c>
      <c r="H47" s="97"/>
      <c r="I47" s="97"/>
      <c r="J47" s="97"/>
      <c r="L47" s="76"/>
    </row>
    <row r="48" spans="1:12" x14ac:dyDescent="0.25">
      <c r="B48" t="s">
        <v>572</v>
      </c>
      <c r="C48" t="s">
        <v>906</v>
      </c>
      <c r="D48" t="s">
        <v>1291</v>
      </c>
      <c r="H48" s="97"/>
      <c r="I48" s="97"/>
      <c r="J48" s="97"/>
      <c r="L48" s="76"/>
    </row>
    <row r="49" spans="2:12" x14ac:dyDescent="0.25">
      <c r="B49" t="s">
        <v>649</v>
      </c>
      <c r="C49" t="s">
        <v>1604</v>
      </c>
      <c r="H49" s="97"/>
      <c r="I49" s="97"/>
      <c r="J49" s="97"/>
      <c r="L49" s="76"/>
    </row>
    <row r="50" spans="2:12" x14ac:dyDescent="0.25">
      <c r="H50" s="97"/>
      <c r="I50" s="97"/>
      <c r="J50" s="97"/>
      <c r="L50" s="76"/>
    </row>
    <row r="51" spans="2:12" x14ac:dyDescent="0.25">
      <c r="H51" s="97"/>
      <c r="I51" s="97"/>
      <c r="J51" s="97"/>
      <c r="L51" s="76"/>
    </row>
    <row r="52" spans="2:12" x14ac:dyDescent="0.25">
      <c r="H52" s="97"/>
      <c r="I52" s="97"/>
      <c r="J52" s="97"/>
      <c r="L52" s="76"/>
    </row>
    <row r="53" spans="2:12" x14ac:dyDescent="0.25">
      <c r="H53" s="97"/>
      <c r="I53" s="97"/>
      <c r="J53" s="97"/>
      <c r="L53" s="76"/>
    </row>
    <row r="54" spans="2:12" x14ac:dyDescent="0.25">
      <c r="H54" s="97"/>
      <c r="I54" s="97"/>
      <c r="J54" s="97"/>
      <c r="L54" s="76"/>
    </row>
    <row r="55" spans="2:12" x14ac:dyDescent="0.25">
      <c r="H55" s="97"/>
      <c r="I55" s="97"/>
      <c r="J55" s="97"/>
    </row>
    <row r="56" spans="2:12" x14ac:dyDescent="0.25">
      <c r="H56" s="97"/>
      <c r="I56" s="97"/>
      <c r="J56" s="97"/>
    </row>
    <row r="57" spans="2:12" x14ac:dyDescent="0.25">
      <c r="H57" s="97"/>
      <c r="I57" s="77"/>
      <c r="J57" s="97"/>
    </row>
    <row r="58" spans="2:12" x14ac:dyDescent="0.25">
      <c r="H58" s="97"/>
      <c r="I58" s="77"/>
      <c r="J58" s="97"/>
    </row>
    <row r="59" spans="2:12" x14ac:dyDescent="0.25">
      <c r="H59" s="97"/>
      <c r="I59" s="77"/>
      <c r="J59" s="97"/>
    </row>
    <row r="60" spans="2:12" x14ac:dyDescent="0.25">
      <c r="H60" s="97"/>
      <c r="I60" s="77"/>
      <c r="J60" s="97"/>
    </row>
    <row r="61" spans="2:12" x14ac:dyDescent="0.25">
      <c r="H61" s="97"/>
      <c r="I61" s="97"/>
      <c r="J61" s="97"/>
    </row>
  </sheetData>
  <mergeCells count="1">
    <mergeCell ref="A1:L1"/>
  </mergeCells>
  <pageMargins left="0.16" right="0.16" top="0.75" bottom="0.31" header="0.3" footer="0.3"/>
  <pageSetup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3" workbookViewId="0">
      <selection activeCell="I19" sqref="I19"/>
    </sheetView>
  </sheetViews>
  <sheetFormatPr defaultColWidth="8.81640625" defaultRowHeight="12.5" x14ac:dyDescent="0.25"/>
  <cols>
    <col min="1" max="1" width="23.1796875" style="18" bestFit="1" customWidth="1"/>
    <col min="2" max="2" width="12.1796875" style="18" customWidth="1"/>
    <col min="3" max="3" width="14.1796875" style="18" customWidth="1"/>
    <col min="4" max="4" width="27.6328125" style="18" customWidth="1"/>
    <col min="5" max="5" width="20.453125" style="19" customWidth="1"/>
    <col min="6" max="6" width="5.81640625" style="19" bestFit="1" customWidth="1"/>
    <col min="7" max="7" width="7.453125" style="19" customWidth="1"/>
    <col min="8" max="8" width="16.1796875" style="19" bestFit="1" customWidth="1"/>
    <col min="9" max="9" width="19.1796875" style="19" bestFit="1" customWidth="1"/>
    <col min="10" max="10" width="13.54296875" style="19" customWidth="1"/>
    <col min="11" max="11" width="32.81640625" style="19" customWidth="1"/>
    <col min="12" max="16384" width="8.81640625" style="18"/>
  </cols>
  <sheetData>
    <row r="1" spans="1:12" ht="20" x14ac:dyDescent="0.4">
      <c r="A1" s="547" t="s">
        <v>196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</row>
    <row r="2" spans="1:12" ht="20" x14ac:dyDescent="0.4">
      <c r="A2" s="26" t="s">
        <v>222</v>
      </c>
      <c r="B2" s="48" t="s">
        <v>1630</v>
      </c>
      <c r="C2" s="198"/>
      <c r="D2" s="198"/>
      <c r="E2" s="198"/>
      <c r="F2" s="260" t="s">
        <v>3275</v>
      </c>
      <c r="G2" s="242"/>
      <c r="H2" s="242"/>
      <c r="I2" s="18" t="s">
        <v>2848</v>
      </c>
      <c r="J2" s="198" t="s">
        <v>2849</v>
      </c>
      <c r="K2" s="242"/>
    </row>
    <row r="3" spans="1:12" x14ac:dyDescent="0.25">
      <c r="B3" s="483" t="s">
        <v>5261</v>
      </c>
      <c r="F3" s="305" t="s">
        <v>3694</v>
      </c>
      <c r="H3" s="19" t="s">
        <v>4089</v>
      </c>
    </row>
    <row r="4" spans="1:12" s="22" customFormat="1" ht="13" x14ac:dyDescent="0.3">
      <c r="A4" s="20" t="s">
        <v>427</v>
      </c>
      <c r="B4" s="20" t="s">
        <v>429</v>
      </c>
      <c r="C4" s="20" t="s">
        <v>428</v>
      </c>
      <c r="D4" s="20" t="s">
        <v>430</v>
      </c>
      <c r="E4" s="21" t="s">
        <v>431</v>
      </c>
      <c r="F4" s="21" t="s">
        <v>432</v>
      </c>
      <c r="G4" s="21" t="s">
        <v>433</v>
      </c>
      <c r="H4" s="21" t="s">
        <v>434</v>
      </c>
      <c r="I4" s="21" t="s">
        <v>220</v>
      </c>
      <c r="J4" s="21" t="s">
        <v>2919</v>
      </c>
      <c r="K4" s="21" t="s">
        <v>435</v>
      </c>
    </row>
    <row r="5" spans="1:12" s="24" customFormat="1" ht="15" customHeight="1" x14ac:dyDescent="0.35">
      <c r="A5" s="201" t="s">
        <v>3249</v>
      </c>
      <c r="B5" s="202" t="s">
        <v>832</v>
      </c>
      <c r="C5" s="202" t="s">
        <v>3248</v>
      </c>
      <c r="D5" s="4" t="s">
        <v>4531</v>
      </c>
      <c r="E5" s="249" t="s">
        <v>3269</v>
      </c>
      <c r="F5" s="258" t="s">
        <v>3270</v>
      </c>
      <c r="G5" s="258">
        <v>37334</v>
      </c>
      <c r="H5" s="258"/>
      <c r="I5" s="259" t="s">
        <v>3271</v>
      </c>
      <c r="J5" s="202">
        <v>2018</v>
      </c>
      <c r="K5" s="257" t="s">
        <v>3268</v>
      </c>
      <c r="L5" s="25"/>
    </row>
    <row r="6" spans="1:12" ht="15" customHeight="1" x14ac:dyDescent="0.35">
      <c r="A6" s="201" t="s">
        <v>1199</v>
      </c>
      <c r="B6" s="202" t="s">
        <v>1257</v>
      </c>
      <c r="C6" s="202" t="s">
        <v>198</v>
      </c>
      <c r="D6" s="248" t="s">
        <v>2619</v>
      </c>
      <c r="E6" s="249" t="s">
        <v>1384</v>
      </c>
      <c r="F6" s="202" t="s">
        <v>208</v>
      </c>
      <c r="G6" s="202">
        <v>92694</v>
      </c>
      <c r="H6" s="202"/>
      <c r="I6" s="202" t="s">
        <v>1260</v>
      </c>
      <c r="J6" s="202"/>
      <c r="K6" s="297" t="s">
        <v>3637</v>
      </c>
      <c r="L6" s="25"/>
    </row>
    <row r="7" spans="1:12" ht="15" customHeight="1" x14ac:dyDescent="0.35">
      <c r="A7" s="201" t="s">
        <v>504</v>
      </c>
      <c r="B7" s="202" t="s">
        <v>826</v>
      </c>
      <c r="C7" s="202" t="s">
        <v>2623</v>
      </c>
      <c r="D7" s="252" t="s">
        <v>4593</v>
      </c>
      <c r="E7" s="202" t="s">
        <v>1452</v>
      </c>
      <c r="F7" s="202" t="s">
        <v>208</v>
      </c>
      <c r="G7" s="202">
        <v>95407</v>
      </c>
      <c r="H7" s="202"/>
      <c r="I7" s="202" t="s">
        <v>3272</v>
      </c>
      <c r="J7" s="202">
        <v>1996</v>
      </c>
      <c r="K7" s="255" t="s">
        <v>204</v>
      </c>
      <c r="L7" s="42" t="s">
        <v>4594</v>
      </c>
    </row>
    <row r="8" spans="1:12" ht="15" customHeight="1" x14ac:dyDescent="0.35">
      <c r="A8" s="201" t="s">
        <v>5262</v>
      </c>
      <c r="B8" s="202" t="s">
        <v>5263</v>
      </c>
      <c r="C8" s="202" t="s">
        <v>5268</v>
      </c>
      <c r="D8" s="337" t="s">
        <v>5266</v>
      </c>
      <c r="E8" s="202" t="s">
        <v>5264</v>
      </c>
      <c r="F8" s="202" t="s">
        <v>208</v>
      </c>
      <c r="G8" s="202">
        <v>95670</v>
      </c>
      <c r="H8" s="259"/>
      <c r="I8" s="259" t="s">
        <v>5267</v>
      </c>
      <c r="J8" s="202">
        <v>2021</v>
      </c>
      <c r="K8" s="479" t="s">
        <v>5344</v>
      </c>
      <c r="L8" s="42" t="s">
        <v>5265</v>
      </c>
    </row>
    <row r="9" spans="1:12" ht="15" customHeight="1" x14ac:dyDescent="0.35">
      <c r="A9" s="201" t="s">
        <v>3245</v>
      </c>
      <c r="B9" s="202" t="s">
        <v>751</v>
      </c>
      <c r="C9" s="202" t="s">
        <v>716</v>
      </c>
      <c r="D9" s="351" t="s">
        <v>5178</v>
      </c>
      <c r="E9" s="253" t="s">
        <v>3247</v>
      </c>
      <c r="F9" s="202" t="s">
        <v>3246</v>
      </c>
      <c r="G9" s="202">
        <v>59802</v>
      </c>
      <c r="H9" s="202"/>
      <c r="I9" s="249" t="s">
        <v>3273</v>
      </c>
      <c r="J9" s="202"/>
      <c r="K9" s="257" t="s">
        <v>3267</v>
      </c>
      <c r="L9" s="25"/>
    </row>
    <row r="10" spans="1:12" ht="15" customHeight="1" x14ac:dyDescent="0.35">
      <c r="A10" s="201" t="s">
        <v>5107</v>
      </c>
      <c r="B10" s="202" t="s">
        <v>673</v>
      </c>
      <c r="C10" s="202" t="s">
        <v>723</v>
      </c>
      <c r="D10" s="337" t="s">
        <v>5108</v>
      </c>
      <c r="E10" s="202" t="s">
        <v>4023</v>
      </c>
      <c r="F10" s="202" t="s">
        <v>5109</v>
      </c>
      <c r="G10" s="202">
        <v>65340</v>
      </c>
      <c r="H10" s="202"/>
      <c r="I10" s="259"/>
      <c r="J10" s="202"/>
      <c r="K10" s="297" t="s">
        <v>5110</v>
      </c>
      <c r="L10" s="42" t="s">
        <v>5111</v>
      </c>
    </row>
    <row r="11" spans="1:12" ht="15" customHeight="1" x14ac:dyDescent="0.35">
      <c r="A11" s="201" t="s">
        <v>513</v>
      </c>
      <c r="B11" s="202" t="s">
        <v>816</v>
      </c>
      <c r="C11" s="202" t="s">
        <v>565</v>
      </c>
      <c r="D11" s="201" t="s">
        <v>210</v>
      </c>
      <c r="E11" s="202" t="s">
        <v>691</v>
      </c>
      <c r="F11" s="202" t="s">
        <v>211</v>
      </c>
      <c r="G11" s="250" t="s">
        <v>213</v>
      </c>
      <c r="H11" s="202" t="s">
        <v>212</v>
      </c>
      <c r="I11" s="249" t="s">
        <v>3280</v>
      </c>
      <c r="J11" s="202">
        <v>2003</v>
      </c>
      <c r="K11" s="256" t="s">
        <v>1380</v>
      </c>
      <c r="L11" s="25"/>
    </row>
    <row r="12" spans="1:12" ht="15" customHeight="1" x14ac:dyDescent="0.35">
      <c r="A12" s="201" t="s">
        <v>3629</v>
      </c>
      <c r="B12" s="202" t="s">
        <v>3633</v>
      </c>
      <c r="C12" s="202" t="s">
        <v>3634</v>
      </c>
      <c r="D12" s="337" t="s">
        <v>5348</v>
      </c>
      <c r="E12" s="202" t="s">
        <v>5349</v>
      </c>
      <c r="F12" s="202" t="s">
        <v>5350</v>
      </c>
      <c r="G12" s="251" t="s">
        <v>5351</v>
      </c>
      <c r="H12" s="249"/>
      <c r="I12" s="259" t="s">
        <v>3636</v>
      </c>
      <c r="J12" s="202">
        <v>2019</v>
      </c>
      <c r="K12" s="257" t="s">
        <v>3635</v>
      </c>
      <c r="L12" s="25" t="s">
        <v>5352</v>
      </c>
    </row>
    <row r="13" spans="1:12" ht="15" customHeight="1" x14ac:dyDescent="0.35">
      <c r="A13" s="201" t="s">
        <v>968</v>
      </c>
      <c r="B13" s="202" t="s">
        <v>969</v>
      </c>
      <c r="C13" s="202" t="s">
        <v>970</v>
      </c>
      <c r="D13" s="248" t="s">
        <v>3132</v>
      </c>
      <c r="E13" s="202" t="s">
        <v>3131</v>
      </c>
      <c r="F13" s="202" t="s">
        <v>438</v>
      </c>
      <c r="G13" s="202">
        <v>33579</v>
      </c>
      <c r="H13" s="202" t="s">
        <v>971</v>
      </c>
      <c r="I13" s="202" t="s">
        <v>972</v>
      </c>
      <c r="J13" s="202">
        <v>2008</v>
      </c>
      <c r="K13" s="255" t="s">
        <v>973</v>
      </c>
      <c r="L13" s="25"/>
    </row>
    <row r="14" spans="1:12" ht="15" customHeight="1" x14ac:dyDescent="0.35">
      <c r="A14" s="201" t="s">
        <v>512</v>
      </c>
      <c r="B14" s="202" t="s">
        <v>197</v>
      </c>
      <c r="C14" s="202" t="s">
        <v>198</v>
      </c>
      <c r="D14" s="201" t="s">
        <v>214</v>
      </c>
      <c r="E14" s="202" t="s">
        <v>597</v>
      </c>
      <c r="F14" s="202" t="s">
        <v>208</v>
      </c>
      <c r="G14" s="202">
        <v>92692</v>
      </c>
      <c r="H14" s="202"/>
      <c r="I14" s="202" t="s">
        <v>3266</v>
      </c>
      <c r="J14" s="202">
        <v>1985</v>
      </c>
      <c r="K14" s="255" t="s">
        <v>206</v>
      </c>
      <c r="L14" s="25"/>
    </row>
    <row r="15" spans="1:12" ht="15" customHeight="1" x14ac:dyDescent="0.35">
      <c r="A15" s="201" t="s">
        <v>517</v>
      </c>
      <c r="B15" s="202" t="s">
        <v>821</v>
      </c>
      <c r="C15" s="202" t="s">
        <v>205</v>
      </c>
      <c r="D15" s="337" t="s">
        <v>5347</v>
      </c>
      <c r="E15" s="345" t="s">
        <v>2547</v>
      </c>
      <c r="F15" s="346" t="s">
        <v>2546</v>
      </c>
      <c r="G15" s="346">
        <v>60174</v>
      </c>
      <c r="H15" s="346"/>
      <c r="I15" s="345" t="s">
        <v>2548</v>
      </c>
      <c r="J15" s="345" t="s">
        <v>3282</v>
      </c>
      <c r="K15" s="255" t="s">
        <v>669</v>
      </c>
      <c r="L15" s="25" t="s">
        <v>1749</v>
      </c>
    </row>
    <row r="16" spans="1:12" ht="15" customHeight="1" x14ac:dyDescent="0.35">
      <c r="A16" s="201" t="s">
        <v>5092</v>
      </c>
      <c r="B16" s="202" t="s">
        <v>5099</v>
      </c>
      <c r="C16" s="202" t="s">
        <v>625</v>
      </c>
      <c r="D16" s="351" t="s">
        <v>5121</v>
      </c>
      <c r="E16" s="350" t="s">
        <v>5123</v>
      </c>
      <c r="F16" s="349" t="s">
        <v>5122</v>
      </c>
      <c r="G16" s="349">
        <v>76107</v>
      </c>
      <c r="H16" s="350"/>
      <c r="I16" s="259" t="s">
        <v>5368</v>
      </c>
      <c r="J16" s="350"/>
      <c r="K16" s="352" t="s">
        <v>5177</v>
      </c>
      <c r="L16" s="42"/>
    </row>
    <row r="17" spans="1:12" ht="15" customHeight="1" x14ac:dyDescent="0.35">
      <c r="A17" s="201" t="s">
        <v>514</v>
      </c>
      <c r="B17" s="202" t="s">
        <v>197</v>
      </c>
      <c r="C17" s="202" t="s">
        <v>205</v>
      </c>
      <c r="D17" s="347" t="s">
        <v>1441</v>
      </c>
      <c r="E17" s="348" t="s">
        <v>209</v>
      </c>
      <c r="F17" s="348" t="s">
        <v>438</v>
      </c>
      <c r="G17" s="348">
        <v>33065</v>
      </c>
      <c r="H17" s="348" t="s">
        <v>218</v>
      </c>
      <c r="I17" s="350" t="s">
        <v>3276</v>
      </c>
      <c r="J17" s="348" t="s">
        <v>2920</v>
      </c>
      <c r="K17" s="255" t="s">
        <v>670</v>
      </c>
      <c r="L17" s="25"/>
    </row>
    <row r="18" spans="1:12" ht="15" customHeight="1" x14ac:dyDescent="0.35">
      <c r="A18" s="201" t="s">
        <v>511</v>
      </c>
      <c r="B18" s="202" t="s">
        <v>673</v>
      </c>
      <c r="C18" s="202" t="s">
        <v>628</v>
      </c>
      <c r="D18" s="201" t="s">
        <v>215</v>
      </c>
      <c r="E18" s="202" t="s">
        <v>216</v>
      </c>
      <c r="F18" s="202" t="s">
        <v>436</v>
      </c>
      <c r="G18" s="202">
        <v>19030</v>
      </c>
      <c r="H18" s="202" t="s">
        <v>217</v>
      </c>
      <c r="I18" s="350" t="s">
        <v>3274</v>
      </c>
      <c r="J18" s="202"/>
      <c r="K18" s="255" t="s">
        <v>203</v>
      </c>
      <c r="L18" s="25"/>
    </row>
    <row r="19" spans="1:12" ht="15" customHeight="1" x14ac:dyDescent="0.35">
      <c r="A19" s="201" t="s">
        <v>515</v>
      </c>
      <c r="B19" s="202" t="s">
        <v>785</v>
      </c>
      <c r="C19" s="202" t="s">
        <v>199</v>
      </c>
      <c r="D19" s="252" t="s">
        <v>1381</v>
      </c>
      <c r="E19" s="202" t="s">
        <v>1382</v>
      </c>
      <c r="F19" s="202" t="s">
        <v>437</v>
      </c>
      <c r="G19" s="202">
        <v>14821</v>
      </c>
      <c r="H19" s="253"/>
      <c r="I19" s="259" t="s">
        <v>1383</v>
      </c>
      <c r="J19" s="253">
        <v>1985</v>
      </c>
      <c r="K19" s="255" t="s">
        <v>117</v>
      </c>
      <c r="L19" s="25"/>
    </row>
    <row r="20" spans="1:12" s="24" customFormat="1" ht="15" customHeight="1" x14ac:dyDescent="0.35">
      <c r="A20" s="201" t="s">
        <v>2942</v>
      </c>
      <c r="B20" s="202" t="s">
        <v>654</v>
      </c>
      <c r="C20" s="202" t="s">
        <v>2580</v>
      </c>
      <c r="D20" s="254" t="s">
        <v>3129</v>
      </c>
      <c r="E20" s="249" t="s">
        <v>2946</v>
      </c>
      <c r="F20" s="202" t="s">
        <v>2549</v>
      </c>
      <c r="G20" s="249">
        <v>55122</v>
      </c>
      <c r="H20" s="249"/>
      <c r="I20" s="350" t="s">
        <v>3693</v>
      </c>
      <c r="J20" s="202">
        <v>2017</v>
      </c>
      <c r="K20" s="256" t="s">
        <v>3126</v>
      </c>
      <c r="L20" s="25" t="s">
        <v>2943</v>
      </c>
    </row>
    <row r="21" spans="1:12" ht="15" customHeight="1" x14ac:dyDescent="0.35">
      <c r="A21" s="201" t="s">
        <v>5215</v>
      </c>
      <c r="B21" s="202" t="s">
        <v>747</v>
      </c>
      <c r="C21" s="259" t="s">
        <v>5179</v>
      </c>
      <c r="D21" t="s">
        <v>5180</v>
      </c>
      <c r="E21" s="1" t="s">
        <v>5181</v>
      </c>
      <c r="F21" s="202" t="s">
        <v>5182</v>
      </c>
      <c r="G21" s="259">
        <v>52405</v>
      </c>
      <c r="H21" s="1" t="s">
        <v>5183</v>
      </c>
      <c r="I21" s="350"/>
      <c r="J21" s="202">
        <v>2021</v>
      </c>
      <c r="K21" s="256" t="s">
        <v>5549</v>
      </c>
      <c r="L21" s="42" t="s">
        <v>5550</v>
      </c>
    </row>
    <row r="22" spans="1:12" s="24" customFormat="1" ht="15" customHeight="1" x14ac:dyDescent="0.35">
      <c r="A22" s="201" t="s">
        <v>243</v>
      </c>
      <c r="B22" s="202" t="s">
        <v>662</v>
      </c>
      <c r="C22" s="202" t="s">
        <v>244</v>
      </c>
      <c r="D22" s="201" t="s">
        <v>245</v>
      </c>
      <c r="E22" s="202" t="s">
        <v>246</v>
      </c>
      <c r="F22" s="202" t="s">
        <v>208</v>
      </c>
      <c r="G22" s="202">
        <v>92117</v>
      </c>
      <c r="H22" s="202"/>
      <c r="I22" s="202" t="s">
        <v>5345</v>
      </c>
      <c r="J22" s="202"/>
      <c r="K22" s="255" t="s">
        <v>2308</v>
      </c>
      <c r="L22" s="42" t="s">
        <v>2309</v>
      </c>
    </row>
    <row r="24" spans="1:12" x14ac:dyDescent="0.25">
      <c r="A24" s="40"/>
    </row>
    <row r="25" spans="1:12" x14ac:dyDescent="0.25">
      <c r="A25" s="40"/>
      <c r="J25"/>
    </row>
    <row r="26" spans="1:12" ht="13" x14ac:dyDescent="0.3">
      <c r="A26" s="20" t="s">
        <v>427</v>
      </c>
      <c r="B26" s="20" t="s">
        <v>429</v>
      </c>
      <c r="C26" s="20" t="s">
        <v>428</v>
      </c>
      <c r="D26" s="21" t="s">
        <v>3151</v>
      </c>
      <c r="E26" s="21" t="s">
        <v>3152</v>
      </c>
    </row>
    <row r="27" spans="1:12" ht="14.5" x14ac:dyDescent="0.35">
      <c r="A27" s="243" t="str">
        <f>(A5)</f>
        <v>Park City Pickers</v>
      </c>
      <c r="B27" s="161" t="str">
        <f>(B5)</f>
        <v>Mitch</v>
      </c>
      <c r="C27" s="161" t="str">
        <f>(C5)</f>
        <v>Shelton</v>
      </c>
      <c r="D27" s="161" t="s">
        <v>4532</v>
      </c>
      <c r="E27" s="161" t="s">
        <v>4533</v>
      </c>
    </row>
    <row r="28" spans="1:12" ht="14.5" x14ac:dyDescent="0.35">
      <c r="A28" s="160" t="str">
        <f t="shared" ref="A28:C44" si="0">(A6)</f>
        <v>Capistrano Cougars</v>
      </c>
      <c r="B28" s="161" t="str">
        <f t="shared" si="0"/>
        <v>PJ</v>
      </c>
      <c r="C28" s="161" t="str">
        <f t="shared" si="0"/>
        <v>Mitchell</v>
      </c>
      <c r="D28" s="161"/>
      <c r="E28" s="161"/>
    </row>
    <row r="29" spans="1:12" ht="14.5" x14ac:dyDescent="0.35">
      <c r="A29" s="160" t="str">
        <f t="shared" si="0"/>
        <v>Cazadero Crushers</v>
      </c>
      <c r="B29" s="161" t="str">
        <f t="shared" si="0"/>
        <v>Manny</v>
      </c>
      <c r="C29" s="161" t="str">
        <f t="shared" si="0"/>
        <v>Delao</v>
      </c>
      <c r="D29" s="161" t="s">
        <v>3154</v>
      </c>
      <c r="E29" s="243" t="s">
        <v>5341</v>
      </c>
    </row>
    <row r="30" spans="1:12" ht="14.5" x14ac:dyDescent="0.35">
      <c r="A30" s="160" t="str">
        <f t="shared" si="0"/>
        <v>Sacramento Assassins</v>
      </c>
      <c r="B30" s="161" t="str">
        <f t="shared" si="0"/>
        <v>Bob</v>
      </c>
      <c r="C30" s="161" t="str">
        <f t="shared" si="0"/>
        <v>Barbeau</v>
      </c>
      <c r="D30" s="161" t="s">
        <v>5113</v>
      </c>
      <c r="E30" s="161" t="s">
        <v>5333</v>
      </c>
      <c r="H30" s="198"/>
    </row>
    <row r="31" spans="1:12" ht="14.5" x14ac:dyDescent="0.35">
      <c r="A31" s="160" t="str">
        <f t="shared" si="0"/>
        <v>Montana Timber</v>
      </c>
      <c r="B31" s="161" t="str">
        <f t="shared" si="0"/>
        <v>Mike</v>
      </c>
      <c r="C31" s="161" t="str">
        <f t="shared" si="0"/>
        <v>Ellis</v>
      </c>
      <c r="D31" s="161" t="s">
        <v>4753</v>
      </c>
      <c r="E31" s="161" t="s">
        <v>4752</v>
      </c>
    </row>
    <row r="32" spans="1:12" ht="14.5" x14ac:dyDescent="0.35">
      <c r="A32" s="160" t="str">
        <f>(A10)</f>
        <v>Kansas City Monarchs</v>
      </c>
      <c r="B32" s="161" t="str">
        <f t="shared" si="0"/>
        <v>John</v>
      </c>
      <c r="C32" s="161" t="str">
        <f t="shared" si="0"/>
        <v>Roberts</v>
      </c>
      <c r="D32" s="161" t="s">
        <v>5113</v>
      </c>
      <c r="E32" s="161" t="s">
        <v>5112</v>
      </c>
    </row>
    <row r="33" spans="1:7" ht="14.5" x14ac:dyDescent="0.35">
      <c r="A33" s="160" t="str">
        <f t="shared" si="0"/>
        <v>Groton Antiques</v>
      </c>
      <c r="B33" s="161" t="str">
        <f t="shared" si="0"/>
        <v>Carl</v>
      </c>
      <c r="C33" s="161" t="str">
        <f t="shared" si="0"/>
        <v>Phillips</v>
      </c>
      <c r="D33" s="161"/>
      <c r="E33" s="161"/>
    </row>
    <row r="34" spans="1:7" ht="14.5" x14ac:dyDescent="0.35">
      <c r="A34" s="160" t="str">
        <f t="shared" si="0"/>
        <v>Maui Wowies</v>
      </c>
      <c r="B34" s="161" t="str">
        <f t="shared" si="0"/>
        <v>Hal</v>
      </c>
      <c r="C34" s="161" t="str">
        <f t="shared" si="0"/>
        <v>Norman</v>
      </c>
      <c r="D34" s="161" t="s">
        <v>3154</v>
      </c>
      <c r="E34" s="161"/>
    </row>
    <row r="35" spans="1:7" ht="14.5" x14ac:dyDescent="0.35">
      <c r="A35" s="160" t="str">
        <f t="shared" si="0"/>
        <v>Metroplex Stars</v>
      </c>
      <c r="B35" s="161" t="str">
        <f t="shared" si="0"/>
        <v xml:space="preserve">Mark </v>
      </c>
      <c r="C35" s="161" t="str">
        <f t="shared" si="0"/>
        <v>Crouse</v>
      </c>
      <c r="D35" s="161" t="s">
        <v>5334</v>
      </c>
      <c r="E35" s="161" t="s">
        <v>5335</v>
      </c>
      <c r="F35" s="243" t="s">
        <v>5336</v>
      </c>
      <c r="G35" s="161"/>
    </row>
    <row r="36" spans="1:7" ht="14.5" x14ac:dyDescent="0.35">
      <c r="A36" s="160" t="str">
        <f t="shared" si="0"/>
        <v>Mission Viejo Vigilantes</v>
      </c>
      <c r="B36" s="161" t="str">
        <f t="shared" si="0"/>
        <v>Pete</v>
      </c>
      <c r="C36" s="161" t="str">
        <f t="shared" si="0"/>
        <v>Mitchell</v>
      </c>
      <c r="D36" s="161" t="s">
        <v>3155</v>
      </c>
      <c r="E36" s="161" t="s">
        <v>4114</v>
      </c>
    </row>
    <row r="37" spans="1:7" ht="14.5" x14ac:dyDescent="0.35">
      <c r="A37" s="160" t="str">
        <f t="shared" si="0"/>
        <v>New England Mariners</v>
      </c>
      <c r="B37" s="161" t="str">
        <f t="shared" si="0"/>
        <v>Steve</v>
      </c>
      <c r="C37" s="161" t="str">
        <f t="shared" si="0"/>
        <v>Killam</v>
      </c>
      <c r="D37" s="161" t="s">
        <v>3156</v>
      </c>
      <c r="E37" s="161" t="s">
        <v>5106</v>
      </c>
    </row>
    <row r="38" spans="1:7" ht="14.5" x14ac:dyDescent="0.35">
      <c r="A38" s="160" t="str">
        <f t="shared" si="0"/>
        <v>Maine Lumberjacks</v>
      </c>
      <c r="B38" s="161" t="str">
        <f t="shared" si="0"/>
        <v xml:space="preserve">Bruce </v>
      </c>
      <c r="C38" s="161" t="str">
        <f t="shared" si="0"/>
        <v>Diaz</v>
      </c>
      <c r="D38" s="161" t="s">
        <v>3156</v>
      </c>
      <c r="E38" s="161" t="s">
        <v>5353</v>
      </c>
    </row>
    <row r="39" spans="1:7" ht="14.5" x14ac:dyDescent="0.35">
      <c r="A39" s="160" t="str">
        <f t="shared" si="0"/>
        <v>Orlando Lightning</v>
      </c>
      <c r="B39" s="161" t="str">
        <f t="shared" si="0"/>
        <v>Pete</v>
      </c>
      <c r="C39" s="161" t="str">
        <f t="shared" si="0"/>
        <v>Killam</v>
      </c>
      <c r="D39" s="161" t="s">
        <v>3156</v>
      </c>
      <c r="E39" s="161"/>
    </row>
    <row r="40" spans="1:7" ht="14.5" x14ac:dyDescent="0.35">
      <c r="A40" s="160" t="str">
        <f t="shared" si="0"/>
        <v>Red Arrow Trolleys</v>
      </c>
      <c r="B40" s="161" t="str">
        <f t="shared" si="0"/>
        <v>John</v>
      </c>
      <c r="C40" s="161" t="str">
        <f t="shared" si="0"/>
        <v>Weber</v>
      </c>
      <c r="D40" s="161" t="s">
        <v>3153</v>
      </c>
      <c r="E40" s="161"/>
    </row>
    <row r="41" spans="1:7" ht="14.5" x14ac:dyDescent="0.35">
      <c r="A41" s="160" t="str">
        <f t="shared" si="0"/>
        <v>Shizuoka Samurai</v>
      </c>
      <c r="B41" s="161" t="str">
        <f t="shared" si="0"/>
        <v>Mark</v>
      </c>
      <c r="C41" s="161" t="str">
        <f t="shared" si="0"/>
        <v>Friske</v>
      </c>
      <c r="D41" s="161" t="s">
        <v>5339</v>
      </c>
      <c r="E41" s="161" t="s">
        <v>5340</v>
      </c>
    </row>
    <row r="42" spans="1:7" ht="14.5" x14ac:dyDescent="0.35">
      <c r="A42" s="160" t="str">
        <f t="shared" si="0"/>
        <v>St. Paul Ark Angels</v>
      </c>
      <c r="B42" s="161" t="str">
        <f t="shared" si="0"/>
        <v>David</v>
      </c>
      <c r="C42" s="161" t="str">
        <f t="shared" si="0"/>
        <v>Noah</v>
      </c>
      <c r="D42" s="161"/>
      <c r="E42" s="161"/>
    </row>
    <row r="43" spans="1:7" ht="14.5" x14ac:dyDescent="0.35">
      <c r="A43" s="160" t="str">
        <f t="shared" si="0"/>
        <v>Cedar Rapids Rampage</v>
      </c>
      <c r="B43" s="161" t="str">
        <f t="shared" si="0"/>
        <v>Brian</v>
      </c>
      <c r="C43" s="161" t="str">
        <f t="shared" si="0"/>
        <v>Lyons</v>
      </c>
      <c r="D43" s="161" t="s">
        <v>5337</v>
      </c>
      <c r="E43" s="161" t="s">
        <v>5338</v>
      </c>
    </row>
    <row r="44" spans="1:7" ht="14.5" x14ac:dyDescent="0.35">
      <c r="A44" s="160" t="str">
        <f t="shared" si="0"/>
        <v>Terrapin Flyers</v>
      </c>
      <c r="B44" s="161" t="str">
        <f t="shared" si="0"/>
        <v>Jake</v>
      </c>
      <c r="C44" s="161" t="str">
        <f t="shared" si="0"/>
        <v>Smith</v>
      </c>
      <c r="D44" s="161" t="s">
        <v>3159</v>
      </c>
      <c r="E44" s="161" t="s">
        <v>5346</v>
      </c>
    </row>
  </sheetData>
  <sortState ref="A4:L21">
    <sortCondition ref="A4:A21"/>
  </sortState>
  <mergeCells count="1">
    <mergeCell ref="A1:K1"/>
  </mergeCells>
  <phoneticPr fontId="12" type="noConversion"/>
  <hyperlinks>
    <hyperlink ref="K18" r:id="rId1"/>
    <hyperlink ref="K7" r:id="rId2"/>
    <hyperlink ref="K17" r:id="rId3"/>
    <hyperlink ref="K15" r:id="rId4"/>
    <hyperlink ref="K14" r:id="rId5"/>
    <hyperlink ref="K6" r:id="rId6"/>
    <hyperlink ref="K13" r:id="rId7"/>
    <hyperlink ref="K11" r:id="rId8" display="mailto:cmp1166@gmail.com"/>
    <hyperlink ref="K9" r:id="rId9"/>
    <hyperlink ref="K5" r:id="rId10"/>
    <hyperlink ref="F2" r:id="rId11"/>
    <hyperlink ref="K12" r:id="rId12"/>
    <hyperlink ref="K10" r:id="rId13"/>
    <hyperlink ref="F3" r:id="rId14"/>
    <hyperlink ref="K16" r:id="rId15"/>
    <hyperlink ref="B3" r:id="rId16"/>
  </hyperlinks>
  <pageMargins left="0.2" right="0.2" top="1.02" bottom="1" header="0.5" footer="0.5"/>
  <pageSetup scale="72" orientation="landscape" horizontalDpi="300" verticalDpi="300" r:id="rId1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0"/>
  <sheetViews>
    <sheetView topLeftCell="A2" workbookViewId="0">
      <selection activeCell="A7" sqref="A7"/>
    </sheetView>
  </sheetViews>
  <sheetFormatPr defaultRowHeight="12.5" x14ac:dyDescent="0.25"/>
  <cols>
    <col min="1" max="1" width="8.81640625" customWidth="1"/>
    <col min="2" max="2" width="3.90625" customWidth="1"/>
    <col min="3" max="3" width="5.6328125" customWidth="1"/>
    <col min="4" max="4" width="22.81640625" customWidth="1"/>
    <col min="5" max="5" width="11" customWidth="1"/>
    <col min="6" max="6" width="16" customWidth="1"/>
    <col min="7" max="7" width="43.36328125" customWidth="1"/>
  </cols>
  <sheetData>
    <row r="2" spans="2:7" x14ac:dyDescent="0.25">
      <c r="G2" s="4" t="s">
        <v>4101</v>
      </c>
    </row>
    <row r="3" spans="2:7" ht="14.5" x14ac:dyDescent="0.35">
      <c r="B3" s="362" t="s">
        <v>4102</v>
      </c>
      <c r="D3" s="366" t="s">
        <v>3249</v>
      </c>
      <c r="E3" s="202" t="s">
        <v>832</v>
      </c>
      <c r="F3" s="360" t="s">
        <v>3248</v>
      </c>
      <c r="G3" s="365"/>
    </row>
    <row r="4" spans="2:7" ht="14.5" x14ac:dyDescent="0.35">
      <c r="B4" s="362" t="s">
        <v>4102</v>
      </c>
      <c r="D4" s="201" t="s">
        <v>1199</v>
      </c>
      <c r="E4" s="202" t="s">
        <v>1257</v>
      </c>
      <c r="F4" s="360" t="s">
        <v>198</v>
      </c>
      <c r="G4" s="361"/>
    </row>
    <row r="5" spans="2:7" ht="14.5" x14ac:dyDescent="0.35">
      <c r="B5" s="362" t="s">
        <v>4102</v>
      </c>
      <c r="D5" s="201" t="s">
        <v>504</v>
      </c>
      <c r="E5" s="202" t="s">
        <v>826</v>
      </c>
      <c r="F5" s="360" t="s">
        <v>2623</v>
      </c>
      <c r="G5" s="361"/>
    </row>
    <row r="6" spans="2:7" ht="14.5" x14ac:dyDescent="0.35">
      <c r="B6" s="362" t="s">
        <v>4102</v>
      </c>
      <c r="D6" s="201" t="s">
        <v>2624</v>
      </c>
      <c r="E6" s="202" t="s">
        <v>2621</v>
      </c>
      <c r="F6" s="360" t="s">
        <v>2622</v>
      </c>
      <c r="G6" s="361"/>
    </row>
    <row r="7" spans="2:7" ht="14.5" x14ac:dyDescent="0.35">
      <c r="B7" s="362" t="s">
        <v>4102</v>
      </c>
      <c r="D7" s="201" t="s">
        <v>3245</v>
      </c>
      <c r="E7" s="202" t="s">
        <v>751</v>
      </c>
      <c r="F7" s="360" t="s">
        <v>716</v>
      </c>
      <c r="G7" s="361"/>
    </row>
    <row r="8" spans="2:7" ht="14.5" x14ac:dyDescent="0.35">
      <c r="B8" s="362" t="s">
        <v>4102</v>
      </c>
      <c r="D8" s="366" t="s">
        <v>3628</v>
      </c>
      <c r="E8" s="202" t="s">
        <v>792</v>
      </c>
      <c r="F8" s="360" t="s">
        <v>3227</v>
      </c>
      <c r="G8" s="365"/>
    </row>
    <row r="9" spans="2:7" ht="14.5" x14ac:dyDescent="0.35">
      <c r="B9" s="362" t="s">
        <v>4102</v>
      </c>
      <c r="D9" s="366" t="s">
        <v>513</v>
      </c>
      <c r="E9" s="202" t="s">
        <v>816</v>
      </c>
      <c r="F9" s="360" t="s">
        <v>565</v>
      </c>
      <c r="G9" s="365"/>
    </row>
    <row r="10" spans="2:7" ht="14.5" x14ac:dyDescent="0.35">
      <c r="B10" s="362" t="s">
        <v>4102</v>
      </c>
      <c r="D10" s="366" t="s">
        <v>3629</v>
      </c>
      <c r="E10" s="202" t="s">
        <v>3633</v>
      </c>
      <c r="F10" s="360" t="s">
        <v>3634</v>
      </c>
      <c r="G10" s="365"/>
    </row>
    <row r="11" spans="2:7" ht="14.5" x14ac:dyDescent="0.35">
      <c r="B11" s="362" t="s">
        <v>4102</v>
      </c>
      <c r="D11" s="201" t="s">
        <v>968</v>
      </c>
      <c r="E11" s="202" t="s">
        <v>969</v>
      </c>
      <c r="F11" s="360" t="s">
        <v>970</v>
      </c>
      <c r="G11" s="361"/>
    </row>
    <row r="12" spans="2:7" ht="14.5" x14ac:dyDescent="0.35">
      <c r="B12" s="362" t="s">
        <v>4102</v>
      </c>
      <c r="D12" s="201" t="s">
        <v>512</v>
      </c>
      <c r="E12" s="202" t="s">
        <v>197</v>
      </c>
      <c r="F12" s="360" t="s">
        <v>198</v>
      </c>
      <c r="G12" s="361"/>
    </row>
    <row r="13" spans="2:7" ht="14.5" x14ac:dyDescent="0.35">
      <c r="B13" s="362" t="s">
        <v>4102</v>
      </c>
      <c r="D13" s="201" t="s">
        <v>517</v>
      </c>
      <c r="E13" s="202" t="s">
        <v>821</v>
      </c>
      <c r="F13" s="360" t="s">
        <v>205</v>
      </c>
      <c r="G13" s="361"/>
    </row>
    <row r="14" spans="2:7" ht="14.5" x14ac:dyDescent="0.35">
      <c r="B14" s="362" t="s">
        <v>4102</v>
      </c>
      <c r="D14" s="363" t="s">
        <v>3619</v>
      </c>
      <c r="E14" s="202" t="s">
        <v>3914</v>
      </c>
      <c r="F14" s="360" t="s">
        <v>3915</v>
      </c>
      <c r="G14" s="364" t="s">
        <v>4103</v>
      </c>
    </row>
    <row r="15" spans="2:7" ht="14.5" x14ac:dyDescent="0.35">
      <c r="B15" s="361"/>
      <c r="D15" s="201" t="s">
        <v>514</v>
      </c>
      <c r="E15" s="202" t="s">
        <v>197</v>
      </c>
      <c r="F15" s="360" t="s">
        <v>205</v>
      </c>
      <c r="G15" s="361"/>
    </row>
    <row r="16" spans="2:7" ht="14.5" x14ac:dyDescent="0.35">
      <c r="B16" s="361"/>
      <c r="D16" s="201" t="s">
        <v>511</v>
      </c>
      <c r="E16" s="202" t="s">
        <v>673</v>
      </c>
      <c r="F16" s="360" t="s">
        <v>628</v>
      </c>
      <c r="G16" s="361"/>
    </row>
    <row r="17" spans="2:7" ht="14.5" x14ac:dyDescent="0.35">
      <c r="B17" s="362" t="s">
        <v>4102</v>
      </c>
      <c r="D17" s="201" t="s">
        <v>515</v>
      </c>
      <c r="E17" s="202" t="s">
        <v>785</v>
      </c>
      <c r="F17" s="360" t="s">
        <v>199</v>
      </c>
      <c r="G17" s="361"/>
    </row>
    <row r="18" spans="2:7" ht="14.5" x14ac:dyDescent="0.35">
      <c r="B18" s="362" t="s">
        <v>4102</v>
      </c>
      <c r="D18" s="201" t="s">
        <v>2942</v>
      </c>
      <c r="E18" s="202" t="s">
        <v>654</v>
      </c>
      <c r="F18" s="360" t="s">
        <v>2580</v>
      </c>
      <c r="G18" s="361"/>
    </row>
    <row r="19" spans="2:7" ht="14.5" x14ac:dyDescent="0.35">
      <c r="B19" s="362" t="s">
        <v>4102</v>
      </c>
      <c r="D19" s="363" t="s">
        <v>3904</v>
      </c>
      <c r="E19" s="202" t="s">
        <v>792</v>
      </c>
      <c r="F19" s="259" t="s">
        <v>3905</v>
      </c>
      <c r="G19" s="364" t="s">
        <v>4104</v>
      </c>
    </row>
    <row r="20" spans="2:7" ht="14.5" x14ac:dyDescent="0.35">
      <c r="B20" s="362" t="s">
        <v>4102</v>
      </c>
      <c r="D20" s="201" t="s">
        <v>243</v>
      </c>
      <c r="E20" s="202" t="s">
        <v>662</v>
      </c>
      <c r="F20" s="360" t="s">
        <v>244</v>
      </c>
      <c r="G20" s="361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040"/>
  <sheetViews>
    <sheetView tabSelected="1" zoomScale="90" zoomScaleNormal="90" workbookViewId="0">
      <pane xSplit="1" topLeftCell="B1" activePane="topRight" state="frozen"/>
      <selection activeCell="B656" sqref="B656"/>
      <selection pane="topRight" activeCell="B20" sqref="B20"/>
    </sheetView>
  </sheetViews>
  <sheetFormatPr defaultColWidth="8.81640625" defaultRowHeight="12.5" x14ac:dyDescent="0.25"/>
  <cols>
    <col min="1" max="1" width="3.81640625" style="4" customWidth="1"/>
    <col min="2" max="2" width="15.81640625" style="4" customWidth="1"/>
    <col min="3" max="3" width="10.81640625" style="2" customWidth="1"/>
    <col min="4" max="4" width="8.26953125" style="3" customWidth="1"/>
    <col min="5" max="5" width="15.36328125" style="2" customWidth="1"/>
    <col min="6" max="6" width="7.08984375" style="18" customWidth="1"/>
    <col min="7" max="7" width="1.81640625" style="18" customWidth="1"/>
    <col min="8" max="8" width="9.7265625" style="18" customWidth="1"/>
    <col min="9" max="9" width="8.81640625" style="18" customWidth="1"/>
    <col min="10" max="10" width="7.453125" style="18" customWidth="1"/>
    <col min="11" max="11" width="5" style="18" customWidth="1"/>
    <col min="12" max="12" width="8.08984375" style="18" hidden="1" customWidth="1"/>
    <col min="13" max="18" width="9.1796875" style="18" hidden="1" customWidth="1"/>
    <col min="19" max="19" width="4.1796875" style="18" hidden="1" customWidth="1"/>
    <col min="20" max="22" width="9.1796875" style="18" customWidth="1"/>
    <col min="23" max="23" width="4" style="18" customWidth="1"/>
    <col min="24" max="24" width="16.6328125" style="18" customWidth="1"/>
    <col min="25" max="25" width="9.1796875" style="18" customWidth="1"/>
    <col min="26" max="26" width="6.453125" style="18" customWidth="1"/>
    <col min="27" max="27" width="2" style="18" hidden="1" customWidth="1"/>
    <col min="28" max="53" width="9.1796875" style="18" customWidth="1"/>
  </cols>
  <sheetData>
    <row r="1" spans="1:136" ht="18" x14ac:dyDescent="0.4">
      <c r="A1" s="450" t="s">
        <v>5095</v>
      </c>
      <c r="B1" s="450"/>
      <c r="C1" s="450"/>
      <c r="D1" s="412"/>
      <c r="E1" s="450"/>
      <c r="F1" s="100"/>
      <c r="G1" s="109"/>
      <c r="H1" s="107"/>
      <c r="I1" s="108"/>
      <c r="J1" s="107"/>
      <c r="K1" s="107"/>
      <c r="L1"/>
      <c r="M1"/>
      <c r="N1"/>
      <c r="O1"/>
      <c r="P1"/>
      <c r="Q1" s="108"/>
      <c r="R1" s="104"/>
      <c r="S1" s="99"/>
      <c r="T1" s="99"/>
      <c r="U1" s="99"/>
      <c r="V1" s="99"/>
      <c r="W1" s="99"/>
      <c r="X1" s="99"/>
      <c r="Y1" s="99"/>
      <c r="Z1" s="99"/>
      <c r="AA1" s="99"/>
      <c r="AB1" s="99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</row>
    <row r="2" spans="1:136" ht="18.5" thickBot="1" x14ac:dyDescent="0.45">
      <c r="A2" s="412"/>
      <c r="B2" s="412"/>
      <c r="C2" s="412"/>
      <c r="D2" s="412"/>
      <c r="E2" s="412"/>
      <c r="F2" s="448"/>
      <c r="G2" s="109"/>
      <c r="H2" s="107"/>
      <c r="I2" s="108"/>
      <c r="J2" s="107"/>
      <c r="K2" s="107"/>
      <c r="L2"/>
      <c r="M2"/>
      <c r="N2"/>
      <c r="O2"/>
      <c r="P2"/>
      <c r="Q2" s="108"/>
      <c r="R2" s="385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449"/>
      <c r="AD2" s="449"/>
      <c r="AE2" s="449"/>
      <c r="AF2" s="449"/>
      <c r="AG2" s="449"/>
      <c r="AH2" s="449"/>
      <c r="AI2" s="449"/>
      <c r="AJ2" s="449"/>
      <c r="AK2" s="449"/>
      <c r="AL2" s="449"/>
      <c r="AM2" s="449"/>
      <c r="AN2" s="449"/>
      <c r="AO2" s="449"/>
      <c r="AP2" s="449"/>
      <c r="AQ2" s="449"/>
      <c r="AR2" s="449"/>
      <c r="AS2" s="449"/>
      <c r="AT2" s="449"/>
      <c r="AU2" s="449"/>
      <c r="AV2" s="449"/>
      <c r="AW2" s="449"/>
      <c r="AX2" s="449"/>
      <c r="AY2" s="449"/>
      <c r="AZ2" s="449"/>
      <c r="BA2" s="449"/>
      <c r="BB2" s="449"/>
      <c r="BC2" s="449"/>
      <c r="BD2" s="449"/>
      <c r="BE2" s="449"/>
      <c r="BF2" s="449"/>
      <c r="BG2" s="449"/>
      <c r="BH2" s="449"/>
      <c r="BI2" s="449"/>
      <c r="BJ2" s="449"/>
      <c r="BK2" s="449"/>
      <c r="BL2" s="449"/>
      <c r="BM2" s="449"/>
      <c r="BN2" s="449"/>
      <c r="BO2" s="449"/>
      <c r="BP2" s="449"/>
      <c r="BQ2" s="449"/>
      <c r="BR2" s="449"/>
      <c r="BS2" s="449"/>
      <c r="BT2" s="449"/>
      <c r="BU2" s="449"/>
      <c r="BV2" s="449"/>
      <c r="BW2" s="449"/>
      <c r="BX2" s="449"/>
      <c r="BY2" s="449"/>
      <c r="BZ2" s="449"/>
      <c r="CA2" s="449"/>
      <c r="CB2" s="449"/>
      <c r="CC2" s="449"/>
      <c r="CD2" s="449"/>
      <c r="CE2" s="449"/>
      <c r="CF2" s="449"/>
      <c r="CG2" s="449"/>
      <c r="CH2" s="449"/>
      <c r="CI2" s="449"/>
      <c r="CJ2" s="449"/>
      <c r="CK2" s="449"/>
      <c r="CL2" s="449"/>
      <c r="CM2" s="449"/>
      <c r="CN2" s="449"/>
      <c r="CO2" s="449"/>
      <c r="CP2" s="449"/>
      <c r="CQ2" s="449"/>
      <c r="CR2" s="449"/>
      <c r="CS2" s="449"/>
      <c r="CT2" s="449"/>
      <c r="CU2" s="449"/>
      <c r="CV2" s="449"/>
      <c r="CW2" s="449"/>
      <c r="CX2" s="449"/>
      <c r="CY2" s="449"/>
      <c r="CZ2" s="449"/>
      <c r="DA2" s="449"/>
      <c r="DB2" s="449"/>
      <c r="DC2" s="449"/>
      <c r="DD2" s="449"/>
      <c r="DE2" s="449"/>
      <c r="DF2" s="449"/>
      <c r="DG2" s="449"/>
      <c r="DH2" s="449"/>
      <c r="DI2" s="449"/>
      <c r="DJ2" s="449"/>
      <c r="DK2" s="449"/>
      <c r="DL2" s="449"/>
      <c r="DM2" s="449"/>
      <c r="DN2" s="449"/>
      <c r="DO2" s="449"/>
      <c r="DP2" s="449"/>
      <c r="DQ2" s="449"/>
      <c r="DR2" s="449"/>
      <c r="DS2" s="449"/>
      <c r="DT2" s="449"/>
      <c r="DU2" s="449"/>
      <c r="DV2" s="449"/>
      <c r="DW2" s="449"/>
      <c r="DX2" s="449"/>
      <c r="DY2" s="449"/>
      <c r="DZ2" s="449"/>
      <c r="EA2" s="449"/>
      <c r="EB2" s="449"/>
      <c r="EC2" s="449"/>
      <c r="ED2" s="449"/>
      <c r="EE2" s="449"/>
      <c r="EF2" s="449"/>
    </row>
    <row r="3" spans="1:136" ht="18.75" customHeight="1" thickBot="1" x14ac:dyDescent="0.45">
      <c r="A3" s="359"/>
      <c r="B3" s="83" t="s">
        <v>5089</v>
      </c>
      <c r="C3" s="83"/>
      <c r="D3" s="359"/>
      <c r="E3" s="359">
        <v>44348</v>
      </c>
      <c r="F3" s="105"/>
      <c r="G3" s="109"/>
      <c r="H3" s="107"/>
      <c r="I3" s="551" t="s">
        <v>696</v>
      </c>
      <c r="J3" s="552"/>
      <c r="K3" s="107"/>
      <c r="L3"/>
      <c r="M3"/>
      <c r="N3" s="553" t="s">
        <v>2030</v>
      </c>
      <c r="O3" s="554"/>
      <c r="P3" s="555"/>
      <c r="Q3" s="108"/>
      <c r="R3" s="104"/>
      <c r="S3" s="99"/>
      <c r="T3" s="99"/>
      <c r="U3" s="99"/>
      <c r="V3" s="99"/>
      <c r="W3" s="99"/>
      <c r="X3" s="99"/>
      <c r="Y3" s="99"/>
      <c r="Z3" s="99"/>
      <c r="AA3" s="99"/>
      <c r="AB3" s="99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</row>
    <row r="4" spans="1:136" ht="13" thickBot="1" x14ac:dyDescent="0.3">
      <c r="A4"/>
      <c r="B4"/>
      <c r="C4"/>
      <c r="D4"/>
      <c r="E4"/>
      <c r="F4"/>
      <c r="G4"/>
      <c r="H4"/>
      <c r="I4"/>
      <c r="J4"/>
      <c r="K4"/>
      <c r="L4" s="1">
        <v>2.7</v>
      </c>
      <c r="M4" s="1">
        <v>2.7</v>
      </c>
      <c r="N4" s="1">
        <v>2.7</v>
      </c>
      <c r="O4"/>
      <c r="P4"/>
      <c r="Q4"/>
      <c r="R4"/>
      <c r="S4"/>
      <c r="T4" s="556" t="s">
        <v>5100</v>
      </c>
      <c r="U4" s="557"/>
      <c r="V4" s="558"/>
      <c r="W4"/>
      <c r="X4"/>
      <c r="Y4"/>
      <c r="Z4"/>
      <c r="AA4"/>
      <c r="AB4"/>
      <c r="AC4"/>
      <c r="AD4"/>
      <c r="AE4"/>
      <c r="AF4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</row>
    <row r="5" spans="1:136" ht="12.75" customHeight="1" thickBot="1" x14ac:dyDescent="0.3">
      <c r="A5"/>
      <c r="B5" s="413"/>
      <c r="C5"/>
      <c r="D5"/>
      <c r="E5"/>
      <c r="F5" s="451" t="s">
        <v>4804</v>
      </c>
      <c r="G5" s="452"/>
      <c r="H5" s="452"/>
      <c r="I5" s="452"/>
      <c r="J5" s="453"/>
      <c r="K5"/>
      <c r="L5" s="559" t="s">
        <v>4805</v>
      </c>
      <c r="M5" s="560"/>
      <c r="N5" s="561"/>
      <c r="O5"/>
      <c r="P5" s="559" t="s">
        <v>4806</v>
      </c>
      <c r="Q5" s="560"/>
      <c r="R5" s="561"/>
      <c r="S5"/>
      <c r="T5" s="548" t="s">
        <v>5101</v>
      </c>
      <c r="U5" s="549"/>
      <c r="V5" s="550"/>
      <c r="W5"/>
      <c r="X5" s="108"/>
      <c r="Y5" s="107"/>
      <c r="Z5" s="107"/>
      <c r="AA5"/>
      <c r="AB5"/>
      <c r="AC5"/>
      <c r="AD5"/>
      <c r="AE5"/>
      <c r="AF5" s="108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</row>
    <row r="6" spans="1:136" ht="13" customHeight="1" thickBot="1" x14ac:dyDescent="0.4">
      <c r="A6"/>
      <c r="B6"/>
      <c r="C6"/>
      <c r="D6"/>
      <c r="E6"/>
      <c r="F6"/>
      <c r="G6" s="107"/>
      <c r="H6" s="1" t="s">
        <v>4807</v>
      </c>
      <c r="I6"/>
      <c r="J6"/>
      <c r="K6"/>
      <c r="L6" s="1" t="s">
        <v>4807</v>
      </c>
      <c r="M6"/>
      <c r="N6"/>
      <c r="O6"/>
      <c r="P6" s="1" t="s">
        <v>4808</v>
      </c>
      <c r="Q6"/>
      <c r="R6"/>
      <c r="S6"/>
      <c r="T6" s="1" t="s">
        <v>4808</v>
      </c>
      <c r="U6" s="2" t="s">
        <v>5102</v>
      </c>
      <c r="V6"/>
      <c r="W6"/>
      <c r="X6" s="551" t="s">
        <v>696</v>
      </c>
      <c r="Y6" s="552"/>
      <c r="Z6" s="107"/>
      <c r="AA6"/>
      <c r="AB6"/>
      <c r="AC6" s="553" t="s">
        <v>2030</v>
      </c>
      <c r="AD6" s="554"/>
      <c r="AE6" s="555"/>
      <c r="AF6" s="108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</row>
    <row r="7" spans="1:136" ht="13" customHeight="1" x14ac:dyDescent="0.25">
      <c r="A7"/>
      <c r="B7"/>
      <c r="C7"/>
      <c r="D7"/>
      <c r="E7"/>
      <c r="F7"/>
      <c r="G7" s="107"/>
      <c r="H7" s="1" t="s">
        <v>4809</v>
      </c>
      <c r="I7" s="1" t="s">
        <v>4810</v>
      </c>
      <c r="J7" s="1" t="s">
        <v>4811</v>
      </c>
      <c r="K7"/>
      <c r="L7" s="1" t="s">
        <v>4809</v>
      </c>
      <c r="M7" s="1" t="s">
        <v>4810</v>
      </c>
      <c r="N7" s="1" t="s">
        <v>4811</v>
      </c>
      <c r="O7"/>
      <c r="P7" s="1" t="s">
        <v>4809</v>
      </c>
      <c r="Q7" s="1" t="s">
        <v>4810</v>
      </c>
      <c r="R7" s="1" t="s">
        <v>4811</v>
      </c>
      <c r="S7"/>
      <c r="T7" s="1" t="s">
        <v>4809</v>
      </c>
      <c r="U7" s="1" t="s">
        <v>4810</v>
      </c>
      <c r="V7" s="1" t="s">
        <v>4811</v>
      </c>
      <c r="W7"/>
      <c r="X7" s="108"/>
      <c r="Y7" s="129"/>
      <c r="Z7" s="107"/>
      <c r="AA7"/>
      <c r="AB7"/>
      <c r="AC7"/>
      <c r="AD7"/>
      <c r="AE7"/>
      <c r="AF7" s="108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</row>
    <row r="8" spans="1:136" ht="13" customHeight="1" x14ac:dyDescent="0.25">
      <c r="A8"/>
      <c r="B8" s="475" t="s">
        <v>4818</v>
      </c>
      <c r="C8" s="475" t="s">
        <v>4819</v>
      </c>
      <c r="D8" s="473" t="s">
        <v>735</v>
      </c>
      <c r="E8" s="473" t="s">
        <v>1200</v>
      </c>
      <c r="F8" s="474" t="s">
        <v>746</v>
      </c>
      <c r="G8" s="415"/>
      <c r="H8" s="416">
        <v>38</v>
      </c>
      <c r="I8" s="418"/>
      <c r="J8" s="418"/>
      <c r="K8" s="76"/>
      <c r="L8" s="429">
        <f>(H8*2.7)</f>
        <v>102.60000000000001</v>
      </c>
      <c r="M8" s="429">
        <f>(I8*2.7)</f>
        <v>0</v>
      </c>
      <c r="N8" s="429">
        <f>(J8*2.7)</f>
        <v>0</v>
      </c>
      <c r="O8" s="76"/>
      <c r="P8" s="365"/>
      <c r="Q8" s="429"/>
      <c r="R8" s="429"/>
      <c r="S8" s="76"/>
      <c r="T8" s="430">
        <f>(L8)</f>
        <v>102.60000000000001</v>
      </c>
      <c r="U8" s="420"/>
      <c r="V8" s="420"/>
      <c r="W8"/>
      <c r="X8" s="108" t="s">
        <v>1200</v>
      </c>
      <c r="Y8" s="129">
        <f>COUNTIF($E$6:$E$1081,"Capistrano")</f>
        <v>40</v>
      </c>
      <c r="Z8" s="129"/>
      <c r="AA8" s="1"/>
      <c r="AB8" s="1">
        <v>1</v>
      </c>
      <c r="AC8" t="s">
        <v>2003</v>
      </c>
      <c r="AD8"/>
      <c r="AE8" s="173">
        <f>COUNTIF($D$6:$D$1050,"ARZ")</f>
        <v>30</v>
      </c>
      <c r="AF8" s="108" t="str">
        <f>IF(AE8&lt;30,"Check","")</f>
        <v/>
      </c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</row>
    <row r="9" spans="1:136" ht="13" customHeight="1" x14ac:dyDescent="0.25">
      <c r="A9"/>
      <c r="B9" s="472" t="s">
        <v>410</v>
      </c>
      <c r="C9" s="472" t="s">
        <v>4010</v>
      </c>
      <c r="D9" s="473" t="s">
        <v>763</v>
      </c>
      <c r="E9" s="473" t="s">
        <v>1200</v>
      </c>
      <c r="F9" s="474" t="s">
        <v>466</v>
      </c>
      <c r="G9" s="415"/>
      <c r="H9" s="416">
        <v>54</v>
      </c>
      <c r="I9" s="418"/>
      <c r="J9" s="418"/>
      <c r="K9" s="76"/>
      <c r="L9" s="417">
        <f>(H9*2.7)</f>
        <v>145.80000000000001</v>
      </c>
      <c r="M9" s="418"/>
      <c r="N9" s="418"/>
      <c r="O9"/>
      <c r="P9" s="417">
        <v>146</v>
      </c>
      <c r="Q9" s="418"/>
      <c r="R9" s="418"/>
      <c r="S9"/>
      <c r="T9" s="419">
        <v>145.80000000000001</v>
      </c>
      <c r="U9" s="420"/>
      <c r="V9" s="420"/>
      <c r="W9"/>
      <c r="X9" s="108" t="s">
        <v>649</v>
      </c>
      <c r="Y9" s="129">
        <f>COUNTIF($E$6:$E$1081,"CaZADERO")</f>
        <v>40</v>
      </c>
      <c r="Z9" s="129" t="str">
        <f t="shared" ref="Z9:Z25" si="0">IF(Y9&gt;40,"over","")</f>
        <v/>
      </c>
      <c r="AA9" s="1"/>
      <c r="AB9" s="1">
        <f>(AB8+1)</f>
        <v>2</v>
      </c>
      <c r="AC9" t="s">
        <v>2004</v>
      </c>
      <c r="AD9"/>
      <c r="AE9" s="173">
        <f>COUNTIF($D$6:$D$1050,"ATL")</f>
        <v>30</v>
      </c>
      <c r="AF9" s="108" t="str">
        <f t="shared" ref="AF9:AF34" si="1">IF(AE9&lt;30,"Check","")</f>
        <v/>
      </c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</row>
    <row r="10" spans="1:136" ht="13" customHeight="1" x14ac:dyDescent="0.25">
      <c r="A10"/>
      <c r="B10" s="475" t="s">
        <v>2906</v>
      </c>
      <c r="C10" s="475" t="s">
        <v>797</v>
      </c>
      <c r="D10" s="473" t="s">
        <v>752</v>
      </c>
      <c r="E10" s="478" t="s">
        <v>1200</v>
      </c>
      <c r="F10" s="474" t="s">
        <v>754</v>
      </c>
      <c r="G10" s="415"/>
      <c r="H10" s="421"/>
      <c r="I10" s="358">
        <v>12</v>
      </c>
      <c r="J10" s="358">
        <v>63</v>
      </c>
      <c r="K10" s="76"/>
      <c r="L10" s="417">
        <f>(H10*2.7)</f>
        <v>0</v>
      </c>
      <c r="M10" s="417">
        <f>(I10*$L$1)</f>
        <v>0</v>
      </c>
      <c r="N10" s="417">
        <f>(J10*$M$1)</f>
        <v>0</v>
      </c>
      <c r="O10"/>
      <c r="P10" s="418"/>
      <c r="Q10" s="417">
        <v>33</v>
      </c>
      <c r="R10" s="417">
        <v>171</v>
      </c>
      <c r="S10"/>
      <c r="T10" s="422"/>
      <c r="U10" s="419">
        <v>32.400000000000006</v>
      </c>
      <c r="V10" s="419">
        <v>170.10000000000002</v>
      </c>
      <c r="W10"/>
      <c r="X10" s="108" t="s">
        <v>5181</v>
      </c>
      <c r="Y10" s="129">
        <f>COUNTIF($E$6:$E$1081,"CEDAR RAPIDS")</f>
        <v>40</v>
      </c>
      <c r="Z10" s="129" t="str">
        <f t="shared" si="0"/>
        <v/>
      </c>
      <c r="AA10" s="1"/>
      <c r="AB10" s="1">
        <f t="shared" ref="AB10:AB34" si="2">(AB9+1)</f>
        <v>3</v>
      </c>
      <c r="AC10" t="s">
        <v>2005</v>
      </c>
      <c r="AD10"/>
      <c r="AE10" s="173">
        <f>COUNTIF($D$6:$D$1050,"CHC")</f>
        <v>30</v>
      </c>
      <c r="AF10" s="108" t="str">
        <f t="shared" si="1"/>
        <v/>
      </c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</row>
    <row r="11" spans="1:136" ht="13" customHeight="1" x14ac:dyDescent="0.25">
      <c r="A11"/>
      <c r="B11" s="475" t="s">
        <v>2895</v>
      </c>
      <c r="C11" s="475" t="s">
        <v>702</v>
      </c>
      <c r="D11" s="473" t="s">
        <v>824</v>
      </c>
      <c r="E11" s="478" t="s">
        <v>1200</v>
      </c>
      <c r="F11" s="474" t="s">
        <v>793</v>
      </c>
      <c r="G11" s="415"/>
      <c r="H11" s="416">
        <v>42</v>
      </c>
      <c r="I11" s="418"/>
      <c r="J11" s="418"/>
      <c r="K11" s="76"/>
      <c r="L11" s="417">
        <f>(H11*2.7)</f>
        <v>113.4</v>
      </c>
      <c r="M11" s="418"/>
      <c r="N11" s="418"/>
      <c r="O11"/>
      <c r="P11" s="417">
        <v>114</v>
      </c>
      <c r="Q11" s="418"/>
      <c r="R11" s="418"/>
      <c r="S11"/>
      <c r="T11" s="419">
        <v>113.4</v>
      </c>
      <c r="U11" s="420"/>
      <c r="V11" s="420"/>
      <c r="W11"/>
      <c r="X11" s="108" t="s">
        <v>691</v>
      </c>
      <c r="Y11" s="129">
        <f>COUNTIF($E$6:$E$1081,"gROTON")</f>
        <v>40</v>
      </c>
      <c r="Z11" s="129" t="str">
        <f t="shared" si="0"/>
        <v/>
      </c>
      <c r="AA11" s="1"/>
      <c r="AB11" s="1">
        <f t="shared" si="2"/>
        <v>4</v>
      </c>
      <c r="AC11" t="s">
        <v>2006</v>
      </c>
      <c r="AD11"/>
      <c r="AE11" s="173">
        <f>COUNTIF($D$6:$D$1050,"CIN")</f>
        <v>30</v>
      </c>
      <c r="AF11" s="108" t="str">
        <f t="shared" si="1"/>
        <v/>
      </c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</row>
    <row r="12" spans="1:136" ht="13" customHeight="1" x14ac:dyDescent="0.25">
      <c r="A12"/>
      <c r="B12" s="472" t="s">
        <v>865</v>
      </c>
      <c r="C12" s="472" t="s">
        <v>1706</v>
      </c>
      <c r="D12" s="473" t="s">
        <v>764</v>
      </c>
      <c r="E12" s="473" t="s">
        <v>1200</v>
      </c>
      <c r="F12" s="474" t="s">
        <v>746</v>
      </c>
      <c r="G12" s="415"/>
      <c r="H12" s="416">
        <v>5</v>
      </c>
      <c r="I12" s="418"/>
      <c r="J12" s="418"/>
      <c r="K12" s="76"/>
      <c r="L12" s="417">
        <f>(H12*2.7)</f>
        <v>13.5</v>
      </c>
      <c r="M12" s="418"/>
      <c r="N12" s="418"/>
      <c r="O12"/>
      <c r="P12" s="417">
        <v>14</v>
      </c>
      <c r="Q12" s="418"/>
      <c r="R12" s="418"/>
      <c r="S12"/>
      <c r="T12" s="419">
        <v>13.5</v>
      </c>
      <c r="U12" s="420"/>
      <c r="V12" s="420"/>
      <c r="W12"/>
      <c r="X12" s="108" t="s">
        <v>2020</v>
      </c>
      <c r="Y12" s="129">
        <f>COUNTIF($E$6:$E$1081,"Kansas City")</f>
        <v>40</v>
      </c>
      <c r="Z12" s="129" t="str">
        <f t="shared" si="0"/>
        <v/>
      </c>
      <c r="AA12" s="1"/>
      <c r="AB12" s="1">
        <f t="shared" si="2"/>
        <v>5</v>
      </c>
      <c r="AC12" t="s">
        <v>2007</v>
      </c>
      <c r="AD12"/>
      <c r="AE12" s="173">
        <f>COUNTIF($D$6:$D$1050,"COL")</f>
        <v>30</v>
      </c>
      <c r="AF12" s="108" t="str">
        <f t="shared" si="1"/>
        <v/>
      </c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</row>
    <row r="13" spans="1:136" ht="13" customHeight="1" x14ac:dyDescent="0.25">
      <c r="A13"/>
      <c r="B13" s="475" t="s">
        <v>694</v>
      </c>
      <c r="C13" s="475" t="s">
        <v>4857</v>
      </c>
      <c r="D13" s="473" t="s">
        <v>814</v>
      </c>
      <c r="E13" s="473" t="s">
        <v>1200</v>
      </c>
      <c r="F13" s="474" t="s">
        <v>765</v>
      </c>
      <c r="G13" s="415"/>
      <c r="H13" s="416">
        <v>36</v>
      </c>
      <c r="I13" s="418"/>
      <c r="J13" s="418"/>
      <c r="K13" s="76"/>
      <c r="L13" s="429">
        <f>(H13*2.7)</f>
        <v>97.2</v>
      </c>
      <c r="M13" s="429">
        <f>(I13*2.7)</f>
        <v>0</v>
      </c>
      <c r="N13" s="429">
        <f>(J13*2.7)</f>
        <v>0</v>
      </c>
      <c r="O13" s="76"/>
      <c r="P13" s="365"/>
      <c r="Q13" s="429"/>
      <c r="R13" s="429"/>
      <c r="S13" s="76"/>
      <c r="T13" s="430">
        <f>(L13)</f>
        <v>97.2</v>
      </c>
      <c r="U13" s="420"/>
      <c r="V13" s="420"/>
      <c r="W13"/>
      <c r="X13" s="108" t="s">
        <v>3627</v>
      </c>
      <c r="Y13" s="129">
        <f>COUNTIF($E$6:$E$1081,"mAUI")</f>
        <v>40</v>
      </c>
      <c r="Z13" s="129" t="str">
        <f t="shared" si="0"/>
        <v/>
      </c>
      <c r="AA13" s="1"/>
      <c r="AB13" s="1">
        <f t="shared" si="2"/>
        <v>6</v>
      </c>
      <c r="AC13" t="s">
        <v>2029</v>
      </c>
      <c r="AD13"/>
      <c r="AE13" s="173">
        <f>COUNTIF($D$6:$D$1050,"LAD")</f>
        <v>30</v>
      </c>
      <c r="AF13" s="108" t="str">
        <f t="shared" si="1"/>
        <v/>
      </c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</row>
    <row r="14" spans="1:136" ht="13" customHeight="1" x14ac:dyDescent="0.25">
      <c r="A14"/>
      <c r="B14" s="475" t="s">
        <v>3580</v>
      </c>
      <c r="C14" s="475" t="s">
        <v>662</v>
      </c>
      <c r="D14" s="473" t="s">
        <v>752</v>
      </c>
      <c r="E14" s="473" t="s">
        <v>1200</v>
      </c>
      <c r="F14" s="474" t="s">
        <v>746</v>
      </c>
      <c r="G14" s="415"/>
      <c r="H14" s="416">
        <v>42</v>
      </c>
      <c r="I14" s="418"/>
      <c r="J14" s="418"/>
      <c r="K14" s="76"/>
      <c r="L14" s="417">
        <f>(H14*2.7)</f>
        <v>113.4</v>
      </c>
      <c r="M14" s="418"/>
      <c r="N14" s="418"/>
      <c r="O14"/>
      <c r="P14" s="417">
        <v>114</v>
      </c>
      <c r="Q14" s="418"/>
      <c r="R14" s="418"/>
      <c r="S14"/>
      <c r="T14" s="419">
        <v>113.4</v>
      </c>
      <c r="U14" s="420"/>
      <c r="V14" s="420"/>
      <c r="W14"/>
      <c r="X14" s="108" t="s">
        <v>974</v>
      </c>
      <c r="Y14" s="129">
        <f>COUNTIF($E$6:$E$1081,"METROPLEX")</f>
        <v>40</v>
      </c>
      <c r="Z14" s="129" t="str">
        <f t="shared" si="0"/>
        <v/>
      </c>
      <c r="AA14" s="1"/>
      <c r="AB14" s="1">
        <f t="shared" si="2"/>
        <v>7</v>
      </c>
      <c r="AC14" t="s">
        <v>2008</v>
      </c>
      <c r="AD14"/>
      <c r="AE14" s="173">
        <f>COUNTIF($D$6:$D$1050,"MIA")</f>
        <v>30</v>
      </c>
      <c r="AF14" s="108" t="str">
        <f t="shared" si="1"/>
        <v/>
      </c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</row>
    <row r="15" spans="1:136" ht="13" customHeight="1" x14ac:dyDescent="0.25">
      <c r="A15"/>
      <c r="B15" s="472" t="s">
        <v>1647</v>
      </c>
      <c r="C15" s="472" t="s">
        <v>1648</v>
      </c>
      <c r="D15" s="473" t="s">
        <v>736</v>
      </c>
      <c r="E15" s="478" t="s">
        <v>1200</v>
      </c>
      <c r="F15" s="474" t="s">
        <v>754</v>
      </c>
      <c r="G15" s="415"/>
      <c r="H15" s="421"/>
      <c r="I15" s="355">
        <v>11</v>
      </c>
      <c r="J15" s="355">
        <v>65.67</v>
      </c>
      <c r="K15" s="76"/>
      <c r="L15" s="417">
        <f>(H15*2.7)</f>
        <v>0</v>
      </c>
      <c r="M15" s="417">
        <f>(I15*$M$4)</f>
        <v>29.700000000000003</v>
      </c>
      <c r="N15" s="417">
        <f>(J15*$M$1)</f>
        <v>0</v>
      </c>
      <c r="O15"/>
      <c r="P15" s="418"/>
      <c r="Q15" s="417">
        <v>30</v>
      </c>
      <c r="R15" s="417">
        <v>178</v>
      </c>
      <c r="S15"/>
      <c r="T15" s="422"/>
      <c r="U15" s="419">
        <v>29.700000000000003</v>
      </c>
      <c r="V15" s="419">
        <v>177.30900000000003</v>
      </c>
      <c r="W15"/>
      <c r="X15" s="108" t="s">
        <v>5271</v>
      </c>
      <c r="Y15" s="129">
        <f>COUNTIF($E$6:$E$1081,"SACRAMENTO")</f>
        <v>40</v>
      </c>
      <c r="Z15" s="129" t="str">
        <f t="shared" si="0"/>
        <v/>
      </c>
      <c r="AA15" s="1"/>
      <c r="AB15" s="1">
        <f t="shared" si="2"/>
        <v>8</v>
      </c>
      <c r="AC15" t="s">
        <v>2009</v>
      </c>
      <c r="AD15"/>
      <c r="AE15" s="173">
        <f>COUNTIF($D$6:$D$1050,"MIL")</f>
        <v>30</v>
      </c>
      <c r="AF15" s="108" t="str">
        <f t="shared" si="1"/>
        <v/>
      </c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</row>
    <row r="16" spans="1:136" ht="13" customHeight="1" x14ac:dyDescent="0.25">
      <c r="A16"/>
      <c r="B16" s="477" t="s">
        <v>812</v>
      </c>
      <c r="C16" s="477" t="s">
        <v>3549</v>
      </c>
      <c r="D16" s="473" t="s">
        <v>769</v>
      </c>
      <c r="E16" s="473" t="s">
        <v>1200</v>
      </c>
      <c r="F16" s="474" t="s">
        <v>746</v>
      </c>
      <c r="G16" s="415"/>
      <c r="H16" s="416">
        <v>16</v>
      </c>
      <c r="I16" s="418"/>
      <c r="J16" s="418"/>
      <c r="K16" s="76"/>
      <c r="L16" s="417">
        <f>(H16*2.7)</f>
        <v>43.2</v>
      </c>
      <c r="M16" s="418"/>
      <c r="N16" s="418"/>
      <c r="O16"/>
      <c r="P16" s="417">
        <v>44</v>
      </c>
      <c r="Q16" s="418"/>
      <c r="R16" s="418"/>
      <c r="S16"/>
      <c r="T16" s="419">
        <v>43.2</v>
      </c>
      <c r="U16" s="420"/>
      <c r="V16" s="420"/>
      <c r="W16"/>
      <c r="X16" s="108" t="s">
        <v>597</v>
      </c>
      <c r="Y16" s="129">
        <f>COUNTIF($E$6:$E$1081,"MISSION VIEJO")</f>
        <v>40</v>
      </c>
      <c r="Z16" s="129" t="str">
        <f t="shared" si="0"/>
        <v/>
      </c>
      <c r="AA16" s="1"/>
      <c r="AB16" s="1">
        <f t="shared" si="2"/>
        <v>9</v>
      </c>
      <c r="AC16" t="s">
        <v>2010</v>
      </c>
      <c r="AD16"/>
      <c r="AE16" s="173">
        <f>COUNTIF($D$6:$D$1050,"NYM")</f>
        <v>30</v>
      </c>
      <c r="AF16" s="108" t="str">
        <f t="shared" si="1"/>
        <v/>
      </c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99"/>
      <c r="DX16" s="99"/>
      <c r="DY16" s="99"/>
      <c r="DZ16" s="99"/>
      <c r="EA16" s="99"/>
      <c r="EB16" s="99"/>
      <c r="EC16" s="99"/>
      <c r="ED16" s="99"/>
    </row>
    <row r="17" spans="1:134" ht="13" customHeight="1" x14ac:dyDescent="0.25">
      <c r="A17"/>
      <c r="B17" s="475" t="s">
        <v>2278</v>
      </c>
      <c r="C17" s="475" t="s">
        <v>1763</v>
      </c>
      <c r="D17" s="473" t="s">
        <v>814</v>
      </c>
      <c r="E17" s="478" t="s">
        <v>1200</v>
      </c>
      <c r="F17" s="474" t="s">
        <v>796</v>
      </c>
      <c r="G17" s="415"/>
      <c r="H17" s="416">
        <v>13</v>
      </c>
      <c r="I17" s="418"/>
      <c r="J17" s="418"/>
      <c r="K17" s="76"/>
      <c r="L17" s="417">
        <f>(H17*2.7)</f>
        <v>35.1</v>
      </c>
      <c r="M17" s="418"/>
      <c r="N17" s="418"/>
      <c r="O17"/>
      <c r="P17" s="417">
        <v>36</v>
      </c>
      <c r="Q17" s="418"/>
      <c r="R17" s="418"/>
      <c r="S17"/>
      <c r="T17" s="419">
        <v>35.1</v>
      </c>
      <c r="U17" s="420"/>
      <c r="V17" s="420"/>
      <c r="W17"/>
      <c r="X17" s="108" t="s">
        <v>3278</v>
      </c>
      <c r="Y17" s="129">
        <f>COUNTIF($E6:$E$1081,"MONTANA")</f>
        <v>40</v>
      </c>
      <c r="Z17" s="129" t="str">
        <f t="shared" si="0"/>
        <v/>
      </c>
      <c r="AA17" s="1"/>
      <c r="AB17" s="1">
        <f t="shared" si="2"/>
        <v>10</v>
      </c>
      <c r="AC17" t="s">
        <v>2031</v>
      </c>
      <c r="AD17"/>
      <c r="AE17" s="173">
        <f>COUNTIF($D$6:$D$1050,"PHI")</f>
        <v>30</v>
      </c>
      <c r="AF17" s="108" t="str">
        <f t="shared" si="1"/>
        <v/>
      </c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</row>
    <row r="18" spans="1:134" ht="13" customHeight="1" x14ac:dyDescent="0.25">
      <c r="A18"/>
      <c r="B18" s="475" t="s">
        <v>4864</v>
      </c>
      <c r="C18" s="475" t="s">
        <v>4865</v>
      </c>
      <c r="D18" s="473" t="s">
        <v>736</v>
      </c>
      <c r="E18" s="473" t="s">
        <v>1200</v>
      </c>
      <c r="F18" s="474" t="s">
        <v>754</v>
      </c>
      <c r="G18" s="415"/>
      <c r="H18" s="421"/>
      <c r="I18" s="355">
        <v>3</v>
      </c>
      <c r="J18" s="355">
        <v>8.33</v>
      </c>
      <c r="K18" s="76"/>
      <c r="L18" s="429">
        <f>(H18*2.7)</f>
        <v>0</v>
      </c>
      <c r="M18" s="429">
        <f>(I18*2.7)</f>
        <v>8.1000000000000014</v>
      </c>
      <c r="N18" s="429">
        <f>(J18*2.7)</f>
        <v>22.491000000000003</v>
      </c>
      <c r="O18" s="76"/>
      <c r="P18" s="365"/>
      <c r="Q18" s="429"/>
      <c r="R18" s="429"/>
      <c r="S18" s="76"/>
      <c r="T18" s="422"/>
      <c r="U18" s="430">
        <f>(M18)</f>
        <v>8.1000000000000014</v>
      </c>
      <c r="V18" s="430">
        <f>(N18)</f>
        <v>22.491000000000003</v>
      </c>
      <c r="W18"/>
      <c r="X18" s="108" t="s">
        <v>572</v>
      </c>
      <c r="Y18" s="129">
        <f>COUNTIF($D$6:$E$1081,"New England")</f>
        <v>40</v>
      </c>
      <c r="Z18" s="129" t="str">
        <f t="shared" si="0"/>
        <v/>
      </c>
      <c r="AA18" s="1"/>
      <c r="AB18" s="1">
        <f t="shared" si="2"/>
        <v>11</v>
      </c>
      <c r="AC18" t="s">
        <v>2011</v>
      </c>
      <c r="AD18"/>
      <c r="AE18" s="173">
        <f>COUNTIF($D$6:$D$952,"PIT")</f>
        <v>30</v>
      </c>
      <c r="AF18" s="108" t="str">
        <f t="shared" si="1"/>
        <v/>
      </c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</row>
    <row r="19" spans="1:134" ht="13" customHeight="1" x14ac:dyDescent="0.25">
      <c r="A19"/>
      <c r="B19" s="475" t="s">
        <v>3902</v>
      </c>
      <c r="C19" s="475" t="s">
        <v>679</v>
      </c>
      <c r="D19" s="473" t="s">
        <v>780</v>
      </c>
      <c r="E19" s="473" t="s">
        <v>1200</v>
      </c>
      <c r="F19" s="474" t="s">
        <v>765</v>
      </c>
      <c r="G19" s="415"/>
      <c r="H19" s="416">
        <v>45</v>
      </c>
      <c r="I19" s="418"/>
      <c r="J19" s="418"/>
      <c r="K19" s="76"/>
      <c r="L19" s="417">
        <f>(H19*2.7)</f>
        <v>121.50000000000001</v>
      </c>
      <c r="M19" s="418"/>
      <c r="N19" s="418"/>
      <c r="O19"/>
      <c r="P19" s="417">
        <v>122</v>
      </c>
      <c r="Q19" s="418"/>
      <c r="R19" s="418"/>
      <c r="S19"/>
      <c r="T19" s="419">
        <v>121.50000000000001</v>
      </c>
      <c r="U19" s="420"/>
      <c r="V19" s="420"/>
      <c r="W19"/>
      <c r="X19" s="108" t="s">
        <v>779</v>
      </c>
      <c r="Y19" s="129">
        <f>COUNTIF($D$6:$E$1081,"Orlando")</f>
        <v>40</v>
      </c>
      <c r="Z19" s="129" t="str">
        <f t="shared" si="0"/>
        <v/>
      </c>
      <c r="AA19" s="1"/>
      <c r="AB19" s="1">
        <f t="shared" si="2"/>
        <v>12</v>
      </c>
      <c r="AC19" t="s">
        <v>2012</v>
      </c>
      <c r="AD19"/>
      <c r="AE19" s="173">
        <f>COUNTIF($D$6:$D$1050,"STL")</f>
        <v>30</v>
      </c>
      <c r="AF19" s="108" t="str">
        <f t="shared" si="1"/>
        <v/>
      </c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</row>
    <row r="20" spans="1:134" ht="13" customHeight="1" x14ac:dyDescent="0.25">
      <c r="A20"/>
      <c r="B20" s="475" t="s">
        <v>95</v>
      </c>
      <c r="C20" s="475" t="s">
        <v>557</v>
      </c>
      <c r="D20" s="473" t="s">
        <v>764</v>
      </c>
      <c r="E20" s="473" t="s">
        <v>1200</v>
      </c>
      <c r="F20" s="474" t="s">
        <v>746</v>
      </c>
      <c r="G20" s="415"/>
      <c r="H20" s="416">
        <v>0</v>
      </c>
      <c r="I20" s="418"/>
      <c r="J20" s="418"/>
      <c r="K20" s="76"/>
      <c r="L20" s="429">
        <f>(H20*2.7)</f>
        <v>0</v>
      </c>
      <c r="M20" s="365"/>
      <c r="N20" s="365"/>
      <c r="O20" s="76"/>
      <c r="P20" s="429">
        <v>0</v>
      </c>
      <c r="Q20" s="365"/>
      <c r="R20" s="365"/>
      <c r="S20" s="76"/>
      <c r="T20" s="430">
        <v>0</v>
      </c>
      <c r="U20" s="420"/>
      <c r="V20" s="420"/>
      <c r="W20"/>
      <c r="X20" s="108" t="s">
        <v>3279</v>
      </c>
      <c r="Y20" s="129">
        <f>COUNTIF($E$6:$E$1081,"Park City")</f>
        <v>40</v>
      </c>
      <c r="Z20" s="129" t="str">
        <f t="shared" si="0"/>
        <v/>
      </c>
      <c r="AA20" s="1"/>
      <c r="AB20" s="1">
        <f t="shared" si="2"/>
        <v>13</v>
      </c>
      <c r="AC20" t="s">
        <v>246</v>
      </c>
      <c r="AD20"/>
      <c r="AE20" s="173">
        <f>COUNTIF($D$6:$D$1050,"SD")</f>
        <v>30</v>
      </c>
      <c r="AF20" s="108" t="str">
        <f t="shared" si="1"/>
        <v/>
      </c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</row>
    <row r="21" spans="1:134" ht="13" customHeight="1" x14ac:dyDescent="0.25">
      <c r="A21"/>
      <c r="B21" s="475" t="s">
        <v>1401</v>
      </c>
      <c r="C21" s="472" t="s">
        <v>3235</v>
      </c>
      <c r="D21" s="473" t="s">
        <v>758</v>
      </c>
      <c r="E21" s="478" t="s">
        <v>1200</v>
      </c>
      <c r="F21" s="474" t="s">
        <v>746</v>
      </c>
      <c r="G21" s="415"/>
      <c r="H21" s="416">
        <v>39</v>
      </c>
      <c r="I21" s="418"/>
      <c r="J21" s="418"/>
      <c r="K21" s="76"/>
      <c r="L21" s="417">
        <f>(H21*2.7)</f>
        <v>105.30000000000001</v>
      </c>
      <c r="M21" s="418"/>
      <c r="N21" s="418"/>
      <c r="O21"/>
      <c r="P21" s="417">
        <v>106</v>
      </c>
      <c r="Q21" s="418"/>
      <c r="R21" s="418"/>
      <c r="S21"/>
      <c r="T21" s="419">
        <v>105.30000000000001</v>
      </c>
      <c r="U21" s="420"/>
      <c r="V21" s="420"/>
      <c r="W21"/>
      <c r="X21" s="108" t="s">
        <v>866</v>
      </c>
      <c r="Y21" s="129">
        <f>COUNTIF($E$6:$E$1081,"Maine")</f>
        <v>40</v>
      </c>
      <c r="Z21" s="129" t="str">
        <f t="shared" si="0"/>
        <v/>
      </c>
      <c r="AA21" s="1"/>
      <c r="AB21" s="1">
        <f>(AB20+1)</f>
        <v>14</v>
      </c>
      <c r="AC21" t="s">
        <v>2013</v>
      </c>
      <c r="AD21"/>
      <c r="AE21" s="173">
        <f>COUNTIF($D$6:$D$1050,"SF")</f>
        <v>30</v>
      </c>
      <c r="AF21" s="108" t="str">
        <f t="shared" si="1"/>
        <v/>
      </c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</row>
    <row r="22" spans="1:134" ht="13" customHeight="1" x14ac:dyDescent="0.25">
      <c r="A22"/>
      <c r="B22" s="475" t="s">
        <v>3210</v>
      </c>
      <c r="C22" s="475" t="s">
        <v>747</v>
      </c>
      <c r="D22" s="473" t="s">
        <v>651</v>
      </c>
      <c r="E22" s="478" t="s">
        <v>1200</v>
      </c>
      <c r="F22" s="474" t="s">
        <v>746</v>
      </c>
      <c r="G22" s="415"/>
      <c r="H22" s="416">
        <v>50</v>
      </c>
      <c r="I22" s="418"/>
      <c r="J22" s="418"/>
      <c r="K22" s="76"/>
      <c r="L22" s="417">
        <f>(H22*2.7)</f>
        <v>135</v>
      </c>
      <c r="M22" s="418"/>
      <c r="N22" s="418"/>
      <c r="O22"/>
      <c r="P22" s="417">
        <v>135</v>
      </c>
      <c r="Q22" s="418"/>
      <c r="R22" s="418"/>
      <c r="S22"/>
      <c r="T22" s="419">
        <v>135</v>
      </c>
      <c r="U22" s="420"/>
      <c r="V22" s="420"/>
      <c r="W22"/>
      <c r="X22" s="108" t="s">
        <v>624</v>
      </c>
      <c r="Y22" s="129">
        <f>COUNTIF($E$6:$E$1081,"Red Arrow")</f>
        <v>40</v>
      </c>
      <c r="Z22" s="129" t="str">
        <f t="shared" si="0"/>
        <v/>
      </c>
      <c r="AA22" s="1"/>
      <c r="AB22" s="1">
        <f>(AB21+1)</f>
        <v>15</v>
      </c>
      <c r="AC22" t="s">
        <v>2014</v>
      </c>
      <c r="AD22"/>
      <c r="AE22" s="173">
        <f>COUNTIF($D$6:$D$1050,"WAS")</f>
        <v>30</v>
      </c>
      <c r="AF22" s="108" t="str">
        <f t="shared" si="1"/>
        <v/>
      </c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</row>
    <row r="23" spans="1:134" ht="13" customHeight="1" x14ac:dyDescent="0.25">
      <c r="A23"/>
      <c r="B23" s="475" t="s">
        <v>656</v>
      </c>
      <c r="C23" s="475" t="s">
        <v>2899</v>
      </c>
      <c r="D23" s="473" t="s">
        <v>783</v>
      </c>
      <c r="E23" s="478" t="s">
        <v>1200</v>
      </c>
      <c r="F23" s="474" t="s">
        <v>746</v>
      </c>
      <c r="G23" s="415"/>
      <c r="H23" s="416">
        <v>50</v>
      </c>
      <c r="I23" s="418"/>
      <c r="J23" s="418"/>
      <c r="K23" s="76"/>
      <c r="L23" s="417">
        <f>(H23*2.7)</f>
        <v>135</v>
      </c>
      <c r="M23" s="418"/>
      <c r="N23" s="418"/>
      <c r="O23"/>
      <c r="P23" s="417">
        <v>135</v>
      </c>
      <c r="Q23" s="418"/>
      <c r="R23" s="418"/>
      <c r="S23"/>
      <c r="T23" s="419">
        <v>135</v>
      </c>
      <c r="U23" s="420"/>
      <c r="V23" s="420"/>
      <c r="W23"/>
      <c r="X23" s="108" t="s">
        <v>635</v>
      </c>
      <c r="Y23" s="129">
        <f>COUNTIF($E$6:$E$1081,"Shizuoka")</f>
        <v>40</v>
      </c>
      <c r="Z23" s="129" t="str">
        <f t="shared" si="0"/>
        <v/>
      </c>
      <c r="AA23" s="1"/>
      <c r="AB23" s="1">
        <f t="shared" si="2"/>
        <v>16</v>
      </c>
      <c r="AC23" t="s">
        <v>2015</v>
      </c>
      <c r="AD23"/>
      <c r="AE23" s="173">
        <f>COUNTIF($D$6:$D$1050,"BAL")</f>
        <v>30</v>
      </c>
      <c r="AF23" s="108" t="str">
        <f t="shared" si="1"/>
        <v/>
      </c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</row>
    <row r="24" spans="1:134" ht="13" customHeight="1" x14ac:dyDescent="0.25">
      <c r="A24"/>
      <c r="B24" s="472" t="s">
        <v>1297</v>
      </c>
      <c r="C24" s="472" t="s">
        <v>657</v>
      </c>
      <c r="D24" s="473" t="s">
        <v>903</v>
      </c>
      <c r="E24" s="478" t="s">
        <v>1200</v>
      </c>
      <c r="F24" s="476" t="s">
        <v>746</v>
      </c>
      <c r="G24" s="425"/>
      <c r="H24" s="426">
        <v>50</v>
      </c>
      <c r="I24" s="418"/>
      <c r="J24" s="418"/>
      <c r="K24" s="76"/>
      <c r="L24" s="417">
        <f>(H24*2.7)</f>
        <v>135</v>
      </c>
      <c r="M24" s="418"/>
      <c r="N24" s="418"/>
      <c r="O24"/>
      <c r="P24" s="417">
        <v>135</v>
      </c>
      <c r="Q24" s="418"/>
      <c r="R24" s="418"/>
      <c r="S24"/>
      <c r="T24" s="419">
        <v>135</v>
      </c>
      <c r="U24" s="420"/>
      <c r="V24" s="420"/>
      <c r="W24"/>
      <c r="X24" s="108" t="s">
        <v>2947</v>
      </c>
      <c r="Y24" s="129">
        <f>COUNTIF($E$6:$E$1081,"St Paul")</f>
        <v>40</v>
      </c>
      <c r="Z24" s="129" t="str">
        <f t="shared" si="0"/>
        <v/>
      </c>
      <c r="AA24" s="1"/>
      <c r="AB24" s="1">
        <f t="shared" si="2"/>
        <v>17</v>
      </c>
      <c r="AC24" t="s">
        <v>2016</v>
      </c>
      <c r="AD24"/>
      <c r="AE24" s="173">
        <f>COUNTIF($D$6:$D$1050,"BOS")</f>
        <v>30</v>
      </c>
      <c r="AF24" s="108" t="str">
        <f t="shared" si="1"/>
        <v/>
      </c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</row>
    <row r="25" spans="1:134" ht="13" customHeight="1" x14ac:dyDescent="0.25">
      <c r="A25"/>
      <c r="B25" s="472" t="s">
        <v>4924</v>
      </c>
      <c r="C25" s="472" t="s">
        <v>4885</v>
      </c>
      <c r="D25" s="473" t="s">
        <v>758</v>
      </c>
      <c r="E25" s="478" t="s">
        <v>1200</v>
      </c>
      <c r="F25" s="476" t="s">
        <v>762</v>
      </c>
      <c r="G25" s="425"/>
      <c r="H25" s="416">
        <v>16</v>
      </c>
      <c r="I25" s="418"/>
      <c r="J25" s="418"/>
      <c r="K25" s="76"/>
      <c r="L25" s="429">
        <f>(H25*2.7)</f>
        <v>43.2</v>
      </c>
      <c r="M25" s="429">
        <f>(I25*2.7)</f>
        <v>0</v>
      </c>
      <c r="N25" s="429">
        <f>(J25*2.7)</f>
        <v>0</v>
      </c>
      <c r="O25" s="76"/>
      <c r="P25" s="429"/>
      <c r="Q25" s="365"/>
      <c r="R25" s="365"/>
      <c r="S25" s="76"/>
      <c r="T25" s="430">
        <f>(L25)</f>
        <v>43.2</v>
      </c>
      <c r="U25" s="420"/>
      <c r="V25" s="420"/>
      <c r="W25"/>
      <c r="X25" s="108" t="s">
        <v>247</v>
      </c>
      <c r="Y25" s="129">
        <f>COUNTIF($E$6:$E$1081,"Terrapin")</f>
        <v>40</v>
      </c>
      <c r="Z25" s="129" t="str">
        <f t="shared" si="0"/>
        <v/>
      </c>
      <c r="AA25" s="1"/>
      <c r="AB25" s="1">
        <f t="shared" si="2"/>
        <v>18</v>
      </c>
      <c r="AC25" t="s">
        <v>2017</v>
      </c>
      <c r="AD25"/>
      <c r="AE25" s="173">
        <f>COUNTIF($D$6:$D$1050,"CSX")</f>
        <v>30</v>
      </c>
      <c r="AF25" s="108" t="str">
        <f t="shared" si="1"/>
        <v/>
      </c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</row>
    <row r="26" spans="1:134" ht="13" customHeight="1" x14ac:dyDescent="0.25">
      <c r="A26"/>
      <c r="B26" s="472" t="s">
        <v>805</v>
      </c>
      <c r="C26" s="472" t="s">
        <v>586</v>
      </c>
      <c r="D26" s="473" t="s">
        <v>769</v>
      </c>
      <c r="E26" s="473" t="s">
        <v>1200</v>
      </c>
      <c r="F26" s="474" t="s">
        <v>743</v>
      </c>
      <c r="G26" s="415"/>
      <c r="H26" s="421"/>
      <c r="I26" s="355">
        <v>0</v>
      </c>
      <c r="J26" s="355">
        <v>28.33</v>
      </c>
      <c r="K26" s="76"/>
      <c r="L26" s="429">
        <f>(H26*2.7)</f>
        <v>0</v>
      </c>
      <c r="M26" s="429">
        <f>(I26*2.7)</f>
        <v>0</v>
      </c>
      <c r="N26" s="429">
        <f>(J26*2.7)</f>
        <v>76.491</v>
      </c>
      <c r="O26" s="76"/>
      <c r="P26" s="365"/>
      <c r="Q26" s="429">
        <f>(M26*$L$1)</f>
        <v>0</v>
      </c>
      <c r="R26" s="429">
        <v>77</v>
      </c>
      <c r="S26" s="76"/>
      <c r="T26" s="422"/>
      <c r="U26" s="430">
        <v>0</v>
      </c>
      <c r="V26" s="430">
        <v>76.491</v>
      </c>
      <c r="W26"/>
      <c r="X26" s="108"/>
      <c r="Y26" s="129">
        <f>SUM(Y8:Y25)</f>
        <v>720</v>
      </c>
      <c r="Z26" s="110"/>
      <c r="AA26" s="1"/>
      <c r="AB26" s="1">
        <f t="shared" si="2"/>
        <v>19</v>
      </c>
      <c r="AC26" s="4" t="s">
        <v>4088</v>
      </c>
      <c r="AD26"/>
      <c r="AE26" s="173">
        <f>COUNTIF($D$6:$D$1050,"CLE")</f>
        <v>30</v>
      </c>
      <c r="AF26" s="108" t="str">
        <f t="shared" si="1"/>
        <v/>
      </c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</row>
    <row r="27" spans="1:134" ht="13" customHeight="1" x14ac:dyDescent="0.25">
      <c r="A27"/>
      <c r="B27" s="472" t="s">
        <v>1298</v>
      </c>
      <c r="C27" s="472" t="s">
        <v>1299</v>
      </c>
      <c r="D27" s="473" t="s">
        <v>734</v>
      </c>
      <c r="E27" s="478" t="s">
        <v>1200</v>
      </c>
      <c r="F27" s="474" t="s">
        <v>743</v>
      </c>
      <c r="G27" s="415"/>
      <c r="H27" s="421"/>
      <c r="I27" s="358">
        <v>0</v>
      </c>
      <c r="J27" s="358">
        <v>24.33</v>
      </c>
      <c r="K27" s="76"/>
      <c r="L27" s="417">
        <f>(H27*2.7)</f>
        <v>0</v>
      </c>
      <c r="M27" s="417">
        <f>(I27*$L$1)</f>
        <v>0</v>
      </c>
      <c r="N27" s="417">
        <f>(J27*$M$1)</f>
        <v>0</v>
      </c>
      <c r="O27"/>
      <c r="P27" s="418"/>
      <c r="Q27" s="417">
        <f>(M27*$L$1)</f>
        <v>0</v>
      </c>
      <c r="R27" s="417">
        <v>66</v>
      </c>
      <c r="S27"/>
      <c r="T27" s="422"/>
      <c r="U27" s="419">
        <v>0</v>
      </c>
      <c r="V27" s="419">
        <v>65.691000000000003</v>
      </c>
      <c r="W27"/>
      <c r="X27" s="156"/>
      <c r="Y27" s="97"/>
      <c r="Z27" s="110"/>
      <c r="AA27" s="1"/>
      <c r="AB27" s="1">
        <f t="shared" si="2"/>
        <v>20</v>
      </c>
      <c r="AC27" t="s">
        <v>2018</v>
      </c>
      <c r="AD27"/>
      <c r="AE27" s="173">
        <f>COUNTIF($D$6:$D$1050,"DET")</f>
        <v>30</v>
      </c>
      <c r="AF27" s="108" t="str">
        <f t="shared" si="1"/>
        <v/>
      </c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</row>
    <row r="28" spans="1:134" ht="13" customHeight="1" x14ac:dyDescent="0.25">
      <c r="A28"/>
      <c r="B28" s="472" t="s">
        <v>833</v>
      </c>
      <c r="C28" s="472" t="s">
        <v>609</v>
      </c>
      <c r="D28" s="473" t="s">
        <v>734</v>
      </c>
      <c r="E28" s="478" t="s">
        <v>1200</v>
      </c>
      <c r="F28" s="474" t="s">
        <v>754</v>
      </c>
      <c r="G28" s="415"/>
      <c r="H28" s="421"/>
      <c r="I28" s="355">
        <v>10</v>
      </c>
      <c r="J28" s="355">
        <v>58.33</v>
      </c>
      <c r="K28" s="76"/>
      <c r="L28" s="417">
        <f>(H28*2.7)</f>
        <v>0</v>
      </c>
      <c r="M28" s="417">
        <f>(I28*$L$1)</f>
        <v>0</v>
      </c>
      <c r="N28" s="417">
        <f>(J28*$M$1)</f>
        <v>0</v>
      </c>
      <c r="O28"/>
      <c r="P28" s="418"/>
      <c r="Q28" s="417">
        <v>27</v>
      </c>
      <c r="R28" s="417">
        <v>158</v>
      </c>
      <c r="S28"/>
      <c r="T28" s="422"/>
      <c r="U28" s="419">
        <v>27</v>
      </c>
      <c r="V28" s="419">
        <v>157.49100000000001</v>
      </c>
      <c r="W28"/>
      <c r="X28" s="156"/>
      <c r="Y28" s="77"/>
      <c r="Z28" s="110"/>
      <c r="AA28" s="1"/>
      <c r="AB28" s="1">
        <f t="shared" si="2"/>
        <v>21</v>
      </c>
      <c r="AC28" t="s">
        <v>2019</v>
      </c>
      <c r="AD28"/>
      <c r="AE28" s="173">
        <f>COUNTIF($D$6:$D$1050,"HOU")</f>
        <v>30</v>
      </c>
      <c r="AF28" s="108" t="str">
        <f t="shared" si="1"/>
        <v/>
      </c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99"/>
      <c r="DX28" s="99"/>
      <c r="DY28" s="99"/>
      <c r="DZ28" s="99"/>
      <c r="EA28" s="99"/>
      <c r="EB28" s="99"/>
      <c r="EC28" s="99"/>
      <c r="ED28" s="99"/>
    </row>
    <row r="29" spans="1:134" ht="13" customHeight="1" x14ac:dyDescent="0.25">
      <c r="A29"/>
      <c r="B29" s="475" t="s">
        <v>2913</v>
      </c>
      <c r="C29" s="475" t="s">
        <v>681</v>
      </c>
      <c r="D29" s="473" t="s">
        <v>768</v>
      </c>
      <c r="E29" s="478" t="s">
        <v>1200</v>
      </c>
      <c r="F29" s="474" t="s">
        <v>754</v>
      </c>
      <c r="G29" s="415"/>
      <c r="H29" s="421"/>
      <c r="I29" s="355">
        <v>11</v>
      </c>
      <c r="J29" s="355">
        <v>54</v>
      </c>
      <c r="K29" s="76"/>
      <c r="L29" s="417">
        <f>(H29*2.7)</f>
        <v>0</v>
      </c>
      <c r="M29" s="417">
        <f>(I29*$L$1)</f>
        <v>0</v>
      </c>
      <c r="N29" s="417">
        <f>(J29*$M$1)</f>
        <v>0</v>
      </c>
      <c r="O29"/>
      <c r="P29" s="418"/>
      <c r="Q29" s="417">
        <v>30</v>
      </c>
      <c r="R29" s="417">
        <v>146</v>
      </c>
      <c r="S29"/>
      <c r="T29" s="422"/>
      <c r="U29" s="419">
        <v>29.700000000000003</v>
      </c>
      <c r="V29" s="419">
        <v>145.80000000000001</v>
      </c>
      <c r="W29"/>
      <c r="X29" s="129"/>
      <c r="Y29" s="129"/>
      <c r="Z29" s="110"/>
      <c r="AA29" s="1"/>
      <c r="AB29" s="1">
        <f t="shared" si="2"/>
        <v>22</v>
      </c>
      <c r="AC29" t="s">
        <v>2020</v>
      </c>
      <c r="AD29"/>
      <c r="AE29" s="173">
        <f>COUNTIF($D$6:$D$1050,"KC")</f>
        <v>30</v>
      </c>
      <c r="AF29" s="108" t="str">
        <f t="shared" si="1"/>
        <v/>
      </c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</row>
    <row r="30" spans="1:134" ht="13" customHeight="1" x14ac:dyDescent="0.25">
      <c r="A30"/>
      <c r="B30" s="472" t="s">
        <v>4961</v>
      </c>
      <c r="C30" s="472" t="s">
        <v>677</v>
      </c>
      <c r="D30" s="473" t="s">
        <v>667</v>
      </c>
      <c r="E30" s="478" t="s">
        <v>1200</v>
      </c>
      <c r="F30" s="476" t="s">
        <v>743</v>
      </c>
      <c r="G30" s="425"/>
      <c r="H30" s="421"/>
      <c r="I30" s="429">
        <v>0</v>
      </c>
      <c r="J30" s="429">
        <v>29</v>
      </c>
      <c r="K30" s="76"/>
      <c r="L30" s="429">
        <f>(H30*2.7)</f>
        <v>0</v>
      </c>
      <c r="M30" s="429">
        <f>(I30*2.7)</f>
        <v>0</v>
      </c>
      <c r="N30" s="429">
        <f>(J30*2.7)</f>
        <v>78.300000000000011</v>
      </c>
      <c r="O30" s="76"/>
      <c r="P30" s="429"/>
      <c r="Q30" s="365"/>
      <c r="R30" s="365"/>
      <c r="S30" s="76"/>
      <c r="T30" s="422"/>
      <c r="U30" s="430">
        <f>(M30)</f>
        <v>0</v>
      </c>
      <c r="V30" s="430">
        <f>(N30)</f>
        <v>78.300000000000011</v>
      </c>
      <c r="W30"/>
      <c r="X30" s="156"/>
      <c r="Y30" s="77"/>
      <c r="Z30" s="110"/>
      <c r="AA30" s="1"/>
      <c r="AB30" s="1">
        <f t="shared" si="2"/>
        <v>23</v>
      </c>
      <c r="AC30" t="s">
        <v>2021</v>
      </c>
      <c r="AD30"/>
      <c r="AE30" s="173">
        <f>COUNTIF($C$6:$D$1050,"LAA")</f>
        <v>30</v>
      </c>
      <c r="AF30" s="108" t="str">
        <f t="shared" si="1"/>
        <v/>
      </c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</row>
    <row r="31" spans="1:134" ht="13" customHeight="1" x14ac:dyDescent="0.25">
      <c r="A31"/>
      <c r="B31" s="472" t="s">
        <v>721</v>
      </c>
      <c r="C31" s="472" t="s">
        <v>420</v>
      </c>
      <c r="D31" s="473" t="s">
        <v>780</v>
      </c>
      <c r="E31" s="478" t="s">
        <v>1200</v>
      </c>
      <c r="F31" s="474" t="s">
        <v>762</v>
      </c>
      <c r="G31" s="415"/>
      <c r="H31" s="416">
        <v>42</v>
      </c>
      <c r="I31" s="418"/>
      <c r="J31" s="418"/>
      <c r="K31" s="76"/>
      <c r="L31" s="417">
        <f>(H31*2.7)</f>
        <v>113.4</v>
      </c>
      <c r="M31" s="418"/>
      <c r="N31" s="418"/>
      <c r="O31"/>
      <c r="P31" s="417">
        <v>114</v>
      </c>
      <c r="Q31" s="418"/>
      <c r="R31" s="418"/>
      <c r="S31"/>
      <c r="T31" s="419">
        <v>113.4</v>
      </c>
      <c r="U31" s="420"/>
      <c r="V31" s="420"/>
      <c r="W31"/>
      <c r="X31" s="156"/>
      <c r="Y31" s="77"/>
      <c r="Z31" s="110"/>
      <c r="AA31" s="1"/>
      <c r="AB31" s="1">
        <f t="shared" si="2"/>
        <v>24</v>
      </c>
      <c r="AC31" t="s">
        <v>2022</v>
      </c>
      <c r="AD31"/>
      <c r="AE31" s="173">
        <f>COUNTIF($D$6:$D$1050,"MIN")</f>
        <v>30</v>
      </c>
      <c r="AF31" s="108" t="str">
        <f t="shared" si="1"/>
        <v/>
      </c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</row>
    <row r="32" spans="1:134" ht="13" customHeight="1" x14ac:dyDescent="0.25">
      <c r="A32"/>
      <c r="B32" s="475" t="s">
        <v>3191</v>
      </c>
      <c r="C32" s="475" t="s">
        <v>653</v>
      </c>
      <c r="D32" s="473" t="s">
        <v>757</v>
      </c>
      <c r="E32" s="478" t="s">
        <v>1200</v>
      </c>
      <c r="F32" s="474" t="s">
        <v>746</v>
      </c>
      <c r="G32" s="415"/>
      <c r="H32" s="416">
        <v>55</v>
      </c>
      <c r="I32" s="418"/>
      <c r="J32" s="418"/>
      <c r="K32" s="76"/>
      <c r="L32" s="417">
        <f>(H32*2.7)</f>
        <v>148.5</v>
      </c>
      <c r="M32" s="418"/>
      <c r="N32" s="418"/>
      <c r="O32"/>
      <c r="P32" s="417">
        <v>149</v>
      </c>
      <c r="Q32" s="418"/>
      <c r="R32" s="418"/>
      <c r="S32"/>
      <c r="T32" s="419">
        <v>148.5</v>
      </c>
      <c r="U32" s="420"/>
      <c r="V32" s="420"/>
      <c r="W32"/>
      <c r="X32" s="156"/>
      <c r="Y32" s="77"/>
      <c r="Z32" s="110"/>
      <c r="AA32" s="1"/>
      <c r="AB32" s="1">
        <f t="shared" si="2"/>
        <v>25</v>
      </c>
      <c r="AC32" t="s">
        <v>2024</v>
      </c>
      <c r="AD32"/>
      <c r="AE32" s="173">
        <f>COUNTIF($D$6:$D$1050,"NYY")</f>
        <v>30</v>
      </c>
      <c r="AF32" s="108" t="str">
        <f t="shared" si="1"/>
        <v/>
      </c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99"/>
      <c r="DX32" s="99"/>
      <c r="DY32" s="99"/>
      <c r="DZ32" s="99"/>
      <c r="EA32" s="99"/>
      <c r="EB32" s="99"/>
      <c r="EC32" s="99"/>
      <c r="ED32" s="99"/>
    </row>
    <row r="33" spans="1:134" ht="13" customHeight="1" x14ac:dyDescent="0.25">
      <c r="A33"/>
      <c r="B33" s="475" t="s">
        <v>2583</v>
      </c>
      <c r="C33" s="475" t="s">
        <v>687</v>
      </c>
      <c r="D33" s="473" t="s">
        <v>775</v>
      </c>
      <c r="E33" s="478" t="s">
        <v>1200</v>
      </c>
      <c r="F33" s="474" t="s">
        <v>754</v>
      </c>
      <c r="G33" s="415"/>
      <c r="H33" s="421"/>
      <c r="I33" s="355">
        <v>12</v>
      </c>
      <c r="J33" s="355">
        <v>71.33</v>
      </c>
      <c r="K33" s="76"/>
      <c r="L33" s="417">
        <f>(H33*2.7)</f>
        <v>0</v>
      </c>
      <c r="M33" s="417">
        <f>(I33*$L$1)</f>
        <v>0</v>
      </c>
      <c r="N33" s="417">
        <f>(J33*$M$1)</f>
        <v>0</v>
      </c>
      <c r="O33"/>
      <c r="P33" s="418"/>
      <c r="Q33" s="417">
        <v>33</v>
      </c>
      <c r="R33" s="417">
        <v>193</v>
      </c>
      <c r="S33"/>
      <c r="T33" s="422"/>
      <c r="U33" s="419">
        <v>32.400000000000006</v>
      </c>
      <c r="V33" s="419">
        <v>192.59100000000001</v>
      </c>
      <c r="W33"/>
      <c r="X33" s="156"/>
      <c r="Y33" s="77"/>
      <c r="Z33" s="110"/>
      <c r="AA33" s="1"/>
      <c r="AB33" s="1">
        <f t="shared" si="2"/>
        <v>26</v>
      </c>
      <c r="AC33" t="s">
        <v>2025</v>
      </c>
      <c r="AD33"/>
      <c r="AE33" s="173">
        <f>COUNTIF($D$6:$D$1050,"OAK")</f>
        <v>30</v>
      </c>
      <c r="AF33" s="108" t="str">
        <f t="shared" si="1"/>
        <v/>
      </c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</row>
    <row r="34" spans="1:134" ht="13" customHeight="1" x14ac:dyDescent="0.25">
      <c r="A34"/>
      <c r="B34" s="477" t="s">
        <v>588</v>
      </c>
      <c r="C34" s="477" t="s">
        <v>3557</v>
      </c>
      <c r="D34" s="473" t="s">
        <v>763</v>
      </c>
      <c r="E34" s="473" t="s">
        <v>1200</v>
      </c>
      <c r="F34" s="474" t="s">
        <v>793</v>
      </c>
      <c r="G34" s="415"/>
      <c r="H34" s="416">
        <v>52</v>
      </c>
      <c r="I34" s="418"/>
      <c r="J34" s="418"/>
      <c r="K34" s="76"/>
      <c r="L34" s="417">
        <f>(H34*2.7)</f>
        <v>140.4</v>
      </c>
      <c r="M34" s="418"/>
      <c r="N34" s="418"/>
      <c r="O34"/>
      <c r="P34" s="417">
        <v>141</v>
      </c>
      <c r="Q34" s="418"/>
      <c r="R34" s="418"/>
      <c r="S34"/>
      <c r="T34" s="419">
        <v>140.4</v>
      </c>
      <c r="U34" s="420"/>
      <c r="V34" s="420"/>
      <c r="W34"/>
      <c r="X34" s="156"/>
      <c r="Y34" s="77"/>
      <c r="Z34" s="108"/>
      <c r="AA34" s="1"/>
      <c r="AB34" s="1">
        <f t="shared" si="2"/>
        <v>27</v>
      </c>
      <c r="AC34" t="s">
        <v>2023</v>
      </c>
      <c r="AD34"/>
      <c r="AE34" s="173">
        <f>COUNTIF($D$6:$D$1050,"SEA")</f>
        <v>30</v>
      </c>
      <c r="AF34" s="108" t="str">
        <f t="shared" si="1"/>
        <v/>
      </c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</row>
    <row r="35" spans="1:134" ht="13" customHeight="1" x14ac:dyDescent="0.25">
      <c r="A35"/>
      <c r="B35" s="475" t="s">
        <v>2305</v>
      </c>
      <c r="C35" s="475" t="s">
        <v>2518</v>
      </c>
      <c r="D35" s="473" t="s">
        <v>761</v>
      </c>
      <c r="E35" s="478" t="s">
        <v>1200</v>
      </c>
      <c r="F35" s="474" t="s">
        <v>772</v>
      </c>
      <c r="G35" s="415"/>
      <c r="H35" s="416">
        <v>38</v>
      </c>
      <c r="I35" s="418"/>
      <c r="J35" s="418"/>
      <c r="K35" s="76"/>
      <c r="L35" s="417">
        <f>(H35*2.7)</f>
        <v>102.60000000000001</v>
      </c>
      <c r="M35" s="418"/>
      <c r="N35" s="418"/>
      <c r="O35"/>
      <c r="P35" s="417">
        <v>103</v>
      </c>
      <c r="Q35" s="418"/>
      <c r="R35" s="418"/>
      <c r="S35"/>
      <c r="T35" s="419">
        <v>102.60000000000001</v>
      </c>
      <c r="U35" s="420"/>
      <c r="V35" s="420"/>
      <c r="W35"/>
      <c r="X35" s="156"/>
      <c r="Y35" s="77"/>
      <c r="Z35" s="108"/>
      <c r="AA35" s="1"/>
      <c r="AB35" s="1">
        <f>(AB34+1)</f>
        <v>28</v>
      </c>
      <c r="AC35" s="108" t="s">
        <v>2026</v>
      </c>
      <c r="AD35" s="108"/>
      <c r="AE35" s="173">
        <f>COUNTIF($D$6:$D$1050,"TB")</f>
        <v>30</v>
      </c>
      <c r="AF35" s="108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</row>
    <row r="36" spans="1:134" ht="13" customHeight="1" x14ac:dyDescent="0.25">
      <c r="A36"/>
      <c r="B36" s="477" t="s">
        <v>3574</v>
      </c>
      <c r="C36" s="477" t="s">
        <v>3575</v>
      </c>
      <c r="D36" s="473" t="s">
        <v>735</v>
      </c>
      <c r="E36" s="473" t="s">
        <v>1200</v>
      </c>
      <c r="F36" s="474" t="s">
        <v>4812</v>
      </c>
      <c r="G36" s="415"/>
      <c r="H36" s="421"/>
      <c r="I36" s="418"/>
      <c r="J36" s="418"/>
      <c r="K36" s="76"/>
      <c r="L36" s="417">
        <f>(H36*2.7)</f>
        <v>0</v>
      </c>
      <c r="M36" s="418"/>
      <c r="N36" s="418"/>
      <c r="O36"/>
      <c r="P36" s="417"/>
      <c r="Q36" s="418"/>
      <c r="R36" s="418"/>
      <c r="S36"/>
      <c r="T36" s="422"/>
      <c r="U36" s="420"/>
      <c r="V36" s="420"/>
      <c r="W36"/>
      <c r="X36" s="156"/>
      <c r="Y36" s="77"/>
      <c r="Z36" s="108"/>
      <c r="AA36" s="1"/>
      <c r="AB36" s="1">
        <f>(AB35+1)</f>
        <v>29</v>
      </c>
      <c r="AC36" s="172" t="s">
        <v>2027</v>
      </c>
      <c r="AD36" s="108"/>
      <c r="AE36" s="173">
        <f>COUNTIF($D$6:$D$1050,"TEX")</f>
        <v>30</v>
      </c>
      <c r="AF36" s="108" t="str">
        <f>IF(AE35&lt;30,"Check","")</f>
        <v/>
      </c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</row>
    <row r="37" spans="1:134" ht="13" customHeight="1" x14ac:dyDescent="0.25">
      <c r="A37"/>
      <c r="B37" s="475" t="s">
        <v>3237</v>
      </c>
      <c r="C37" s="472" t="s">
        <v>792</v>
      </c>
      <c r="D37" s="473" t="s">
        <v>768</v>
      </c>
      <c r="E37" s="478" t="s">
        <v>1200</v>
      </c>
      <c r="F37" s="474" t="s">
        <v>796</v>
      </c>
      <c r="G37" s="415"/>
      <c r="H37" s="416">
        <v>60</v>
      </c>
      <c r="I37" s="418"/>
      <c r="J37" s="418"/>
      <c r="K37" s="76"/>
      <c r="L37" s="417">
        <f>(H37*2.7)</f>
        <v>162</v>
      </c>
      <c r="M37" s="418"/>
      <c r="N37" s="418"/>
      <c r="O37"/>
      <c r="P37" s="417">
        <v>162</v>
      </c>
      <c r="Q37" s="418"/>
      <c r="R37" s="418"/>
      <c r="S37"/>
      <c r="T37" s="419">
        <v>162</v>
      </c>
      <c r="U37" s="420"/>
      <c r="V37" s="420"/>
      <c r="W37"/>
      <c r="X37" s="156"/>
      <c r="Y37" s="77"/>
      <c r="Z37" s="108"/>
      <c r="AA37" s="1"/>
      <c r="AB37" s="1">
        <f>(AB36+1)</f>
        <v>30</v>
      </c>
      <c r="AC37" s="172" t="s">
        <v>2028</v>
      </c>
      <c r="AD37" s="108"/>
      <c r="AE37" s="173">
        <f>COUNTIF($D$6:$D$1050,"TOR")</f>
        <v>30</v>
      </c>
      <c r="AF37" s="108" t="str">
        <f>IF(AE36&lt;30,"Check","")</f>
        <v/>
      </c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</row>
    <row r="38" spans="1:134" ht="13" customHeight="1" x14ac:dyDescent="0.25">
      <c r="A38"/>
      <c r="B38" s="475" t="s">
        <v>2585</v>
      </c>
      <c r="C38" s="475" t="s">
        <v>126</v>
      </c>
      <c r="D38" s="473" t="s">
        <v>768</v>
      </c>
      <c r="E38" s="473" t="s">
        <v>1200</v>
      </c>
      <c r="F38" s="474" t="s">
        <v>746</v>
      </c>
      <c r="G38" s="415"/>
      <c r="H38" s="416">
        <v>45</v>
      </c>
      <c r="I38" s="418"/>
      <c r="J38" s="418"/>
      <c r="K38" s="76"/>
      <c r="L38" s="417">
        <f>(H38*2.7)</f>
        <v>121.50000000000001</v>
      </c>
      <c r="M38" s="418"/>
      <c r="N38" s="418"/>
      <c r="O38"/>
      <c r="P38" s="417">
        <v>122</v>
      </c>
      <c r="Q38" s="418"/>
      <c r="R38" s="418"/>
      <c r="S38"/>
      <c r="T38" s="419">
        <v>121.50000000000001</v>
      </c>
      <c r="U38" s="420"/>
      <c r="V38" s="420"/>
      <c r="W38"/>
      <c r="X38" s="156"/>
      <c r="Y38" s="77"/>
      <c r="Z38" s="106"/>
      <c r="AA38" s="1"/>
      <c r="AB38" s="106"/>
      <c r="AC38" s="106" t="s">
        <v>1366</v>
      </c>
      <c r="AD38" s="106"/>
      <c r="AE38" s="173">
        <f>COUNTIF($D$6:$D$1050,"UNC")</f>
        <v>42</v>
      </c>
      <c r="AF38" s="108" t="str">
        <f>IF(AE37&lt;30,"Check","")</f>
        <v/>
      </c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</row>
    <row r="39" spans="1:134" ht="13" customHeight="1" x14ac:dyDescent="0.25">
      <c r="A39"/>
      <c r="B39" s="472" t="s">
        <v>1311</v>
      </c>
      <c r="C39" s="472" t="s">
        <v>596</v>
      </c>
      <c r="D39" s="473" t="s">
        <v>757</v>
      </c>
      <c r="E39" s="478" t="s">
        <v>1200</v>
      </c>
      <c r="F39" s="476" t="s">
        <v>762</v>
      </c>
      <c r="G39" s="425"/>
      <c r="H39" s="416">
        <v>45</v>
      </c>
      <c r="I39" s="418"/>
      <c r="J39" s="418"/>
      <c r="K39" s="76"/>
      <c r="L39" s="417">
        <f>(H39*2.7)</f>
        <v>121.50000000000001</v>
      </c>
      <c r="M39" s="418"/>
      <c r="N39" s="418"/>
      <c r="O39"/>
      <c r="P39" s="417">
        <v>122</v>
      </c>
      <c r="Q39" s="418"/>
      <c r="R39" s="418"/>
      <c r="S39"/>
      <c r="T39" s="419">
        <v>121.50000000000001</v>
      </c>
      <c r="U39" s="420"/>
      <c r="V39" s="420"/>
      <c r="W39"/>
      <c r="X39" s="156"/>
      <c r="Y39" s="77"/>
      <c r="Z39" s="387"/>
      <c r="AA39" s="1"/>
      <c r="AB39"/>
      <c r="AC39"/>
      <c r="AD39"/>
      <c r="AE39"/>
      <c r="AF39" s="387">
        <f>SUM(AE8:AE37)</f>
        <v>900</v>
      </c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</row>
    <row r="40" spans="1:134" ht="13" customHeight="1" x14ac:dyDescent="0.25">
      <c r="A40"/>
      <c r="B40" s="472" t="s">
        <v>2279</v>
      </c>
      <c r="C40" s="472" t="s">
        <v>621</v>
      </c>
      <c r="D40" s="473" t="s">
        <v>745</v>
      </c>
      <c r="E40" s="473" t="s">
        <v>1200</v>
      </c>
      <c r="F40" s="474" t="s">
        <v>746</v>
      </c>
      <c r="G40" s="415"/>
      <c r="H40" s="416">
        <v>17</v>
      </c>
      <c r="I40" s="418"/>
      <c r="J40" s="418"/>
      <c r="K40" s="76"/>
      <c r="L40" s="429">
        <f>(H40*2.7)</f>
        <v>45.900000000000006</v>
      </c>
      <c r="M40" s="429">
        <f>(I40*2.7)</f>
        <v>0</v>
      </c>
      <c r="N40" s="429">
        <f>(J40*2.7)</f>
        <v>0</v>
      </c>
      <c r="O40" s="76"/>
      <c r="P40" s="429">
        <v>46</v>
      </c>
      <c r="Q40" s="365"/>
      <c r="R40" s="365"/>
      <c r="S40" s="76"/>
      <c r="T40" s="430">
        <v>45.900000000000006</v>
      </c>
      <c r="U40" s="420"/>
      <c r="V40" s="420"/>
      <c r="W40"/>
      <c r="X40" s="156"/>
      <c r="Y40" s="77"/>
      <c r="Z40" s="387"/>
      <c r="AA40" s="1"/>
      <c r="AB40" s="387"/>
      <c r="AC40" s="387"/>
      <c r="AD40" s="387"/>
      <c r="AE40" s="427"/>
      <c r="AF40" s="387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</row>
    <row r="41" spans="1:134" ht="13" customHeight="1" x14ac:dyDescent="0.25">
      <c r="A41"/>
      <c r="B41" s="472" t="s">
        <v>1314</v>
      </c>
      <c r="C41" s="472" t="s">
        <v>789</v>
      </c>
      <c r="D41" s="473" t="s">
        <v>764</v>
      </c>
      <c r="E41" s="478" t="s">
        <v>1200</v>
      </c>
      <c r="F41" s="474" t="s">
        <v>743</v>
      </c>
      <c r="G41" s="415"/>
      <c r="H41" s="421"/>
      <c r="I41" s="355">
        <v>0</v>
      </c>
      <c r="J41" s="355">
        <v>0</v>
      </c>
      <c r="K41" s="76"/>
      <c r="L41" s="417">
        <f>(H41*2.7)</f>
        <v>0</v>
      </c>
      <c r="M41" s="417">
        <f>(I41*$L$1)</f>
        <v>0</v>
      </c>
      <c r="N41" s="417">
        <f>(J41*$M$1)</f>
        <v>0</v>
      </c>
      <c r="O41"/>
      <c r="P41" s="418"/>
      <c r="Q41" s="417">
        <f>(M41*$L$1)</f>
        <v>0</v>
      </c>
      <c r="R41" s="417">
        <v>0</v>
      </c>
      <c r="S41"/>
      <c r="T41" s="422"/>
      <c r="U41" s="419">
        <v>0</v>
      </c>
      <c r="V41" s="419">
        <v>0</v>
      </c>
      <c r="W41"/>
      <c r="X41" s="156"/>
      <c r="Y41" s="77"/>
      <c r="Z41" s="387"/>
      <c r="AA41" s="1"/>
      <c r="AB41" s="387"/>
      <c r="AC41" s="387" t="s">
        <v>881</v>
      </c>
      <c r="AD41" s="387"/>
      <c r="AE41" s="106">
        <f>SUM(AE8:AE40)</f>
        <v>942</v>
      </c>
      <c r="AF41" s="387" t="s">
        <v>2615</v>
      </c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</row>
    <row r="42" spans="1:134" ht="13" customHeight="1" x14ac:dyDescent="0.25">
      <c r="A42"/>
      <c r="B42" s="475" t="s">
        <v>5021</v>
      </c>
      <c r="C42" s="475" t="s">
        <v>5022</v>
      </c>
      <c r="D42" s="473" t="s">
        <v>824</v>
      </c>
      <c r="E42" s="473" t="s">
        <v>1200</v>
      </c>
      <c r="F42" s="474" t="s">
        <v>743</v>
      </c>
      <c r="G42" s="415"/>
      <c r="H42" s="421"/>
      <c r="I42" s="355">
        <v>0</v>
      </c>
      <c r="J42" s="355">
        <v>23.67</v>
      </c>
      <c r="K42" s="76"/>
      <c r="L42" s="429">
        <f>(H42*2.7)</f>
        <v>0</v>
      </c>
      <c r="M42" s="429">
        <f>(I42*2.7)</f>
        <v>0</v>
      </c>
      <c r="N42" s="429">
        <f>(J42*2.7)</f>
        <v>63.909000000000006</v>
      </c>
      <c r="O42" s="76"/>
      <c r="P42" s="365"/>
      <c r="Q42" s="429"/>
      <c r="R42" s="429"/>
      <c r="S42" s="76"/>
      <c r="T42" s="422"/>
      <c r="U42" s="430">
        <f>(M42)</f>
        <v>0</v>
      </c>
      <c r="V42" s="430">
        <f>(N42)</f>
        <v>63.909000000000006</v>
      </c>
      <c r="W42"/>
      <c r="X42" s="156"/>
      <c r="Y42" s="77"/>
      <c r="Z42" s="387"/>
      <c r="AA42" s="1"/>
      <c r="AB42" s="387"/>
      <c r="AC42" s="387"/>
      <c r="AD42" s="387"/>
      <c r="AE42" s="387"/>
      <c r="AF42" s="387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</row>
    <row r="43" spans="1:134" ht="13" customHeight="1" x14ac:dyDescent="0.25">
      <c r="A43"/>
      <c r="B43" s="475" t="s">
        <v>2306</v>
      </c>
      <c r="C43" s="475" t="s">
        <v>2000</v>
      </c>
      <c r="D43" s="473" t="s">
        <v>764</v>
      </c>
      <c r="E43" s="478" t="s">
        <v>1200</v>
      </c>
      <c r="F43" s="474" t="s">
        <v>743</v>
      </c>
      <c r="G43" s="415"/>
      <c r="H43" s="421"/>
      <c r="I43" s="358">
        <v>0</v>
      </c>
      <c r="J43" s="358">
        <v>0</v>
      </c>
      <c r="K43" s="76"/>
      <c r="L43" s="417">
        <f>(H43*2.7)</f>
        <v>0</v>
      </c>
      <c r="M43" s="417">
        <f>(I43*$L$1)</f>
        <v>0</v>
      </c>
      <c r="N43" s="417">
        <f>(J43*$M$1)</f>
        <v>0</v>
      </c>
      <c r="O43"/>
      <c r="P43" s="418"/>
      <c r="Q43" s="417">
        <f>(M43*$L$1)</f>
        <v>0</v>
      </c>
      <c r="R43" s="417">
        <v>0</v>
      </c>
      <c r="S43"/>
      <c r="T43" s="422"/>
      <c r="U43" s="419">
        <v>0</v>
      </c>
      <c r="V43" s="419">
        <v>0</v>
      </c>
      <c r="W43"/>
      <c r="X43" s="156"/>
      <c r="Y43" s="77"/>
      <c r="Z43" s="387"/>
      <c r="AA43" s="1"/>
      <c r="AB43" s="387"/>
      <c r="AC43" s="387"/>
      <c r="AD43" s="387"/>
      <c r="AE43" s="387"/>
      <c r="AF43" s="387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</row>
    <row r="44" spans="1:134" ht="13" customHeight="1" x14ac:dyDescent="0.25">
      <c r="A44"/>
      <c r="B44" s="472" t="s">
        <v>4031</v>
      </c>
      <c r="C44" s="472" t="s">
        <v>3553</v>
      </c>
      <c r="D44" s="473" t="s">
        <v>814</v>
      </c>
      <c r="E44" s="473" t="s">
        <v>1200</v>
      </c>
      <c r="F44" s="474" t="s">
        <v>754</v>
      </c>
      <c r="G44" s="415"/>
      <c r="H44" s="421"/>
      <c r="I44" s="355">
        <v>11</v>
      </c>
      <c r="J44" s="355">
        <v>56.67</v>
      </c>
      <c r="K44" s="76"/>
      <c r="L44" s="417">
        <f>(H44*2.7)</f>
        <v>0</v>
      </c>
      <c r="M44" s="417">
        <f>(I44*$L$1)</f>
        <v>0</v>
      </c>
      <c r="N44" s="417">
        <f>(J44*$M$1)</f>
        <v>0</v>
      </c>
      <c r="O44"/>
      <c r="P44" s="418"/>
      <c r="Q44" s="417">
        <v>30</v>
      </c>
      <c r="R44" s="417">
        <v>154</v>
      </c>
      <c r="S44"/>
      <c r="T44" s="422"/>
      <c r="U44" s="419">
        <v>29.700000000000003</v>
      </c>
      <c r="V44" s="419">
        <v>153.00900000000001</v>
      </c>
      <c r="W44"/>
      <c r="X44"/>
      <c r="Y44"/>
      <c r="Z44"/>
      <c r="AA44"/>
      <c r="AB44"/>
      <c r="AC44"/>
      <c r="AD44"/>
      <c r="AE44"/>
      <c r="AF44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</row>
    <row r="45" spans="1:134" ht="13" customHeight="1" x14ac:dyDescent="0.25">
      <c r="A45"/>
      <c r="B45" s="472" t="s">
        <v>4051</v>
      </c>
      <c r="C45" s="472" t="s">
        <v>839</v>
      </c>
      <c r="D45" s="473" t="s">
        <v>758</v>
      </c>
      <c r="E45" s="473" t="s">
        <v>1200</v>
      </c>
      <c r="F45" s="474" t="s">
        <v>793</v>
      </c>
      <c r="G45" s="415"/>
      <c r="H45" s="416">
        <v>43</v>
      </c>
      <c r="I45" s="418"/>
      <c r="J45" s="418"/>
      <c r="K45" s="76"/>
      <c r="L45" s="417">
        <f>(H45*2.7)</f>
        <v>116.10000000000001</v>
      </c>
      <c r="M45" s="418"/>
      <c r="N45" s="418"/>
      <c r="O45"/>
      <c r="P45" s="417">
        <v>117</v>
      </c>
      <c r="Q45" s="418"/>
      <c r="R45" s="418"/>
      <c r="S45"/>
      <c r="T45" s="419">
        <v>116.10000000000001</v>
      </c>
      <c r="U45" s="420"/>
      <c r="V45" s="420"/>
      <c r="W45"/>
      <c r="X45"/>
      <c r="Y45"/>
      <c r="Z45"/>
      <c r="AA45"/>
      <c r="AB45"/>
      <c r="AC45"/>
      <c r="AD45"/>
      <c r="AE45"/>
      <c r="AF45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</row>
    <row r="46" spans="1:134" ht="13" customHeight="1" x14ac:dyDescent="0.25">
      <c r="A46"/>
      <c r="B46" s="472" t="s">
        <v>1429</v>
      </c>
      <c r="C46" s="472" t="s">
        <v>684</v>
      </c>
      <c r="D46" s="473" t="s">
        <v>764</v>
      </c>
      <c r="E46" s="473" t="s">
        <v>1200</v>
      </c>
      <c r="F46" s="476" t="s">
        <v>746</v>
      </c>
      <c r="G46" s="425"/>
      <c r="H46" s="416">
        <v>0</v>
      </c>
      <c r="I46" s="418"/>
      <c r="J46" s="418"/>
      <c r="K46" s="76"/>
      <c r="L46" s="429">
        <f>(H46*2.7)</f>
        <v>0</v>
      </c>
      <c r="M46" s="365"/>
      <c r="N46" s="365"/>
      <c r="O46" s="76"/>
      <c r="P46" s="429">
        <v>0</v>
      </c>
      <c r="Q46" s="365"/>
      <c r="R46" s="365"/>
      <c r="S46" s="76"/>
      <c r="T46" s="430">
        <v>0</v>
      </c>
      <c r="U46" s="420"/>
      <c r="V46" s="420"/>
      <c r="W46"/>
      <c r="X46"/>
      <c r="Y46"/>
      <c r="Z46"/>
      <c r="AA46"/>
      <c r="AB46"/>
      <c r="AC46"/>
      <c r="AD46"/>
      <c r="AE46"/>
      <c r="AF46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</row>
    <row r="47" spans="1:134" ht="13" customHeight="1" x14ac:dyDescent="0.25">
      <c r="A47"/>
      <c r="B47" s="472" t="s">
        <v>2871</v>
      </c>
      <c r="C47" s="472" t="s">
        <v>684</v>
      </c>
      <c r="D47" s="473" t="s">
        <v>647</v>
      </c>
      <c r="E47" s="478" t="s">
        <v>1200</v>
      </c>
      <c r="F47" s="474" t="s">
        <v>743</v>
      </c>
      <c r="G47" s="415"/>
      <c r="H47" s="421"/>
      <c r="I47" s="355">
        <v>0</v>
      </c>
      <c r="J47" s="355">
        <v>29.67</v>
      </c>
      <c r="K47" s="76"/>
      <c r="L47" s="417">
        <f>(H47*2.7)</f>
        <v>0</v>
      </c>
      <c r="M47" s="417">
        <f>(I47*$L$1)</f>
        <v>0</v>
      </c>
      <c r="N47" s="417">
        <f>(J47*$M$1)</f>
        <v>0</v>
      </c>
      <c r="O47"/>
      <c r="P47" s="418"/>
      <c r="Q47" s="417">
        <f>(M47*$L$1)</f>
        <v>0</v>
      </c>
      <c r="R47" s="417">
        <v>81</v>
      </c>
      <c r="S47"/>
      <c r="T47" s="422"/>
      <c r="U47" s="419">
        <v>0</v>
      </c>
      <c r="V47" s="419">
        <v>80.109000000000009</v>
      </c>
      <c r="W47"/>
      <c r="X47"/>
      <c r="Y47"/>
      <c r="Z47"/>
      <c r="AA47"/>
      <c r="AB47"/>
      <c r="AC47"/>
      <c r="AD47"/>
      <c r="AE47"/>
      <c r="AF47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</row>
    <row r="48" spans="1:134" ht="13" customHeight="1" x14ac:dyDescent="0.25">
      <c r="A48"/>
      <c r="B48" s="475" t="s">
        <v>4090</v>
      </c>
      <c r="C48" s="475" t="s">
        <v>2909</v>
      </c>
      <c r="D48" s="473" t="s">
        <v>667</v>
      </c>
      <c r="E48" s="478" t="s">
        <v>649</v>
      </c>
      <c r="F48" s="474" t="s">
        <v>746</v>
      </c>
      <c r="G48" s="415"/>
      <c r="H48" s="416">
        <v>46</v>
      </c>
      <c r="I48" s="418"/>
      <c r="J48" s="418"/>
      <c r="K48" s="76"/>
      <c r="L48" s="417">
        <f>(H48*2.7)</f>
        <v>124.2</v>
      </c>
      <c r="M48" s="418"/>
      <c r="N48" s="418"/>
      <c r="O48"/>
      <c r="P48" s="417">
        <v>125</v>
      </c>
      <c r="Q48" s="418"/>
      <c r="R48" s="418"/>
      <c r="S48"/>
      <c r="T48" s="419">
        <v>124.2</v>
      </c>
      <c r="U48" s="420"/>
      <c r="V48" s="420"/>
      <c r="W48"/>
      <c r="X48"/>
      <c r="Y48"/>
      <c r="Z48"/>
      <c r="AA48"/>
      <c r="AB48"/>
      <c r="AC48"/>
      <c r="AD48"/>
      <c r="AE48"/>
      <c r="AF48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</row>
    <row r="49" spans="1:58" ht="13" customHeight="1" x14ac:dyDescent="0.25">
      <c r="A49"/>
      <c r="B49" s="475" t="s">
        <v>2911</v>
      </c>
      <c r="C49" s="475" t="s">
        <v>2912</v>
      </c>
      <c r="D49" s="473" t="s">
        <v>1641</v>
      </c>
      <c r="E49" s="478" t="s">
        <v>649</v>
      </c>
      <c r="F49" s="474" t="s">
        <v>743</v>
      </c>
      <c r="G49" s="415"/>
      <c r="H49" s="421"/>
      <c r="I49" s="355">
        <v>0</v>
      </c>
      <c r="J49" s="355">
        <v>16.2</v>
      </c>
      <c r="K49" s="76"/>
      <c r="L49" s="429">
        <f>(H49*2.7)</f>
        <v>0</v>
      </c>
      <c r="M49" s="429">
        <f>(I49*2.7)</f>
        <v>0</v>
      </c>
      <c r="N49" s="429">
        <f>(J49*2.7)</f>
        <v>43.74</v>
      </c>
      <c r="O49" s="76"/>
      <c r="P49" s="365"/>
      <c r="Q49" s="429">
        <f>(M49*$L$1)</f>
        <v>0</v>
      </c>
      <c r="R49" s="429">
        <v>44</v>
      </c>
      <c r="S49" s="76"/>
      <c r="T49" s="422"/>
      <c r="U49" s="430">
        <v>0</v>
      </c>
      <c r="V49" s="430">
        <v>43.74</v>
      </c>
      <c r="W49"/>
      <c r="X49"/>
      <c r="Y49"/>
      <c r="Z49"/>
      <c r="AA49"/>
      <c r="AB49"/>
      <c r="AC49"/>
      <c r="AD49"/>
      <c r="AE49"/>
      <c r="AF4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</row>
    <row r="50" spans="1:58" ht="13" customHeight="1" x14ac:dyDescent="0.25">
      <c r="A50"/>
      <c r="B50" s="472" t="s">
        <v>3516</v>
      </c>
      <c r="C50" s="472" t="s">
        <v>654</v>
      </c>
      <c r="D50" s="473" t="s">
        <v>903</v>
      </c>
      <c r="E50" s="473" t="s">
        <v>649</v>
      </c>
      <c r="F50" s="476" t="s">
        <v>793</v>
      </c>
      <c r="G50" s="425"/>
      <c r="H50" s="416">
        <v>45</v>
      </c>
      <c r="I50" s="418"/>
      <c r="J50" s="418"/>
      <c r="K50" s="76"/>
      <c r="L50" s="417">
        <f>(H50*2.7)</f>
        <v>121.50000000000001</v>
      </c>
      <c r="M50" s="418"/>
      <c r="N50" s="418"/>
      <c r="O50"/>
      <c r="P50" s="417">
        <v>122</v>
      </c>
      <c r="Q50" s="418"/>
      <c r="R50" s="418"/>
      <c r="S50"/>
      <c r="T50" s="419">
        <v>121.50000000000001</v>
      </c>
      <c r="U50" s="420"/>
      <c r="V50" s="420"/>
      <c r="W50"/>
      <c r="X50"/>
      <c r="Y50"/>
      <c r="Z50"/>
      <c r="AA50"/>
      <c r="AB50"/>
      <c r="AC50"/>
      <c r="AD50"/>
      <c r="AE50"/>
      <c r="AF50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</row>
    <row r="51" spans="1:58" ht="13" customHeight="1" x14ac:dyDescent="0.25">
      <c r="A51"/>
      <c r="B51" s="475" t="s">
        <v>3522</v>
      </c>
      <c r="C51" s="475" t="s">
        <v>671</v>
      </c>
      <c r="D51" s="473" t="s">
        <v>734</v>
      </c>
      <c r="E51" s="473" t="s">
        <v>649</v>
      </c>
      <c r="F51" s="474" t="s">
        <v>754</v>
      </c>
      <c r="G51" s="415"/>
      <c r="H51" s="421"/>
      <c r="I51" s="355">
        <v>8</v>
      </c>
      <c r="J51" s="355">
        <v>36.67</v>
      </c>
      <c r="K51" s="76"/>
      <c r="L51" s="417">
        <f>(H51*2.7)</f>
        <v>0</v>
      </c>
      <c r="M51" s="417">
        <f>(I51*$L$1)</f>
        <v>0</v>
      </c>
      <c r="N51" s="417">
        <f>(J51*$M$1)</f>
        <v>0</v>
      </c>
      <c r="O51"/>
      <c r="P51" s="418"/>
      <c r="Q51" s="417">
        <v>22</v>
      </c>
      <c r="R51" s="417">
        <v>100</v>
      </c>
      <c r="S51"/>
      <c r="T51" s="422"/>
      <c r="U51" s="419">
        <v>21.6</v>
      </c>
      <c r="V51" s="419">
        <v>99.009000000000015</v>
      </c>
      <c r="W51"/>
      <c r="X51"/>
      <c r="Y51"/>
      <c r="Z51"/>
      <c r="AA51"/>
      <c r="AB51"/>
      <c r="AC51"/>
      <c r="AD51"/>
      <c r="AE51"/>
      <c r="AF51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</row>
    <row r="52" spans="1:58" ht="13" customHeight="1" x14ac:dyDescent="0.25">
      <c r="A52"/>
      <c r="B52" s="472" t="s">
        <v>608</v>
      </c>
      <c r="C52" s="472" t="s">
        <v>4852</v>
      </c>
      <c r="D52" s="473" t="s">
        <v>780</v>
      </c>
      <c r="E52" s="478" t="s">
        <v>649</v>
      </c>
      <c r="F52" s="476" t="s">
        <v>743</v>
      </c>
      <c r="G52" s="425"/>
      <c r="H52" s="421"/>
      <c r="I52" s="429">
        <v>0</v>
      </c>
      <c r="J52" s="429">
        <v>22.33</v>
      </c>
      <c r="K52" s="76"/>
      <c r="L52" s="429">
        <f>(H52*2.7)</f>
        <v>0</v>
      </c>
      <c r="M52" s="429">
        <f>(I52*2.7)</f>
        <v>0</v>
      </c>
      <c r="N52" s="429">
        <f>(J52*2.7)</f>
        <v>60.290999999999997</v>
      </c>
      <c r="O52" s="76"/>
      <c r="P52" s="429"/>
      <c r="Q52" s="365"/>
      <c r="R52" s="365"/>
      <c r="S52" s="76"/>
      <c r="T52" s="422"/>
      <c r="U52" s="430">
        <f>(M52)</f>
        <v>0</v>
      </c>
      <c r="V52" s="430">
        <f>(N52)</f>
        <v>60.290999999999997</v>
      </c>
      <c r="W52"/>
      <c r="X52"/>
      <c r="Y52"/>
      <c r="Z52"/>
      <c r="AA52"/>
      <c r="AB52"/>
      <c r="AC52"/>
      <c r="AD52"/>
      <c r="AE52"/>
      <c r="AF52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</row>
    <row r="53" spans="1:58" ht="13" customHeight="1" x14ac:dyDescent="0.25">
      <c r="A53"/>
      <c r="B53" s="477" t="s">
        <v>549</v>
      </c>
      <c r="C53" s="477" t="s">
        <v>675</v>
      </c>
      <c r="D53" s="473" t="s">
        <v>647</v>
      </c>
      <c r="E53" s="473" t="s">
        <v>649</v>
      </c>
      <c r="F53" s="474" t="s">
        <v>754</v>
      </c>
      <c r="G53" s="415"/>
      <c r="H53" s="421"/>
      <c r="I53" s="355">
        <v>12</v>
      </c>
      <c r="J53" s="355">
        <v>68</v>
      </c>
      <c r="K53" s="76"/>
      <c r="L53" s="417">
        <f>(H53*2.7)</f>
        <v>0</v>
      </c>
      <c r="M53" s="417">
        <f>(I53*$L$1)</f>
        <v>0</v>
      </c>
      <c r="N53" s="417">
        <f>(J53*$M$1)</f>
        <v>0</v>
      </c>
      <c r="O53"/>
      <c r="P53" s="418"/>
      <c r="Q53" s="417">
        <v>33</v>
      </c>
      <c r="R53" s="417">
        <v>184</v>
      </c>
      <c r="S53"/>
      <c r="T53" s="422"/>
      <c r="U53" s="419">
        <v>32.400000000000006</v>
      </c>
      <c r="V53" s="419">
        <v>183.60000000000002</v>
      </c>
      <c r="W53"/>
      <c r="X53"/>
      <c r="Y53"/>
      <c r="Z53"/>
      <c r="AA53"/>
      <c r="AB53"/>
      <c r="AC53"/>
      <c r="AD53"/>
      <c r="AE53"/>
      <c r="AF53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</row>
    <row r="54" spans="1:58" ht="13" customHeight="1" x14ac:dyDescent="0.25">
      <c r="A54"/>
      <c r="B54" s="472" t="s">
        <v>4021</v>
      </c>
      <c r="C54" s="472" t="s">
        <v>2889</v>
      </c>
      <c r="D54" s="473" t="s">
        <v>818</v>
      </c>
      <c r="E54" s="473" t="s">
        <v>649</v>
      </c>
      <c r="F54" s="474" t="s">
        <v>754</v>
      </c>
      <c r="G54" s="415"/>
      <c r="H54" s="421"/>
      <c r="I54" s="355">
        <v>12</v>
      </c>
      <c r="J54" s="355">
        <v>58.33</v>
      </c>
      <c r="K54" s="76"/>
      <c r="L54" s="417">
        <f>(H54*2.7)</f>
        <v>0</v>
      </c>
      <c r="M54" s="417">
        <f>(I54*$L$1)</f>
        <v>0</v>
      </c>
      <c r="N54" s="417">
        <f>(J54*$M$1)</f>
        <v>0</v>
      </c>
      <c r="O54"/>
      <c r="P54" s="418"/>
      <c r="Q54" s="417">
        <v>33</v>
      </c>
      <c r="R54" s="417">
        <v>158</v>
      </c>
      <c r="S54"/>
      <c r="T54" s="422"/>
      <c r="U54" s="419">
        <v>32.400000000000006</v>
      </c>
      <c r="V54" s="419">
        <v>157.49100000000001</v>
      </c>
      <c r="W54"/>
      <c r="X54"/>
      <c r="Y54"/>
      <c r="Z54"/>
      <c r="AA54"/>
      <c r="AB54"/>
      <c r="AC54"/>
      <c r="AD54"/>
      <c r="AE54"/>
      <c r="AF54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</row>
    <row r="55" spans="1:58" ht="13" customHeight="1" x14ac:dyDescent="0.25">
      <c r="A55"/>
      <c r="B55" s="472" t="s">
        <v>2865</v>
      </c>
      <c r="C55" s="472" t="s">
        <v>677</v>
      </c>
      <c r="D55" s="473" t="s">
        <v>903</v>
      </c>
      <c r="E55" s="473" t="s">
        <v>649</v>
      </c>
      <c r="F55" s="474" t="s">
        <v>754</v>
      </c>
      <c r="G55" s="415"/>
      <c r="H55" s="523"/>
      <c r="I55" s="355">
        <v>5</v>
      </c>
      <c r="J55" s="355">
        <v>18.670000000000002</v>
      </c>
      <c r="K55" s="76"/>
      <c r="L55" s="417">
        <f>(H55*2.7)</f>
        <v>0</v>
      </c>
      <c r="M55" s="417">
        <f>(I55*$L$1)</f>
        <v>0</v>
      </c>
      <c r="N55" s="417">
        <f>(J55*$M$1)</f>
        <v>0</v>
      </c>
      <c r="O55"/>
      <c r="P55" s="418"/>
      <c r="Q55" s="417">
        <v>14</v>
      </c>
      <c r="R55" s="417">
        <v>51</v>
      </c>
      <c r="S55"/>
      <c r="T55" s="422"/>
      <c r="U55" s="419">
        <v>13.5</v>
      </c>
      <c r="V55" s="419">
        <v>50.409000000000006</v>
      </c>
      <c r="W55"/>
      <c r="X55"/>
      <c r="Y55"/>
      <c r="Z55"/>
      <c r="AA55"/>
      <c r="AB55"/>
      <c r="AC55"/>
      <c r="AD55"/>
      <c r="AE55"/>
      <c r="AF55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</row>
    <row r="56" spans="1:58" ht="13" customHeight="1" x14ac:dyDescent="0.25">
      <c r="A56"/>
      <c r="B56" s="472" t="s">
        <v>908</v>
      </c>
      <c r="C56" s="472" t="s">
        <v>538</v>
      </c>
      <c r="D56" s="473" t="s">
        <v>750</v>
      </c>
      <c r="E56" s="478" t="s">
        <v>649</v>
      </c>
      <c r="F56" s="474" t="s">
        <v>754</v>
      </c>
      <c r="G56" s="415"/>
      <c r="H56" s="421"/>
      <c r="I56" s="355">
        <v>12</v>
      </c>
      <c r="J56" s="358">
        <v>63.33</v>
      </c>
      <c r="K56" s="76"/>
      <c r="L56" s="417">
        <f>(H56*2.7)</f>
        <v>0</v>
      </c>
      <c r="M56" s="417">
        <f>(I56*$L$1)</f>
        <v>0</v>
      </c>
      <c r="N56" s="417">
        <f>(J56*$M$1)</f>
        <v>0</v>
      </c>
      <c r="O56"/>
      <c r="P56" s="418"/>
      <c r="Q56" s="417">
        <v>33</v>
      </c>
      <c r="R56" s="417">
        <v>171</v>
      </c>
      <c r="S56"/>
      <c r="T56" s="422"/>
      <c r="U56" s="419">
        <v>32.400000000000006</v>
      </c>
      <c r="V56" s="419">
        <v>170.99100000000001</v>
      </c>
      <c r="W56"/>
      <c r="X56"/>
      <c r="Y56"/>
      <c r="Z56"/>
      <c r="AA56"/>
      <c r="AB56"/>
      <c r="AC56"/>
      <c r="AD56"/>
      <c r="AE56"/>
      <c r="AF56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</row>
    <row r="57" spans="1:58" ht="13" customHeight="1" x14ac:dyDescent="0.25">
      <c r="A57"/>
      <c r="B57" s="472" t="s">
        <v>1681</v>
      </c>
      <c r="C57" s="472" t="s">
        <v>662</v>
      </c>
      <c r="D57" s="473" t="s">
        <v>768</v>
      </c>
      <c r="E57" s="478" t="s">
        <v>649</v>
      </c>
      <c r="F57" s="474" t="s">
        <v>743</v>
      </c>
      <c r="G57" s="415"/>
      <c r="H57" s="421"/>
      <c r="I57" s="355">
        <v>0</v>
      </c>
      <c r="J57" s="355">
        <v>21.33</v>
      </c>
      <c r="K57" s="76"/>
      <c r="L57" s="417">
        <f>(H57*2.7)</f>
        <v>0</v>
      </c>
      <c r="M57" s="417">
        <f>(I57*$L$1)</f>
        <v>0</v>
      </c>
      <c r="N57" s="417">
        <f>(J57*$M$1)</f>
        <v>0</v>
      </c>
      <c r="O57"/>
      <c r="P57" s="418"/>
      <c r="Q57" s="417">
        <f>(M57*$L$1)</f>
        <v>0</v>
      </c>
      <c r="R57" s="417">
        <v>58</v>
      </c>
      <c r="S57"/>
      <c r="T57" s="422"/>
      <c r="U57" s="419">
        <v>0</v>
      </c>
      <c r="V57" s="419">
        <v>57.591000000000001</v>
      </c>
      <c r="W57"/>
      <c r="X57"/>
      <c r="Y57"/>
      <c r="Z57"/>
      <c r="AA57"/>
      <c r="AB57"/>
      <c r="AC57"/>
      <c r="AD57"/>
      <c r="AE57"/>
      <c r="AF57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</row>
    <row r="58" spans="1:58" ht="13" customHeight="1" x14ac:dyDescent="0.25">
      <c r="A58"/>
      <c r="B58" s="475" t="s">
        <v>585</v>
      </c>
      <c r="C58" s="472" t="s">
        <v>619</v>
      </c>
      <c r="D58" s="473" t="s">
        <v>758</v>
      </c>
      <c r="E58" s="478" t="s">
        <v>649</v>
      </c>
      <c r="F58" s="474" t="s">
        <v>743</v>
      </c>
      <c r="G58" s="415"/>
      <c r="H58" s="421"/>
      <c r="I58" s="355">
        <v>0</v>
      </c>
      <c r="J58" s="355">
        <v>25.67</v>
      </c>
      <c r="K58" s="76"/>
      <c r="L58" s="417">
        <f>(H58*2.7)</f>
        <v>0</v>
      </c>
      <c r="M58" s="417">
        <f>(I58*$L$1)</f>
        <v>0</v>
      </c>
      <c r="N58" s="417">
        <f>(J58*$M$1)</f>
        <v>0</v>
      </c>
      <c r="O58"/>
      <c r="P58" s="418"/>
      <c r="Q58" s="417">
        <f>(M58*$L$1)</f>
        <v>0</v>
      </c>
      <c r="R58" s="417">
        <v>70</v>
      </c>
      <c r="S58"/>
      <c r="T58" s="422"/>
      <c r="U58" s="419">
        <v>0</v>
      </c>
      <c r="V58" s="419">
        <v>69.309000000000012</v>
      </c>
      <c r="W58"/>
      <c r="X58"/>
      <c r="Y58"/>
      <c r="Z58"/>
      <c r="AA58"/>
      <c r="AB58"/>
      <c r="AC58"/>
      <c r="AD58"/>
      <c r="AE58"/>
      <c r="AF58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</row>
    <row r="59" spans="1:58" ht="13" customHeight="1" x14ac:dyDescent="0.25">
      <c r="A59"/>
      <c r="B59" s="472" t="s">
        <v>4081</v>
      </c>
      <c r="C59" s="472" t="s">
        <v>4082</v>
      </c>
      <c r="D59" s="473" t="s">
        <v>783</v>
      </c>
      <c r="E59" s="473" t="s">
        <v>649</v>
      </c>
      <c r="F59" s="474" t="s">
        <v>793</v>
      </c>
      <c r="G59" s="415"/>
      <c r="H59" s="416">
        <v>60</v>
      </c>
      <c r="I59" s="418"/>
      <c r="J59" s="418"/>
      <c r="K59" s="76"/>
      <c r="L59" s="417">
        <f>(H59*2.7)</f>
        <v>162</v>
      </c>
      <c r="M59" s="418"/>
      <c r="N59" s="418"/>
      <c r="O59"/>
      <c r="P59" s="417">
        <v>162</v>
      </c>
      <c r="Q59" s="418"/>
      <c r="R59" s="418"/>
      <c r="S59"/>
      <c r="T59" s="419">
        <v>162</v>
      </c>
      <c r="U59" s="420"/>
      <c r="V59" s="420"/>
      <c r="W59"/>
      <c r="X59"/>
      <c r="Y59"/>
      <c r="Z59"/>
      <c r="AA59"/>
      <c r="AB59"/>
      <c r="AC59"/>
      <c r="AD59"/>
      <c r="AE59"/>
      <c r="AF5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</row>
    <row r="60" spans="1:58" ht="13" customHeight="1" x14ac:dyDescent="0.25">
      <c r="A60"/>
      <c r="B60" s="472" t="s">
        <v>840</v>
      </c>
      <c r="C60" s="472" t="s">
        <v>136</v>
      </c>
      <c r="D60" s="473" t="s">
        <v>903</v>
      </c>
      <c r="E60" s="473" t="s">
        <v>649</v>
      </c>
      <c r="F60" s="476" t="s">
        <v>466</v>
      </c>
      <c r="G60" s="425"/>
      <c r="H60" s="416">
        <v>57</v>
      </c>
      <c r="I60" s="418"/>
      <c r="J60" s="418"/>
      <c r="K60" s="76"/>
      <c r="L60" s="417">
        <f>(H60*2.7)</f>
        <v>153.9</v>
      </c>
      <c r="M60" s="418"/>
      <c r="N60" s="418"/>
      <c r="O60"/>
      <c r="P60" s="417">
        <v>154</v>
      </c>
      <c r="Q60" s="418"/>
      <c r="R60" s="418"/>
      <c r="S60"/>
      <c r="T60" s="419">
        <v>153.9</v>
      </c>
      <c r="U60" s="420"/>
      <c r="V60" s="420"/>
      <c r="W60"/>
      <c r="X60"/>
      <c r="Y60"/>
      <c r="Z60"/>
      <c r="AA60"/>
      <c r="AB60"/>
      <c r="AC60"/>
      <c r="AD60"/>
      <c r="AE60"/>
      <c r="AF60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</row>
    <row r="61" spans="1:58" ht="13" customHeight="1" x14ac:dyDescent="0.25">
      <c r="A61"/>
      <c r="B61" s="472" t="s">
        <v>1691</v>
      </c>
      <c r="C61" s="472" t="s">
        <v>1692</v>
      </c>
      <c r="D61" s="473" t="s">
        <v>775</v>
      </c>
      <c r="E61" s="473" t="s">
        <v>649</v>
      </c>
      <c r="F61" s="476" t="s">
        <v>746</v>
      </c>
      <c r="G61" s="425"/>
      <c r="H61" s="416">
        <v>58</v>
      </c>
      <c r="I61" s="418"/>
      <c r="J61" s="418"/>
      <c r="K61" s="76"/>
      <c r="L61" s="417">
        <f>(H61*2.7)</f>
        <v>156.60000000000002</v>
      </c>
      <c r="M61" s="418"/>
      <c r="N61" s="418"/>
      <c r="O61"/>
      <c r="P61" s="417">
        <v>157</v>
      </c>
      <c r="Q61" s="418"/>
      <c r="R61" s="418"/>
      <c r="S61"/>
      <c r="T61" s="419">
        <v>156.60000000000002</v>
      </c>
      <c r="U61" s="420"/>
      <c r="V61" s="420"/>
      <c r="W61"/>
      <c r="X61"/>
      <c r="Y61"/>
      <c r="Z61"/>
      <c r="AA61"/>
      <c r="AB61"/>
      <c r="AC61"/>
      <c r="AD61"/>
      <c r="AE61"/>
      <c r="AF61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</row>
    <row r="62" spans="1:58" ht="13" customHeight="1" x14ac:dyDescent="0.25">
      <c r="A62"/>
      <c r="B62" s="472" t="s">
        <v>1295</v>
      </c>
      <c r="C62" s="472" t="s">
        <v>4914</v>
      </c>
      <c r="D62" s="473" t="s">
        <v>795</v>
      </c>
      <c r="E62" s="473" t="s">
        <v>649</v>
      </c>
      <c r="F62" s="476" t="s">
        <v>793</v>
      </c>
      <c r="G62" s="425"/>
      <c r="H62" s="416">
        <v>24</v>
      </c>
      <c r="I62" s="418"/>
      <c r="J62" s="418"/>
      <c r="K62" s="76"/>
      <c r="L62" s="429">
        <f>(H62*2.7)</f>
        <v>64.800000000000011</v>
      </c>
      <c r="M62" s="429">
        <f>(I62*2.7)</f>
        <v>0</v>
      </c>
      <c r="N62" s="429">
        <f>(J62*2.7)</f>
        <v>0</v>
      </c>
      <c r="O62" s="76"/>
      <c r="P62" s="429"/>
      <c r="Q62" s="365"/>
      <c r="R62" s="365"/>
      <c r="S62" s="76"/>
      <c r="T62" s="430">
        <f>(L62)</f>
        <v>64.800000000000011</v>
      </c>
      <c r="U62" s="420"/>
      <c r="V62" s="420"/>
      <c r="W62"/>
      <c r="X62"/>
      <c r="Y62"/>
      <c r="Z62"/>
      <c r="AA62"/>
      <c r="AB62"/>
      <c r="AC62"/>
      <c r="AD62"/>
      <c r="AE62"/>
      <c r="AF62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</row>
    <row r="63" spans="1:58" ht="13" customHeight="1" x14ac:dyDescent="0.25">
      <c r="A63"/>
      <c r="B63" s="472" t="s">
        <v>631</v>
      </c>
      <c r="C63" s="472" t="s">
        <v>564</v>
      </c>
      <c r="D63" s="473" t="s">
        <v>775</v>
      </c>
      <c r="E63" s="478" t="s">
        <v>649</v>
      </c>
      <c r="F63" s="476" t="s">
        <v>743</v>
      </c>
      <c r="G63" s="425"/>
      <c r="H63" s="523"/>
      <c r="I63" s="429">
        <v>0</v>
      </c>
      <c r="J63" s="429">
        <v>24.67</v>
      </c>
      <c r="K63" s="76"/>
      <c r="L63" s="429">
        <f>(H63*2.7)</f>
        <v>0</v>
      </c>
      <c r="M63" s="429">
        <f>(I63*2.7)</f>
        <v>0</v>
      </c>
      <c r="N63" s="429">
        <f>(J63*2.7)</f>
        <v>66.609000000000009</v>
      </c>
      <c r="O63" s="76"/>
      <c r="P63" s="429"/>
      <c r="Q63" s="365"/>
      <c r="R63" s="365"/>
      <c r="S63" s="76"/>
      <c r="T63" s="422"/>
      <c r="U63" s="430">
        <f>(M63)</f>
        <v>0</v>
      </c>
      <c r="V63" s="430">
        <f>(N63)</f>
        <v>66.609000000000009</v>
      </c>
      <c r="W63"/>
      <c r="X63"/>
      <c r="Y63"/>
      <c r="Z63"/>
      <c r="AA63"/>
      <c r="AB63"/>
      <c r="AC63"/>
      <c r="AD63"/>
      <c r="AE63"/>
      <c r="AF63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</row>
    <row r="64" spans="1:58" ht="13" customHeight="1" x14ac:dyDescent="0.25">
      <c r="A64"/>
      <c r="B64" s="475" t="s">
        <v>714</v>
      </c>
      <c r="C64" s="475" t="s">
        <v>4934</v>
      </c>
      <c r="D64" s="473" t="s">
        <v>824</v>
      </c>
      <c r="E64" s="473" t="s">
        <v>649</v>
      </c>
      <c r="F64" s="474" t="s">
        <v>754</v>
      </c>
      <c r="G64" s="415"/>
      <c r="H64" s="421"/>
      <c r="I64" s="355">
        <v>10</v>
      </c>
      <c r="J64" s="355">
        <v>54.33</v>
      </c>
      <c r="K64" s="76"/>
      <c r="L64" s="429">
        <f>(H64*2.7)</f>
        <v>0</v>
      </c>
      <c r="M64" s="429">
        <f>(I64*2.7)</f>
        <v>27</v>
      </c>
      <c r="N64" s="429">
        <f>(J64*2.7)</f>
        <v>146.691</v>
      </c>
      <c r="O64" s="76"/>
      <c r="P64" s="365"/>
      <c r="Q64" s="429"/>
      <c r="R64" s="429"/>
      <c r="S64" s="76"/>
      <c r="T64" s="422"/>
      <c r="U64" s="430">
        <f>(M64)</f>
        <v>27</v>
      </c>
      <c r="V64" s="430">
        <f>(N64)</f>
        <v>146.691</v>
      </c>
      <c r="W64"/>
      <c r="X64"/>
      <c r="Y64"/>
      <c r="Z64"/>
      <c r="AA64"/>
      <c r="AB64"/>
      <c r="AC64"/>
      <c r="AD64"/>
      <c r="AE64"/>
      <c r="AF64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</row>
    <row r="65" spans="1:58" ht="13" customHeight="1" x14ac:dyDescent="0.25">
      <c r="A65"/>
      <c r="B65" s="472" t="s">
        <v>4063</v>
      </c>
      <c r="C65" s="472" t="s">
        <v>4064</v>
      </c>
      <c r="D65" s="473" t="s">
        <v>776</v>
      </c>
      <c r="E65" s="473" t="s">
        <v>649</v>
      </c>
      <c r="F65" s="474" t="s">
        <v>754</v>
      </c>
      <c r="G65" s="415"/>
      <c r="H65" s="421"/>
      <c r="I65" s="355">
        <v>9</v>
      </c>
      <c r="J65" s="355">
        <v>47</v>
      </c>
      <c r="K65" s="76"/>
      <c r="L65" s="417">
        <f>(H65*2.7)</f>
        <v>0</v>
      </c>
      <c r="M65" s="417">
        <f>(I65*$L$1)</f>
        <v>0</v>
      </c>
      <c r="N65" s="417">
        <f>(J65*$M$1)</f>
        <v>0</v>
      </c>
      <c r="O65"/>
      <c r="P65" s="418"/>
      <c r="Q65" s="417">
        <v>25</v>
      </c>
      <c r="R65" s="417">
        <v>127</v>
      </c>
      <c r="S65"/>
      <c r="T65" s="422"/>
      <c r="U65" s="419">
        <v>24.3</v>
      </c>
      <c r="V65" s="419">
        <v>126.9</v>
      </c>
      <c r="W65"/>
      <c r="X65"/>
      <c r="Y65"/>
      <c r="Z65"/>
      <c r="AA65"/>
      <c r="AB65"/>
      <c r="AC65"/>
      <c r="AD65"/>
      <c r="AE65"/>
      <c r="AF65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</row>
    <row r="66" spans="1:58" ht="13" customHeight="1" x14ac:dyDescent="0.25">
      <c r="A66"/>
      <c r="B66" s="472" t="s">
        <v>3525</v>
      </c>
      <c r="C66" s="472" t="s">
        <v>4885</v>
      </c>
      <c r="D66" s="473" t="s">
        <v>776</v>
      </c>
      <c r="E66" s="478" t="s">
        <v>649</v>
      </c>
      <c r="F66" s="476" t="s">
        <v>746</v>
      </c>
      <c r="G66" s="425"/>
      <c r="H66" s="416">
        <v>58</v>
      </c>
      <c r="I66" s="418"/>
      <c r="J66" s="418"/>
      <c r="K66" s="76"/>
      <c r="L66" s="429">
        <f>(H66*2.7)</f>
        <v>156.60000000000002</v>
      </c>
      <c r="M66" s="429">
        <f>(I66*2.7)</f>
        <v>0</v>
      </c>
      <c r="N66" s="429">
        <f>(J66*2.7)</f>
        <v>0</v>
      </c>
      <c r="O66" s="76"/>
      <c r="P66" s="429"/>
      <c r="Q66" s="365"/>
      <c r="R66" s="365"/>
      <c r="S66" s="76"/>
      <c r="T66" s="430">
        <f>(L66)</f>
        <v>156.60000000000002</v>
      </c>
      <c r="U66" s="420"/>
      <c r="V66" s="420"/>
      <c r="W66"/>
      <c r="X66"/>
      <c r="Y66"/>
      <c r="Z66"/>
      <c r="AA66"/>
      <c r="AB66"/>
      <c r="AC66"/>
      <c r="AD66"/>
      <c r="AE66"/>
      <c r="AF66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</row>
    <row r="67" spans="1:58" ht="13" customHeight="1" x14ac:dyDescent="0.25">
      <c r="A67"/>
      <c r="B67" s="472" t="s">
        <v>4953</v>
      </c>
      <c r="C67" s="472" t="s">
        <v>687</v>
      </c>
      <c r="D67" s="473" t="s">
        <v>777</v>
      </c>
      <c r="E67" s="478" t="s">
        <v>649</v>
      </c>
      <c r="F67" s="476" t="s">
        <v>743</v>
      </c>
      <c r="G67" s="425"/>
      <c r="H67" s="421"/>
      <c r="I67" s="429">
        <v>0</v>
      </c>
      <c r="J67" s="429">
        <v>25</v>
      </c>
      <c r="K67" s="76"/>
      <c r="L67" s="429">
        <f>(H67*2.7)</f>
        <v>0</v>
      </c>
      <c r="M67" s="429">
        <f>(I67*2.7)</f>
        <v>0</v>
      </c>
      <c r="N67" s="429">
        <f>(J67*2.7)</f>
        <v>67.5</v>
      </c>
      <c r="O67" s="76"/>
      <c r="P67" s="429"/>
      <c r="Q67" s="365"/>
      <c r="R67" s="365"/>
      <c r="S67" s="76"/>
      <c r="T67" s="422"/>
      <c r="U67" s="430">
        <f>(M67)</f>
        <v>0</v>
      </c>
      <c r="V67" s="430">
        <f>(N67)</f>
        <v>67.5</v>
      </c>
      <c r="W67"/>
      <c r="X67"/>
      <c r="Y67"/>
      <c r="Z67"/>
      <c r="AA67"/>
      <c r="AB67"/>
      <c r="AC67"/>
      <c r="AD67"/>
      <c r="AE67"/>
      <c r="AF67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</row>
    <row r="68" spans="1:58" ht="13" customHeight="1" x14ac:dyDescent="0.25">
      <c r="A68"/>
      <c r="B68" s="472" t="s">
        <v>1693</v>
      </c>
      <c r="C68" s="472" t="s">
        <v>826</v>
      </c>
      <c r="D68" s="473" t="s">
        <v>748</v>
      </c>
      <c r="E68" s="473" t="s">
        <v>649</v>
      </c>
      <c r="F68" s="474" t="s">
        <v>793</v>
      </c>
      <c r="G68" s="415"/>
      <c r="H68" s="416">
        <v>60</v>
      </c>
      <c r="I68" s="418"/>
      <c r="J68" s="418"/>
      <c r="K68" s="76"/>
      <c r="L68" s="417">
        <f>(H68*2.7)</f>
        <v>162</v>
      </c>
      <c r="M68" s="418"/>
      <c r="N68" s="418"/>
      <c r="O68"/>
      <c r="P68" s="417">
        <v>162</v>
      </c>
      <c r="Q68" s="418"/>
      <c r="R68" s="418"/>
      <c r="S68"/>
      <c r="T68" s="419">
        <v>162</v>
      </c>
      <c r="U68" s="420"/>
      <c r="V68" s="420"/>
      <c r="W68"/>
      <c r="X68"/>
      <c r="Y68"/>
      <c r="Z68"/>
      <c r="AA68"/>
      <c r="AB68"/>
      <c r="AC68"/>
      <c r="AD68"/>
      <c r="AE68"/>
      <c r="AF68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</row>
    <row r="69" spans="1:58" ht="13" customHeight="1" x14ac:dyDescent="0.25">
      <c r="A69"/>
      <c r="B69" s="472" t="s">
        <v>2892</v>
      </c>
      <c r="C69" s="472" t="s">
        <v>753</v>
      </c>
      <c r="D69" s="473" t="s">
        <v>784</v>
      </c>
      <c r="E69" s="473" t="s">
        <v>649</v>
      </c>
      <c r="F69" s="474" t="s">
        <v>762</v>
      </c>
      <c r="G69" s="415"/>
      <c r="H69" s="416">
        <v>40</v>
      </c>
      <c r="I69" s="418"/>
      <c r="J69" s="418"/>
      <c r="K69" s="76"/>
      <c r="L69" s="417">
        <f>(H69*2.7)</f>
        <v>108</v>
      </c>
      <c r="M69" s="418"/>
      <c r="N69" s="418"/>
      <c r="O69"/>
      <c r="P69" s="417">
        <v>108</v>
      </c>
      <c r="Q69" s="418"/>
      <c r="R69" s="418"/>
      <c r="S69"/>
      <c r="T69" s="419">
        <v>108</v>
      </c>
      <c r="U69" s="420"/>
      <c r="V69" s="420"/>
      <c r="W69"/>
      <c r="X69"/>
      <c r="Y69"/>
      <c r="Z69"/>
      <c r="AA69"/>
      <c r="AB69"/>
      <c r="AC69"/>
      <c r="AD69"/>
      <c r="AE69"/>
      <c r="AF6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</row>
    <row r="70" spans="1:58" ht="13" customHeight="1" x14ac:dyDescent="0.25">
      <c r="A70"/>
      <c r="B70" s="472" t="s">
        <v>4990</v>
      </c>
      <c r="C70" s="472" t="s">
        <v>4991</v>
      </c>
      <c r="D70" s="473" t="s">
        <v>667</v>
      </c>
      <c r="E70" s="478" t="s">
        <v>649</v>
      </c>
      <c r="F70" s="476" t="s">
        <v>743</v>
      </c>
      <c r="G70" s="425"/>
      <c r="H70" s="421"/>
      <c r="I70" s="429">
        <v>0</v>
      </c>
      <c r="J70" s="429">
        <v>16.329999999999998</v>
      </c>
      <c r="K70" s="76"/>
      <c r="L70" s="429">
        <f>(H70*2.7)</f>
        <v>0</v>
      </c>
      <c r="M70" s="429">
        <f>(I70*2.7)</f>
        <v>0</v>
      </c>
      <c r="N70" s="429">
        <f>(J70*2.7)</f>
        <v>44.091000000000001</v>
      </c>
      <c r="O70" s="76"/>
      <c r="P70" s="429"/>
      <c r="Q70" s="365"/>
      <c r="R70" s="365"/>
      <c r="S70" s="76"/>
      <c r="T70" s="422"/>
      <c r="U70" s="430">
        <f>(M70)</f>
        <v>0</v>
      </c>
      <c r="V70" s="430">
        <f>(N70)</f>
        <v>44.091000000000001</v>
      </c>
      <c r="W70"/>
      <c r="X70"/>
      <c r="Y70"/>
      <c r="Z70"/>
      <c r="AA70"/>
      <c r="AB70"/>
      <c r="AC70"/>
      <c r="AD70"/>
      <c r="AE70"/>
      <c r="AF70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</row>
    <row r="71" spans="1:58" ht="13" customHeight="1" x14ac:dyDescent="0.25">
      <c r="A71"/>
      <c r="B71" s="472" t="s">
        <v>3936</v>
      </c>
      <c r="C71" s="472" t="s">
        <v>654</v>
      </c>
      <c r="D71" s="473" t="s">
        <v>775</v>
      </c>
      <c r="E71" s="473" t="s">
        <v>649</v>
      </c>
      <c r="F71" s="474" t="s">
        <v>743</v>
      </c>
      <c r="G71" s="415"/>
      <c r="H71" s="523"/>
      <c r="I71" s="355">
        <v>0</v>
      </c>
      <c r="J71" s="355">
        <v>20.67</v>
      </c>
      <c r="K71" s="76"/>
      <c r="L71" s="429">
        <f>(H71*2.7)</f>
        <v>0</v>
      </c>
      <c r="M71" s="429">
        <f>(I71*2.7)</f>
        <v>0</v>
      </c>
      <c r="N71" s="429">
        <f>(J71*2.7)</f>
        <v>55.809000000000012</v>
      </c>
      <c r="O71" s="76"/>
      <c r="P71" s="365"/>
      <c r="Q71" s="429">
        <f>(M71*$L$1)</f>
        <v>0</v>
      </c>
      <c r="R71" s="429">
        <v>56</v>
      </c>
      <c r="S71" s="76"/>
      <c r="T71" s="422"/>
      <c r="U71" s="430">
        <v>0</v>
      </c>
      <c r="V71" s="430">
        <v>55.809000000000012</v>
      </c>
      <c r="W71"/>
      <c r="X71"/>
      <c r="Y71"/>
      <c r="Z71"/>
      <c r="AA71"/>
      <c r="AB71"/>
      <c r="AC71"/>
      <c r="AD71"/>
      <c r="AE71"/>
      <c r="AF71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</row>
    <row r="72" spans="1:58" ht="13" customHeight="1" x14ac:dyDescent="0.25">
      <c r="A72"/>
      <c r="B72" s="472" t="s">
        <v>11</v>
      </c>
      <c r="C72" s="472" t="s">
        <v>1284</v>
      </c>
      <c r="D72" s="473" t="s">
        <v>795</v>
      </c>
      <c r="E72" s="473" t="s">
        <v>649</v>
      </c>
      <c r="F72" s="474" t="s">
        <v>746</v>
      </c>
      <c r="G72" s="415"/>
      <c r="H72" s="416">
        <v>55</v>
      </c>
      <c r="I72" s="418"/>
      <c r="J72" s="418"/>
      <c r="K72" s="76"/>
      <c r="L72" s="417">
        <f>(H72*2.7)</f>
        <v>148.5</v>
      </c>
      <c r="M72" s="418"/>
      <c r="N72" s="418"/>
      <c r="O72"/>
      <c r="P72" s="417">
        <v>149</v>
      </c>
      <c r="Q72" s="418"/>
      <c r="R72" s="418"/>
      <c r="S72"/>
      <c r="T72" s="419">
        <v>148.5</v>
      </c>
      <c r="U72" s="420"/>
      <c r="V72" s="420"/>
      <c r="W72"/>
      <c r="X72"/>
      <c r="Y72"/>
      <c r="Z72"/>
      <c r="AA72"/>
      <c r="AB72"/>
      <c r="AC72"/>
      <c r="AD72"/>
      <c r="AE72"/>
      <c r="AF72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</row>
    <row r="73" spans="1:58" ht="13" customHeight="1" x14ac:dyDescent="0.25">
      <c r="A73"/>
      <c r="B73" s="472" t="s">
        <v>1771</v>
      </c>
      <c r="C73" s="472" t="s">
        <v>1767</v>
      </c>
      <c r="D73" s="473" t="s">
        <v>775</v>
      </c>
      <c r="E73" s="473" t="s">
        <v>649</v>
      </c>
      <c r="F73" s="474" t="s">
        <v>765</v>
      </c>
      <c r="G73" s="415"/>
      <c r="H73" s="416">
        <v>54</v>
      </c>
      <c r="I73" s="418"/>
      <c r="J73" s="418"/>
      <c r="K73" s="76"/>
      <c r="L73" s="417">
        <f>(H73*2.7)</f>
        <v>145.80000000000001</v>
      </c>
      <c r="M73" s="418"/>
      <c r="N73" s="418"/>
      <c r="O73"/>
      <c r="P73" s="417">
        <v>146</v>
      </c>
      <c r="Q73" s="418"/>
      <c r="R73" s="418"/>
      <c r="S73"/>
      <c r="T73" s="419">
        <v>145.80000000000001</v>
      </c>
      <c r="U73" s="420"/>
      <c r="V73" s="420"/>
      <c r="W73"/>
      <c r="X73"/>
      <c r="Y73"/>
      <c r="Z73"/>
      <c r="AA73"/>
      <c r="AB73"/>
      <c r="AC73"/>
      <c r="AD73"/>
      <c r="AE73"/>
      <c r="AF73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</row>
    <row r="74" spans="1:58" ht="13" customHeight="1" x14ac:dyDescent="0.25">
      <c r="A74"/>
      <c r="B74" s="472" t="s">
        <v>2602</v>
      </c>
      <c r="C74" s="472" t="s">
        <v>707</v>
      </c>
      <c r="D74" s="473" t="s">
        <v>763</v>
      </c>
      <c r="E74" s="473" t="s">
        <v>649</v>
      </c>
      <c r="F74" s="474" t="s">
        <v>762</v>
      </c>
      <c r="G74" s="415"/>
      <c r="H74" s="426">
        <v>48</v>
      </c>
      <c r="I74" s="418"/>
      <c r="J74" s="418"/>
      <c r="K74" s="76"/>
      <c r="L74" s="417">
        <f>(H74*2.7)</f>
        <v>129.60000000000002</v>
      </c>
      <c r="M74" s="418"/>
      <c r="N74" s="418"/>
      <c r="O74"/>
      <c r="P74" s="417">
        <v>130</v>
      </c>
      <c r="Q74" s="418"/>
      <c r="R74" s="418"/>
      <c r="S74"/>
      <c r="T74" s="419">
        <v>129.60000000000002</v>
      </c>
      <c r="U74" s="420"/>
      <c r="V74" s="420"/>
      <c r="W74"/>
      <c r="X74"/>
      <c r="Y74"/>
      <c r="Z74"/>
      <c r="AA74"/>
      <c r="AB74"/>
      <c r="AC74"/>
      <c r="AD74"/>
      <c r="AE74"/>
      <c r="AF74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</row>
    <row r="75" spans="1:58" ht="13" customHeight="1" x14ac:dyDescent="0.25">
      <c r="A75"/>
      <c r="B75" s="475" t="s">
        <v>2602</v>
      </c>
      <c r="C75" s="475" t="s">
        <v>700</v>
      </c>
      <c r="D75" s="473" t="s">
        <v>764</v>
      </c>
      <c r="E75" s="473" t="s">
        <v>649</v>
      </c>
      <c r="F75" s="474" t="s">
        <v>743</v>
      </c>
      <c r="G75" s="415"/>
      <c r="H75" s="421"/>
      <c r="I75" s="355">
        <v>0</v>
      </c>
      <c r="J75" s="355">
        <v>0</v>
      </c>
      <c r="K75" s="76"/>
      <c r="L75" s="417">
        <f>(H75*2.7)</f>
        <v>0</v>
      </c>
      <c r="M75" s="417">
        <f>(I75*$L$1)</f>
        <v>0</v>
      </c>
      <c r="N75" s="417">
        <f>(J75*$M$1)</f>
        <v>0</v>
      </c>
      <c r="O75"/>
      <c r="P75" s="418"/>
      <c r="Q75" s="417">
        <f>(M75*$L$1)</f>
        <v>0</v>
      </c>
      <c r="R75" s="417">
        <v>0</v>
      </c>
      <c r="S75"/>
      <c r="T75" s="422"/>
      <c r="U75" s="419">
        <v>0</v>
      </c>
      <c r="V75" s="419">
        <v>0</v>
      </c>
      <c r="W75"/>
      <c r="X75"/>
      <c r="Y75"/>
      <c r="Z75"/>
      <c r="AA75"/>
      <c r="AB75"/>
      <c r="AC75"/>
      <c r="AD75"/>
      <c r="AE75"/>
      <c r="AF75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</row>
    <row r="76" spans="1:58" ht="13" customHeight="1" x14ac:dyDescent="0.25">
      <c r="A76"/>
      <c r="B76" s="472" t="s">
        <v>5029</v>
      </c>
      <c r="C76" s="472" t="s">
        <v>5030</v>
      </c>
      <c r="D76" s="473" t="s">
        <v>769</v>
      </c>
      <c r="E76" s="478" t="s">
        <v>649</v>
      </c>
      <c r="F76" s="476" t="s">
        <v>754</v>
      </c>
      <c r="G76" s="425"/>
      <c r="H76" s="421"/>
      <c r="I76" s="429">
        <v>12</v>
      </c>
      <c r="J76" s="429">
        <v>64.33</v>
      </c>
      <c r="K76" s="76"/>
      <c r="L76" s="429">
        <f>(H76*2.7)</f>
        <v>0</v>
      </c>
      <c r="M76" s="429">
        <f>(I76*2.7)</f>
        <v>32.400000000000006</v>
      </c>
      <c r="N76" s="429">
        <f>(J76*2.7)</f>
        <v>173.691</v>
      </c>
      <c r="O76" s="76"/>
      <c r="P76" s="429"/>
      <c r="Q76" s="365"/>
      <c r="R76" s="365"/>
      <c r="S76" s="76"/>
      <c r="T76" s="422"/>
      <c r="U76" s="430">
        <f>(M76)</f>
        <v>32.400000000000006</v>
      </c>
      <c r="V76" s="430">
        <f>(N76)</f>
        <v>173.691</v>
      </c>
      <c r="W76"/>
      <c r="X76"/>
      <c r="Y76"/>
      <c r="Z76"/>
      <c r="AA76"/>
      <c r="AB76"/>
      <c r="AC76"/>
      <c r="AD76"/>
      <c r="AE76"/>
      <c r="AF76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</row>
    <row r="77" spans="1:58" ht="13" customHeight="1" x14ac:dyDescent="0.25">
      <c r="A77"/>
      <c r="B77" s="475" t="s">
        <v>71</v>
      </c>
      <c r="C77" s="475" t="s">
        <v>644</v>
      </c>
      <c r="D77" s="473" t="s">
        <v>777</v>
      </c>
      <c r="E77" s="473" t="s">
        <v>649</v>
      </c>
      <c r="F77" s="474" t="s">
        <v>754</v>
      </c>
      <c r="G77" s="415"/>
      <c r="H77" s="421"/>
      <c r="I77" s="355">
        <v>11</v>
      </c>
      <c r="J77" s="355">
        <v>50</v>
      </c>
      <c r="K77" s="76"/>
      <c r="L77" s="417">
        <f>(H77*2.7)</f>
        <v>0</v>
      </c>
      <c r="M77" s="417">
        <f>(I77*$L$1)</f>
        <v>0</v>
      </c>
      <c r="N77" s="417">
        <f>(J77*$M$1)</f>
        <v>0</v>
      </c>
      <c r="O77"/>
      <c r="P77" s="418"/>
      <c r="Q77" s="417">
        <v>30</v>
      </c>
      <c r="R77" s="417">
        <v>135</v>
      </c>
      <c r="S77"/>
      <c r="T77" s="422"/>
      <c r="U77" s="419">
        <v>29.700000000000003</v>
      </c>
      <c r="V77" s="419">
        <v>135</v>
      </c>
      <c r="W77"/>
      <c r="X77"/>
      <c r="Y77"/>
      <c r="Z77"/>
      <c r="AA77"/>
      <c r="AB77"/>
      <c r="AC77"/>
      <c r="AD77"/>
      <c r="AE77"/>
      <c r="AF77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</row>
    <row r="78" spans="1:58" ht="13" customHeight="1" x14ac:dyDescent="0.25">
      <c r="A78"/>
      <c r="B78" s="475" t="s">
        <v>3601</v>
      </c>
      <c r="C78" s="475" t="s">
        <v>3602</v>
      </c>
      <c r="D78" s="473" t="s">
        <v>756</v>
      </c>
      <c r="E78" s="473" t="s">
        <v>649</v>
      </c>
      <c r="F78" s="474" t="s">
        <v>743</v>
      </c>
      <c r="G78" s="415"/>
      <c r="H78" s="523"/>
      <c r="I78" s="355">
        <v>0</v>
      </c>
      <c r="J78" s="355">
        <v>23.33</v>
      </c>
      <c r="K78" s="76"/>
      <c r="L78" s="429">
        <f>(H78*2.7)</f>
        <v>0</v>
      </c>
      <c r="M78" s="429">
        <f>(I78*2.7)</f>
        <v>0</v>
      </c>
      <c r="N78" s="429">
        <f>(J78*2.7)</f>
        <v>62.991</v>
      </c>
      <c r="O78" s="76"/>
      <c r="P78" s="365"/>
      <c r="Q78" s="429">
        <f>(M78*$L$1)</f>
        <v>0</v>
      </c>
      <c r="R78" s="429">
        <v>63</v>
      </c>
      <c r="S78" s="76"/>
      <c r="T78" s="422"/>
      <c r="U78" s="430">
        <v>0</v>
      </c>
      <c r="V78" s="430">
        <v>62.991</v>
      </c>
      <c r="W78"/>
      <c r="X78"/>
      <c r="Y78"/>
      <c r="Z78"/>
      <c r="AA78"/>
      <c r="AB78"/>
      <c r="AC78"/>
      <c r="AD78"/>
      <c r="AE78"/>
      <c r="AF78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</row>
    <row r="79" spans="1:58" ht="13" customHeight="1" x14ac:dyDescent="0.25">
      <c r="A79"/>
      <c r="B79" s="472" t="s">
        <v>3570</v>
      </c>
      <c r="C79" s="472" t="s">
        <v>1250</v>
      </c>
      <c r="D79" s="473" t="s">
        <v>735</v>
      </c>
      <c r="E79" s="473" t="s">
        <v>649</v>
      </c>
      <c r="F79" s="474" t="s">
        <v>762</v>
      </c>
      <c r="G79" s="415"/>
      <c r="H79" s="416">
        <v>31</v>
      </c>
      <c r="I79" s="418"/>
      <c r="J79" s="418"/>
      <c r="K79" s="76"/>
      <c r="L79" s="429">
        <f>(H79*2.7)</f>
        <v>83.7</v>
      </c>
      <c r="M79" s="429">
        <f>(I79*2.7)</f>
        <v>0</v>
      </c>
      <c r="N79" s="429">
        <f>(J79*2.7)</f>
        <v>0</v>
      </c>
      <c r="O79" s="76"/>
      <c r="P79" s="429">
        <v>84</v>
      </c>
      <c r="Q79" s="365"/>
      <c r="R79" s="365"/>
      <c r="S79" s="76"/>
      <c r="T79" s="430">
        <v>83.7</v>
      </c>
      <c r="U79" s="420"/>
      <c r="V79" s="420"/>
      <c r="W79"/>
      <c r="X79"/>
      <c r="Y79"/>
      <c r="Z79"/>
      <c r="AA79"/>
      <c r="AB79"/>
      <c r="AC79"/>
      <c r="AD79"/>
      <c r="AE79"/>
      <c r="AF7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</row>
    <row r="80" spans="1:58" ht="13" customHeight="1" x14ac:dyDescent="0.25">
      <c r="A80"/>
      <c r="B80" s="472" t="s">
        <v>5040</v>
      </c>
      <c r="C80" s="472" t="s">
        <v>129</v>
      </c>
      <c r="D80" s="473" t="s">
        <v>763</v>
      </c>
      <c r="E80" s="478" t="s">
        <v>649</v>
      </c>
      <c r="F80" s="476" t="s">
        <v>743</v>
      </c>
      <c r="G80" s="425"/>
      <c r="H80" s="523"/>
      <c r="I80" s="429">
        <v>0</v>
      </c>
      <c r="J80" s="429">
        <v>22.67</v>
      </c>
      <c r="K80" s="76"/>
      <c r="L80" s="429">
        <f>(H80*2.7)</f>
        <v>0</v>
      </c>
      <c r="M80" s="429">
        <f>(I80*2.7)</f>
        <v>0</v>
      </c>
      <c r="N80" s="429">
        <f>(J80*2.7)</f>
        <v>61.20900000000001</v>
      </c>
      <c r="O80" s="76"/>
      <c r="P80" s="429"/>
      <c r="Q80" s="365"/>
      <c r="R80" s="365"/>
      <c r="S80" s="76"/>
      <c r="T80" s="422"/>
      <c r="U80" s="430">
        <f>(M80)</f>
        <v>0</v>
      </c>
      <c r="V80" s="430">
        <f>(N80)</f>
        <v>61.20900000000001</v>
      </c>
      <c r="W80"/>
      <c r="X80"/>
      <c r="Y80"/>
      <c r="Z80"/>
      <c r="AA80"/>
      <c r="AB80"/>
      <c r="AC80"/>
      <c r="AD80"/>
      <c r="AE80"/>
      <c r="AF80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</row>
    <row r="81" spans="1:58" ht="13" customHeight="1" x14ac:dyDescent="0.25">
      <c r="A81"/>
      <c r="B81" s="472" t="s">
        <v>2856</v>
      </c>
      <c r="C81" s="472" t="s">
        <v>405</v>
      </c>
      <c r="D81" s="473" t="s">
        <v>776</v>
      </c>
      <c r="E81" s="473" t="s">
        <v>649</v>
      </c>
      <c r="F81" s="474" t="s">
        <v>743</v>
      </c>
      <c r="G81" s="415"/>
      <c r="H81" s="523"/>
      <c r="I81" s="355">
        <v>0</v>
      </c>
      <c r="J81" s="355">
        <v>7.67</v>
      </c>
      <c r="K81" s="76"/>
      <c r="L81" s="429">
        <f>(H81*2.7)</f>
        <v>0</v>
      </c>
      <c r="M81" s="429">
        <f>(I81*2.7)</f>
        <v>0</v>
      </c>
      <c r="N81" s="429">
        <f>(J81*2.7)</f>
        <v>20.709</v>
      </c>
      <c r="O81" s="76"/>
      <c r="P81" s="365"/>
      <c r="Q81" s="429">
        <f>(M81*$L$1)</f>
        <v>0</v>
      </c>
      <c r="R81" s="429">
        <v>21</v>
      </c>
      <c r="S81" s="76"/>
      <c r="T81" s="422"/>
      <c r="U81" s="430">
        <v>0</v>
      </c>
      <c r="V81" s="430">
        <v>20.709</v>
      </c>
      <c r="W81"/>
      <c r="X81"/>
      <c r="Y81"/>
      <c r="Z81"/>
      <c r="AA81"/>
      <c r="AB81"/>
      <c r="AC81"/>
      <c r="AD81"/>
      <c r="AE81"/>
      <c r="AF81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</row>
    <row r="82" spans="1:58" ht="13" customHeight="1" x14ac:dyDescent="0.25">
      <c r="A82"/>
      <c r="B82" s="472" t="s">
        <v>3985</v>
      </c>
      <c r="C82" s="472" t="s">
        <v>668</v>
      </c>
      <c r="D82" s="473" t="s">
        <v>748</v>
      </c>
      <c r="E82" s="473" t="s">
        <v>649</v>
      </c>
      <c r="F82" s="474" t="s">
        <v>765</v>
      </c>
      <c r="G82" s="415"/>
      <c r="H82" s="426">
        <v>59</v>
      </c>
      <c r="I82" s="418"/>
      <c r="J82" s="418"/>
      <c r="K82" s="76"/>
      <c r="L82" s="417">
        <f>(H82*2.7)</f>
        <v>159.30000000000001</v>
      </c>
      <c r="M82" s="418"/>
      <c r="N82" s="418"/>
      <c r="O82"/>
      <c r="P82" s="417">
        <v>160</v>
      </c>
      <c r="Q82" s="418"/>
      <c r="R82" s="418"/>
      <c r="S82"/>
      <c r="T82" s="419">
        <v>159.30000000000001</v>
      </c>
      <c r="U82" s="420"/>
      <c r="V82" s="420"/>
      <c r="W82"/>
      <c r="X82"/>
      <c r="Y82"/>
      <c r="Z82"/>
      <c r="AA82"/>
      <c r="AB82"/>
      <c r="AC82"/>
      <c r="AD82"/>
      <c r="AE82"/>
      <c r="AF82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</row>
    <row r="83" spans="1:58" ht="13" customHeight="1" x14ac:dyDescent="0.25">
      <c r="A83"/>
      <c r="B83" s="475" t="s">
        <v>2307</v>
      </c>
      <c r="C83" s="475" t="s">
        <v>644</v>
      </c>
      <c r="D83" s="473" t="s">
        <v>734</v>
      </c>
      <c r="E83" s="473" t="s">
        <v>649</v>
      </c>
      <c r="F83" s="474" t="s">
        <v>743</v>
      </c>
      <c r="G83" s="415"/>
      <c r="H83" s="421"/>
      <c r="I83" s="355">
        <v>0</v>
      </c>
      <c r="J83" s="355">
        <v>25.67</v>
      </c>
      <c r="K83" s="76"/>
      <c r="L83" s="417">
        <f>(H83*2.7)</f>
        <v>0</v>
      </c>
      <c r="M83" s="417">
        <f>(I83*$L$1)</f>
        <v>0</v>
      </c>
      <c r="N83" s="417">
        <f>(J83*$M$1)</f>
        <v>0</v>
      </c>
      <c r="O83"/>
      <c r="P83" s="418"/>
      <c r="Q83" s="417">
        <f>(M83*$L$1)</f>
        <v>0</v>
      </c>
      <c r="R83" s="417">
        <v>70</v>
      </c>
      <c r="S83"/>
      <c r="T83" s="422"/>
      <c r="U83" s="419">
        <v>0</v>
      </c>
      <c r="V83" s="419">
        <v>69.309000000000012</v>
      </c>
      <c r="W83"/>
      <c r="X83"/>
      <c r="Y83"/>
      <c r="Z83"/>
      <c r="AA83"/>
      <c r="AB83"/>
      <c r="AC83"/>
      <c r="AD83"/>
      <c r="AE83"/>
      <c r="AF83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</row>
    <row r="84" spans="1:58" ht="13" customHeight="1" x14ac:dyDescent="0.25">
      <c r="A84"/>
      <c r="B84" s="472" t="s">
        <v>5070</v>
      </c>
      <c r="C84" s="472" t="s">
        <v>5071</v>
      </c>
      <c r="D84" s="473" t="s">
        <v>736</v>
      </c>
      <c r="E84" s="478" t="s">
        <v>649</v>
      </c>
      <c r="F84" s="476" t="s">
        <v>754</v>
      </c>
      <c r="G84" s="425"/>
      <c r="H84" s="523"/>
      <c r="I84" s="429">
        <v>11</v>
      </c>
      <c r="J84" s="429">
        <v>49.67</v>
      </c>
      <c r="K84" s="76"/>
      <c r="L84" s="429">
        <f>(H84*2.7)</f>
        <v>0</v>
      </c>
      <c r="M84" s="429">
        <f>(I84*2.7)</f>
        <v>29.700000000000003</v>
      </c>
      <c r="N84" s="429">
        <f>(J84*2.7)</f>
        <v>134.10900000000001</v>
      </c>
      <c r="O84" s="76"/>
      <c r="P84" s="429"/>
      <c r="Q84" s="365"/>
      <c r="R84" s="365"/>
      <c r="S84" s="76"/>
      <c r="T84" s="422"/>
      <c r="U84" s="430">
        <f>(M84)</f>
        <v>29.700000000000003</v>
      </c>
      <c r="V84" s="430">
        <f>(N84)</f>
        <v>134.10900000000001</v>
      </c>
      <c r="W84"/>
      <c r="X84"/>
      <c r="Y84"/>
      <c r="Z84"/>
      <c r="AA84"/>
      <c r="AB84"/>
      <c r="AC84"/>
      <c r="AD84"/>
      <c r="AE84"/>
      <c r="AF84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</row>
    <row r="85" spans="1:58" ht="13" customHeight="1" x14ac:dyDescent="0.25">
      <c r="A85"/>
      <c r="B85" s="472" t="s">
        <v>1254</v>
      </c>
      <c r="C85" s="472" t="s">
        <v>755</v>
      </c>
      <c r="D85" s="473" t="s">
        <v>651</v>
      </c>
      <c r="E85" s="473" t="s">
        <v>649</v>
      </c>
      <c r="F85" s="474" t="s">
        <v>796</v>
      </c>
      <c r="G85" s="415"/>
      <c r="H85" s="416">
        <v>54</v>
      </c>
      <c r="I85" s="418"/>
      <c r="J85" s="418"/>
      <c r="K85" s="76"/>
      <c r="L85" s="417">
        <f>(H85*2.7)</f>
        <v>145.80000000000001</v>
      </c>
      <c r="M85" s="418"/>
      <c r="N85" s="418"/>
      <c r="O85"/>
      <c r="P85" s="417">
        <v>146</v>
      </c>
      <c r="Q85" s="418"/>
      <c r="R85" s="418"/>
      <c r="S85"/>
      <c r="T85" s="419">
        <v>145.80000000000001</v>
      </c>
      <c r="U85" s="420"/>
      <c r="V85" s="420"/>
      <c r="W85"/>
      <c r="X85"/>
      <c r="Y85"/>
      <c r="Z85"/>
      <c r="AA85"/>
      <c r="AB85"/>
      <c r="AC85"/>
      <c r="AD85"/>
      <c r="AE85"/>
      <c r="AF85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</row>
    <row r="86" spans="1:58" ht="13" customHeight="1" x14ac:dyDescent="0.25">
      <c r="A86"/>
      <c r="B86" s="475" t="s">
        <v>3935</v>
      </c>
      <c r="C86" s="475" t="s">
        <v>417</v>
      </c>
      <c r="D86" s="473" t="s">
        <v>750</v>
      </c>
      <c r="E86" s="473" t="s">
        <v>649</v>
      </c>
      <c r="F86" s="474" t="s">
        <v>754</v>
      </c>
      <c r="G86" s="415"/>
      <c r="H86" s="421"/>
      <c r="I86" s="355">
        <v>11</v>
      </c>
      <c r="J86" s="355">
        <v>54.33</v>
      </c>
      <c r="K86" s="76"/>
      <c r="L86" s="429">
        <f>(H86*2.7)</f>
        <v>0</v>
      </c>
      <c r="M86" s="429">
        <f>(I86*2.7)</f>
        <v>29.700000000000003</v>
      </c>
      <c r="N86" s="429">
        <f>(J86*2.7)</f>
        <v>146.691</v>
      </c>
      <c r="O86" s="76"/>
      <c r="P86" s="365"/>
      <c r="Q86" s="429"/>
      <c r="R86" s="429"/>
      <c r="S86" s="76"/>
      <c r="T86" s="422"/>
      <c r="U86" s="430">
        <f>(M86)</f>
        <v>29.700000000000003</v>
      </c>
      <c r="V86" s="430">
        <f>(N86)</f>
        <v>146.691</v>
      </c>
      <c r="W86"/>
      <c r="X86"/>
      <c r="Y86"/>
      <c r="Z86"/>
      <c r="AA86"/>
      <c r="AB86"/>
      <c r="AC86"/>
      <c r="AD86"/>
      <c r="AE86"/>
      <c r="AF86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</row>
    <row r="87" spans="1:58" ht="13" customHeight="1" x14ac:dyDescent="0.25">
      <c r="A87"/>
      <c r="B87" s="475" t="s">
        <v>2568</v>
      </c>
      <c r="C87" s="475" t="s">
        <v>5085</v>
      </c>
      <c r="D87" s="473" t="s">
        <v>667</v>
      </c>
      <c r="E87" s="473" t="s">
        <v>649</v>
      </c>
      <c r="F87" s="474" t="s">
        <v>754</v>
      </c>
      <c r="G87" s="415"/>
      <c r="H87" s="523"/>
      <c r="I87" s="355">
        <v>5</v>
      </c>
      <c r="J87" s="355">
        <v>21.67</v>
      </c>
      <c r="K87" s="76"/>
      <c r="L87" s="429">
        <f>(H87*2.7)</f>
        <v>0</v>
      </c>
      <c r="M87" s="429">
        <f>(I87*2.7)</f>
        <v>13.5</v>
      </c>
      <c r="N87" s="429">
        <f>(J87*2.7)</f>
        <v>58.509000000000007</v>
      </c>
      <c r="O87" s="76"/>
      <c r="P87" s="365"/>
      <c r="Q87" s="429"/>
      <c r="R87" s="429"/>
      <c r="S87" s="76"/>
      <c r="T87" s="422"/>
      <c r="U87" s="430">
        <f>(M87)</f>
        <v>13.5</v>
      </c>
      <c r="V87" s="430">
        <f>(N87)</f>
        <v>58.509000000000007</v>
      </c>
      <c r="W87"/>
      <c r="X87"/>
      <c r="Y87"/>
      <c r="Z87"/>
      <c r="AA87"/>
      <c r="AB87"/>
      <c r="AC87"/>
      <c r="AD87"/>
      <c r="AE87"/>
      <c r="AF87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</row>
    <row r="88" spans="1:58" ht="13" customHeight="1" x14ac:dyDescent="0.25">
      <c r="A88"/>
      <c r="B88" s="472" t="s">
        <v>690</v>
      </c>
      <c r="C88" s="472" t="s">
        <v>797</v>
      </c>
      <c r="D88" s="473" t="s">
        <v>818</v>
      </c>
      <c r="E88" s="473" t="s">
        <v>5181</v>
      </c>
      <c r="F88" s="474" t="s">
        <v>796</v>
      </c>
      <c r="G88" s="415"/>
      <c r="H88" s="416">
        <v>60</v>
      </c>
      <c r="I88" s="418"/>
      <c r="J88" s="418"/>
      <c r="K88" s="76"/>
      <c r="L88" s="417">
        <f>(H88*2.7)</f>
        <v>162</v>
      </c>
      <c r="M88" s="418"/>
      <c r="N88" s="418"/>
      <c r="O88"/>
      <c r="P88" s="417">
        <v>162</v>
      </c>
      <c r="Q88" s="418"/>
      <c r="R88" s="418"/>
      <c r="S88"/>
      <c r="T88" s="419">
        <v>162</v>
      </c>
      <c r="U88" s="420"/>
      <c r="V88" s="420"/>
      <c r="W88"/>
      <c r="X88"/>
      <c r="Y88"/>
      <c r="Z88"/>
      <c r="AA88"/>
      <c r="AB88"/>
      <c r="AC88"/>
      <c r="AD88"/>
      <c r="AE88"/>
      <c r="AF88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</row>
    <row r="89" spans="1:58" ht="13" customHeight="1" x14ac:dyDescent="0.25">
      <c r="A89"/>
      <c r="B89" s="472" t="s">
        <v>4066</v>
      </c>
      <c r="C89" s="472" t="s">
        <v>1398</v>
      </c>
      <c r="D89" s="473" t="s">
        <v>783</v>
      </c>
      <c r="E89" s="473" t="s">
        <v>5181</v>
      </c>
      <c r="F89" s="474" t="s">
        <v>743</v>
      </c>
      <c r="G89" s="415"/>
      <c r="H89" s="421"/>
      <c r="I89" s="355">
        <v>0</v>
      </c>
      <c r="J89" s="355">
        <v>25.67</v>
      </c>
      <c r="K89" s="76"/>
      <c r="L89" s="417">
        <f>(H89*2.7)</f>
        <v>0</v>
      </c>
      <c r="M89" s="417">
        <f>(I89*$L$1)</f>
        <v>0</v>
      </c>
      <c r="N89" s="417">
        <f>(J89*$M$1)</f>
        <v>0</v>
      </c>
      <c r="O89"/>
      <c r="P89" s="418"/>
      <c r="Q89" s="417">
        <v>30</v>
      </c>
      <c r="R89" s="417">
        <v>70</v>
      </c>
      <c r="S89"/>
      <c r="T89" s="422"/>
      <c r="U89" s="419">
        <v>0</v>
      </c>
      <c r="V89" s="419">
        <v>69.309000000000012</v>
      </c>
      <c r="W89"/>
      <c r="X89"/>
      <c r="Y89"/>
      <c r="Z89"/>
      <c r="AA89"/>
      <c r="AB89"/>
      <c r="AC89"/>
      <c r="AD89"/>
      <c r="AE89"/>
      <c r="AF8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</row>
    <row r="90" spans="1:58" ht="13" customHeight="1" x14ac:dyDescent="0.25">
      <c r="A90"/>
      <c r="B90" s="472" t="s">
        <v>4858</v>
      </c>
      <c r="C90" s="472" t="s">
        <v>813</v>
      </c>
      <c r="D90" s="473" t="s">
        <v>1641</v>
      </c>
      <c r="E90" s="478" t="s">
        <v>5181</v>
      </c>
      <c r="F90" s="476" t="s">
        <v>762</v>
      </c>
      <c r="G90" s="425"/>
      <c r="H90" s="416">
        <v>16</v>
      </c>
      <c r="I90" s="418"/>
      <c r="J90" s="418"/>
      <c r="K90" s="76"/>
      <c r="L90" s="429">
        <f>(H90*2.7)</f>
        <v>43.2</v>
      </c>
      <c r="M90" s="429">
        <f>(I90*2.7)</f>
        <v>0</v>
      </c>
      <c r="N90" s="429">
        <f>(J90*2.7)</f>
        <v>0</v>
      </c>
      <c r="O90" s="76"/>
      <c r="P90" s="429"/>
      <c r="Q90" s="365"/>
      <c r="R90" s="365"/>
      <c r="S90" s="76"/>
      <c r="T90" s="430">
        <f>(L90)</f>
        <v>43.2</v>
      </c>
      <c r="U90" s="420"/>
      <c r="V90" s="420"/>
      <c r="W90"/>
      <c r="X90"/>
      <c r="Y90"/>
      <c r="Z90"/>
      <c r="AA90"/>
      <c r="AB90"/>
      <c r="AC90"/>
      <c r="AD90"/>
      <c r="AE90"/>
      <c r="AF90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</row>
    <row r="91" spans="1:58" ht="13" customHeight="1" x14ac:dyDescent="0.25">
      <c r="A91"/>
      <c r="B91" s="472" t="s">
        <v>4054</v>
      </c>
      <c r="C91" s="472" t="s">
        <v>700</v>
      </c>
      <c r="D91" s="473" t="s">
        <v>758</v>
      </c>
      <c r="E91" s="473" t="s">
        <v>5181</v>
      </c>
      <c r="F91" s="474" t="s">
        <v>743</v>
      </c>
      <c r="G91" s="415"/>
      <c r="H91" s="421"/>
      <c r="I91" s="355">
        <v>0</v>
      </c>
      <c r="J91" s="355">
        <v>21.67</v>
      </c>
      <c r="K91" s="76"/>
      <c r="L91" s="417">
        <f>(H91*2.7)</f>
        <v>0</v>
      </c>
      <c r="M91" s="417">
        <f>(I91*$L$1)</f>
        <v>0</v>
      </c>
      <c r="N91" s="417">
        <f>(J91*$M$1)</f>
        <v>0</v>
      </c>
      <c r="O91"/>
      <c r="P91" s="418"/>
      <c r="Q91" s="417">
        <f>(M91*$L$1)</f>
        <v>0</v>
      </c>
      <c r="R91" s="417">
        <v>59</v>
      </c>
      <c r="S91"/>
      <c r="T91" s="422"/>
      <c r="U91" s="419">
        <v>0</v>
      </c>
      <c r="V91" s="419">
        <v>58.509000000000007</v>
      </c>
      <c r="W91"/>
      <c r="X91"/>
      <c r="Y91"/>
      <c r="Z91"/>
      <c r="AA91"/>
      <c r="AB91"/>
      <c r="AC91"/>
      <c r="AD91"/>
      <c r="AE91"/>
      <c r="AF91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</row>
    <row r="92" spans="1:58" ht="13" customHeight="1" x14ac:dyDescent="0.25">
      <c r="A92"/>
      <c r="B92" s="472" t="s">
        <v>815</v>
      </c>
      <c r="C92" s="472" t="s">
        <v>653</v>
      </c>
      <c r="D92" s="473" t="s">
        <v>750</v>
      </c>
      <c r="E92" s="473" t="s">
        <v>5181</v>
      </c>
      <c r="F92" s="474" t="s">
        <v>765</v>
      </c>
      <c r="G92" s="415"/>
      <c r="H92" s="426">
        <v>54</v>
      </c>
      <c r="I92" s="418"/>
      <c r="J92" s="418"/>
      <c r="K92" s="76"/>
      <c r="L92" s="417">
        <f>(H92*2.7)</f>
        <v>145.80000000000001</v>
      </c>
      <c r="M92" s="418"/>
      <c r="N92" s="418"/>
      <c r="O92"/>
      <c r="P92" s="417">
        <v>146</v>
      </c>
      <c r="Q92" s="418"/>
      <c r="R92" s="418"/>
      <c r="S92"/>
      <c r="T92" s="419">
        <v>145.80000000000001</v>
      </c>
      <c r="U92" s="420"/>
      <c r="V92" s="420"/>
      <c r="W92"/>
      <c r="X92"/>
      <c r="Y92"/>
      <c r="Z92"/>
      <c r="AA92"/>
      <c r="AB92"/>
      <c r="AC92"/>
      <c r="AD92"/>
      <c r="AE92"/>
      <c r="AF92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</row>
    <row r="93" spans="1:58" ht="13" customHeight="1" x14ac:dyDescent="0.25">
      <c r="A93"/>
      <c r="B93" s="472" t="s">
        <v>1720</v>
      </c>
      <c r="C93" s="472" t="s">
        <v>1721</v>
      </c>
      <c r="D93" s="473" t="s">
        <v>903</v>
      </c>
      <c r="E93" s="473" t="s">
        <v>5181</v>
      </c>
      <c r="F93" s="474" t="s">
        <v>754</v>
      </c>
      <c r="G93" s="415"/>
      <c r="H93" s="421"/>
      <c r="I93" s="355">
        <v>12</v>
      </c>
      <c r="J93" s="355">
        <v>76</v>
      </c>
      <c r="K93" s="76"/>
      <c r="L93" s="417">
        <f>(H93*2.7)</f>
        <v>0</v>
      </c>
      <c r="M93" s="417">
        <f>(I93*$L$1)</f>
        <v>0</v>
      </c>
      <c r="N93" s="417">
        <f>(J93*$M$1)</f>
        <v>0</v>
      </c>
      <c r="O93"/>
      <c r="P93" s="418"/>
      <c r="Q93" s="417">
        <v>33</v>
      </c>
      <c r="R93" s="417">
        <v>206</v>
      </c>
      <c r="S93"/>
      <c r="T93" s="422"/>
      <c r="U93" s="419">
        <v>32.400000000000006</v>
      </c>
      <c r="V93" s="419">
        <v>205.20000000000002</v>
      </c>
      <c r="W93"/>
      <c r="X93"/>
      <c r="Y93"/>
      <c r="Z93"/>
      <c r="AA93"/>
      <c r="AB93"/>
      <c r="AC93"/>
      <c r="AD93"/>
      <c r="AE93"/>
      <c r="AF93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</row>
    <row r="94" spans="1:58" ht="13" customHeight="1" x14ac:dyDescent="0.25">
      <c r="A94"/>
      <c r="B94" s="472" t="s">
        <v>3523</v>
      </c>
      <c r="C94" s="472" t="s">
        <v>2889</v>
      </c>
      <c r="D94" s="473" t="s">
        <v>734</v>
      </c>
      <c r="E94" s="473" t="s">
        <v>5181</v>
      </c>
      <c r="F94" s="474" t="s">
        <v>743</v>
      </c>
      <c r="G94" s="415"/>
      <c r="H94" s="421"/>
      <c r="I94" s="355">
        <v>0</v>
      </c>
      <c r="J94" s="355">
        <v>24.33</v>
      </c>
      <c r="K94" s="76"/>
      <c r="L94" s="417">
        <f>(H94*2.7)</f>
        <v>0</v>
      </c>
      <c r="M94" s="417">
        <f>(I94*$L$1)</f>
        <v>0</v>
      </c>
      <c r="N94" s="417">
        <f>(J94*$M$1)</f>
        <v>0</v>
      </c>
      <c r="O94"/>
      <c r="P94" s="418"/>
      <c r="Q94" s="417">
        <f>(M94*$L$1)</f>
        <v>0</v>
      </c>
      <c r="R94" s="417">
        <v>66</v>
      </c>
      <c r="S94"/>
      <c r="T94" s="422"/>
      <c r="U94" s="419">
        <v>0</v>
      </c>
      <c r="V94" s="419">
        <v>65.691000000000003</v>
      </c>
      <c r="W94"/>
      <c r="X94"/>
      <c r="Y94"/>
      <c r="Z94"/>
      <c r="AA94"/>
      <c r="AB94"/>
      <c r="AC94"/>
      <c r="AD94"/>
      <c r="AE94"/>
      <c r="AF94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</row>
    <row r="95" spans="1:58" ht="13" customHeight="1" x14ac:dyDescent="0.25">
      <c r="A95"/>
      <c r="B95" s="475" t="s">
        <v>4887</v>
      </c>
      <c r="C95" s="475" t="s">
        <v>792</v>
      </c>
      <c r="D95" s="473" t="s">
        <v>818</v>
      </c>
      <c r="E95" s="473" t="s">
        <v>5181</v>
      </c>
      <c r="F95" s="474" t="s">
        <v>743</v>
      </c>
      <c r="G95" s="415"/>
      <c r="H95" s="421"/>
      <c r="I95" s="355">
        <v>2</v>
      </c>
      <c r="J95" s="355">
        <v>28.67</v>
      </c>
      <c r="K95" s="76"/>
      <c r="L95" s="429">
        <f>(H95*2.7)</f>
        <v>0</v>
      </c>
      <c r="M95" s="429">
        <f>(I95*2.7)</f>
        <v>5.4</v>
      </c>
      <c r="N95" s="429">
        <f>(J95*2.7)</f>
        <v>77.409000000000006</v>
      </c>
      <c r="O95" s="76"/>
      <c r="P95" s="365"/>
      <c r="Q95" s="429"/>
      <c r="R95" s="429"/>
      <c r="S95" s="76"/>
      <c r="T95" s="422"/>
      <c r="U95" s="430">
        <f>(M95)</f>
        <v>5.4</v>
      </c>
      <c r="V95" s="430">
        <f>(N95)</f>
        <v>77.409000000000006</v>
      </c>
      <c r="W95"/>
      <c r="X95"/>
      <c r="Y95"/>
      <c r="Z95"/>
      <c r="AA95"/>
      <c r="AB95"/>
      <c r="AC95"/>
      <c r="AD95"/>
      <c r="AE95"/>
      <c r="AF95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</row>
    <row r="96" spans="1:58" ht="13" customHeight="1" x14ac:dyDescent="0.25">
      <c r="A96"/>
      <c r="B96" s="472" t="s">
        <v>732</v>
      </c>
      <c r="C96" s="472" t="s">
        <v>1724</v>
      </c>
      <c r="D96" s="473" t="s">
        <v>736</v>
      </c>
      <c r="E96" s="478" t="s">
        <v>5181</v>
      </c>
      <c r="F96" s="474" t="s">
        <v>762</v>
      </c>
      <c r="G96" s="415"/>
      <c r="H96" s="416">
        <v>30</v>
      </c>
      <c r="I96" s="418"/>
      <c r="J96" s="418"/>
      <c r="K96" s="76"/>
      <c r="L96" s="417">
        <f>(H96*2.7)</f>
        <v>81</v>
      </c>
      <c r="M96" s="418"/>
      <c r="N96" s="418"/>
      <c r="O96"/>
      <c r="P96" s="417">
        <v>81</v>
      </c>
      <c r="Q96" s="418"/>
      <c r="R96" s="418"/>
      <c r="S96"/>
      <c r="T96" s="419">
        <v>81</v>
      </c>
      <c r="U96" s="420"/>
      <c r="V96" s="420"/>
      <c r="W96"/>
      <c r="X96"/>
      <c r="Y96"/>
      <c r="Z96"/>
      <c r="AA96"/>
      <c r="AB96"/>
      <c r="AC96"/>
      <c r="AD96"/>
      <c r="AE96"/>
      <c r="AF96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</row>
    <row r="97" spans="1:58" ht="13" customHeight="1" x14ac:dyDescent="0.25">
      <c r="A97"/>
      <c r="B97" s="472" t="s">
        <v>2875</v>
      </c>
      <c r="C97" s="472" t="s">
        <v>2876</v>
      </c>
      <c r="D97" s="473" t="s">
        <v>745</v>
      </c>
      <c r="E97" s="473" t="s">
        <v>5181</v>
      </c>
      <c r="F97" s="474" t="s">
        <v>743</v>
      </c>
      <c r="G97" s="415"/>
      <c r="H97" s="421"/>
      <c r="I97" s="355">
        <v>0</v>
      </c>
      <c r="J97" s="355">
        <v>23.67</v>
      </c>
      <c r="K97" s="76"/>
      <c r="L97" s="417">
        <f>(H97*2.7)</f>
        <v>0</v>
      </c>
      <c r="M97" s="417">
        <f>(I97*$L$1)</f>
        <v>0</v>
      </c>
      <c r="N97" s="417">
        <f>(J97*$M$1)</f>
        <v>0</v>
      </c>
      <c r="O97"/>
      <c r="P97" s="418"/>
      <c r="Q97" s="417">
        <f>(M97*$L$1)</f>
        <v>0</v>
      </c>
      <c r="R97" s="417">
        <v>64</v>
      </c>
      <c r="S97"/>
      <c r="T97" s="422"/>
      <c r="U97" s="419">
        <v>0</v>
      </c>
      <c r="V97" s="419">
        <v>63.909000000000006</v>
      </c>
      <c r="W97"/>
      <c r="X97"/>
      <c r="Y97"/>
      <c r="Z97"/>
      <c r="AA97"/>
      <c r="AB97"/>
      <c r="AC97"/>
      <c r="AD97"/>
      <c r="AE97"/>
      <c r="AF97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</row>
    <row r="98" spans="1:58" ht="13" customHeight="1" x14ac:dyDescent="0.25">
      <c r="A98"/>
      <c r="B98" s="472" t="s">
        <v>3971</v>
      </c>
      <c r="C98" s="472" t="s">
        <v>700</v>
      </c>
      <c r="D98" s="473" t="s">
        <v>757</v>
      </c>
      <c r="E98" s="473" t="s">
        <v>5181</v>
      </c>
      <c r="F98" s="474" t="s">
        <v>466</v>
      </c>
      <c r="G98" s="415"/>
      <c r="H98" s="416">
        <v>29</v>
      </c>
      <c r="I98" s="418"/>
      <c r="J98" s="418"/>
      <c r="K98" s="76"/>
      <c r="L98" s="429">
        <f>(H98*2.7)</f>
        <v>78.300000000000011</v>
      </c>
      <c r="M98" s="429">
        <f>(I98*2.7)</f>
        <v>0</v>
      </c>
      <c r="N98" s="429">
        <f>(J98*2.7)</f>
        <v>0</v>
      </c>
      <c r="O98" s="76"/>
      <c r="P98" s="429">
        <v>79</v>
      </c>
      <c r="Q98" s="365"/>
      <c r="R98" s="365"/>
      <c r="S98" s="76"/>
      <c r="T98" s="430">
        <v>78.300000000000011</v>
      </c>
      <c r="U98" s="420"/>
      <c r="V98" s="420"/>
      <c r="W98"/>
      <c r="X98"/>
      <c r="Y98"/>
      <c r="Z98"/>
      <c r="AA98"/>
      <c r="AB98"/>
      <c r="AC98"/>
      <c r="AD98"/>
      <c r="AE98"/>
      <c r="AF98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</row>
    <row r="99" spans="1:58" ht="13" customHeight="1" x14ac:dyDescent="0.25">
      <c r="A99"/>
      <c r="B99" s="472" t="s">
        <v>4910</v>
      </c>
      <c r="C99" s="472" t="s">
        <v>792</v>
      </c>
      <c r="D99" s="473" t="s">
        <v>769</v>
      </c>
      <c r="E99" s="478" t="s">
        <v>5181</v>
      </c>
      <c r="F99" s="476" t="s">
        <v>754</v>
      </c>
      <c r="G99" s="425"/>
      <c r="H99" s="523"/>
      <c r="I99" s="429">
        <v>4</v>
      </c>
      <c r="J99" s="429">
        <v>11.67</v>
      </c>
      <c r="K99" s="76"/>
      <c r="L99" s="429">
        <f>(H99*2.7)</f>
        <v>0</v>
      </c>
      <c r="M99" s="429">
        <f>(I99*2.7)</f>
        <v>10.8</v>
      </c>
      <c r="N99" s="429">
        <f>(J99*2.7)</f>
        <v>31.509</v>
      </c>
      <c r="O99" s="76"/>
      <c r="P99" s="429"/>
      <c r="Q99" s="365"/>
      <c r="R99" s="365"/>
      <c r="S99" s="76"/>
      <c r="T99" s="422"/>
      <c r="U99" s="430">
        <f>(M99)</f>
        <v>10.8</v>
      </c>
      <c r="V99" s="430">
        <f>(N99)</f>
        <v>31.509</v>
      </c>
      <c r="W99"/>
      <c r="X99"/>
      <c r="Y99"/>
      <c r="Z99"/>
      <c r="AA99"/>
      <c r="AB99"/>
      <c r="AC99"/>
      <c r="AD99"/>
      <c r="AE99"/>
      <c r="AF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</row>
    <row r="100" spans="1:58" ht="13" customHeight="1" x14ac:dyDescent="0.25">
      <c r="A100"/>
      <c r="B100" s="475" t="s">
        <v>2595</v>
      </c>
      <c r="C100" s="475" t="s">
        <v>868</v>
      </c>
      <c r="D100" s="473" t="s">
        <v>735</v>
      </c>
      <c r="E100" s="473" t="s">
        <v>5181</v>
      </c>
      <c r="F100" s="474" t="s">
        <v>754</v>
      </c>
      <c r="G100" s="415"/>
      <c r="H100" s="421"/>
      <c r="I100" s="355">
        <v>12</v>
      </c>
      <c r="J100" s="355">
        <v>66.67</v>
      </c>
      <c r="K100" s="76"/>
      <c r="L100" s="417">
        <f>(H100*2.7)</f>
        <v>0</v>
      </c>
      <c r="M100" s="417">
        <f>(I100*$L$1)</f>
        <v>0</v>
      </c>
      <c r="N100" s="417">
        <f>(J100*$M$1)</f>
        <v>0</v>
      </c>
      <c r="O100"/>
      <c r="P100" s="418"/>
      <c r="Q100" s="417">
        <f>(M100*$L$1)</f>
        <v>0</v>
      </c>
      <c r="R100" s="417">
        <v>181</v>
      </c>
      <c r="S100"/>
      <c r="T100" s="422"/>
      <c r="U100" s="419">
        <v>32</v>
      </c>
      <c r="V100" s="419">
        <v>180.00900000000001</v>
      </c>
      <c r="W100"/>
      <c r="X100"/>
      <c r="Y100"/>
      <c r="Z100"/>
      <c r="AA100"/>
      <c r="AB100"/>
      <c r="AC100"/>
      <c r="AD100"/>
      <c r="AE100"/>
      <c r="AF100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</row>
    <row r="101" spans="1:58" ht="13" customHeight="1" x14ac:dyDescent="0.25">
      <c r="A101"/>
      <c r="B101" s="475" t="s">
        <v>2586</v>
      </c>
      <c r="C101" s="475" t="s">
        <v>638</v>
      </c>
      <c r="D101" s="473" t="s">
        <v>647</v>
      </c>
      <c r="E101" s="473" t="s">
        <v>5181</v>
      </c>
      <c r="F101" s="474" t="s">
        <v>762</v>
      </c>
      <c r="G101" s="415"/>
      <c r="H101" s="416">
        <v>35</v>
      </c>
      <c r="I101" s="418"/>
      <c r="J101" s="418"/>
      <c r="K101" s="76"/>
      <c r="L101" s="417">
        <f>(H101*2.7)</f>
        <v>94.5</v>
      </c>
      <c r="M101" s="418"/>
      <c r="N101" s="418"/>
      <c r="O101"/>
      <c r="P101" s="417">
        <v>95</v>
      </c>
      <c r="Q101" s="418"/>
      <c r="R101" s="418"/>
      <c r="S101"/>
      <c r="T101" s="419">
        <v>94.5</v>
      </c>
      <c r="U101" s="420"/>
      <c r="V101" s="420"/>
      <c r="W101"/>
      <c r="X101"/>
      <c r="Y101"/>
      <c r="Z101"/>
      <c r="AA101"/>
      <c r="AB101"/>
      <c r="AC101"/>
      <c r="AD101"/>
      <c r="AE101"/>
      <c r="AF101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</row>
    <row r="102" spans="1:58" ht="13" customHeight="1" x14ac:dyDescent="0.25">
      <c r="A102"/>
      <c r="B102" s="472" t="s">
        <v>4922</v>
      </c>
      <c r="C102" s="472" t="s">
        <v>4923</v>
      </c>
      <c r="D102" s="473" t="s">
        <v>818</v>
      </c>
      <c r="E102" s="478" t="s">
        <v>5181</v>
      </c>
      <c r="F102" s="476" t="s">
        <v>743</v>
      </c>
      <c r="G102" s="425"/>
      <c r="H102" s="421"/>
      <c r="I102" s="429">
        <v>0</v>
      </c>
      <c r="J102" s="429">
        <v>23.67</v>
      </c>
      <c r="K102" s="76"/>
      <c r="L102" s="429">
        <f>(H102*2.7)</f>
        <v>0</v>
      </c>
      <c r="M102" s="429">
        <f>(I102*2.7)</f>
        <v>0</v>
      </c>
      <c r="N102" s="429">
        <f>(J102*2.7)</f>
        <v>63.909000000000006</v>
      </c>
      <c r="O102" s="76"/>
      <c r="P102" s="429"/>
      <c r="Q102" s="365"/>
      <c r="R102" s="365"/>
      <c r="S102" s="76"/>
      <c r="T102" s="422"/>
      <c r="U102" s="430">
        <f>(M102)</f>
        <v>0</v>
      </c>
      <c r="V102" s="430">
        <f>(N102)</f>
        <v>63.909000000000006</v>
      </c>
      <c r="W102"/>
      <c r="X102"/>
      <c r="Y102"/>
      <c r="Z102"/>
      <c r="AA102"/>
      <c r="AB102"/>
      <c r="AC102"/>
      <c r="AD102"/>
      <c r="AE102"/>
      <c r="AF102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</row>
    <row r="103" spans="1:58" ht="13" customHeight="1" x14ac:dyDescent="0.25">
      <c r="A103"/>
      <c r="B103" s="472" t="s">
        <v>1423</v>
      </c>
      <c r="C103" s="472" t="s">
        <v>778</v>
      </c>
      <c r="D103" s="473" t="s">
        <v>748</v>
      </c>
      <c r="E103" s="478" t="s">
        <v>5181</v>
      </c>
      <c r="F103" s="474" t="s">
        <v>796</v>
      </c>
      <c r="G103" s="415"/>
      <c r="H103" s="416">
        <v>38</v>
      </c>
      <c r="I103" s="418"/>
      <c r="J103" s="418"/>
      <c r="K103" s="76"/>
      <c r="L103" s="417">
        <f>(H103*2.7)</f>
        <v>102.60000000000001</v>
      </c>
      <c r="M103" s="418"/>
      <c r="N103" s="418"/>
      <c r="O103"/>
      <c r="P103" s="417">
        <v>103</v>
      </c>
      <c r="Q103" s="418"/>
      <c r="R103" s="418"/>
      <c r="S103"/>
      <c r="T103" s="419">
        <v>102.60000000000001</v>
      </c>
      <c r="U103" s="420"/>
      <c r="V103" s="420"/>
      <c r="W103"/>
      <c r="X103"/>
      <c r="Y103"/>
      <c r="Z103"/>
      <c r="AA103"/>
      <c r="AB103"/>
      <c r="AC103"/>
      <c r="AD103"/>
      <c r="AE103"/>
      <c r="AF103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</row>
    <row r="104" spans="1:58" ht="13" customHeight="1" x14ac:dyDescent="0.25">
      <c r="A104"/>
      <c r="B104" s="472" t="s">
        <v>688</v>
      </c>
      <c r="C104" s="472" t="s">
        <v>3926</v>
      </c>
      <c r="D104" s="473" t="s">
        <v>745</v>
      </c>
      <c r="E104" s="478" t="s">
        <v>5181</v>
      </c>
      <c r="F104" s="474" t="s">
        <v>754</v>
      </c>
      <c r="G104" s="415"/>
      <c r="H104" s="421"/>
      <c r="I104" s="355">
        <v>5</v>
      </c>
      <c r="J104" s="355">
        <v>31.33</v>
      </c>
      <c r="K104" s="76"/>
      <c r="L104" s="417">
        <f>(H104*2.7)</f>
        <v>0</v>
      </c>
      <c r="M104" s="417">
        <f>(I104*$L$1)</f>
        <v>0</v>
      </c>
      <c r="N104" s="417">
        <f>(J104*$M$1)</f>
        <v>0</v>
      </c>
      <c r="O104"/>
      <c r="P104" s="418"/>
      <c r="Q104" s="417">
        <v>14</v>
      </c>
      <c r="R104" s="417">
        <v>85</v>
      </c>
      <c r="S104"/>
      <c r="T104" s="422"/>
      <c r="U104" s="419">
        <v>13.5</v>
      </c>
      <c r="V104" s="419">
        <v>84.590999999999994</v>
      </c>
      <c r="W104"/>
      <c r="X104"/>
      <c r="Y104"/>
      <c r="Z104"/>
      <c r="AA104"/>
      <c r="AB104"/>
      <c r="AC104"/>
      <c r="AD104"/>
      <c r="AE104"/>
      <c r="AF104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</row>
    <row r="105" spans="1:58" ht="13" customHeight="1" x14ac:dyDescent="0.25">
      <c r="A105"/>
      <c r="B105" s="472" t="s">
        <v>4942</v>
      </c>
      <c r="C105" s="472" t="s">
        <v>4943</v>
      </c>
      <c r="D105" s="473" t="s">
        <v>780</v>
      </c>
      <c r="E105" s="478" t="s">
        <v>5181</v>
      </c>
      <c r="F105" s="476" t="s">
        <v>754</v>
      </c>
      <c r="G105" s="425"/>
      <c r="H105" s="421"/>
      <c r="I105" s="429">
        <v>7</v>
      </c>
      <c r="J105" s="429">
        <v>39</v>
      </c>
      <c r="K105" s="76"/>
      <c r="L105" s="429">
        <f>(H105*2.7)</f>
        <v>0</v>
      </c>
      <c r="M105" s="429">
        <f>(I105*2.7)</f>
        <v>18.900000000000002</v>
      </c>
      <c r="N105" s="429">
        <f>(J105*2.7)</f>
        <v>105.30000000000001</v>
      </c>
      <c r="O105" s="76"/>
      <c r="P105" s="429"/>
      <c r="Q105" s="365"/>
      <c r="R105" s="365"/>
      <c r="S105" s="76"/>
      <c r="T105" s="422"/>
      <c r="U105" s="430">
        <f>(M105)</f>
        <v>18.900000000000002</v>
      </c>
      <c r="V105" s="430">
        <f>(N105)</f>
        <v>105.30000000000001</v>
      </c>
      <c r="W105"/>
      <c r="X105"/>
      <c r="Y105"/>
      <c r="Z105"/>
      <c r="AA105"/>
      <c r="AB105"/>
      <c r="AC105"/>
      <c r="AD105"/>
      <c r="AE105"/>
      <c r="AF105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</row>
    <row r="106" spans="1:58" ht="13" customHeight="1" x14ac:dyDescent="0.25">
      <c r="A106"/>
      <c r="B106" s="472" t="s">
        <v>4963</v>
      </c>
      <c r="C106" s="472" t="s">
        <v>751</v>
      </c>
      <c r="D106" s="473" t="s">
        <v>735</v>
      </c>
      <c r="E106" s="478" t="s">
        <v>5181</v>
      </c>
      <c r="F106" s="476" t="s">
        <v>743</v>
      </c>
      <c r="G106" s="425"/>
      <c r="H106" s="421"/>
      <c r="I106" s="429">
        <v>0</v>
      </c>
      <c r="J106" s="429">
        <v>30</v>
      </c>
      <c r="K106" s="76"/>
      <c r="L106" s="429">
        <f>(H106*2.7)</f>
        <v>0</v>
      </c>
      <c r="M106" s="429">
        <f>(I106*2.7)</f>
        <v>0</v>
      </c>
      <c r="N106" s="429">
        <f>(J106*2.7)</f>
        <v>81</v>
      </c>
      <c r="O106" s="76"/>
      <c r="P106" s="429"/>
      <c r="Q106" s="365"/>
      <c r="R106" s="365"/>
      <c r="S106" s="76"/>
      <c r="T106" s="422"/>
      <c r="U106" s="430">
        <f>(M106)</f>
        <v>0</v>
      </c>
      <c r="V106" s="430">
        <f>(N106)</f>
        <v>81</v>
      </c>
      <c r="W106"/>
      <c r="X106"/>
      <c r="Y106"/>
      <c r="Z106"/>
      <c r="AA106"/>
      <c r="AB106"/>
      <c r="AC106"/>
      <c r="AD106"/>
      <c r="AE106"/>
      <c r="AF106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</row>
    <row r="107" spans="1:58" ht="13" customHeight="1" x14ac:dyDescent="0.25">
      <c r="A107"/>
      <c r="B107" s="475" t="s">
        <v>4970</v>
      </c>
      <c r="C107" s="475" t="s">
        <v>4971</v>
      </c>
      <c r="D107" s="473" t="s">
        <v>818</v>
      </c>
      <c r="E107" s="473" t="s">
        <v>5181</v>
      </c>
      <c r="F107" s="474" t="s">
        <v>772</v>
      </c>
      <c r="G107" s="415"/>
      <c r="H107" s="416">
        <v>33</v>
      </c>
      <c r="I107" s="418"/>
      <c r="J107" s="418"/>
      <c r="K107" s="76"/>
      <c r="L107" s="429">
        <f>(H107*2.7)</f>
        <v>89.100000000000009</v>
      </c>
      <c r="M107" s="429">
        <f>(I107*2.7)</f>
        <v>0</v>
      </c>
      <c r="N107" s="429">
        <f>(J107*2.7)</f>
        <v>0</v>
      </c>
      <c r="O107" s="76"/>
      <c r="P107" s="365"/>
      <c r="Q107" s="429"/>
      <c r="R107" s="429"/>
      <c r="S107" s="76"/>
      <c r="T107" s="430">
        <f>(L107)</f>
        <v>89.100000000000009</v>
      </c>
      <c r="U107" s="420"/>
      <c r="V107" s="420"/>
      <c r="W107"/>
      <c r="X107"/>
      <c r="Y107"/>
      <c r="Z107"/>
      <c r="AA107"/>
      <c r="AB107"/>
      <c r="AC107"/>
      <c r="AD107"/>
      <c r="AE107"/>
      <c r="AF107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</row>
    <row r="108" spans="1:58" ht="13" customHeight="1" x14ac:dyDescent="0.25">
      <c r="A108"/>
      <c r="B108" s="472" t="s">
        <v>3514</v>
      </c>
      <c r="C108" s="472" t="s">
        <v>1292</v>
      </c>
      <c r="D108" s="473" t="s">
        <v>667</v>
      </c>
      <c r="E108" s="473" t="s">
        <v>5181</v>
      </c>
      <c r="F108" s="474" t="s">
        <v>743</v>
      </c>
      <c r="G108" s="415"/>
      <c r="H108" s="421"/>
      <c r="I108" s="355">
        <v>0</v>
      </c>
      <c r="J108" s="355">
        <v>21.67</v>
      </c>
      <c r="K108" s="76"/>
      <c r="L108" s="417">
        <f>(H108*2.7)</f>
        <v>0</v>
      </c>
      <c r="M108" s="417">
        <f>(I108*$L$1)</f>
        <v>0</v>
      </c>
      <c r="N108" s="417">
        <f>(J108*$M$1)</f>
        <v>0</v>
      </c>
      <c r="O108"/>
      <c r="P108" s="418"/>
      <c r="Q108" s="417">
        <f>(M108*$L$1)</f>
        <v>0</v>
      </c>
      <c r="R108" s="417">
        <v>59</v>
      </c>
      <c r="S108"/>
      <c r="T108" s="422"/>
      <c r="U108" s="419">
        <v>0</v>
      </c>
      <c r="V108" s="419">
        <v>58.509000000000007</v>
      </c>
      <c r="W108"/>
      <c r="X108"/>
      <c r="Y108"/>
      <c r="Z108"/>
      <c r="AA108"/>
      <c r="AB108"/>
      <c r="AC108"/>
      <c r="AD108"/>
      <c r="AE108"/>
      <c r="AF108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</row>
    <row r="109" spans="1:58" ht="13" customHeight="1" x14ac:dyDescent="0.25">
      <c r="A109"/>
      <c r="B109" s="475" t="s">
        <v>3537</v>
      </c>
      <c r="C109" s="475" t="s">
        <v>3538</v>
      </c>
      <c r="D109" s="473" t="s">
        <v>795</v>
      </c>
      <c r="E109" s="473" t="s">
        <v>5181</v>
      </c>
      <c r="F109" s="474" t="s">
        <v>793</v>
      </c>
      <c r="G109" s="415"/>
      <c r="H109" s="416">
        <v>52</v>
      </c>
      <c r="I109" s="418"/>
      <c r="J109" s="418"/>
      <c r="K109" s="76"/>
      <c r="L109" s="417">
        <f>(H109*2.7)</f>
        <v>140.4</v>
      </c>
      <c r="M109" s="418"/>
      <c r="N109" s="418"/>
      <c r="O109"/>
      <c r="P109" s="417">
        <v>141</v>
      </c>
      <c r="Q109" s="418"/>
      <c r="R109" s="418"/>
      <c r="S109"/>
      <c r="T109" s="419">
        <v>140.4</v>
      </c>
      <c r="U109" s="420"/>
      <c r="V109" s="420"/>
      <c r="W109"/>
      <c r="X109"/>
      <c r="Y109"/>
      <c r="Z109"/>
      <c r="AA109"/>
      <c r="AB109"/>
      <c r="AC109"/>
      <c r="AD109"/>
      <c r="AE109"/>
      <c r="AF10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</row>
    <row r="110" spans="1:58" ht="13" customHeight="1" x14ac:dyDescent="0.25">
      <c r="A110"/>
      <c r="B110" s="475" t="s">
        <v>2584</v>
      </c>
      <c r="C110" s="475" t="s">
        <v>1431</v>
      </c>
      <c r="D110" s="473" t="s">
        <v>775</v>
      </c>
      <c r="E110" s="473" t="s">
        <v>5181</v>
      </c>
      <c r="F110" s="474" t="s">
        <v>743</v>
      </c>
      <c r="G110" s="415"/>
      <c r="H110" s="421"/>
      <c r="I110" s="355">
        <v>0</v>
      </c>
      <c r="J110" s="355">
        <v>21.67</v>
      </c>
      <c r="K110" s="76"/>
      <c r="L110" s="417">
        <f>(H110*2.7)</f>
        <v>0</v>
      </c>
      <c r="M110" s="417">
        <f>(I110*$L$1)</f>
        <v>0</v>
      </c>
      <c r="N110" s="417">
        <f>(J110*$M$1)</f>
        <v>0</v>
      </c>
      <c r="O110"/>
      <c r="P110" s="418"/>
      <c r="Q110" s="417">
        <f>(M110*$L$1)</f>
        <v>0</v>
      </c>
      <c r="R110" s="417">
        <v>59</v>
      </c>
      <c r="S110"/>
      <c r="T110" s="422"/>
      <c r="U110" s="419">
        <v>0</v>
      </c>
      <c r="V110" s="419">
        <v>58.509000000000007</v>
      </c>
      <c r="W110"/>
      <c r="X110"/>
      <c r="Y110"/>
      <c r="Z110"/>
      <c r="AA110"/>
      <c r="AB110"/>
      <c r="AC110"/>
      <c r="AD110"/>
      <c r="AE110"/>
      <c r="AF110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</row>
    <row r="111" spans="1:58" ht="13" customHeight="1" x14ac:dyDescent="0.25">
      <c r="A111"/>
      <c r="B111" s="475" t="s">
        <v>145</v>
      </c>
      <c r="C111" s="472" t="s">
        <v>3240</v>
      </c>
      <c r="D111" s="473" t="s">
        <v>748</v>
      </c>
      <c r="E111" s="478" t="s">
        <v>5181</v>
      </c>
      <c r="F111" s="474" t="s">
        <v>743</v>
      </c>
      <c r="G111" s="415"/>
      <c r="H111" s="421"/>
      <c r="I111" s="355">
        <v>0</v>
      </c>
      <c r="J111" s="355">
        <v>22</v>
      </c>
      <c r="K111" s="76"/>
      <c r="L111" s="417">
        <f>(H111*2.7)</f>
        <v>0</v>
      </c>
      <c r="M111" s="417">
        <f>(I111*$L$1)</f>
        <v>0</v>
      </c>
      <c r="N111" s="417">
        <f>(J111*$M$1)</f>
        <v>0</v>
      </c>
      <c r="O111"/>
      <c r="P111" s="418"/>
      <c r="Q111" s="417">
        <f>(M111*$L$1)</f>
        <v>0</v>
      </c>
      <c r="R111" s="417">
        <v>60</v>
      </c>
      <c r="S111"/>
      <c r="T111" s="422"/>
      <c r="U111" s="419">
        <v>0</v>
      </c>
      <c r="V111" s="419">
        <v>59.400000000000006</v>
      </c>
      <c r="W111"/>
      <c r="X111"/>
      <c r="Y111"/>
      <c r="Z111"/>
      <c r="AA111"/>
      <c r="AB111"/>
      <c r="AC111"/>
      <c r="AD111"/>
      <c r="AE111"/>
      <c r="AF111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</row>
    <row r="112" spans="1:58" ht="13" customHeight="1" x14ac:dyDescent="0.25">
      <c r="A112"/>
      <c r="B112" s="475" t="s">
        <v>2613</v>
      </c>
      <c r="C112" s="475" t="s">
        <v>774</v>
      </c>
      <c r="D112" s="473" t="s">
        <v>782</v>
      </c>
      <c r="E112" s="473" t="s">
        <v>5181</v>
      </c>
      <c r="F112" s="474" t="s">
        <v>746</v>
      </c>
      <c r="G112" s="415"/>
      <c r="H112" s="416">
        <v>54</v>
      </c>
      <c r="I112" s="418"/>
      <c r="J112" s="418"/>
      <c r="K112" s="76"/>
      <c r="L112" s="417">
        <f>(H112*2.7)</f>
        <v>145.80000000000001</v>
      </c>
      <c r="M112" s="418"/>
      <c r="N112" s="418"/>
      <c r="O112"/>
      <c r="P112" s="417">
        <v>146</v>
      </c>
      <c r="Q112" s="418"/>
      <c r="R112" s="418"/>
      <c r="S112"/>
      <c r="T112" s="419">
        <v>145.80000000000001</v>
      </c>
      <c r="U112" s="420"/>
      <c r="V112" s="420"/>
      <c r="W112"/>
      <c r="X112"/>
      <c r="Y112"/>
      <c r="Z112"/>
      <c r="AA112"/>
      <c r="AB112"/>
      <c r="AC112"/>
      <c r="AD112"/>
      <c r="AE112"/>
      <c r="AF112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</row>
    <row r="113" spans="1:58" ht="13" customHeight="1" x14ac:dyDescent="0.25">
      <c r="A113"/>
      <c r="B113" s="472" t="s">
        <v>1644</v>
      </c>
      <c r="C113" s="472" t="s">
        <v>1292</v>
      </c>
      <c r="D113" s="473" t="s">
        <v>734</v>
      </c>
      <c r="E113" s="478" t="s">
        <v>5181</v>
      </c>
      <c r="F113" s="474" t="s">
        <v>746</v>
      </c>
      <c r="G113" s="415"/>
      <c r="H113" s="416">
        <v>55</v>
      </c>
      <c r="I113" s="418"/>
      <c r="J113" s="418"/>
      <c r="K113" s="76"/>
      <c r="L113" s="417">
        <f>(H113*2.7)</f>
        <v>148.5</v>
      </c>
      <c r="M113" s="418"/>
      <c r="N113" s="418"/>
      <c r="O113"/>
      <c r="P113" s="417">
        <v>149</v>
      </c>
      <c r="Q113" s="418"/>
      <c r="R113" s="418"/>
      <c r="S113"/>
      <c r="T113" s="419">
        <v>148.5</v>
      </c>
      <c r="U113" s="420"/>
      <c r="V113" s="420"/>
      <c r="W113"/>
      <c r="X113"/>
      <c r="Y113"/>
      <c r="Z113"/>
      <c r="AA113"/>
      <c r="AB113"/>
      <c r="AC113"/>
      <c r="AD113"/>
      <c r="AE113"/>
      <c r="AF113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</row>
    <row r="114" spans="1:58" ht="13" customHeight="1" x14ac:dyDescent="0.25">
      <c r="A114"/>
      <c r="B114" s="475" t="s">
        <v>2907</v>
      </c>
      <c r="C114" s="475" t="s">
        <v>693</v>
      </c>
      <c r="D114" s="473" t="s">
        <v>824</v>
      </c>
      <c r="E114" s="478" t="s">
        <v>5181</v>
      </c>
      <c r="F114" s="474" t="s">
        <v>743</v>
      </c>
      <c r="G114" s="415"/>
      <c r="H114" s="421"/>
      <c r="I114" s="355">
        <v>0</v>
      </c>
      <c r="J114" s="355">
        <v>21</v>
      </c>
      <c r="K114" s="76"/>
      <c r="L114" s="417">
        <f>(H114*2.7)</f>
        <v>0</v>
      </c>
      <c r="M114" s="417">
        <f>(I114*$L$1)</f>
        <v>0</v>
      </c>
      <c r="N114" s="417">
        <f>(J114*$M$1)</f>
        <v>0</v>
      </c>
      <c r="O114"/>
      <c r="P114" s="418"/>
      <c r="Q114" s="417">
        <f>(M114*$L$1)</f>
        <v>0</v>
      </c>
      <c r="R114" s="417">
        <v>57</v>
      </c>
      <c r="S114"/>
      <c r="T114" s="422"/>
      <c r="U114" s="419">
        <v>0</v>
      </c>
      <c r="V114" s="419">
        <v>56.7</v>
      </c>
      <c r="W114"/>
      <c r="X114"/>
      <c r="Y114"/>
      <c r="Z114"/>
      <c r="AA114"/>
      <c r="AB114"/>
      <c r="AC114"/>
      <c r="AD114"/>
      <c r="AE114"/>
      <c r="AF114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</row>
    <row r="115" spans="1:58" ht="13" customHeight="1" x14ac:dyDescent="0.25">
      <c r="A115"/>
      <c r="B115" s="475" t="s">
        <v>566</v>
      </c>
      <c r="C115" s="475" t="s">
        <v>543</v>
      </c>
      <c r="D115" s="473" t="s">
        <v>814</v>
      </c>
      <c r="E115" s="473" t="s">
        <v>5181</v>
      </c>
      <c r="F115" s="474" t="s">
        <v>746</v>
      </c>
      <c r="G115" s="415"/>
      <c r="H115" s="416">
        <v>57</v>
      </c>
      <c r="I115" s="418"/>
      <c r="J115" s="418"/>
      <c r="K115" s="76"/>
      <c r="L115" s="417">
        <f>(H115*2.7)</f>
        <v>153.9</v>
      </c>
      <c r="M115" s="418"/>
      <c r="N115" s="418"/>
      <c r="O115"/>
      <c r="P115" s="417">
        <v>154</v>
      </c>
      <c r="Q115" s="418"/>
      <c r="R115" s="418"/>
      <c r="S115"/>
      <c r="T115" s="419">
        <v>153.9</v>
      </c>
      <c r="U115" s="420"/>
      <c r="V115" s="420"/>
      <c r="W115"/>
      <c r="X115"/>
      <c r="Y115"/>
      <c r="Z115"/>
      <c r="AA115"/>
      <c r="AB115"/>
      <c r="AC115"/>
      <c r="AD115"/>
      <c r="AE115"/>
      <c r="AF115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</row>
    <row r="116" spans="1:58" ht="13" customHeight="1" x14ac:dyDescent="0.25">
      <c r="A116"/>
      <c r="B116" s="472" t="s">
        <v>566</v>
      </c>
      <c r="C116" s="472" t="s">
        <v>3548</v>
      </c>
      <c r="D116" s="473" t="s">
        <v>647</v>
      </c>
      <c r="E116" s="473" t="s">
        <v>5181</v>
      </c>
      <c r="F116" s="474" t="s">
        <v>746</v>
      </c>
      <c r="G116" s="415"/>
      <c r="H116" s="426">
        <v>59</v>
      </c>
      <c r="I116" s="418"/>
      <c r="J116" s="418"/>
      <c r="K116" s="76"/>
      <c r="L116" s="417">
        <f>(H116*2.7)</f>
        <v>159.30000000000001</v>
      </c>
      <c r="M116" s="418"/>
      <c r="N116" s="418"/>
      <c r="O116"/>
      <c r="P116" s="417">
        <v>160</v>
      </c>
      <c r="Q116" s="418"/>
      <c r="R116" s="418"/>
      <c r="S116"/>
      <c r="T116" s="419">
        <v>159.30000000000001</v>
      </c>
      <c r="U116" s="420"/>
      <c r="V116" s="420"/>
      <c r="W116"/>
      <c r="X116"/>
      <c r="Y116"/>
      <c r="Z116"/>
      <c r="AA116"/>
      <c r="AB116"/>
      <c r="AC116"/>
      <c r="AD116"/>
      <c r="AE116"/>
      <c r="AF116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</row>
    <row r="117" spans="1:58" ht="13" customHeight="1" x14ac:dyDescent="0.25">
      <c r="A117"/>
      <c r="B117" s="472" t="s">
        <v>5015</v>
      </c>
      <c r="C117" s="472" t="s">
        <v>5016</v>
      </c>
      <c r="D117" s="473" t="s">
        <v>748</v>
      </c>
      <c r="E117" s="478" t="s">
        <v>5181</v>
      </c>
      <c r="F117" s="476" t="s">
        <v>743</v>
      </c>
      <c r="G117" s="425"/>
      <c r="H117" s="421"/>
      <c r="I117" s="429">
        <v>0</v>
      </c>
      <c r="J117" s="429">
        <v>23.67</v>
      </c>
      <c r="K117" s="76"/>
      <c r="L117" s="429">
        <f>(H117*2.7)</f>
        <v>0</v>
      </c>
      <c r="M117" s="429">
        <f>(I117*2.7)</f>
        <v>0</v>
      </c>
      <c r="N117" s="429">
        <f>(J117*2.7)</f>
        <v>63.909000000000006</v>
      </c>
      <c r="O117" s="76"/>
      <c r="P117" s="429"/>
      <c r="Q117" s="365"/>
      <c r="R117" s="365"/>
      <c r="S117" s="76"/>
      <c r="T117" s="422"/>
      <c r="U117" s="430">
        <f>(M117)</f>
        <v>0</v>
      </c>
      <c r="V117" s="430">
        <f>(N117)</f>
        <v>63.909000000000006</v>
      </c>
      <c r="W117"/>
      <c r="X117"/>
      <c r="Y117"/>
      <c r="Z117"/>
      <c r="AA117"/>
      <c r="AB117"/>
      <c r="AC117"/>
      <c r="AD117"/>
      <c r="AE117"/>
      <c r="AF117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</row>
    <row r="118" spans="1:58" ht="13" customHeight="1" x14ac:dyDescent="0.25">
      <c r="A118"/>
      <c r="B118" s="472" t="s">
        <v>4006</v>
      </c>
      <c r="C118" s="472" t="s">
        <v>1398</v>
      </c>
      <c r="D118" s="473" t="s">
        <v>763</v>
      </c>
      <c r="E118" s="473" t="s">
        <v>5181</v>
      </c>
      <c r="F118" s="474" t="s">
        <v>746</v>
      </c>
      <c r="G118" s="415"/>
      <c r="H118" s="416">
        <v>37</v>
      </c>
      <c r="I118" s="418"/>
      <c r="J118" s="418"/>
      <c r="K118" s="76"/>
      <c r="L118" s="417">
        <f>(H118*2.7)</f>
        <v>99.9</v>
      </c>
      <c r="M118" s="418"/>
      <c r="N118" s="418"/>
      <c r="O118"/>
      <c r="P118" s="417">
        <v>100</v>
      </c>
      <c r="Q118" s="418"/>
      <c r="R118" s="418"/>
      <c r="S118"/>
      <c r="T118" s="419">
        <v>99.9</v>
      </c>
      <c r="U118" s="420"/>
      <c r="V118" s="420"/>
      <c r="W118"/>
      <c r="X118"/>
      <c r="Y118"/>
      <c r="Z118"/>
      <c r="AA118"/>
      <c r="AB118"/>
      <c r="AC118"/>
      <c r="AD118"/>
      <c r="AE118"/>
      <c r="AF118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</row>
    <row r="119" spans="1:58" ht="13" customHeight="1" x14ac:dyDescent="0.25">
      <c r="A119"/>
      <c r="B119" s="472" t="s">
        <v>2255</v>
      </c>
      <c r="C119" s="472" t="s">
        <v>867</v>
      </c>
      <c r="D119" s="473" t="s">
        <v>814</v>
      </c>
      <c r="E119" s="473" t="s">
        <v>5181</v>
      </c>
      <c r="F119" s="474" t="s">
        <v>772</v>
      </c>
      <c r="G119" s="415"/>
      <c r="H119" s="416">
        <v>44</v>
      </c>
      <c r="I119" s="418"/>
      <c r="J119" s="418"/>
      <c r="K119" s="76"/>
      <c r="L119" s="417">
        <f>(H119*2.7)</f>
        <v>118.80000000000001</v>
      </c>
      <c r="M119" s="418"/>
      <c r="N119" s="418"/>
      <c r="O119"/>
      <c r="P119" s="417">
        <v>119</v>
      </c>
      <c r="Q119" s="418"/>
      <c r="R119" s="418"/>
      <c r="S119"/>
      <c r="T119" s="419">
        <v>118.80000000000001</v>
      </c>
      <c r="U119" s="420"/>
      <c r="V119" s="420"/>
      <c r="W119"/>
      <c r="X119"/>
      <c r="Y119"/>
      <c r="Z119"/>
      <c r="AA119"/>
      <c r="AB119"/>
      <c r="AC119"/>
      <c r="AD119"/>
      <c r="AE119"/>
      <c r="AF11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</row>
    <row r="120" spans="1:58" ht="13" customHeight="1" x14ac:dyDescent="0.25">
      <c r="A120"/>
      <c r="B120" s="477" t="s">
        <v>1981</v>
      </c>
      <c r="C120" s="477" t="s">
        <v>2000</v>
      </c>
      <c r="D120" s="473" t="s">
        <v>768</v>
      </c>
      <c r="E120" s="473" t="s">
        <v>5181</v>
      </c>
      <c r="F120" s="474" t="s">
        <v>765</v>
      </c>
      <c r="G120" s="415"/>
      <c r="H120" s="416">
        <v>53</v>
      </c>
      <c r="I120" s="418"/>
      <c r="J120" s="418"/>
      <c r="K120" s="76"/>
      <c r="L120" s="417">
        <f>(H120*2.7)</f>
        <v>143.10000000000002</v>
      </c>
      <c r="M120" s="418"/>
      <c r="N120" s="418"/>
      <c r="O120"/>
      <c r="P120" s="417">
        <v>144</v>
      </c>
      <c r="Q120" s="418"/>
      <c r="R120" s="418"/>
      <c r="S120"/>
      <c r="T120" s="419">
        <v>143.10000000000002</v>
      </c>
      <c r="U120" s="420"/>
      <c r="V120" s="420"/>
      <c r="W120"/>
      <c r="X120"/>
      <c r="Y120"/>
      <c r="Z120"/>
      <c r="AA120"/>
      <c r="AB120"/>
      <c r="AC120"/>
      <c r="AD120"/>
      <c r="AE120"/>
      <c r="AF120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</row>
    <row r="121" spans="1:58" ht="13" customHeight="1" x14ac:dyDescent="0.25">
      <c r="A121"/>
      <c r="B121" s="472" t="s">
        <v>3179</v>
      </c>
      <c r="C121" s="472" t="s">
        <v>1280</v>
      </c>
      <c r="D121" s="473" t="s">
        <v>782</v>
      </c>
      <c r="E121" s="473" t="s">
        <v>5181</v>
      </c>
      <c r="F121" s="474" t="s">
        <v>754</v>
      </c>
      <c r="G121" s="415"/>
      <c r="H121" s="421"/>
      <c r="I121" s="355">
        <v>12</v>
      </c>
      <c r="J121" s="355">
        <v>73.33</v>
      </c>
      <c r="K121" s="76"/>
      <c r="L121" s="429">
        <f>(H121*2.7)</f>
        <v>0</v>
      </c>
      <c r="M121" s="429">
        <f>(I121*2.7)</f>
        <v>32.400000000000006</v>
      </c>
      <c r="N121" s="429">
        <f>(J121*2.7)</f>
        <v>197.99100000000001</v>
      </c>
      <c r="O121" s="76"/>
      <c r="P121" s="365"/>
      <c r="Q121" s="429">
        <v>33</v>
      </c>
      <c r="R121" s="429">
        <v>198</v>
      </c>
      <c r="S121" s="76"/>
      <c r="T121" s="422"/>
      <c r="U121" s="430">
        <v>32.400000000000006</v>
      </c>
      <c r="V121" s="430">
        <v>197.99100000000001</v>
      </c>
      <c r="W121"/>
      <c r="X121"/>
      <c r="Y121"/>
      <c r="Z121"/>
      <c r="AA121"/>
      <c r="AB121"/>
      <c r="AC121"/>
      <c r="AD121"/>
      <c r="AE121"/>
      <c r="AF121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</row>
    <row r="122" spans="1:58" ht="13" customHeight="1" x14ac:dyDescent="0.25">
      <c r="A122"/>
      <c r="B122" s="475" t="s">
        <v>2280</v>
      </c>
      <c r="C122" s="475" t="s">
        <v>792</v>
      </c>
      <c r="D122" s="473" t="s">
        <v>783</v>
      </c>
      <c r="E122" s="473" t="s">
        <v>5181</v>
      </c>
      <c r="F122" s="474" t="s">
        <v>754</v>
      </c>
      <c r="G122" s="415"/>
      <c r="H122" s="421"/>
      <c r="I122" s="355">
        <v>6</v>
      </c>
      <c r="J122" s="355">
        <v>28.67</v>
      </c>
      <c r="K122" s="76"/>
      <c r="L122" s="417">
        <f>(H122*2.7)</f>
        <v>0</v>
      </c>
      <c r="M122" s="417">
        <f>(I122*$L$1)</f>
        <v>0</v>
      </c>
      <c r="N122" s="417">
        <f>(J122*$M$1)</f>
        <v>0</v>
      </c>
      <c r="O122"/>
      <c r="P122" s="418"/>
      <c r="Q122" s="417">
        <v>17</v>
      </c>
      <c r="R122" s="417">
        <v>78</v>
      </c>
      <c r="S122"/>
      <c r="T122" s="422"/>
      <c r="U122" s="419">
        <v>16.200000000000003</v>
      </c>
      <c r="V122" s="419">
        <v>77.409000000000006</v>
      </c>
      <c r="W122"/>
      <c r="X122"/>
      <c r="Y122"/>
      <c r="Z122"/>
      <c r="AA122"/>
      <c r="AB122"/>
      <c r="AC122"/>
      <c r="AD122"/>
      <c r="AE122"/>
      <c r="AF122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</row>
    <row r="123" spans="1:58" ht="13" customHeight="1" x14ac:dyDescent="0.25">
      <c r="A123"/>
      <c r="B123" s="475" t="s">
        <v>5027</v>
      </c>
      <c r="C123" s="475" t="s">
        <v>5028</v>
      </c>
      <c r="D123" s="473" t="s">
        <v>1641</v>
      </c>
      <c r="E123" s="473" t="s">
        <v>5181</v>
      </c>
      <c r="F123" s="474" t="s">
        <v>746</v>
      </c>
      <c r="G123" s="415"/>
      <c r="H123" s="416">
        <v>19</v>
      </c>
      <c r="I123" s="418"/>
      <c r="J123" s="418"/>
      <c r="K123" s="76"/>
      <c r="L123" s="429">
        <f>(H123*2.7)</f>
        <v>51.300000000000004</v>
      </c>
      <c r="M123" s="429">
        <f>(I123*2.7)</f>
        <v>0</v>
      </c>
      <c r="N123" s="429">
        <f>(J123*2.7)</f>
        <v>0</v>
      </c>
      <c r="O123" s="76"/>
      <c r="P123" s="365"/>
      <c r="Q123" s="429"/>
      <c r="R123" s="429"/>
      <c r="S123" s="76"/>
      <c r="T123" s="430">
        <f>(L123)</f>
        <v>51.300000000000004</v>
      </c>
      <c r="U123" s="420"/>
      <c r="V123" s="420"/>
      <c r="W123"/>
      <c r="X123"/>
      <c r="Y123"/>
      <c r="Z123"/>
      <c r="AA123"/>
      <c r="AB123"/>
      <c r="AC123"/>
      <c r="AD123"/>
      <c r="AE123"/>
      <c r="AF123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</row>
    <row r="124" spans="1:58" ht="13" customHeight="1" x14ac:dyDescent="0.25">
      <c r="A124"/>
      <c r="B124" s="472" t="s">
        <v>1650</v>
      </c>
      <c r="C124" s="472" t="s">
        <v>1651</v>
      </c>
      <c r="D124" s="473" t="s">
        <v>735</v>
      </c>
      <c r="E124" s="473" t="s">
        <v>5181</v>
      </c>
      <c r="F124" s="474" t="s">
        <v>765</v>
      </c>
      <c r="G124" s="415"/>
      <c r="H124" s="416">
        <v>30</v>
      </c>
      <c r="I124" s="418"/>
      <c r="J124" s="418"/>
      <c r="K124" s="76"/>
      <c r="L124" s="417">
        <f>(H124*2.7)</f>
        <v>81</v>
      </c>
      <c r="M124" s="418"/>
      <c r="N124" s="418"/>
      <c r="O124"/>
      <c r="P124" s="417">
        <v>81</v>
      </c>
      <c r="Q124" s="418"/>
      <c r="R124" s="418"/>
      <c r="S124"/>
      <c r="T124" s="419">
        <v>81</v>
      </c>
      <c r="U124" s="420"/>
      <c r="V124" s="420"/>
      <c r="W124"/>
      <c r="X124"/>
      <c r="Y124"/>
      <c r="Z124"/>
      <c r="AA124"/>
      <c r="AB124"/>
      <c r="AC124"/>
      <c r="AD124"/>
      <c r="AE124"/>
      <c r="AF124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</row>
    <row r="125" spans="1:58" ht="13" customHeight="1" x14ac:dyDescent="0.25">
      <c r="A125"/>
      <c r="B125" s="472" t="s">
        <v>4052</v>
      </c>
      <c r="C125" s="472" t="s">
        <v>751</v>
      </c>
      <c r="D125" s="473" t="s">
        <v>758</v>
      </c>
      <c r="E125" s="473" t="s">
        <v>5181</v>
      </c>
      <c r="F125" s="474" t="s">
        <v>746</v>
      </c>
      <c r="G125" s="415"/>
      <c r="H125" s="416">
        <v>43</v>
      </c>
      <c r="I125" s="418"/>
      <c r="J125" s="418"/>
      <c r="K125" s="76"/>
      <c r="L125" s="417">
        <f>(H125*2.7)</f>
        <v>116.10000000000001</v>
      </c>
      <c r="M125" s="418"/>
      <c r="N125" s="418"/>
      <c r="O125"/>
      <c r="P125" s="417">
        <v>117</v>
      </c>
      <c r="Q125" s="418"/>
      <c r="R125" s="418"/>
      <c r="S125"/>
      <c r="T125" s="419">
        <v>116.10000000000001</v>
      </c>
      <c r="U125" s="420"/>
      <c r="V125" s="420"/>
      <c r="W125"/>
      <c r="X125"/>
      <c r="Y125"/>
      <c r="Z125"/>
      <c r="AA125"/>
      <c r="AB125"/>
      <c r="AC125"/>
      <c r="AD125"/>
      <c r="AE125"/>
      <c r="AF125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</row>
    <row r="126" spans="1:58" ht="13" customHeight="1" x14ac:dyDescent="0.25">
      <c r="A126"/>
      <c r="B126" s="472" t="s">
        <v>5078</v>
      </c>
      <c r="C126" s="472" t="s">
        <v>121</v>
      </c>
      <c r="D126" s="473" t="s">
        <v>745</v>
      </c>
      <c r="E126" s="478" t="s">
        <v>5181</v>
      </c>
      <c r="F126" s="476" t="s">
        <v>743</v>
      </c>
      <c r="G126" s="425"/>
      <c r="H126" s="523"/>
      <c r="I126" s="429">
        <v>0</v>
      </c>
      <c r="J126" s="429">
        <v>20</v>
      </c>
      <c r="K126" s="76"/>
      <c r="L126" s="429">
        <f>(H126*2.7)</f>
        <v>0</v>
      </c>
      <c r="M126" s="429">
        <f>(I126*2.7)</f>
        <v>0</v>
      </c>
      <c r="N126" s="429">
        <f>(J126*2.7)</f>
        <v>54</v>
      </c>
      <c r="O126" s="76"/>
      <c r="P126" s="429"/>
      <c r="Q126" s="365"/>
      <c r="R126" s="365"/>
      <c r="S126" s="76"/>
      <c r="T126" s="422"/>
      <c r="U126" s="430">
        <f>(M126)</f>
        <v>0</v>
      </c>
      <c r="V126" s="430">
        <f>(N126)</f>
        <v>54</v>
      </c>
      <c r="W126"/>
      <c r="X126"/>
      <c r="Y126"/>
      <c r="Z126"/>
      <c r="AA126"/>
      <c r="AB126"/>
      <c r="AC126"/>
      <c r="AD126"/>
      <c r="AE126"/>
      <c r="AF126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</row>
    <row r="127" spans="1:58" ht="13" customHeight="1" x14ac:dyDescent="0.25">
      <c r="A127"/>
      <c r="B127" s="472" t="s">
        <v>3928</v>
      </c>
      <c r="C127" s="472" t="s">
        <v>702</v>
      </c>
      <c r="D127" s="473" t="s">
        <v>745</v>
      </c>
      <c r="E127" s="478" t="s">
        <v>5181</v>
      </c>
      <c r="F127" s="474" t="s">
        <v>754</v>
      </c>
      <c r="G127" s="415"/>
      <c r="H127" s="421"/>
      <c r="I127" s="355">
        <v>7</v>
      </c>
      <c r="J127" s="355">
        <v>46.33</v>
      </c>
      <c r="K127" s="76"/>
      <c r="L127" s="417">
        <f>(H127*2.7)</f>
        <v>0</v>
      </c>
      <c r="M127" s="417">
        <f>(I127*$L$1)</f>
        <v>0</v>
      </c>
      <c r="N127" s="417">
        <f>(J127*$M$1)</f>
        <v>0</v>
      </c>
      <c r="O127"/>
      <c r="P127" s="418"/>
      <c r="Q127" s="417">
        <v>19</v>
      </c>
      <c r="R127" s="417">
        <v>126</v>
      </c>
      <c r="S127"/>
      <c r="T127" s="422"/>
      <c r="U127" s="419">
        <v>18.900000000000002</v>
      </c>
      <c r="V127" s="419">
        <v>125.09100000000001</v>
      </c>
      <c r="W127"/>
      <c r="X127"/>
      <c r="Y127"/>
      <c r="Z127"/>
      <c r="AA127"/>
      <c r="AB127"/>
      <c r="AC127"/>
      <c r="AD127"/>
      <c r="AE127"/>
      <c r="AF127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</row>
    <row r="128" spans="1:58" ht="13" customHeight="1" x14ac:dyDescent="0.25">
      <c r="A128"/>
      <c r="B128" s="472" t="s">
        <v>3161</v>
      </c>
      <c r="C128" s="472" t="s">
        <v>3162</v>
      </c>
      <c r="D128" s="473" t="s">
        <v>667</v>
      </c>
      <c r="E128" s="473" t="s">
        <v>691</v>
      </c>
      <c r="F128" s="474" t="s">
        <v>772</v>
      </c>
      <c r="G128" s="415"/>
      <c r="H128" s="416">
        <v>29</v>
      </c>
      <c r="I128" s="418"/>
      <c r="J128" s="418"/>
      <c r="K128" s="76"/>
      <c r="L128" s="417">
        <f>(H128*2.7)</f>
        <v>78.300000000000011</v>
      </c>
      <c r="M128" s="418"/>
      <c r="N128" s="418"/>
      <c r="O128"/>
      <c r="P128" s="417">
        <v>79</v>
      </c>
      <c r="Q128" s="418"/>
      <c r="R128" s="418"/>
      <c r="S128"/>
      <c r="T128" s="419">
        <v>78.300000000000011</v>
      </c>
      <c r="U128" s="420"/>
      <c r="V128" s="420"/>
      <c r="W128"/>
      <c r="X128"/>
      <c r="Y128"/>
      <c r="Z128"/>
      <c r="AA128"/>
      <c r="AB128"/>
      <c r="AC128"/>
      <c r="AD128"/>
      <c r="AE128"/>
      <c r="AF128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</row>
    <row r="129" spans="1:58" ht="13" customHeight="1" x14ac:dyDescent="0.25">
      <c r="A129"/>
      <c r="B129" s="472" t="s">
        <v>2251</v>
      </c>
      <c r="C129" s="472" t="s">
        <v>767</v>
      </c>
      <c r="D129" s="473" t="s">
        <v>818</v>
      </c>
      <c r="E129" s="478" t="s">
        <v>691</v>
      </c>
      <c r="F129" s="474" t="s">
        <v>765</v>
      </c>
      <c r="G129" s="415"/>
      <c r="H129" s="416">
        <v>49</v>
      </c>
      <c r="I129" s="418"/>
      <c r="J129" s="418"/>
      <c r="K129" s="76"/>
      <c r="L129" s="417">
        <f>(H129*2.7)</f>
        <v>132.30000000000001</v>
      </c>
      <c r="M129" s="418"/>
      <c r="N129" s="418"/>
      <c r="O129"/>
      <c r="P129" s="417">
        <v>133</v>
      </c>
      <c r="Q129" s="418"/>
      <c r="R129" s="418"/>
      <c r="S129"/>
      <c r="T129" s="419">
        <v>132.30000000000001</v>
      </c>
      <c r="U129" s="420"/>
      <c r="V129" s="420"/>
      <c r="W129"/>
      <c r="X129"/>
      <c r="Y129"/>
      <c r="Z129"/>
      <c r="AA129"/>
      <c r="AB129"/>
      <c r="AC129"/>
      <c r="AD129"/>
      <c r="AE129"/>
      <c r="AF12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</row>
    <row r="130" spans="1:58" ht="13" customHeight="1" x14ac:dyDescent="0.25">
      <c r="A130"/>
      <c r="B130" s="475" t="s">
        <v>3585</v>
      </c>
      <c r="C130" s="475" t="s">
        <v>798</v>
      </c>
      <c r="D130" s="473" t="s">
        <v>758</v>
      </c>
      <c r="E130" s="473" t="s">
        <v>691</v>
      </c>
      <c r="F130" s="474" t="s">
        <v>793</v>
      </c>
      <c r="G130" s="415"/>
      <c r="H130" s="426">
        <v>21</v>
      </c>
      <c r="I130" s="418"/>
      <c r="J130" s="418"/>
      <c r="K130" s="76"/>
      <c r="L130" s="417">
        <f>(H130*2.7)</f>
        <v>56.7</v>
      </c>
      <c r="M130" s="418"/>
      <c r="N130" s="418"/>
      <c r="O130"/>
      <c r="P130" s="417">
        <v>57</v>
      </c>
      <c r="Q130" s="418"/>
      <c r="R130" s="418"/>
      <c r="S130"/>
      <c r="T130" s="419">
        <v>56.7</v>
      </c>
      <c r="U130" s="420"/>
      <c r="V130" s="420"/>
      <c r="W130"/>
      <c r="X130"/>
      <c r="Y130"/>
      <c r="Z130"/>
      <c r="AA130"/>
      <c r="AB130"/>
      <c r="AC130"/>
      <c r="AD130"/>
      <c r="AE130"/>
      <c r="AF130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</row>
    <row r="131" spans="1:58" ht="13" customHeight="1" x14ac:dyDescent="0.25">
      <c r="A131"/>
      <c r="B131" s="472" t="s">
        <v>4070</v>
      </c>
      <c r="C131" s="472" t="s">
        <v>4071</v>
      </c>
      <c r="D131" s="473" t="s">
        <v>777</v>
      </c>
      <c r="E131" s="473" t="s">
        <v>691</v>
      </c>
      <c r="F131" s="474" t="s">
        <v>743</v>
      </c>
      <c r="G131" s="415"/>
      <c r="H131" s="421"/>
      <c r="I131" s="355">
        <v>0</v>
      </c>
      <c r="J131" s="355">
        <v>19.329999999999998</v>
      </c>
      <c r="K131" s="76"/>
      <c r="L131" s="417">
        <f>(H131*2.7)</f>
        <v>0</v>
      </c>
      <c r="M131" s="417">
        <f>(I131*$L$1)</f>
        <v>0</v>
      </c>
      <c r="N131" s="417">
        <f>(J131*$M$1)</f>
        <v>0</v>
      </c>
      <c r="O131"/>
      <c r="P131" s="418"/>
      <c r="Q131" s="417">
        <f>(M131*$L$1)</f>
        <v>0</v>
      </c>
      <c r="R131" s="417">
        <v>53</v>
      </c>
      <c r="S131"/>
      <c r="T131" s="422"/>
      <c r="U131" s="419">
        <v>0</v>
      </c>
      <c r="V131" s="419">
        <v>52.190999999999995</v>
      </c>
      <c r="W131"/>
      <c r="X131"/>
      <c r="Y131"/>
      <c r="Z131"/>
      <c r="AA131"/>
      <c r="AB131"/>
      <c r="AC131"/>
      <c r="AD131"/>
      <c r="AE131"/>
      <c r="AF131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</row>
    <row r="132" spans="1:58" ht="13" customHeight="1" x14ac:dyDescent="0.25">
      <c r="A132"/>
      <c r="B132" s="472" t="s">
        <v>4078</v>
      </c>
      <c r="C132" s="472" t="s">
        <v>4079</v>
      </c>
      <c r="D132" s="473" t="s">
        <v>783</v>
      </c>
      <c r="E132" s="473" t="s">
        <v>691</v>
      </c>
      <c r="F132" s="474" t="s">
        <v>765</v>
      </c>
      <c r="G132" s="415"/>
      <c r="H132" s="426">
        <v>29</v>
      </c>
      <c r="I132" s="418"/>
      <c r="J132" s="418"/>
      <c r="K132" s="76"/>
      <c r="L132" s="417">
        <f>(H132*2.7)</f>
        <v>78.300000000000011</v>
      </c>
      <c r="M132" s="418"/>
      <c r="N132" s="418"/>
      <c r="O132"/>
      <c r="P132" s="417">
        <v>79</v>
      </c>
      <c r="Q132" s="418"/>
      <c r="R132" s="418"/>
      <c r="S132"/>
      <c r="T132" s="419">
        <v>78.300000000000011</v>
      </c>
      <c r="U132" s="420"/>
      <c r="V132" s="420"/>
      <c r="W132"/>
      <c r="X132"/>
      <c r="Y132"/>
      <c r="Z132"/>
      <c r="AA132"/>
      <c r="AB132"/>
      <c r="AC132"/>
      <c r="AD132"/>
      <c r="AE132"/>
      <c r="AF132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</row>
    <row r="133" spans="1:58" ht="13" customHeight="1" x14ac:dyDescent="0.25">
      <c r="A133"/>
      <c r="B133" s="477" t="s">
        <v>4092</v>
      </c>
      <c r="C133" s="477" t="s">
        <v>1990</v>
      </c>
      <c r="D133" s="473" t="s">
        <v>756</v>
      </c>
      <c r="E133" s="473" t="s">
        <v>691</v>
      </c>
      <c r="F133" s="474" t="s">
        <v>746</v>
      </c>
      <c r="G133" s="415"/>
      <c r="H133" s="416">
        <v>55</v>
      </c>
      <c r="I133" s="418"/>
      <c r="J133" s="418"/>
      <c r="K133" s="76"/>
      <c r="L133" s="417">
        <f>(H133*2.7)</f>
        <v>148.5</v>
      </c>
      <c r="M133" s="418"/>
      <c r="N133" s="418"/>
      <c r="O133"/>
      <c r="P133" s="417">
        <v>149</v>
      </c>
      <c r="Q133" s="418"/>
      <c r="R133" s="418"/>
      <c r="S133"/>
      <c r="T133" s="419">
        <v>148.5</v>
      </c>
      <c r="U133" s="420"/>
      <c r="V133" s="420"/>
      <c r="W133"/>
      <c r="X133"/>
      <c r="Y133"/>
      <c r="Z133"/>
      <c r="AA133"/>
      <c r="AB133"/>
      <c r="AC133"/>
      <c r="AD133"/>
      <c r="AE133"/>
      <c r="AF133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</row>
    <row r="134" spans="1:58" ht="13" customHeight="1" x14ac:dyDescent="0.25">
      <c r="A134"/>
      <c r="B134" s="472" t="s">
        <v>3969</v>
      </c>
      <c r="C134" s="472" t="s">
        <v>1647</v>
      </c>
      <c r="D134" s="473" t="s">
        <v>784</v>
      </c>
      <c r="E134" s="473" t="s">
        <v>691</v>
      </c>
      <c r="F134" s="474" t="s">
        <v>754</v>
      </c>
      <c r="G134" s="415"/>
      <c r="H134" s="421"/>
      <c r="I134" s="355">
        <v>9</v>
      </c>
      <c r="J134" s="355">
        <v>59.67</v>
      </c>
      <c r="K134" s="76"/>
      <c r="L134" s="417">
        <f>(H134*2.7)</f>
        <v>0</v>
      </c>
      <c r="M134" s="417">
        <f>(I134*$L$1)</f>
        <v>0</v>
      </c>
      <c r="N134" s="417">
        <f>(J134*$M$1)</f>
        <v>0</v>
      </c>
      <c r="O134"/>
      <c r="P134" s="418"/>
      <c r="Q134" s="417">
        <v>25</v>
      </c>
      <c r="R134" s="417">
        <v>162</v>
      </c>
      <c r="S134"/>
      <c r="T134" s="422"/>
      <c r="U134" s="419">
        <v>24.3</v>
      </c>
      <c r="V134" s="419">
        <v>161.10900000000001</v>
      </c>
      <c r="W134"/>
      <c r="X134"/>
      <c r="Y134"/>
      <c r="Z134"/>
      <c r="AA134"/>
      <c r="AB134"/>
      <c r="AC134"/>
      <c r="AD134"/>
      <c r="AE134"/>
      <c r="AF134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</row>
    <row r="135" spans="1:58" ht="13" customHeight="1" x14ac:dyDescent="0.25">
      <c r="A135"/>
      <c r="B135" s="475" t="s">
        <v>1710</v>
      </c>
      <c r="C135" s="475" t="s">
        <v>652</v>
      </c>
      <c r="D135" s="473" t="s">
        <v>761</v>
      </c>
      <c r="E135" s="473" t="s">
        <v>691</v>
      </c>
      <c r="F135" s="474" t="s">
        <v>746</v>
      </c>
      <c r="G135" s="415"/>
      <c r="H135" s="416">
        <v>29</v>
      </c>
      <c r="I135" s="418"/>
      <c r="J135" s="418"/>
      <c r="K135" s="76"/>
      <c r="L135" s="417">
        <f>(H135*2.7)</f>
        <v>78.300000000000011</v>
      </c>
      <c r="M135" s="418"/>
      <c r="N135" s="418"/>
      <c r="O135"/>
      <c r="P135" s="417">
        <v>79</v>
      </c>
      <c r="Q135" s="418"/>
      <c r="R135" s="418"/>
      <c r="S135"/>
      <c r="T135" s="419">
        <v>78.300000000000011</v>
      </c>
      <c r="U135" s="420"/>
      <c r="V135" s="420"/>
      <c r="W135"/>
      <c r="X135"/>
      <c r="Y135"/>
      <c r="Z135"/>
      <c r="AA135"/>
      <c r="AB135"/>
      <c r="AC135"/>
      <c r="AD135"/>
      <c r="AE135"/>
      <c r="AF135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</row>
    <row r="136" spans="1:58" ht="13" customHeight="1" x14ac:dyDescent="0.25">
      <c r="A136"/>
      <c r="B136" s="475" t="s">
        <v>2273</v>
      </c>
      <c r="C136" s="475" t="s">
        <v>4100</v>
      </c>
      <c r="D136" s="473" t="s">
        <v>651</v>
      </c>
      <c r="E136" s="473" t="s">
        <v>691</v>
      </c>
      <c r="F136" s="474" t="s">
        <v>793</v>
      </c>
      <c r="G136" s="415"/>
      <c r="H136" s="416">
        <v>60</v>
      </c>
      <c r="I136" s="418"/>
      <c r="J136" s="418"/>
      <c r="K136" s="76"/>
      <c r="L136" s="417">
        <f>(H136*2.7)</f>
        <v>162</v>
      </c>
      <c r="M136" s="418"/>
      <c r="N136" s="418"/>
      <c r="O136"/>
      <c r="P136" s="417">
        <v>162</v>
      </c>
      <c r="Q136" s="418"/>
      <c r="R136" s="418"/>
      <c r="S136"/>
      <c r="T136" s="419">
        <v>162</v>
      </c>
      <c r="U136" s="420"/>
      <c r="V136" s="420"/>
      <c r="W136"/>
      <c r="X136"/>
      <c r="Y136"/>
      <c r="Z136"/>
      <c r="AA136"/>
      <c r="AB136"/>
      <c r="AC136"/>
      <c r="AD136"/>
      <c r="AE136"/>
      <c r="AF136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</row>
    <row r="137" spans="1:58" ht="13" customHeight="1" x14ac:dyDescent="0.25">
      <c r="A137"/>
      <c r="B137" s="472" t="s">
        <v>4859</v>
      </c>
      <c r="C137" s="472" t="s">
        <v>4860</v>
      </c>
      <c r="D137" s="473" t="s">
        <v>1641</v>
      </c>
      <c r="E137" s="478" t="s">
        <v>691</v>
      </c>
      <c r="F137" s="476" t="s">
        <v>772</v>
      </c>
      <c r="G137" s="425"/>
      <c r="H137" s="416">
        <v>21</v>
      </c>
      <c r="I137" s="418"/>
      <c r="J137" s="418"/>
      <c r="K137" s="76"/>
      <c r="L137" s="429">
        <f>(H137*2.7)</f>
        <v>56.7</v>
      </c>
      <c r="M137" s="429">
        <f>(I137*2.7)</f>
        <v>0</v>
      </c>
      <c r="N137" s="429">
        <f>(J137*2.7)</f>
        <v>0</v>
      </c>
      <c r="O137" s="76"/>
      <c r="P137" s="429"/>
      <c r="Q137" s="365"/>
      <c r="R137" s="365"/>
      <c r="S137" s="76"/>
      <c r="T137" s="430">
        <f>(L137)</f>
        <v>56.7</v>
      </c>
      <c r="U137" s="420"/>
      <c r="V137" s="420"/>
      <c r="W137"/>
      <c r="X137"/>
      <c r="Y137"/>
      <c r="Z137"/>
      <c r="AA137"/>
      <c r="AB137"/>
      <c r="AC137"/>
      <c r="AD137"/>
      <c r="AE137"/>
      <c r="AF137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</row>
    <row r="138" spans="1:58" ht="13" customHeight="1" x14ac:dyDescent="0.25">
      <c r="A138"/>
      <c r="B138" s="475" t="s">
        <v>1712</v>
      </c>
      <c r="C138" s="472" t="s">
        <v>631</v>
      </c>
      <c r="D138" s="473" t="s">
        <v>769</v>
      </c>
      <c r="E138" s="473" t="s">
        <v>691</v>
      </c>
      <c r="F138" s="474" t="s">
        <v>743</v>
      </c>
      <c r="G138" s="415"/>
      <c r="H138" s="421"/>
      <c r="I138" s="355">
        <v>0</v>
      </c>
      <c r="J138" s="355">
        <v>0</v>
      </c>
      <c r="K138" s="76"/>
      <c r="L138" s="417">
        <f>(H138*2.7)</f>
        <v>0</v>
      </c>
      <c r="M138" s="417">
        <f>(I138*$L$1)</f>
        <v>0</v>
      </c>
      <c r="N138" s="417">
        <f>(J138*$M$1)</f>
        <v>0</v>
      </c>
      <c r="O138"/>
      <c r="P138" s="418"/>
      <c r="Q138" s="417">
        <f>(M138*$L$1)</f>
        <v>0</v>
      </c>
      <c r="R138" s="417">
        <v>0</v>
      </c>
      <c r="S138"/>
      <c r="T138" s="422"/>
      <c r="U138" s="419">
        <v>0</v>
      </c>
      <c r="V138" s="419">
        <v>0</v>
      </c>
      <c r="W138"/>
      <c r="X138"/>
      <c r="Y138"/>
      <c r="Z138"/>
      <c r="AA138"/>
      <c r="AB138"/>
      <c r="AC138"/>
      <c r="AD138"/>
      <c r="AE138"/>
      <c r="AF138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</row>
    <row r="139" spans="1:58" ht="13" customHeight="1" x14ac:dyDescent="0.25">
      <c r="A139"/>
      <c r="B139" s="472" t="s">
        <v>4883</v>
      </c>
      <c r="C139" s="472" t="s">
        <v>1242</v>
      </c>
      <c r="D139" s="473" t="s">
        <v>777</v>
      </c>
      <c r="E139" s="478" t="s">
        <v>691</v>
      </c>
      <c r="F139" s="476" t="s">
        <v>743</v>
      </c>
      <c r="G139" s="425"/>
      <c r="H139" s="421"/>
      <c r="I139" s="429">
        <v>2</v>
      </c>
      <c r="J139" s="429">
        <v>26.67</v>
      </c>
      <c r="K139" s="76"/>
      <c r="L139" s="429">
        <f>(H139*2.7)</f>
        <v>0</v>
      </c>
      <c r="M139" s="429">
        <f>(I139*2.7)</f>
        <v>5.4</v>
      </c>
      <c r="N139" s="429">
        <f>(J139*2.7)</f>
        <v>72.009000000000015</v>
      </c>
      <c r="O139" s="76"/>
      <c r="P139" s="429"/>
      <c r="Q139" s="365"/>
      <c r="R139" s="365"/>
      <c r="S139" s="76"/>
      <c r="T139" s="422"/>
      <c r="U139" s="430">
        <f>(M139)</f>
        <v>5.4</v>
      </c>
      <c r="V139" s="430">
        <f>(N139)</f>
        <v>72.009000000000015</v>
      </c>
      <c r="W139"/>
      <c r="X139"/>
      <c r="Y139"/>
      <c r="Z139"/>
      <c r="AA139"/>
      <c r="AB139"/>
      <c r="AC139"/>
      <c r="AD139"/>
      <c r="AE139"/>
      <c r="AF13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</row>
    <row r="140" spans="1:58" ht="13" customHeight="1" x14ac:dyDescent="0.25">
      <c r="A140"/>
      <c r="B140" s="475" t="s">
        <v>3888</v>
      </c>
      <c r="C140" s="472" t="s">
        <v>2890</v>
      </c>
      <c r="D140" s="473" t="s">
        <v>776</v>
      </c>
      <c r="E140" s="473" t="s">
        <v>691</v>
      </c>
      <c r="F140" s="474" t="s">
        <v>754</v>
      </c>
      <c r="G140" s="415"/>
      <c r="H140" s="421"/>
      <c r="I140" s="355">
        <v>11</v>
      </c>
      <c r="J140" s="355">
        <v>69.67</v>
      </c>
      <c r="K140" s="76"/>
      <c r="L140" s="417">
        <f>(H140*2.7)</f>
        <v>0</v>
      </c>
      <c r="M140" s="417">
        <f>(I140*$L$1)</f>
        <v>0</v>
      </c>
      <c r="N140" s="417">
        <f>(J140*$M$1)</f>
        <v>0</v>
      </c>
      <c r="O140"/>
      <c r="P140" s="418"/>
      <c r="Q140" s="417">
        <v>30</v>
      </c>
      <c r="R140" s="417">
        <v>189</v>
      </c>
      <c r="S140"/>
      <c r="T140" s="422"/>
      <c r="U140" s="419">
        <v>29.700000000000003</v>
      </c>
      <c r="V140" s="419">
        <v>188.10900000000001</v>
      </c>
      <c r="W140"/>
      <c r="X140"/>
      <c r="Y140"/>
      <c r="Z140"/>
      <c r="AA140"/>
      <c r="AB140"/>
      <c r="AC140"/>
      <c r="AD140"/>
      <c r="AE140"/>
      <c r="AF140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</row>
    <row r="141" spans="1:58" ht="13" customHeight="1" x14ac:dyDescent="0.25">
      <c r="A141"/>
      <c r="B141" s="472" t="s">
        <v>3964</v>
      </c>
      <c r="C141" s="472" t="s">
        <v>3965</v>
      </c>
      <c r="D141" s="473" t="s">
        <v>748</v>
      </c>
      <c r="E141" s="473" t="s">
        <v>691</v>
      </c>
      <c r="F141" s="474" t="s">
        <v>746</v>
      </c>
      <c r="G141" s="415"/>
      <c r="H141" s="426">
        <v>59</v>
      </c>
      <c r="I141" s="418"/>
      <c r="J141" s="418"/>
      <c r="K141" s="76"/>
      <c r="L141" s="417">
        <f>(H141*2.7)</f>
        <v>159.30000000000001</v>
      </c>
      <c r="M141" s="418"/>
      <c r="N141" s="418"/>
      <c r="O141"/>
      <c r="P141" s="417">
        <v>160</v>
      </c>
      <c r="Q141" s="418"/>
      <c r="R141" s="418"/>
      <c r="S141"/>
      <c r="T141" s="419">
        <v>159.30000000000001</v>
      </c>
      <c r="U141" s="420"/>
      <c r="V141" s="420"/>
      <c r="W141"/>
      <c r="X141"/>
      <c r="Y141"/>
      <c r="Z141"/>
      <c r="AA141"/>
      <c r="AB141"/>
      <c r="AC141"/>
      <c r="AD141"/>
      <c r="AE141"/>
      <c r="AF141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</row>
    <row r="142" spans="1:58" ht="13" customHeight="1" x14ac:dyDescent="0.25">
      <c r="A142"/>
      <c r="B142" s="472" t="s">
        <v>3972</v>
      </c>
      <c r="C142" s="472" t="s">
        <v>771</v>
      </c>
      <c r="D142" s="473" t="s">
        <v>775</v>
      </c>
      <c r="E142" s="473" t="s">
        <v>691</v>
      </c>
      <c r="F142" s="474" t="s">
        <v>746</v>
      </c>
      <c r="G142" s="415"/>
      <c r="H142" s="416">
        <v>40</v>
      </c>
      <c r="I142" s="429"/>
      <c r="J142" s="429"/>
      <c r="K142" s="76"/>
      <c r="L142" s="429">
        <f>(H142*2.7)</f>
        <v>108</v>
      </c>
      <c r="M142" s="365"/>
      <c r="N142" s="365"/>
      <c r="O142" s="76"/>
      <c r="P142" s="429">
        <v>108</v>
      </c>
      <c r="Q142" s="365"/>
      <c r="R142" s="365"/>
      <c r="S142" s="76"/>
      <c r="T142" s="430">
        <v>108</v>
      </c>
      <c r="U142" s="430"/>
      <c r="V142" s="430"/>
      <c r="W142"/>
      <c r="X142"/>
      <c r="Y142"/>
      <c r="Z142"/>
      <c r="AA142"/>
      <c r="AB142"/>
      <c r="AC142"/>
      <c r="AD142"/>
      <c r="AE142"/>
      <c r="AF142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</row>
    <row r="143" spans="1:58" ht="13" customHeight="1" x14ac:dyDescent="0.25">
      <c r="A143"/>
      <c r="B143" s="472" t="s">
        <v>4912</v>
      </c>
      <c r="C143" s="472" t="s">
        <v>4913</v>
      </c>
      <c r="D143" s="473" t="s">
        <v>783</v>
      </c>
      <c r="E143" s="478" t="s">
        <v>691</v>
      </c>
      <c r="F143" s="476" t="s">
        <v>743</v>
      </c>
      <c r="G143" s="425"/>
      <c r="H143" s="421"/>
      <c r="I143" s="429">
        <v>1</v>
      </c>
      <c r="J143" s="429">
        <v>26.33</v>
      </c>
      <c r="K143" s="76"/>
      <c r="L143" s="429">
        <f>(H143*2.7)</f>
        <v>0</v>
      </c>
      <c r="M143" s="429">
        <f>(I143*2.7)</f>
        <v>2.7</v>
      </c>
      <c r="N143" s="429">
        <f>(J143*2.7)</f>
        <v>71.090999999999994</v>
      </c>
      <c r="O143" s="76"/>
      <c r="P143" s="429"/>
      <c r="Q143" s="365"/>
      <c r="R143" s="365"/>
      <c r="S143" s="76"/>
      <c r="T143" s="422"/>
      <c r="U143" s="430">
        <f>(M143)</f>
        <v>2.7</v>
      </c>
      <c r="V143" s="430">
        <f>(N143)</f>
        <v>71.090999999999994</v>
      </c>
      <c r="W143"/>
      <c r="X143"/>
      <c r="Y143"/>
      <c r="Z143"/>
      <c r="AA143"/>
      <c r="AB143"/>
      <c r="AC143"/>
      <c r="AD143"/>
      <c r="AE143"/>
      <c r="AF143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</row>
    <row r="144" spans="1:58" ht="13" customHeight="1" x14ac:dyDescent="0.25">
      <c r="A144"/>
      <c r="B144" s="472" t="s">
        <v>4916</v>
      </c>
      <c r="C144" s="472" t="s">
        <v>4917</v>
      </c>
      <c r="D144" s="473" t="s">
        <v>768</v>
      </c>
      <c r="E144" s="478" t="s">
        <v>691</v>
      </c>
      <c r="F144" s="476" t="s">
        <v>762</v>
      </c>
      <c r="G144" s="425"/>
      <c r="H144" s="416">
        <v>13</v>
      </c>
      <c r="I144" s="392"/>
      <c r="J144" s="392"/>
      <c r="K144" s="76"/>
      <c r="L144" s="429">
        <f>(H144*2.7)</f>
        <v>35.1</v>
      </c>
      <c r="M144" s="429">
        <f>(I144*2.7)</f>
        <v>0</v>
      </c>
      <c r="N144" s="429">
        <f>(J144*2.7)</f>
        <v>0</v>
      </c>
      <c r="O144" s="76"/>
      <c r="P144" s="429"/>
      <c r="Q144" s="365"/>
      <c r="R144" s="365"/>
      <c r="S144" s="76"/>
      <c r="T144" s="430">
        <f>(L144)</f>
        <v>35.1</v>
      </c>
      <c r="U144" s="420"/>
      <c r="V144" s="420"/>
      <c r="W144"/>
      <c r="X144"/>
      <c r="Y144"/>
      <c r="Z144"/>
      <c r="AA144"/>
      <c r="AB144"/>
      <c r="AC144"/>
      <c r="AD144"/>
      <c r="AE144"/>
      <c r="AF144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</row>
    <row r="145" spans="1:58" ht="13" customHeight="1" x14ac:dyDescent="0.25">
      <c r="A145"/>
      <c r="B145" s="472" t="s">
        <v>3968</v>
      </c>
      <c r="C145" s="472" t="s">
        <v>536</v>
      </c>
      <c r="D145" s="473" t="s">
        <v>784</v>
      </c>
      <c r="E145" s="473" t="s">
        <v>691</v>
      </c>
      <c r="F145" s="474" t="s">
        <v>754</v>
      </c>
      <c r="G145" s="415"/>
      <c r="H145" s="421"/>
      <c r="I145" s="355">
        <v>11</v>
      </c>
      <c r="J145" s="355">
        <v>56</v>
      </c>
      <c r="K145" s="76"/>
      <c r="L145" s="417">
        <f>(H145*2.7)</f>
        <v>0</v>
      </c>
      <c r="M145" s="417">
        <f>(I145*$L$1)</f>
        <v>0</v>
      </c>
      <c r="N145" s="417">
        <f>(J145*$M$1)</f>
        <v>0</v>
      </c>
      <c r="O145"/>
      <c r="P145" s="418"/>
      <c r="Q145" s="417">
        <v>30</v>
      </c>
      <c r="R145" s="417">
        <v>152</v>
      </c>
      <c r="S145"/>
      <c r="T145" s="422"/>
      <c r="U145" s="419">
        <v>29.700000000000003</v>
      </c>
      <c r="V145" s="419">
        <v>151.20000000000002</v>
      </c>
      <c r="W145"/>
      <c r="X145"/>
      <c r="Y145"/>
      <c r="Z145"/>
      <c r="AA145"/>
      <c r="AB145"/>
      <c r="AC145"/>
      <c r="AD145"/>
      <c r="AE145"/>
      <c r="AF145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</row>
    <row r="146" spans="1:58" ht="13" customHeight="1" x14ac:dyDescent="0.25">
      <c r="A146"/>
      <c r="B146" s="475" t="s">
        <v>1298</v>
      </c>
      <c r="C146" s="475" t="s">
        <v>744</v>
      </c>
      <c r="D146" s="473" t="s">
        <v>783</v>
      </c>
      <c r="E146" s="473" t="s">
        <v>691</v>
      </c>
      <c r="F146" s="474" t="s">
        <v>762</v>
      </c>
      <c r="G146" s="415"/>
      <c r="H146" s="416">
        <v>43</v>
      </c>
      <c r="I146" s="418"/>
      <c r="J146" s="418"/>
      <c r="K146" s="76"/>
      <c r="L146" s="417">
        <f>(H146*2.7)</f>
        <v>116.10000000000001</v>
      </c>
      <c r="M146" s="418"/>
      <c r="N146" s="418"/>
      <c r="O146"/>
      <c r="P146" s="417">
        <v>117</v>
      </c>
      <c r="Q146" s="418"/>
      <c r="R146" s="418"/>
      <c r="S146"/>
      <c r="T146" s="419">
        <v>116.10000000000001</v>
      </c>
      <c r="U146" s="420"/>
      <c r="V146" s="420"/>
      <c r="W146"/>
      <c r="X146"/>
      <c r="Y146"/>
      <c r="Z146"/>
      <c r="AA146"/>
      <c r="AB146"/>
      <c r="AC146"/>
      <c r="AD146"/>
      <c r="AE146"/>
      <c r="AF146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</row>
    <row r="147" spans="1:58" ht="13" customHeight="1" x14ac:dyDescent="0.25">
      <c r="A147"/>
      <c r="B147" s="475" t="s">
        <v>4938</v>
      </c>
      <c r="C147" s="475" t="s">
        <v>202</v>
      </c>
      <c r="D147" s="473" t="s">
        <v>647</v>
      </c>
      <c r="E147" s="473" t="s">
        <v>691</v>
      </c>
      <c r="F147" s="474" t="s">
        <v>743</v>
      </c>
      <c r="G147" s="415"/>
      <c r="H147" s="421"/>
      <c r="I147" s="355">
        <v>0</v>
      </c>
      <c r="J147" s="355">
        <v>27</v>
      </c>
      <c r="K147" s="76"/>
      <c r="L147" s="429">
        <f>(H147*2.7)</f>
        <v>0</v>
      </c>
      <c r="M147" s="429">
        <f>(I147*2.7)</f>
        <v>0</v>
      </c>
      <c r="N147" s="429">
        <f>(J147*2.7)</f>
        <v>72.900000000000006</v>
      </c>
      <c r="O147" s="76"/>
      <c r="P147" s="365"/>
      <c r="Q147" s="429"/>
      <c r="R147" s="429"/>
      <c r="S147" s="76"/>
      <c r="T147" s="422"/>
      <c r="U147" s="430">
        <f>(M147)</f>
        <v>0</v>
      </c>
      <c r="V147" s="430">
        <f>(N147)</f>
        <v>72.900000000000006</v>
      </c>
      <c r="W147"/>
      <c r="X147"/>
      <c r="Y147"/>
      <c r="Z147"/>
      <c r="AA147"/>
      <c r="AB147"/>
      <c r="AC147"/>
      <c r="AD147"/>
      <c r="AE147"/>
      <c r="AF147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</row>
    <row r="148" spans="1:58" ht="13" customHeight="1" x14ac:dyDescent="0.25">
      <c r="A148"/>
      <c r="B148" s="472" t="s">
        <v>3573</v>
      </c>
      <c r="C148" s="472" t="s">
        <v>832</v>
      </c>
      <c r="D148" s="473" t="s">
        <v>795</v>
      </c>
      <c r="E148" s="473" t="s">
        <v>691</v>
      </c>
      <c r="F148" s="474" t="s">
        <v>754</v>
      </c>
      <c r="G148" s="415"/>
      <c r="H148" s="421"/>
      <c r="I148" s="355">
        <v>5</v>
      </c>
      <c r="J148" s="358">
        <v>21.67</v>
      </c>
      <c r="K148" s="76"/>
      <c r="L148" s="417">
        <f>(H148*2.7)</f>
        <v>0</v>
      </c>
      <c r="M148" s="417">
        <f>(I148*$L$1)</f>
        <v>0</v>
      </c>
      <c r="N148" s="417">
        <f>(J148*$M$1)</f>
        <v>0</v>
      </c>
      <c r="O148"/>
      <c r="P148" s="418"/>
      <c r="Q148" s="417">
        <v>14</v>
      </c>
      <c r="R148" s="417">
        <v>59</v>
      </c>
      <c r="S148"/>
      <c r="T148" s="422"/>
      <c r="U148" s="419">
        <v>13.5</v>
      </c>
      <c r="V148" s="419">
        <v>58.509000000000007</v>
      </c>
      <c r="W148"/>
      <c r="X148"/>
      <c r="Y148"/>
      <c r="Z148"/>
      <c r="AA148"/>
      <c r="AB148"/>
      <c r="AC148"/>
      <c r="AD148"/>
      <c r="AE148"/>
      <c r="AF148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</row>
    <row r="149" spans="1:58" ht="13" customHeight="1" x14ac:dyDescent="0.25">
      <c r="A149"/>
      <c r="B149" s="472" t="s">
        <v>688</v>
      </c>
      <c r="C149" s="472" t="s">
        <v>685</v>
      </c>
      <c r="D149" s="473" t="s">
        <v>734</v>
      </c>
      <c r="E149" s="473" t="s">
        <v>691</v>
      </c>
      <c r="F149" s="474" t="s">
        <v>743</v>
      </c>
      <c r="G149" s="415"/>
      <c r="H149" s="421"/>
      <c r="I149" s="355">
        <v>1</v>
      </c>
      <c r="J149" s="355">
        <v>10</v>
      </c>
      <c r="K149" s="76"/>
      <c r="L149" s="417">
        <f>(H149*2.7)</f>
        <v>0</v>
      </c>
      <c r="M149" s="417">
        <f>(I149*$L$1)</f>
        <v>0</v>
      </c>
      <c r="N149" s="417">
        <f>(J149*$M$1)</f>
        <v>0</v>
      </c>
      <c r="O149"/>
      <c r="P149" s="418"/>
      <c r="Q149" s="417">
        <v>3</v>
      </c>
      <c r="R149" s="417">
        <v>27</v>
      </c>
      <c r="S149"/>
      <c r="T149" s="422"/>
      <c r="U149" s="419">
        <v>2.7</v>
      </c>
      <c r="V149" s="419">
        <v>27</v>
      </c>
      <c r="W149"/>
      <c r="X149"/>
      <c r="Y149"/>
      <c r="Z149"/>
      <c r="AA149"/>
      <c r="AB149"/>
      <c r="AC149"/>
      <c r="AD149"/>
      <c r="AE149"/>
      <c r="AF14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</row>
    <row r="150" spans="1:58" ht="13" customHeight="1" x14ac:dyDescent="0.25">
      <c r="A150"/>
      <c r="B150" s="472" t="s">
        <v>773</v>
      </c>
      <c r="C150" s="472" t="s">
        <v>3478</v>
      </c>
      <c r="D150" s="473" t="s">
        <v>1641</v>
      </c>
      <c r="E150" s="473" t="s">
        <v>691</v>
      </c>
      <c r="F150" s="474" t="s">
        <v>754</v>
      </c>
      <c r="G150" s="415"/>
      <c r="H150" s="421"/>
      <c r="I150" s="355">
        <v>11</v>
      </c>
      <c r="J150" s="355">
        <v>57.33</v>
      </c>
      <c r="K150" s="76"/>
      <c r="L150" s="417">
        <f>(H150*2.7)</f>
        <v>0</v>
      </c>
      <c r="M150" s="417">
        <f>(I150*$L$1)</f>
        <v>0</v>
      </c>
      <c r="N150" s="417">
        <f>(J150*$M$1)</f>
        <v>0</v>
      </c>
      <c r="O150"/>
      <c r="P150" s="418"/>
      <c r="Q150" s="417">
        <v>30</v>
      </c>
      <c r="R150" s="417">
        <v>155</v>
      </c>
      <c r="S150"/>
      <c r="T150" s="422"/>
      <c r="U150" s="419">
        <v>29.700000000000003</v>
      </c>
      <c r="V150" s="419">
        <v>154.791</v>
      </c>
      <c r="W150"/>
      <c r="X150"/>
      <c r="Y150"/>
      <c r="Z150"/>
      <c r="AA150"/>
      <c r="AB150"/>
      <c r="AC150"/>
      <c r="AD150"/>
      <c r="AE150"/>
      <c r="AF150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</row>
    <row r="151" spans="1:58" ht="13" customHeight="1" x14ac:dyDescent="0.25">
      <c r="A151"/>
      <c r="B151" s="475" t="s">
        <v>680</v>
      </c>
      <c r="C151" s="475" t="s">
        <v>4937</v>
      </c>
      <c r="D151" s="473" t="s">
        <v>777</v>
      </c>
      <c r="E151" s="473" t="s">
        <v>691</v>
      </c>
      <c r="F151" s="474" t="s">
        <v>796</v>
      </c>
      <c r="G151" s="415"/>
      <c r="H151" s="416">
        <v>21</v>
      </c>
      <c r="I151" s="355"/>
      <c r="J151" s="355"/>
      <c r="K151" s="76"/>
      <c r="L151" s="429">
        <f>(H151*2.7)</f>
        <v>56.7</v>
      </c>
      <c r="M151" s="429">
        <f>(I151*2.7)</f>
        <v>0</v>
      </c>
      <c r="N151" s="429">
        <f>(J151*2.7)</f>
        <v>0</v>
      </c>
      <c r="O151" s="76"/>
      <c r="P151" s="365"/>
      <c r="Q151" s="429"/>
      <c r="R151" s="429"/>
      <c r="S151" s="76"/>
      <c r="T151" s="430">
        <f>(L151)</f>
        <v>56.7</v>
      </c>
      <c r="U151" s="430"/>
      <c r="V151" s="430"/>
      <c r="W151"/>
      <c r="X151"/>
      <c r="Y151"/>
      <c r="Z151"/>
      <c r="AA151"/>
      <c r="AB151"/>
      <c r="AC151"/>
      <c r="AD151"/>
      <c r="AE151"/>
      <c r="AF151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</row>
    <row r="152" spans="1:58" ht="13" customHeight="1" x14ac:dyDescent="0.25">
      <c r="A152"/>
      <c r="B152" s="472" t="s">
        <v>3950</v>
      </c>
      <c r="C152" s="472" t="s">
        <v>3951</v>
      </c>
      <c r="D152" s="473" t="s">
        <v>734</v>
      </c>
      <c r="E152" s="473" t="s">
        <v>691</v>
      </c>
      <c r="F152" s="474" t="s">
        <v>772</v>
      </c>
      <c r="G152" s="415"/>
      <c r="H152" s="416">
        <v>19</v>
      </c>
      <c r="I152" s="418"/>
      <c r="J152" s="418"/>
      <c r="K152" s="76"/>
      <c r="L152" s="417">
        <f>(H152*2.7)</f>
        <v>51.300000000000004</v>
      </c>
      <c r="M152" s="418"/>
      <c r="N152" s="418"/>
      <c r="O152"/>
      <c r="P152" s="417">
        <v>52</v>
      </c>
      <c r="Q152" s="418"/>
      <c r="R152" s="418"/>
      <c r="S152"/>
      <c r="T152" s="419">
        <v>51.300000000000004</v>
      </c>
      <c r="U152" s="420"/>
      <c r="V152" s="420"/>
      <c r="W152"/>
      <c r="X152"/>
      <c r="Y152"/>
      <c r="Z152"/>
      <c r="AA152"/>
      <c r="AB152"/>
      <c r="AC152"/>
      <c r="AD152"/>
      <c r="AE152"/>
      <c r="AF152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</row>
    <row r="153" spans="1:58" ht="13" customHeight="1" x14ac:dyDescent="0.25">
      <c r="A153"/>
      <c r="B153" s="475" t="s">
        <v>3594</v>
      </c>
      <c r="C153" s="475" t="s">
        <v>638</v>
      </c>
      <c r="D153" s="473" t="s">
        <v>777</v>
      </c>
      <c r="E153" s="473" t="s">
        <v>691</v>
      </c>
      <c r="F153" s="474" t="s">
        <v>746</v>
      </c>
      <c r="G153" s="415"/>
      <c r="H153" s="416">
        <v>36</v>
      </c>
      <c r="I153" s="418"/>
      <c r="J153" s="418"/>
      <c r="K153" s="76"/>
      <c r="L153" s="417">
        <f>(H153*2.7)</f>
        <v>97.2</v>
      </c>
      <c r="M153" s="418"/>
      <c r="N153" s="418"/>
      <c r="O153"/>
      <c r="P153" s="417">
        <v>98</v>
      </c>
      <c r="Q153" s="418"/>
      <c r="R153" s="418"/>
      <c r="S153"/>
      <c r="T153" s="419">
        <v>97.2</v>
      </c>
      <c r="U153" s="420"/>
      <c r="V153" s="420"/>
      <c r="W153"/>
      <c r="X153"/>
      <c r="Y153"/>
      <c r="Z153"/>
      <c r="AA153"/>
      <c r="AB153"/>
      <c r="AC153"/>
      <c r="AD153"/>
      <c r="AE153"/>
      <c r="AF153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</row>
    <row r="154" spans="1:58" ht="13" customHeight="1" x14ac:dyDescent="0.25">
      <c r="A154"/>
      <c r="B154" s="472" t="s">
        <v>3986</v>
      </c>
      <c r="C154" s="472" t="s">
        <v>813</v>
      </c>
      <c r="D154" s="473" t="s">
        <v>748</v>
      </c>
      <c r="E154" s="473" t="s">
        <v>691</v>
      </c>
      <c r="F154" s="474" t="s">
        <v>762</v>
      </c>
      <c r="G154" s="415"/>
      <c r="H154" s="416">
        <v>17</v>
      </c>
      <c r="I154" s="418"/>
      <c r="J154" s="418"/>
      <c r="K154" s="76"/>
      <c r="L154" s="417">
        <f>(H154*2.7)</f>
        <v>45.900000000000006</v>
      </c>
      <c r="M154" s="418"/>
      <c r="N154" s="418"/>
      <c r="O154"/>
      <c r="P154" s="417">
        <v>46</v>
      </c>
      <c r="Q154" s="418"/>
      <c r="R154" s="418"/>
      <c r="S154"/>
      <c r="T154" s="419">
        <v>45.900000000000006</v>
      </c>
      <c r="U154" s="420"/>
      <c r="V154" s="420"/>
      <c r="W154"/>
      <c r="X154"/>
      <c r="Y154"/>
      <c r="Z154"/>
      <c r="AA154"/>
      <c r="AB154"/>
      <c r="AC154"/>
      <c r="AD154"/>
      <c r="AE154"/>
      <c r="AF154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</row>
    <row r="155" spans="1:58" ht="13" customHeight="1" x14ac:dyDescent="0.25">
      <c r="A155"/>
      <c r="B155" s="475" t="s">
        <v>2604</v>
      </c>
      <c r="C155" s="472" t="s">
        <v>1277</v>
      </c>
      <c r="D155" s="473" t="s">
        <v>758</v>
      </c>
      <c r="E155" s="478" t="s">
        <v>691</v>
      </c>
      <c r="F155" s="474" t="s">
        <v>754</v>
      </c>
      <c r="G155" s="415"/>
      <c r="H155" s="421"/>
      <c r="I155" s="355">
        <v>10</v>
      </c>
      <c r="J155" s="355">
        <v>44</v>
      </c>
      <c r="K155" s="76"/>
      <c r="L155" s="417">
        <f>(H155*2.7)</f>
        <v>0</v>
      </c>
      <c r="M155" s="417">
        <f>(I155*$L$1)</f>
        <v>0</v>
      </c>
      <c r="N155" s="417">
        <f>(J155*$M$1)</f>
        <v>0</v>
      </c>
      <c r="O155"/>
      <c r="P155" s="418"/>
      <c r="Q155" s="417">
        <v>27</v>
      </c>
      <c r="R155" s="417">
        <v>119</v>
      </c>
      <c r="S155"/>
      <c r="T155" s="422"/>
      <c r="U155" s="419">
        <v>27</v>
      </c>
      <c r="V155" s="419">
        <v>118.80000000000001</v>
      </c>
      <c r="W155"/>
      <c r="X155"/>
      <c r="Y155"/>
      <c r="Z155"/>
      <c r="AA155"/>
      <c r="AB155"/>
      <c r="AC155"/>
      <c r="AD155"/>
      <c r="AE155"/>
      <c r="AF155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</row>
    <row r="156" spans="1:58" ht="13" customHeight="1" x14ac:dyDescent="0.25">
      <c r="A156"/>
      <c r="B156" s="472" t="s">
        <v>3543</v>
      </c>
      <c r="C156" s="472" t="s">
        <v>3995</v>
      </c>
      <c r="D156" s="473" t="s">
        <v>764</v>
      </c>
      <c r="E156" s="473" t="s">
        <v>691</v>
      </c>
      <c r="F156" s="474" t="s">
        <v>743</v>
      </c>
      <c r="G156" s="415"/>
      <c r="H156" s="421"/>
      <c r="I156" s="355">
        <v>0</v>
      </c>
      <c r="J156" s="355">
        <v>0</v>
      </c>
      <c r="K156" s="76"/>
      <c r="L156" s="417">
        <f>(H156*2.7)</f>
        <v>0</v>
      </c>
      <c r="M156" s="417">
        <f>(I156*$L$1)</f>
        <v>0</v>
      </c>
      <c r="N156" s="417">
        <f>(J156*$M$1)</f>
        <v>0</v>
      </c>
      <c r="O156"/>
      <c r="P156" s="418"/>
      <c r="Q156" s="417">
        <f>(M156*$L$1)</f>
        <v>0</v>
      </c>
      <c r="R156" s="417">
        <v>0</v>
      </c>
      <c r="S156"/>
      <c r="T156" s="422"/>
      <c r="U156" s="419">
        <v>0</v>
      </c>
      <c r="V156" s="419">
        <v>0</v>
      </c>
      <c r="W156"/>
      <c r="X156"/>
      <c r="Y156"/>
      <c r="Z156"/>
      <c r="AA156"/>
      <c r="AB156"/>
      <c r="AC156"/>
      <c r="AD156"/>
      <c r="AE156"/>
      <c r="AF156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</row>
    <row r="157" spans="1:58" ht="13" customHeight="1" x14ac:dyDescent="0.25">
      <c r="A157"/>
      <c r="B157" s="472" t="s">
        <v>3987</v>
      </c>
      <c r="C157" s="472" t="s">
        <v>621</v>
      </c>
      <c r="D157" s="473" t="s">
        <v>647</v>
      </c>
      <c r="E157" s="473" t="s">
        <v>691</v>
      </c>
      <c r="F157" s="474" t="s">
        <v>746</v>
      </c>
      <c r="G157" s="415"/>
      <c r="H157" s="416">
        <v>40</v>
      </c>
      <c r="I157" s="418"/>
      <c r="J157" s="418"/>
      <c r="K157" s="76"/>
      <c r="L157" s="429">
        <f>(H157*2.7)</f>
        <v>108</v>
      </c>
      <c r="M157" s="365"/>
      <c r="N157" s="365"/>
      <c r="O157" s="76"/>
      <c r="P157" s="429">
        <v>108</v>
      </c>
      <c r="Q157" s="365"/>
      <c r="R157" s="365"/>
      <c r="S157" s="76"/>
      <c r="T157" s="430">
        <v>108</v>
      </c>
      <c r="U157" s="420"/>
      <c r="V157" s="420"/>
      <c r="W157"/>
      <c r="X157"/>
      <c r="Y157"/>
      <c r="Z157"/>
      <c r="AA157"/>
      <c r="AB157"/>
      <c r="AC157"/>
      <c r="AD157"/>
      <c r="AE157"/>
      <c r="AF157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</row>
    <row r="158" spans="1:58" ht="13" customHeight="1" x14ac:dyDescent="0.25">
      <c r="A158"/>
      <c r="B158" s="475" t="s">
        <v>5000</v>
      </c>
      <c r="C158" s="475" t="s">
        <v>700</v>
      </c>
      <c r="D158" s="473" t="s">
        <v>748</v>
      </c>
      <c r="E158" s="473" t="s">
        <v>691</v>
      </c>
      <c r="F158" s="474" t="s">
        <v>743</v>
      </c>
      <c r="G158" s="415"/>
      <c r="H158" s="421"/>
      <c r="I158" s="355">
        <v>1</v>
      </c>
      <c r="J158" s="355">
        <v>17.329999999999998</v>
      </c>
      <c r="K158" s="76"/>
      <c r="L158" s="429">
        <f>(H158*2.7)</f>
        <v>0</v>
      </c>
      <c r="M158" s="429">
        <f>(I158*2.7)</f>
        <v>2.7</v>
      </c>
      <c r="N158" s="429">
        <f>(J158*2.7)</f>
        <v>46.790999999999997</v>
      </c>
      <c r="O158" s="76"/>
      <c r="P158" s="365"/>
      <c r="Q158" s="429"/>
      <c r="R158" s="429"/>
      <c r="S158" s="76"/>
      <c r="T158" s="422"/>
      <c r="U158" s="430">
        <f>(M158)</f>
        <v>2.7</v>
      </c>
      <c r="V158" s="430">
        <f>(N158)</f>
        <v>46.790999999999997</v>
      </c>
      <c r="W158"/>
      <c r="X158"/>
      <c r="Y158"/>
      <c r="Z158"/>
      <c r="AA158"/>
      <c r="AB158"/>
      <c r="AC158"/>
      <c r="AD158"/>
      <c r="AE158"/>
      <c r="AF158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</row>
    <row r="159" spans="1:58" ht="13" customHeight="1" x14ac:dyDescent="0.25">
      <c r="A159"/>
      <c r="B159" s="472" t="s">
        <v>563</v>
      </c>
      <c r="C159" s="472" t="s">
        <v>600</v>
      </c>
      <c r="D159" s="473" t="s">
        <v>784</v>
      </c>
      <c r="E159" s="473" t="s">
        <v>691</v>
      </c>
      <c r="F159" s="476" t="s">
        <v>754</v>
      </c>
      <c r="G159" s="425"/>
      <c r="H159" s="421"/>
      <c r="I159" s="355">
        <v>1</v>
      </c>
      <c r="J159" s="355">
        <v>29.33</v>
      </c>
      <c r="K159" s="76"/>
      <c r="L159" s="417">
        <f>(H159*2.7)</f>
        <v>0</v>
      </c>
      <c r="M159" s="417">
        <f>(I159*$L$1)</f>
        <v>0</v>
      </c>
      <c r="N159" s="417">
        <f>(J159*$M$1)</f>
        <v>0</v>
      </c>
      <c r="O159"/>
      <c r="P159" s="418"/>
      <c r="Q159" s="417">
        <v>3</v>
      </c>
      <c r="R159" s="417">
        <v>80</v>
      </c>
      <c r="S159"/>
      <c r="T159" s="422"/>
      <c r="U159" s="419">
        <v>2.7</v>
      </c>
      <c r="V159" s="419">
        <v>79.191000000000003</v>
      </c>
      <c r="W159"/>
      <c r="X159"/>
      <c r="Y159"/>
      <c r="Z159"/>
      <c r="AA159"/>
      <c r="AB159"/>
      <c r="AC159"/>
      <c r="AD159"/>
      <c r="AE159"/>
      <c r="AF15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</row>
    <row r="160" spans="1:58" ht="13" customHeight="1" x14ac:dyDescent="0.25">
      <c r="A160"/>
      <c r="B160" s="475" t="s">
        <v>5010</v>
      </c>
      <c r="C160" s="475" t="s">
        <v>416</v>
      </c>
      <c r="D160" s="473" t="s">
        <v>734</v>
      </c>
      <c r="E160" s="473" t="s">
        <v>691</v>
      </c>
      <c r="F160" s="474" t="s">
        <v>793</v>
      </c>
      <c r="G160" s="415"/>
      <c r="H160" s="416">
        <v>32</v>
      </c>
      <c r="I160" s="418"/>
      <c r="J160" s="418"/>
      <c r="K160" s="76"/>
      <c r="L160" s="429">
        <f>(H160*2.7)</f>
        <v>86.4</v>
      </c>
      <c r="M160" s="429">
        <f>(I160*2.7)</f>
        <v>0</v>
      </c>
      <c r="N160" s="429">
        <f>(J160*2.7)</f>
        <v>0</v>
      </c>
      <c r="O160" s="76"/>
      <c r="P160" s="365"/>
      <c r="Q160" s="429"/>
      <c r="R160" s="429"/>
      <c r="S160" s="76"/>
      <c r="T160" s="430">
        <f>(L160)</f>
        <v>86.4</v>
      </c>
      <c r="U160" s="420"/>
      <c r="V160" s="420"/>
      <c r="W160"/>
      <c r="X160"/>
      <c r="Y160"/>
      <c r="Z160"/>
      <c r="AA160"/>
      <c r="AB160"/>
      <c r="AC160"/>
      <c r="AD160"/>
      <c r="AE160"/>
      <c r="AF160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</row>
    <row r="161" spans="1:58" ht="13" customHeight="1" x14ac:dyDescent="0.25">
      <c r="A161"/>
      <c r="B161" s="475" t="s">
        <v>703</v>
      </c>
      <c r="C161" s="475" t="s">
        <v>5018</v>
      </c>
      <c r="D161" s="473" t="s">
        <v>1641</v>
      </c>
      <c r="E161" s="473" t="s">
        <v>691</v>
      </c>
      <c r="F161" s="474" t="s">
        <v>754</v>
      </c>
      <c r="G161" s="415"/>
      <c r="H161" s="421"/>
      <c r="I161" s="355">
        <v>7</v>
      </c>
      <c r="J161" s="355">
        <v>39</v>
      </c>
      <c r="K161" s="76"/>
      <c r="L161" s="429">
        <f>(H161*2.7)</f>
        <v>0</v>
      </c>
      <c r="M161" s="429">
        <f>(I161*2.7)</f>
        <v>18.900000000000002</v>
      </c>
      <c r="N161" s="429">
        <f>(J161*2.7)</f>
        <v>105.30000000000001</v>
      </c>
      <c r="O161" s="76"/>
      <c r="P161" s="365"/>
      <c r="Q161" s="429"/>
      <c r="R161" s="429"/>
      <c r="S161" s="76"/>
      <c r="T161" s="422"/>
      <c r="U161" s="430">
        <f>(M161)</f>
        <v>18.900000000000002</v>
      </c>
      <c r="V161" s="430">
        <f>(N161)</f>
        <v>105.30000000000001</v>
      </c>
      <c r="W161"/>
      <c r="X161"/>
      <c r="Y161"/>
      <c r="Z161"/>
      <c r="AA161"/>
      <c r="AB161"/>
      <c r="AC161"/>
      <c r="AD161"/>
      <c r="AE161"/>
      <c r="AF161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</row>
    <row r="162" spans="1:58" ht="13" customHeight="1" x14ac:dyDescent="0.25">
      <c r="A162"/>
      <c r="B162" s="472" t="s">
        <v>790</v>
      </c>
      <c r="C162" s="472" t="s">
        <v>1723</v>
      </c>
      <c r="D162" s="473" t="s">
        <v>763</v>
      </c>
      <c r="E162" s="478" t="s">
        <v>691</v>
      </c>
      <c r="F162" s="474" t="s">
        <v>743</v>
      </c>
      <c r="G162" s="415"/>
      <c r="H162" s="416"/>
      <c r="I162" s="355">
        <v>0</v>
      </c>
      <c r="J162" s="355">
        <v>20.67</v>
      </c>
      <c r="K162" s="76"/>
      <c r="L162" s="429">
        <f>(H162*2.7)</f>
        <v>0</v>
      </c>
      <c r="M162" s="429">
        <f>(I162*2.7)</f>
        <v>0</v>
      </c>
      <c r="N162" s="429">
        <f>(J162*2.7)</f>
        <v>55.809000000000012</v>
      </c>
      <c r="O162" s="76"/>
      <c r="P162" s="365"/>
      <c r="Q162" s="429">
        <f>(M162*$L$1)</f>
        <v>0</v>
      </c>
      <c r="R162" s="429">
        <v>56</v>
      </c>
      <c r="S162" s="76"/>
      <c r="T162" s="484"/>
      <c r="U162" s="430">
        <v>0</v>
      </c>
      <c r="V162" s="430">
        <v>55.809000000000012</v>
      </c>
      <c r="W162"/>
      <c r="X162"/>
      <c r="Y162"/>
      <c r="Z162"/>
      <c r="AA162"/>
      <c r="AB162"/>
      <c r="AC162"/>
      <c r="AD162"/>
      <c r="AE162"/>
      <c r="AF162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</row>
    <row r="163" spans="1:58" ht="13" customHeight="1" x14ac:dyDescent="0.25">
      <c r="A163"/>
      <c r="B163" s="472" t="s">
        <v>665</v>
      </c>
      <c r="C163" s="472" t="s">
        <v>4065</v>
      </c>
      <c r="D163" s="473" t="s">
        <v>776</v>
      </c>
      <c r="E163" s="473" t="s">
        <v>691</v>
      </c>
      <c r="F163" s="474" t="s">
        <v>754</v>
      </c>
      <c r="G163" s="415"/>
      <c r="H163" s="421"/>
      <c r="I163" s="355">
        <v>10</v>
      </c>
      <c r="J163" s="355">
        <v>55.33</v>
      </c>
      <c r="K163" s="76"/>
      <c r="L163" s="417">
        <f>(H163*2.7)</f>
        <v>0</v>
      </c>
      <c r="M163" s="417">
        <f>(I163*$L$1)</f>
        <v>0</v>
      </c>
      <c r="N163" s="417">
        <f>(J163*$M$1)</f>
        <v>0</v>
      </c>
      <c r="O163"/>
      <c r="P163" s="418"/>
      <c r="Q163" s="417">
        <v>27</v>
      </c>
      <c r="R163" s="417">
        <v>150</v>
      </c>
      <c r="S163"/>
      <c r="T163" s="422"/>
      <c r="U163" s="419">
        <v>27</v>
      </c>
      <c r="V163" s="419">
        <v>149.39099999999999</v>
      </c>
      <c r="W163"/>
      <c r="X163"/>
      <c r="Y163"/>
      <c r="Z163"/>
      <c r="AA163"/>
      <c r="AB163"/>
      <c r="AC163"/>
      <c r="AD163"/>
      <c r="AE163"/>
      <c r="AF163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</row>
    <row r="164" spans="1:58" ht="13" customHeight="1" x14ac:dyDescent="0.25">
      <c r="A164"/>
      <c r="B164" s="475" t="s">
        <v>5031</v>
      </c>
      <c r="C164" s="475" t="s">
        <v>5032</v>
      </c>
      <c r="D164" s="473" t="s">
        <v>814</v>
      </c>
      <c r="E164" s="473" t="s">
        <v>691</v>
      </c>
      <c r="F164" s="474" t="s">
        <v>754</v>
      </c>
      <c r="G164" s="415"/>
      <c r="H164" s="421"/>
      <c r="I164" s="355">
        <v>7</v>
      </c>
      <c r="J164" s="355">
        <v>32</v>
      </c>
      <c r="K164" s="76"/>
      <c r="L164" s="429">
        <f>(H164*2.7)</f>
        <v>0</v>
      </c>
      <c r="M164" s="429">
        <f>(I164*2.7)</f>
        <v>18.900000000000002</v>
      </c>
      <c r="N164" s="429">
        <f>(J164*2.7)</f>
        <v>86.4</v>
      </c>
      <c r="O164" s="76"/>
      <c r="P164" s="365"/>
      <c r="Q164" s="429"/>
      <c r="R164" s="429"/>
      <c r="S164" s="76"/>
      <c r="T164" s="422"/>
      <c r="U164" s="430">
        <f>(M164)</f>
        <v>18.900000000000002</v>
      </c>
      <c r="V164" s="430">
        <f>(N164)</f>
        <v>86.4</v>
      </c>
      <c r="W164"/>
      <c r="X164"/>
      <c r="Y164"/>
      <c r="Z164"/>
      <c r="AA164"/>
      <c r="AB164"/>
      <c r="AC164"/>
      <c r="AD164"/>
      <c r="AE164"/>
      <c r="AF164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</row>
    <row r="165" spans="1:58" ht="13" customHeight="1" x14ac:dyDescent="0.25">
      <c r="A165"/>
      <c r="B165" s="475" t="s">
        <v>244</v>
      </c>
      <c r="C165" s="475" t="s">
        <v>5034</v>
      </c>
      <c r="D165" s="473" t="s">
        <v>745</v>
      </c>
      <c r="E165" s="473" t="s">
        <v>691</v>
      </c>
      <c r="F165" s="474" t="s">
        <v>746</v>
      </c>
      <c r="G165" s="415"/>
      <c r="H165" s="416">
        <v>12</v>
      </c>
      <c r="I165" s="392"/>
      <c r="J165" s="392"/>
      <c r="K165" s="76"/>
      <c r="L165" s="429">
        <f>(H165*2.7)</f>
        <v>32.400000000000006</v>
      </c>
      <c r="M165" s="429">
        <f>(I165*2.7)</f>
        <v>0</v>
      </c>
      <c r="N165" s="429">
        <f>(J165*2.7)</f>
        <v>0</v>
      </c>
      <c r="O165" s="76"/>
      <c r="P165" s="365"/>
      <c r="Q165" s="429"/>
      <c r="R165" s="429"/>
      <c r="S165" s="76"/>
      <c r="T165" s="430">
        <f>(L165)</f>
        <v>32.400000000000006</v>
      </c>
      <c r="U165" s="420"/>
      <c r="V165" s="420"/>
      <c r="W165"/>
      <c r="X165"/>
      <c r="Y165"/>
      <c r="Z165"/>
      <c r="AA165"/>
      <c r="AB165"/>
      <c r="AC165"/>
      <c r="AD165"/>
      <c r="AE165"/>
      <c r="AF165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</row>
    <row r="166" spans="1:58" ht="13" customHeight="1" x14ac:dyDescent="0.25">
      <c r="A166"/>
      <c r="B166" s="472" t="s">
        <v>5066</v>
      </c>
      <c r="C166" s="472" t="s">
        <v>5067</v>
      </c>
      <c r="D166" s="473" t="s">
        <v>745</v>
      </c>
      <c r="E166" s="478" t="s">
        <v>691</v>
      </c>
      <c r="F166" s="476" t="s">
        <v>746</v>
      </c>
      <c r="G166" s="425"/>
      <c r="H166" s="416">
        <v>37</v>
      </c>
      <c r="I166" s="418"/>
      <c r="J166" s="418"/>
      <c r="K166" s="76"/>
      <c r="L166" s="429">
        <f>(H166*2.7)</f>
        <v>99.9</v>
      </c>
      <c r="M166" s="429">
        <f>(I166*2.7)</f>
        <v>0</v>
      </c>
      <c r="N166" s="429">
        <f>(J166*2.7)</f>
        <v>0</v>
      </c>
      <c r="O166" s="76"/>
      <c r="P166" s="429"/>
      <c r="Q166" s="365"/>
      <c r="R166" s="365"/>
      <c r="S166" s="76"/>
      <c r="T166" s="430">
        <f>(L166)</f>
        <v>99.9</v>
      </c>
      <c r="U166" s="420"/>
      <c r="V166" s="420"/>
      <c r="W166"/>
      <c r="X166"/>
      <c r="Y166"/>
      <c r="Z166"/>
      <c r="AA166"/>
      <c r="AB166"/>
      <c r="AC166"/>
      <c r="AD166"/>
      <c r="AE166"/>
      <c r="AF166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</row>
    <row r="167" spans="1:58" ht="13" customHeight="1" x14ac:dyDescent="0.25">
      <c r="A167"/>
      <c r="B167" s="472" t="s">
        <v>2262</v>
      </c>
      <c r="C167" s="472" t="s">
        <v>1396</v>
      </c>
      <c r="D167" s="473" t="s">
        <v>756</v>
      </c>
      <c r="E167" s="473" t="s">
        <v>691</v>
      </c>
      <c r="F167" s="474" t="s">
        <v>762</v>
      </c>
      <c r="G167" s="415"/>
      <c r="H167" s="416">
        <v>47</v>
      </c>
      <c r="I167" s="418"/>
      <c r="J167" s="418"/>
      <c r="K167" s="76"/>
      <c r="L167" s="417">
        <f>(H167*2.7)</f>
        <v>126.9</v>
      </c>
      <c r="M167" s="418"/>
      <c r="N167" s="418"/>
      <c r="O167"/>
      <c r="P167" s="417">
        <v>127</v>
      </c>
      <c r="Q167" s="418"/>
      <c r="R167" s="418"/>
      <c r="S167"/>
      <c r="T167" s="419">
        <v>126.9</v>
      </c>
      <c r="U167" s="420"/>
      <c r="V167" s="420"/>
      <c r="W167"/>
      <c r="X167"/>
      <c r="Y167"/>
      <c r="Z167"/>
      <c r="AA167"/>
      <c r="AB167"/>
      <c r="AC167"/>
      <c r="AD167"/>
      <c r="AE167"/>
      <c r="AF167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</row>
    <row r="168" spans="1:58" ht="13" customHeight="1" x14ac:dyDescent="0.25">
      <c r="A168"/>
      <c r="B168" s="472" t="s">
        <v>4032</v>
      </c>
      <c r="C168" s="472" t="s">
        <v>2590</v>
      </c>
      <c r="D168" s="473" t="s">
        <v>1641</v>
      </c>
      <c r="E168" s="473" t="s">
        <v>2020</v>
      </c>
      <c r="F168" s="474" t="s">
        <v>754</v>
      </c>
      <c r="G168" s="415"/>
      <c r="H168" s="421"/>
      <c r="I168" s="355">
        <v>7</v>
      </c>
      <c r="J168" s="355">
        <v>42</v>
      </c>
      <c r="K168" s="76"/>
      <c r="L168" s="417">
        <f>(H168*2.7)</f>
        <v>0</v>
      </c>
      <c r="M168" s="417">
        <f>(I168*$L$1)</f>
        <v>0</v>
      </c>
      <c r="N168" s="417">
        <f>(J168*$M$1)</f>
        <v>0</v>
      </c>
      <c r="O168"/>
      <c r="P168" s="418"/>
      <c r="Q168" s="417">
        <v>19</v>
      </c>
      <c r="R168" s="417">
        <v>114</v>
      </c>
      <c r="S168"/>
      <c r="T168" s="422"/>
      <c r="U168" s="419">
        <v>18.900000000000002</v>
      </c>
      <c r="V168" s="419">
        <v>113.4</v>
      </c>
      <c r="W168"/>
      <c r="X168"/>
      <c r="Y168"/>
      <c r="Z168"/>
      <c r="AA168"/>
      <c r="AB168"/>
      <c r="AC168"/>
      <c r="AD168"/>
      <c r="AE168"/>
      <c r="AF168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</row>
    <row r="169" spans="1:58" ht="13" customHeight="1" x14ac:dyDescent="0.25">
      <c r="A169"/>
      <c r="B169" s="475" t="s">
        <v>2251</v>
      </c>
      <c r="C169" s="475" t="s">
        <v>4832</v>
      </c>
      <c r="D169" s="473" t="s">
        <v>667</v>
      </c>
      <c r="E169" s="473" t="s">
        <v>2020</v>
      </c>
      <c r="F169" s="474" t="s">
        <v>754</v>
      </c>
      <c r="G169" s="415"/>
      <c r="H169" s="421"/>
      <c r="I169" s="355">
        <v>6</v>
      </c>
      <c r="J169" s="355">
        <v>32.33</v>
      </c>
      <c r="K169" s="76"/>
      <c r="L169" s="429">
        <f>(H169*2.7)</f>
        <v>0</v>
      </c>
      <c r="M169" s="429">
        <f>(I169*2.7)</f>
        <v>16.200000000000003</v>
      </c>
      <c r="N169" s="429">
        <f>(J169*2.7)</f>
        <v>87.290999999999997</v>
      </c>
      <c r="O169" s="76"/>
      <c r="P169" s="365"/>
      <c r="Q169" s="429"/>
      <c r="R169" s="429"/>
      <c r="S169" s="76"/>
      <c r="T169" s="422"/>
      <c r="U169" s="430">
        <f>(M169)</f>
        <v>16.200000000000003</v>
      </c>
      <c r="V169" s="430">
        <f>(N169)</f>
        <v>87.290999999999997</v>
      </c>
      <c r="W169"/>
      <c r="X169"/>
      <c r="Y169"/>
      <c r="Z169"/>
      <c r="AA169"/>
      <c r="AB169"/>
      <c r="AC169"/>
      <c r="AD169"/>
      <c r="AE169"/>
      <c r="AF16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</row>
    <row r="170" spans="1:58" ht="13" customHeight="1" x14ac:dyDescent="0.25">
      <c r="A170"/>
      <c r="B170" s="477" t="s">
        <v>1957</v>
      </c>
      <c r="C170" s="477" t="s">
        <v>789</v>
      </c>
      <c r="D170" s="473" t="s">
        <v>764</v>
      </c>
      <c r="E170" s="473" t="s">
        <v>2020</v>
      </c>
      <c r="F170" s="474" t="s">
        <v>743</v>
      </c>
      <c r="G170" s="415"/>
      <c r="H170" s="421"/>
      <c r="I170" s="355">
        <v>0</v>
      </c>
      <c r="J170" s="355">
        <v>0</v>
      </c>
      <c r="K170" s="76"/>
      <c r="L170" s="417">
        <f>(H170*2.7)</f>
        <v>0</v>
      </c>
      <c r="M170" s="417">
        <f>(I170*$L$1)</f>
        <v>0</v>
      </c>
      <c r="N170" s="417">
        <f>(J170*$M$1)</f>
        <v>0</v>
      </c>
      <c r="O170"/>
      <c r="P170" s="418"/>
      <c r="Q170" s="417">
        <f>(M170*$L$1)</f>
        <v>0</v>
      </c>
      <c r="R170" s="417">
        <v>0</v>
      </c>
      <c r="S170"/>
      <c r="T170" s="422"/>
      <c r="U170" s="419">
        <v>0</v>
      </c>
      <c r="V170" s="419">
        <v>0</v>
      </c>
      <c r="W170"/>
      <c r="X170"/>
      <c r="Y170"/>
      <c r="Z170"/>
      <c r="AA170"/>
      <c r="AB170"/>
      <c r="AC170"/>
      <c r="AD170"/>
      <c r="AE170"/>
      <c r="AF170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</row>
    <row r="171" spans="1:58" ht="13" customHeight="1" x14ac:dyDescent="0.25">
      <c r="A171"/>
      <c r="B171" s="472" t="s">
        <v>1279</v>
      </c>
      <c r="C171" s="472" t="s">
        <v>662</v>
      </c>
      <c r="D171" s="473" t="s">
        <v>775</v>
      </c>
      <c r="E171" s="478" t="s">
        <v>2020</v>
      </c>
      <c r="F171" s="474" t="s">
        <v>754</v>
      </c>
      <c r="G171" s="415"/>
      <c r="H171" s="421"/>
      <c r="I171" s="355">
        <v>9</v>
      </c>
      <c r="J171" s="355">
        <v>44.33</v>
      </c>
      <c r="K171" s="76"/>
      <c r="L171" s="417">
        <f>(H171*2.7)</f>
        <v>0</v>
      </c>
      <c r="M171" s="417">
        <f>(I171*$L$1)</f>
        <v>0</v>
      </c>
      <c r="N171" s="417">
        <f>(J171*$M$1)</f>
        <v>0</v>
      </c>
      <c r="O171"/>
      <c r="P171" s="418"/>
      <c r="Q171" s="417">
        <v>25</v>
      </c>
      <c r="R171" s="417">
        <v>120</v>
      </c>
      <c r="S171"/>
      <c r="T171" s="422"/>
      <c r="U171" s="419">
        <v>24.3</v>
      </c>
      <c r="V171" s="419">
        <v>119.691</v>
      </c>
      <c r="W171"/>
      <c r="X171"/>
      <c r="Y171"/>
      <c r="Z171"/>
      <c r="AA171"/>
      <c r="AB171"/>
      <c r="AC171"/>
      <c r="AD171"/>
      <c r="AE171"/>
      <c r="AF171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</row>
    <row r="172" spans="1:58" ht="13" customHeight="1" x14ac:dyDescent="0.25">
      <c r="A172"/>
      <c r="B172" s="472" t="s">
        <v>2887</v>
      </c>
      <c r="C172" s="472" t="s">
        <v>693</v>
      </c>
      <c r="D172" s="473" t="s">
        <v>764</v>
      </c>
      <c r="E172" s="473" t="s">
        <v>2020</v>
      </c>
      <c r="F172" s="474" t="s">
        <v>743</v>
      </c>
      <c r="G172" s="415"/>
      <c r="H172" s="421"/>
      <c r="I172" s="355">
        <v>0</v>
      </c>
      <c r="J172" s="355">
        <v>6</v>
      </c>
      <c r="K172" s="76"/>
      <c r="L172" s="417">
        <f>(H172*2.7)</f>
        <v>0</v>
      </c>
      <c r="M172" s="417">
        <f>(I172*$L$1)</f>
        <v>0</v>
      </c>
      <c r="N172" s="417">
        <f>(J172*$M$1)</f>
        <v>0</v>
      </c>
      <c r="O172"/>
      <c r="P172" s="418"/>
      <c r="Q172" s="417">
        <f>(M172*$L$1)</f>
        <v>0</v>
      </c>
      <c r="R172" s="417">
        <v>17</v>
      </c>
      <c r="S172"/>
      <c r="T172" s="422"/>
      <c r="U172" s="419">
        <v>0</v>
      </c>
      <c r="V172" s="419">
        <v>16.200000000000003</v>
      </c>
      <c r="W172"/>
      <c r="X172"/>
      <c r="Y172"/>
      <c r="Z172"/>
      <c r="AA172"/>
      <c r="AB172"/>
      <c r="AC172"/>
      <c r="AD172"/>
      <c r="AE172"/>
      <c r="AF172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</row>
    <row r="173" spans="1:58" ht="13" customHeight="1" x14ac:dyDescent="0.25">
      <c r="A173"/>
      <c r="B173" s="475" t="s">
        <v>3225</v>
      </c>
      <c r="C173" s="472" t="s">
        <v>3226</v>
      </c>
      <c r="D173" s="473" t="s">
        <v>814</v>
      </c>
      <c r="E173" s="473" t="s">
        <v>2020</v>
      </c>
      <c r="F173" s="474" t="s">
        <v>793</v>
      </c>
      <c r="G173" s="415"/>
      <c r="H173" s="416">
        <v>52</v>
      </c>
      <c r="I173" s="418"/>
      <c r="J173" s="418"/>
      <c r="K173" s="76"/>
      <c r="L173" s="429">
        <f>(H173*2.7)</f>
        <v>140.4</v>
      </c>
      <c r="M173" s="429">
        <f>(I173*2.7)</f>
        <v>0</v>
      </c>
      <c r="N173" s="429">
        <f>(J173*2.7)</f>
        <v>0</v>
      </c>
      <c r="O173" s="76"/>
      <c r="P173" s="429">
        <v>141</v>
      </c>
      <c r="Q173" s="365"/>
      <c r="R173" s="365"/>
      <c r="S173" s="76"/>
      <c r="T173" s="430">
        <v>140.4</v>
      </c>
      <c r="U173" s="420"/>
      <c r="V173" s="420"/>
      <c r="W173"/>
      <c r="X173"/>
      <c r="Y173"/>
      <c r="Z173"/>
      <c r="AA173"/>
      <c r="AB173"/>
      <c r="AC173"/>
      <c r="AD173"/>
      <c r="AE173"/>
      <c r="AF173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</row>
    <row r="174" spans="1:58" ht="13" customHeight="1" x14ac:dyDescent="0.25">
      <c r="A174"/>
      <c r="B174" s="472" t="s">
        <v>2576</v>
      </c>
      <c r="C174" s="472" t="s">
        <v>579</v>
      </c>
      <c r="D174" s="473" t="s">
        <v>757</v>
      </c>
      <c r="E174" s="478" t="s">
        <v>2020</v>
      </c>
      <c r="F174" s="476" t="s">
        <v>746</v>
      </c>
      <c r="G174" s="425"/>
      <c r="H174" s="416">
        <v>54</v>
      </c>
      <c r="I174" s="418"/>
      <c r="J174" s="418"/>
      <c r="K174" s="76"/>
      <c r="L174" s="417">
        <f>(H174*2.7)</f>
        <v>145.80000000000001</v>
      </c>
      <c r="M174" s="418"/>
      <c r="N174" s="418"/>
      <c r="O174"/>
      <c r="P174" s="417">
        <v>146</v>
      </c>
      <c r="Q174" s="418"/>
      <c r="R174" s="418"/>
      <c r="S174"/>
      <c r="T174" s="419">
        <v>145.80000000000001</v>
      </c>
      <c r="U174" s="420"/>
      <c r="V174" s="420"/>
      <c r="W174"/>
      <c r="X174"/>
      <c r="Y174"/>
      <c r="Z174"/>
      <c r="AA174"/>
      <c r="AB174"/>
      <c r="AC174"/>
      <c r="AD174"/>
      <c r="AE174"/>
      <c r="AF174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</row>
    <row r="175" spans="1:58" ht="13" customHeight="1" x14ac:dyDescent="0.25">
      <c r="A175"/>
      <c r="B175" s="472" t="s">
        <v>581</v>
      </c>
      <c r="C175" s="472" t="s">
        <v>1762</v>
      </c>
      <c r="D175" s="473" t="s">
        <v>757</v>
      </c>
      <c r="E175" s="478" t="s">
        <v>2020</v>
      </c>
      <c r="F175" s="476" t="s">
        <v>793</v>
      </c>
      <c r="G175" s="425"/>
      <c r="H175" s="416">
        <v>56</v>
      </c>
      <c r="I175" s="418"/>
      <c r="J175" s="418"/>
      <c r="K175" s="76"/>
      <c r="L175" s="417">
        <f>(H175*2.7)</f>
        <v>151.20000000000002</v>
      </c>
      <c r="M175" s="418"/>
      <c r="N175" s="418"/>
      <c r="O175"/>
      <c r="P175" s="417">
        <v>152</v>
      </c>
      <c r="Q175" s="418"/>
      <c r="R175" s="418"/>
      <c r="S175"/>
      <c r="T175" s="419">
        <v>151.20000000000002</v>
      </c>
      <c r="U175" s="420"/>
      <c r="V175" s="420"/>
      <c r="W175"/>
      <c r="X175"/>
      <c r="Y175"/>
      <c r="Z175"/>
      <c r="AA175"/>
      <c r="AB175"/>
      <c r="AC175"/>
      <c r="AD175"/>
      <c r="AE175"/>
      <c r="AF175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</row>
    <row r="176" spans="1:58" ht="13" customHeight="1" x14ac:dyDescent="0.25">
      <c r="A176"/>
      <c r="B176" s="475" t="s">
        <v>3214</v>
      </c>
      <c r="C176" s="475" t="s">
        <v>724</v>
      </c>
      <c r="D176" s="473" t="s">
        <v>756</v>
      </c>
      <c r="E176" s="473" t="s">
        <v>2020</v>
      </c>
      <c r="F176" s="474" t="s">
        <v>793</v>
      </c>
      <c r="G176" s="415"/>
      <c r="H176" s="416">
        <v>57</v>
      </c>
      <c r="I176" s="418"/>
      <c r="J176" s="418"/>
      <c r="K176" s="76"/>
      <c r="L176" s="417">
        <f>(H176*2.7)</f>
        <v>153.9</v>
      </c>
      <c r="M176" s="418"/>
      <c r="N176" s="418"/>
      <c r="O176"/>
      <c r="P176" s="417">
        <v>154</v>
      </c>
      <c r="Q176" s="418"/>
      <c r="R176" s="418"/>
      <c r="S176"/>
      <c r="T176" s="419">
        <v>153.9</v>
      </c>
      <c r="U176" s="420"/>
      <c r="V176" s="420"/>
      <c r="W176"/>
      <c r="X176"/>
      <c r="Y176"/>
      <c r="Z176"/>
      <c r="AA176"/>
      <c r="AB176"/>
      <c r="AC176"/>
      <c r="AD176"/>
      <c r="AE176"/>
      <c r="AF176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</row>
    <row r="177" spans="1:58" ht="13" customHeight="1" x14ac:dyDescent="0.25">
      <c r="A177"/>
      <c r="B177" s="475" t="s">
        <v>4875</v>
      </c>
      <c r="C177" s="475" t="s">
        <v>606</v>
      </c>
      <c r="D177" s="473" t="s">
        <v>752</v>
      </c>
      <c r="E177" s="473" t="s">
        <v>2020</v>
      </c>
      <c r="F177" s="474" t="s">
        <v>754</v>
      </c>
      <c r="G177" s="415"/>
      <c r="H177" s="421"/>
      <c r="I177" s="355">
        <v>10</v>
      </c>
      <c r="J177" s="355">
        <v>46.67</v>
      </c>
      <c r="K177" s="76"/>
      <c r="L177" s="429">
        <f>(H177*2.7)</f>
        <v>0</v>
      </c>
      <c r="M177" s="429">
        <f>(I177*2.7)</f>
        <v>27</v>
      </c>
      <c r="N177" s="429">
        <f>(J177*2.7)</f>
        <v>126.00900000000001</v>
      </c>
      <c r="O177" s="76"/>
      <c r="P177" s="365"/>
      <c r="Q177" s="429"/>
      <c r="R177" s="429"/>
      <c r="S177" s="76"/>
      <c r="T177" s="422"/>
      <c r="U177" s="430">
        <f>(M177)</f>
        <v>27</v>
      </c>
      <c r="V177" s="430">
        <f>(N177)</f>
        <v>126.00900000000001</v>
      </c>
      <c r="W177"/>
      <c r="X177"/>
      <c r="Y177"/>
      <c r="Z177"/>
      <c r="AA177"/>
      <c r="AB177"/>
      <c r="AC177"/>
      <c r="AD177"/>
      <c r="AE177"/>
      <c r="AF177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</row>
    <row r="178" spans="1:58" ht="13" customHeight="1" x14ac:dyDescent="0.25">
      <c r="A178"/>
      <c r="B178" s="472" t="s">
        <v>1409</v>
      </c>
      <c r="C178" s="472" t="s">
        <v>562</v>
      </c>
      <c r="D178" s="473" t="s">
        <v>756</v>
      </c>
      <c r="E178" s="473" t="s">
        <v>2020</v>
      </c>
      <c r="F178" s="474" t="s">
        <v>754</v>
      </c>
      <c r="G178" s="415"/>
      <c r="H178" s="421"/>
      <c r="I178" s="355">
        <v>9</v>
      </c>
      <c r="J178" s="358">
        <v>48.33</v>
      </c>
      <c r="K178" s="76"/>
      <c r="L178" s="417">
        <f>(H178*2.7)</f>
        <v>0</v>
      </c>
      <c r="M178" s="417">
        <f>(I178*$L$1)</f>
        <v>0</v>
      </c>
      <c r="N178" s="417">
        <f>(J178*$M$1)</f>
        <v>0</v>
      </c>
      <c r="O178"/>
      <c r="P178" s="418"/>
      <c r="Q178" s="417">
        <v>25</v>
      </c>
      <c r="R178" s="417">
        <v>131</v>
      </c>
      <c r="S178"/>
      <c r="T178" s="422"/>
      <c r="U178" s="419">
        <v>24.3</v>
      </c>
      <c r="V178" s="419">
        <v>130.49100000000001</v>
      </c>
      <c r="W178"/>
      <c r="X178"/>
      <c r="Y178"/>
      <c r="Z178"/>
      <c r="AA178"/>
      <c r="AB178"/>
      <c r="AC178"/>
      <c r="AD178"/>
      <c r="AE178"/>
      <c r="AF178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</row>
    <row r="179" spans="1:58" ht="13" customHeight="1" x14ac:dyDescent="0.25">
      <c r="A179"/>
      <c r="B179" s="475" t="s">
        <v>555</v>
      </c>
      <c r="C179" s="475" t="s">
        <v>621</v>
      </c>
      <c r="D179" s="473" t="s">
        <v>782</v>
      </c>
      <c r="E179" s="473" t="s">
        <v>2020</v>
      </c>
      <c r="F179" s="474" t="s">
        <v>4888</v>
      </c>
      <c r="G179" s="415"/>
      <c r="H179" s="416">
        <v>30</v>
      </c>
      <c r="I179" s="418"/>
      <c r="J179" s="418"/>
      <c r="K179" s="76"/>
      <c r="L179" s="429">
        <f>(H179*2.7)</f>
        <v>81</v>
      </c>
      <c r="M179" s="429">
        <f>(I179*2.7)</f>
        <v>0</v>
      </c>
      <c r="N179" s="429">
        <f>(J179*2.7)</f>
        <v>0</v>
      </c>
      <c r="O179" s="76"/>
      <c r="P179" s="365"/>
      <c r="Q179" s="429"/>
      <c r="R179" s="429"/>
      <c r="S179" s="76"/>
      <c r="T179" s="430">
        <f>(L179)</f>
        <v>81</v>
      </c>
      <c r="U179" s="420"/>
      <c r="V179" s="420"/>
      <c r="W179"/>
      <c r="X179"/>
      <c r="Y179"/>
      <c r="Z179"/>
      <c r="AA179"/>
      <c r="AB179"/>
      <c r="AC179"/>
      <c r="AD179"/>
      <c r="AE179"/>
      <c r="AF17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</row>
    <row r="180" spans="1:58" ht="13" customHeight="1" x14ac:dyDescent="0.25">
      <c r="A180"/>
      <c r="B180" s="475" t="s">
        <v>3547</v>
      </c>
      <c r="C180" s="472" t="s">
        <v>673</v>
      </c>
      <c r="D180" s="473" t="s">
        <v>780</v>
      </c>
      <c r="E180" s="473" t="s">
        <v>2020</v>
      </c>
      <c r="F180" s="474" t="s">
        <v>743</v>
      </c>
      <c r="G180" s="415"/>
      <c r="H180" s="421"/>
      <c r="I180" s="355">
        <v>0</v>
      </c>
      <c r="J180" s="355">
        <v>15</v>
      </c>
      <c r="K180" s="76"/>
      <c r="L180" s="417">
        <f>(H180*2.7)</f>
        <v>0</v>
      </c>
      <c r="M180" s="417">
        <f>(I180*$L$1)</f>
        <v>0</v>
      </c>
      <c r="N180" s="417">
        <f>(J180*$M$1)</f>
        <v>0</v>
      </c>
      <c r="O180"/>
      <c r="P180" s="418"/>
      <c r="Q180" s="417">
        <f>(M180*$L$1)</f>
        <v>0</v>
      </c>
      <c r="R180" s="417">
        <v>41</v>
      </c>
      <c r="S180"/>
      <c r="T180" s="422"/>
      <c r="U180" s="419">
        <v>0</v>
      </c>
      <c r="V180" s="419">
        <v>40.5</v>
      </c>
      <c r="W180"/>
      <c r="X180"/>
      <c r="Y180"/>
      <c r="Z180"/>
      <c r="AA180"/>
      <c r="AB180"/>
      <c r="AC180"/>
      <c r="AD180"/>
      <c r="AE180"/>
      <c r="AF180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</row>
    <row r="181" spans="1:58" ht="13" customHeight="1" x14ac:dyDescent="0.25">
      <c r="A181"/>
      <c r="B181" s="472" t="s">
        <v>4908</v>
      </c>
      <c r="C181" s="472" t="s">
        <v>554</v>
      </c>
      <c r="D181" s="473" t="s">
        <v>769</v>
      </c>
      <c r="E181" s="478" t="s">
        <v>2020</v>
      </c>
      <c r="F181" s="476" t="s">
        <v>743</v>
      </c>
      <c r="G181" s="425"/>
      <c r="H181" s="421"/>
      <c r="I181" s="429">
        <v>0</v>
      </c>
      <c r="J181" s="429">
        <v>17.329999999999998</v>
      </c>
      <c r="K181" s="76"/>
      <c r="L181" s="429">
        <f>(H181*2.7)</f>
        <v>0</v>
      </c>
      <c r="M181" s="429">
        <f>(I181*2.7)</f>
        <v>0</v>
      </c>
      <c r="N181" s="429">
        <f>(J181*2.7)</f>
        <v>46.790999999999997</v>
      </c>
      <c r="O181" s="76"/>
      <c r="P181" s="429"/>
      <c r="Q181" s="365"/>
      <c r="R181" s="365"/>
      <c r="S181" s="76"/>
      <c r="T181" s="422"/>
      <c r="U181" s="430">
        <f>(M181)</f>
        <v>0</v>
      </c>
      <c r="V181" s="430">
        <f>(N181)</f>
        <v>46.790999999999997</v>
      </c>
      <c r="W181"/>
      <c r="X181"/>
      <c r="Y181"/>
      <c r="Z181"/>
      <c r="AA181"/>
      <c r="AB181"/>
      <c r="AC181"/>
      <c r="AD181"/>
      <c r="AE181"/>
      <c r="AF181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</row>
    <row r="182" spans="1:58" ht="13" customHeight="1" x14ac:dyDescent="0.25">
      <c r="A182"/>
      <c r="B182" s="475" t="s">
        <v>656</v>
      </c>
      <c r="C182" s="475" t="s">
        <v>3892</v>
      </c>
      <c r="D182" s="473" t="s">
        <v>734</v>
      </c>
      <c r="E182" s="473" t="s">
        <v>2020</v>
      </c>
      <c r="F182" s="474" t="s">
        <v>3608</v>
      </c>
      <c r="G182" s="415"/>
      <c r="H182" s="416">
        <v>48</v>
      </c>
      <c r="I182" s="418"/>
      <c r="J182" s="418"/>
      <c r="K182" s="76"/>
      <c r="L182" s="417">
        <f>(H182*2.7)</f>
        <v>129.60000000000002</v>
      </c>
      <c r="M182" s="418"/>
      <c r="N182" s="418"/>
      <c r="O182"/>
      <c r="P182" s="417">
        <v>130</v>
      </c>
      <c r="Q182" s="418"/>
      <c r="R182" s="418"/>
      <c r="S182"/>
      <c r="T182" s="419">
        <v>129.60000000000002</v>
      </c>
      <c r="U182" s="420"/>
      <c r="V182" s="420"/>
      <c r="W182"/>
      <c r="X182"/>
      <c r="Y182"/>
      <c r="Z182"/>
      <c r="AA182"/>
      <c r="AB182"/>
      <c r="AC182"/>
      <c r="AD182"/>
      <c r="AE182"/>
      <c r="AF182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</row>
    <row r="183" spans="1:58" ht="13" customHeight="1" x14ac:dyDescent="0.25">
      <c r="A183"/>
      <c r="B183" s="475" t="s">
        <v>656</v>
      </c>
      <c r="C183" s="475" t="s">
        <v>3529</v>
      </c>
      <c r="D183" s="473" t="s">
        <v>1641</v>
      </c>
      <c r="E183" s="473" t="s">
        <v>2020</v>
      </c>
      <c r="F183" s="474" t="s">
        <v>754</v>
      </c>
      <c r="G183" s="415"/>
      <c r="H183" s="421"/>
      <c r="I183" s="355">
        <v>6</v>
      </c>
      <c r="J183" s="355">
        <v>25.67</v>
      </c>
      <c r="K183" s="76"/>
      <c r="L183" s="417">
        <f>(H183*2.7)</f>
        <v>0</v>
      </c>
      <c r="M183" s="417">
        <f>(I183*$L$1)</f>
        <v>0</v>
      </c>
      <c r="N183" s="417">
        <f>(J183*$M$1)</f>
        <v>0</v>
      </c>
      <c r="O183"/>
      <c r="P183" s="418"/>
      <c r="Q183" s="417">
        <v>17</v>
      </c>
      <c r="R183" s="417">
        <v>70</v>
      </c>
      <c r="S183"/>
      <c r="T183" s="422"/>
      <c r="U183" s="419">
        <v>16.200000000000003</v>
      </c>
      <c r="V183" s="419">
        <v>69.309000000000012</v>
      </c>
      <c r="W183"/>
      <c r="X183"/>
      <c r="Y183"/>
      <c r="Z183"/>
      <c r="AA183"/>
      <c r="AB183"/>
      <c r="AC183"/>
      <c r="AD183"/>
      <c r="AE183"/>
      <c r="AF183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</row>
    <row r="184" spans="1:58" ht="13" customHeight="1" x14ac:dyDescent="0.25">
      <c r="A184"/>
      <c r="B184" s="472" t="s">
        <v>4927</v>
      </c>
      <c r="C184" s="472" t="s">
        <v>1289</v>
      </c>
      <c r="D184" s="473" t="s">
        <v>782</v>
      </c>
      <c r="E184" s="478" t="s">
        <v>2020</v>
      </c>
      <c r="F184" s="476" t="s">
        <v>746</v>
      </c>
      <c r="G184" s="425"/>
      <c r="H184" s="416">
        <v>36</v>
      </c>
      <c r="I184" s="418"/>
      <c r="J184" s="418"/>
      <c r="K184" s="76"/>
      <c r="L184" s="429">
        <f>(H184*2.7)</f>
        <v>97.2</v>
      </c>
      <c r="M184" s="429">
        <f>(I184*2.7)</f>
        <v>0</v>
      </c>
      <c r="N184" s="429">
        <f>(J184*2.7)</f>
        <v>0</v>
      </c>
      <c r="O184" s="76"/>
      <c r="P184" s="429"/>
      <c r="Q184" s="365"/>
      <c r="R184" s="365"/>
      <c r="S184" s="76"/>
      <c r="T184" s="430">
        <f>(L184)</f>
        <v>97.2</v>
      </c>
      <c r="U184" s="420"/>
      <c r="V184" s="420"/>
      <c r="W184"/>
      <c r="X184"/>
      <c r="Y184"/>
      <c r="Z184"/>
      <c r="AA184"/>
      <c r="AB184"/>
      <c r="AC184"/>
      <c r="AD184"/>
      <c r="AE184"/>
      <c r="AF184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</row>
    <row r="185" spans="1:58" ht="13" customHeight="1" x14ac:dyDescent="0.25">
      <c r="A185"/>
      <c r="B185" s="472" t="s">
        <v>3973</v>
      </c>
      <c r="C185" s="472" t="s">
        <v>868</v>
      </c>
      <c r="D185" s="473" t="s">
        <v>775</v>
      </c>
      <c r="E185" s="473" t="s">
        <v>2020</v>
      </c>
      <c r="F185" s="474" t="s">
        <v>762</v>
      </c>
      <c r="G185" s="415"/>
      <c r="H185" s="416">
        <v>33</v>
      </c>
      <c r="I185" s="418"/>
      <c r="J185" s="418"/>
      <c r="K185" s="76"/>
      <c r="L185" s="429">
        <f>(H185*2.7)</f>
        <v>89.100000000000009</v>
      </c>
      <c r="M185" s="429">
        <f>(I185*2.7)</f>
        <v>0</v>
      </c>
      <c r="N185" s="429">
        <f>(J185*2.7)</f>
        <v>0</v>
      </c>
      <c r="O185" s="76"/>
      <c r="P185" s="429">
        <v>90</v>
      </c>
      <c r="Q185" s="365"/>
      <c r="R185" s="365"/>
      <c r="S185" s="76"/>
      <c r="T185" s="430">
        <v>89.100000000000009</v>
      </c>
      <c r="U185" s="420"/>
      <c r="V185" s="420"/>
      <c r="W185"/>
      <c r="X185"/>
      <c r="Y185"/>
      <c r="Z185"/>
      <c r="AA185"/>
      <c r="AB185"/>
      <c r="AC185"/>
      <c r="AD185"/>
      <c r="AE185"/>
      <c r="AF185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</row>
    <row r="186" spans="1:58" ht="13" customHeight="1" x14ac:dyDescent="0.25">
      <c r="A186"/>
      <c r="B186" s="475" t="s">
        <v>3598</v>
      </c>
      <c r="C186" s="475" t="s">
        <v>771</v>
      </c>
      <c r="D186" s="473" t="s">
        <v>734</v>
      </c>
      <c r="E186" s="478" t="s">
        <v>2020</v>
      </c>
      <c r="F186" s="474" t="s">
        <v>743</v>
      </c>
      <c r="G186" s="415"/>
      <c r="H186" s="421"/>
      <c r="I186" s="355">
        <v>0</v>
      </c>
      <c r="J186" s="355">
        <v>19</v>
      </c>
      <c r="K186" s="76"/>
      <c r="L186" s="417">
        <f>(H186*2.7)</f>
        <v>0</v>
      </c>
      <c r="M186" s="417">
        <f>(I186*$L$1)</f>
        <v>0</v>
      </c>
      <c r="N186" s="417">
        <f>(J186*$M$1)</f>
        <v>0</v>
      </c>
      <c r="O186"/>
      <c r="P186" s="418"/>
      <c r="Q186" s="417">
        <f>(M186*$L$1)</f>
        <v>0</v>
      </c>
      <c r="R186" s="417">
        <v>52</v>
      </c>
      <c r="S186"/>
      <c r="T186" s="422"/>
      <c r="U186" s="419">
        <v>0</v>
      </c>
      <c r="V186" s="419">
        <v>51.300000000000004</v>
      </c>
      <c r="W186"/>
      <c r="X186"/>
      <c r="Y186"/>
      <c r="Z186"/>
      <c r="AA186"/>
      <c r="AB186"/>
      <c r="AC186"/>
      <c r="AD186"/>
      <c r="AE186"/>
      <c r="AF186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</row>
    <row r="187" spans="1:58" ht="13" customHeight="1" x14ac:dyDescent="0.25">
      <c r="A187"/>
      <c r="B187" s="472" t="s">
        <v>1399</v>
      </c>
      <c r="C187" s="472" t="s">
        <v>1766</v>
      </c>
      <c r="D187" s="473" t="s">
        <v>758</v>
      </c>
      <c r="E187" s="478" t="s">
        <v>2020</v>
      </c>
      <c r="F187" s="474" t="s">
        <v>772</v>
      </c>
      <c r="G187" s="415"/>
      <c r="H187" s="416">
        <v>50</v>
      </c>
      <c r="I187" s="418"/>
      <c r="J187" s="418"/>
      <c r="K187" s="76"/>
      <c r="L187" s="417">
        <f>(H187*2.7)</f>
        <v>135</v>
      </c>
      <c r="M187" s="418"/>
      <c r="N187" s="418"/>
      <c r="O187"/>
      <c r="P187" s="417">
        <v>135</v>
      </c>
      <c r="Q187" s="418"/>
      <c r="R187" s="418"/>
      <c r="S187"/>
      <c r="T187" s="419">
        <v>135</v>
      </c>
      <c r="U187" s="420"/>
      <c r="V187" s="420"/>
      <c r="W187"/>
      <c r="X187"/>
      <c r="Y187"/>
      <c r="Z187"/>
      <c r="AA187"/>
      <c r="AB187"/>
      <c r="AC187"/>
      <c r="AD187"/>
      <c r="AE187"/>
      <c r="AF187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</row>
    <row r="188" spans="1:58" ht="13" customHeight="1" x14ac:dyDescent="0.25">
      <c r="A188"/>
      <c r="B188" s="475" t="s">
        <v>3211</v>
      </c>
      <c r="C188" s="475" t="s">
        <v>3212</v>
      </c>
      <c r="D188" s="473" t="s">
        <v>764</v>
      </c>
      <c r="E188" s="473" t="s">
        <v>2020</v>
      </c>
      <c r="F188" s="474" t="s">
        <v>746</v>
      </c>
      <c r="G188" s="415"/>
      <c r="H188" s="416">
        <v>0</v>
      </c>
      <c r="I188" s="418"/>
      <c r="J188" s="418"/>
      <c r="K188" s="76"/>
      <c r="L188" s="417">
        <f>(H188*2.7)</f>
        <v>0</v>
      </c>
      <c r="M188" s="418"/>
      <c r="N188" s="418"/>
      <c r="O188"/>
      <c r="P188" s="417">
        <v>0</v>
      </c>
      <c r="Q188" s="418"/>
      <c r="R188" s="418"/>
      <c r="S188"/>
      <c r="T188" s="419">
        <v>0</v>
      </c>
      <c r="U188" s="420"/>
      <c r="V188" s="420"/>
      <c r="W188"/>
      <c r="X188"/>
      <c r="Y188"/>
      <c r="Z188"/>
      <c r="AA188"/>
      <c r="AB188"/>
      <c r="AC188"/>
      <c r="AD188"/>
      <c r="AE188"/>
      <c r="AF188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</row>
    <row r="189" spans="1:58" ht="13" customHeight="1" x14ac:dyDescent="0.25">
      <c r="A189"/>
      <c r="B189" s="472" t="s">
        <v>3176</v>
      </c>
      <c r="C189" s="472" t="s">
        <v>3177</v>
      </c>
      <c r="D189" s="473" t="s">
        <v>782</v>
      </c>
      <c r="E189" s="478" t="s">
        <v>2020</v>
      </c>
      <c r="F189" s="474" t="s">
        <v>754</v>
      </c>
      <c r="G189" s="415"/>
      <c r="H189" s="421"/>
      <c r="I189" s="355">
        <v>13</v>
      </c>
      <c r="J189" s="355">
        <v>80.67</v>
      </c>
      <c r="K189" s="76"/>
      <c r="L189" s="417">
        <f>(H189*2.7)</f>
        <v>0</v>
      </c>
      <c r="M189" s="417">
        <f>(I189*$L$1)</f>
        <v>0</v>
      </c>
      <c r="N189" s="417">
        <f>(J189*$M$1)</f>
        <v>0</v>
      </c>
      <c r="O189"/>
      <c r="P189" s="418"/>
      <c r="Q189" s="417">
        <v>36</v>
      </c>
      <c r="R189" s="417">
        <v>218</v>
      </c>
      <c r="S189"/>
      <c r="T189" s="422"/>
      <c r="U189" s="419">
        <v>35.1</v>
      </c>
      <c r="V189" s="419">
        <v>217.80900000000003</v>
      </c>
      <c r="W189"/>
      <c r="X189"/>
      <c r="Y189"/>
      <c r="Z189"/>
      <c r="AA189"/>
      <c r="AB189"/>
      <c r="AC189"/>
      <c r="AD189"/>
      <c r="AE189"/>
      <c r="AF18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</row>
    <row r="190" spans="1:58" ht="13" customHeight="1" x14ac:dyDescent="0.25">
      <c r="A190"/>
      <c r="B190" s="475" t="s">
        <v>139</v>
      </c>
      <c r="C190" s="475" t="s">
        <v>789</v>
      </c>
      <c r="D190" s="473" t="s">
        <v>667</v>
      </c>
      <c r="E190" s="478" t="s">
        <v>2020</v>
      </c>
      <c r="F190" s="474" t="s">
        <v>743</v>
      </c>
      <c r="G190" s="415"/>
      <c r="H190" s="421"/>
      <c r="I190" s="355">
        <v>0</v>
      </c>
      <c r="J190" s="355">
        <v>18</v>
      </c>
      <c r="K190" s="76"/>
      <c r="L190" s="417">
        <f>(H190*2.7)</f>
        <v>0</v>
      </c>
      <c r="M190" s="417">
        <f>(I190*$L$1)</f>
        <v>0</v>
      </c>
      <c r="N190" s="417">
        <f>(J190*$M$1)</f>
        <v>0</v>
      </c>
      <c r="O190"/>
      <c r="P190" s="418"/>
      <c r="Q190" s="417">
        <f>(M190*$L$1)</f>
        <v>0</v>
      </c>
      <c r="R190" s="417">
        <v>49</v>
      </c>
      <c r="S190"/>
      <c r="T190" s="422"/>
      <c r="U190" s="419">
        <v>0</v>
      </c>
      <c r="V190" s="419">
        <v>48.6</v>
      </c>
      <c r="W190"/>
      <c r="X190"/>
      <c r="Y190"/>
      <c r="Z190"/>
      <c r="AA190"/>
      <c r="AB190"/>
      <c r="AC190"/>
      <c r="AD190"/>
      <c r="AE190"/>
      <c r="AF190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</row>
    <row r="191" spans="1:58" ht="13" customHeight="1" x14ac:dyDescent="0.25">
      <c r="A191"/>
      <c r="B191" s="472" t="s">
        <v>1439</v>
      </c>
      <c r="C191" s="472" t="s">
        <v>662</v>
      </c>
      <c r="D191" s="473" t="s">
        <v>734</v>
      </c>
      <c r="E191" s="478" t="s">
        <v>2020</v>
      </c>
      <c r="F191" s="474" t="s">
        <v>743</v>
      </c>
      <c r="G191" s="415"/>
      <c r="H191" s="421"/>
      <c r="I191" s="358">
        <v>0</v>
      </c>
      <c r="J191" s="358">
        <v>20.329999999999998</v>
      </c>
      <c r="K191" s="76"/>
      <c r="L191" s="417">
        <f>(H191*2.7)</f>
        <v>0</v>
      </c>
      <c r="M191" s="417">
        <f>(I191*$L$1)</f>
        <v>0</v>
      </c>
      <c r="N191" s="417">
        <f>(J191*$M$1)</f>
        <v>0</v>
      </c>
      <c r="O191"/>
      <c r="P191" s="418"/>
      <c r="Q191" s="417">
        <f>(M191*$L$1)</f>
        <v>0</v>
      </c>
      <c r="R191" s="417">
        <v>55</v>
      </c>
      <c r="S191"/>
      <c r="T191" s="422"/>
      <c r="U191" s="419">
        <v>0</v>
      </c>
      <c r="V191" s="419">
        <v>54.890999999999998</v>
      </c>
      <c r="W191"/>
      <c r="X191"/>
      <c r="Y191"/>
      <c r="Z191"/>
      <c r="AA191"/>
      <c r="AB191"/>
      <c r="AC191"/>
      <c r="AD191"/>
      <c r="AE191"/>
      <c r="AF191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</row>
    <row r="192" spans="1:58" ht="13" customHeight="1" x14ac:dyDescent="0.25">
      <c r="A192"/>
      <c r="B192" s="475" t="s">
        <v>3530</v>
      </c>
      <c r="C192" s="472" t="s">
        <v>699</v>
      </c>
      <c r="D192" s="473" t="s">
        <v>757</v>
      </c>
      <c r="E192" s="478" t="s">
        <v>2020</v>
      </c>
      <c r="F192" s="476" t="s">
        <v>772</v>
      </c>
      <c r="G192" s="425"/>
      <c r="H192" s="416">
        <v>52</v>
      </c>
      <c r="I192" s="418"/>
      <c r="J192" s="418"/>
      <c r="K192" s="76"/>
      <c r="L192" s="417">
        <f>(H192*2.7)</f>
        <v>140.4</v>
      </c>
      <c r="M192" s="418"/>
      <c r="N192" s="418"/>
      <c r="O192"/>
      <c r="P192" s="417">
        <v>141</v>
      </c>
      <c r="Q192" s="418"/>
      <c r="R192" s="418"/>
      <c r="S192"/>
      <c r="T192" s="419">
        <v>140.4</v>
      </c>
      <c r="U192" s="420"/>
      <c r="V192" s="420"/>
      <c r="W192"/>
      <c r="X192"/>
      <c r="Y192"/>
      <c r="Z192"/>
      <c r="AA192"/>
      <c r="AB192"/>
      <c r="AC192"/>
      <c r="AD192"/>
      <c r="AE192"/>
      <c r="AF192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</row>
    <row r="193" spans="1:58" ht="13" customHeight="1" x14ac:dyDescent="0.25">
      <c r="A193"/>
      <c r="B193" s="472" t="s">
        <v>3216</v>
      </c>
      <c r="C193" s="472" t="s">
        <v>3217</v>
      </c>
      <c r="D193" s="473" t="s">
        <v>818</v>
      </c>
      <c r="E193" s="473" t="s">
        <v>2020</v>
      </c>
      <c r="F193" s="474" t="s">
        <v>793</v>
      </c>
      <c r="G193" s="415"/>
      <c r="H193" s="426">
        <v>52</v>
      </c>
      <c r="I193" s="418"/>
      <c r="J193" s="418"/>
      <c r="K193" s="76"/>
      <c r="L193" s="417">
        <f>(H193*2.7)</f>
        <v>140.4</v>
      </c>
      <c r="M193" s="418"/>
      <c r="N193" s="418"/>
      <c r="O193"/>
      <c r="P193" s="417">
        <v>141</v>
      </c>
      <c r="Q193" s="418"/>
      <c r="R193" s="418"/>
      <c r="S193"/>
      <c r="T193" s="419">
        <v>140.4</v>
      </c>
      <c r="U193" s="420"/>
      <c r="V193" s="420"/>
      <c r="W193"/>
      <c r="X193"/>
      <c r="Y193"/>
      <c r="Z193"/>
      <c r="AA193"/>
      <c r="AB193"/>
      <c r="AC193"/>
      <c r="AD193"/>
      <c r="AE193"/>
      <c r="AF193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</row>
    <row r="194" spans="1:58" ht="13" customHeight="1" x14ac:dyDescent="0.25">
      <c r="A194"/>
      <c r="B194" s="472" t="s">
        <v>142</v>
      </c>
      <c r="C194" s="472" t="s">
        <v>1754</v>
      </c>
      <c r="D194" s="473" t="s">
        <v>764</v>
      </c>
      <c r="E194" s="473" t="s">
        <v>2020</v>
      </c>
      <c r="F194" s="476" t="s">
        <v>762</v>
      </c>
      <c r="G194" s="425"/>
      <c r="H194" s="416">
        <v>0</v>
      </c>
      <c r="I194" s="418"/>
      <c r="J194" s="418"/>
      <c r="K194" s="76"/>
      <c r="L194" s="417">
        <f>(H194*2.7)</f>
        <v>0</v>
      </c>
      <c r="M194" s="418"/>
      <c r="N194" s="418"/>
      <c r="O194"/>
      <c r="P194" s="417">
        <v>0</v>
      </c>
      <c r="Q194" s="418"/>
      <c r="R194" s="418"/>
      <c r="S194"/>
      <c r="T194" s="419">
        <v>0</v>
      </c>
      <c r="U194" s="420"/>
      <c r="V194" s="420"/>
      <c r="W194"/>
      <c r="X194"/>
      <c r="Y194"/>
      <c r="Z194"/>
      <c r="AA194"/>
      <c r="AB194"/>
      <c r="AC194"/>
      <c r="AD194"/>
      <c r="AE194"/>
      <c r="AF194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</row>
    <row r="195" spans="1:58" ht="13" customHeight="1" x14ac:dyDescent="0.25">
      <c r="A195"/>
      <c r="B195" s="475" t="s">
        <v>5002</v>
      </c>
      <c r="C195" s="475" t="s">
        <v>148</v>
      </c>
      <c r="D195" s="473" t="s">
        <v>795</v>
      </c>
      <c r="E195" s="473" t="s">
        <v>2020</v>
      </c>
      <c r="F195" s="474" t="s">
        <v>743</v>
      </c>
      <c r="G195" s="415"/>
      <c r="H195" s="421"/>
      <c r="I195" s="355">
        <v>3</v>
      </c>
      <c r="J195" s="355">
        <v>17</v>
      </c>
      <c r="K195" s="76"/>
      <c r="L195" s="429">
        <f>(H195*2.7)</f>
        <v>0</v>
      </c>
      <c r="M195" s="429">
        <f>(I195*2.7)</f>
        <v>8.1000000000000014</v>
      </c>
      <c r="N195" s="429">
        <f>(J195*2.7)</f>
        <v>45.900000000000006</v>
      </c>
      <c r="O195" s="76"/>
      <c r="P195" s="365"/>
      <c r="Q195" s="429"/>
      <c r="R195" s="429"/>
      <c r="S195" s="76"/>
      <c r="T195" s="422"/>
      <c r="U195" s="430">
        <f>(M195)</f>
        <v>8.1000000000000014</v>
      </c>
      <c r="V195" s="430">
        <f>(N195)</f>
        <v>45.900000000000006</v>
      </c>
      <c r="W195"/>
      <c r="X195"/>
      <c r="Y195"/>
      <c r="Z195"/>
      <c r="AA195"/>
      <c r="AB195"/>
      <c r="AC195"/>
      <c r="AD195"/>
      <c r="AE195"/>
      <c r="AF195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</row>
    <row r="196" spans="1:58" ht="13" customHeight="1" x14ac:dyDescent="0.25">
      <c r="A196"/>
      <c r="B196" s="472" t="s">
        <v>2579</v>
      </c>
      <c r="C196" s="472" t="s">
        <v>543</v>
      </c>
      <c r="D196" s="473" t="s">
        <v>736</v>
      </c>
      <c r="E196" s="478" t="s">
        <v>2020</v>
      </c>
      <c r="F196" s="474" t="s">
        <v>746</v>
      </c>
      <c r="G196" s="415"/>
      <c r="H196" s="416">
        <v>52</v>
      </c>
      <c r="I196" s="418"/>
      <c r="J196" s="418"/>
      <c r="K196" s="76"/>
      <c r="L196" s="417">
        <f>(H196*2.7)</f>
        <v>140.4</v>
      </c>
      <c r="M196" s="418"/>
      <c r="N196" s="418"/>
      <c r="O196"/>
      <c r="P196" s="417">
        <v>141</v>
      </c>
      <c r="Q196" s="418"/>
      <c r="R196" s="418"/>
      <c r="S196"/>
      <c r="T196" s="419">
        <v>140.4</v>
      </c>
      <c r="U196" s="420"/>
      <c r="V196" s="420"/>
      <c r="W196"/>
      <c r="X196"/>
      <c r="Y196"/>
      <c r="Z196"/>
      <c r="AA196"/>
      <c r="AB196"/>
      <c r="AC196"/>
      <c r="AD196"/>
      <c r="AE196"/>
      <c r="AF196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</row>
    <row r="197" spans="1:58" ht="13" customHeight="1" x14ac:dyDescent="0.25">
      <c r="A197"/>
      <c r="B197" s="472" t="s">
        <v>703</v>
      </c>
      <c r="C197" s="472" t="s">
        <v>3219</v>
      </c>
      <c r="D197" s="473" t="s">
        <v>764</v>
      </c>
      <c r="E197" s="473" t="s">
        <v>2020</v>
      </c>
      <c r="F197" s="476" t="s">
        <v>772</v>
      </c>
      <c r="G197" s="425"/>
      <c r="H197" s="416">
        <v>11</v>
      </c>
      <c r="I197" s="418"/>
      <c r="J197" s="418"/>
      <c r="K197" s="76"/>
      <c r="L197" s="417">
        <f>(H197*2.7)</f>
        <v>29.700000000000003</v>
      </c>
      <c r="M197" s="418"/>
      <c r="N197" s="418"/>
      <c r="O197"/>
      <c r="P197" s="417">
        <v>30</v>
      </c>
      <c r="Q197" s="418"/>
      <c r="R197" s="418"/>
      <c r="S197"/>
      <c r="T197" s="419">
        <v>29.700000000000003</v>
      </c>
      <c r="U197" s="420"/>
      <c r="V197" s="420"/>
      <c r="W197"/>
      <c r="X197"/>
      <c r="Y197"/>
      <c r="Z197"/>
      <c r="AA197"/>
      <c r="AB197"/>
      <c r="AC197"/>
      <c r="AD197"/>
      <c r="AE197"/>
      <c r="AF197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</row>
    <row r="198" spans="1:58" ht="13" customHeight="1" x14ac:dyDescent="0.25">
      <c r="A198"/>
      <c r="B198" s="472" t="s">
        <v>3974</v>
      </c>
      <c r="C198" s="472" t="s">
        <v>599</v>
      </c>
      <c r="D198" s="473" t="s">
        <v>750</v>
      </c>
      <c r="E198" s="473" t="s">
        <v>2020</v>
      </c>
      <c r="F198" s="474" t="s">
        <v>754</v>
      </c>
      <c r="G198" s="415"/>
      <c r="H198" s="421"/>
      <c r="I198" s="355">
        <v>5</v>
      </c>
      <c r="J198" s="355">
        <v>26.33</v>
      </c>
      <c r="K198" s="76"/>
      <c r="L198" s="417">
        <f>(H198*2.7)</f>
        <v>0</v>
      </c>
      <c r="M198" s="417">
        <f>(I198*$L$1)</f>
        <v>0</v>
      </c>
      <c r="N198" s="417">
        <f>(J198*$M$1)</f>
        <v>0</v>
      </c>
      <c r="O198"/>
      <c r="P198" s="418"/>
      <c r="Q198" s="417">
        <v>14</v>
      </c>
      <c r="R198" s="417">
        <v>72</v>
      </c>
      <c r="S198"/>
      <c r="T198" s="422"/>
      <c r="U198" s="419">
        <v>13.5</v>
      </c>
      <c r="V198" s="419">
        <v>71.090999999999994</v>
      </c>
      <c r="W198"/>
      <c r="X198"/>
      <c r="Y198"/>
      <c r="Z198"/>
      <c r="AA198"/>
      <c r="AB198"/>
      <c r="AC198"/>
      <c r="AD198"/>
      <c r="AE198"/>
      <c r="AF198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</row>
    <row r="199" spans="1:58" ht="13" customHeight="1" x14ac:dyDescent="0.25">
      <c r="A199"/>
      <c r="B199" s="472" t="s">
        <v>2265</v>
      </c>
      <c r="C199" s="472" t="s">
        <v>611</v>
      </c>
      <c r="D199" s="473" t="s">
        <v>769</v>
      </c>
      <c r="E199" s="473" t="s">
        <v>2020</v>
      </c>
      <c r="F199" s="474" t="s">
        <v>746</v>
      </c>
      <c r="G199" s="415"/>
      <c r="H199" s="416">
        <v>43</v>
      </c>
      <c r="I199" s="418"/>
      <c r="J199" s="418"/>
      <c r="K199" s="76"/>
      <c r="L199" s="417">
        <f>(H199*2.7)</f>
        <v>116.10000000000001</v>
      </c>
      <c r="M199" s="418"/>
      <c r="N199" s="418"/>
      <c r="O199"/>
      <c r="P199" s="417">
        <v>117</v>
      </c>
      <c r="Q199" s="418"/>
      <c r="R199" s="418"/>
      <c r="S199"/>
      <c r="T199" s="419">
        <v>116.10000000000001</v>
      </c>
      <c r="U199" s="420"/>
      <c r="V199" s="420"/>
      <c r="W199"/>
      <c r="X199"/>
      <c r="Y199"/>
      <c r="Z199"/>
      <c r="AA199"/>
      <c r="AB199"/>
      <c r="AC199"/>
      <c r="AD199"/>
      <c r="AE199"/>
      <c r="AF1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</row>
    <row r="200" spans="1:58" ht="13" customHeight="1" x14ac:dyDescent="0.25">
      <c r="A200"/>
      <c r="B200" s="472" t="s">
        <v>3552</v>
      </c>
      <c r="C200" s="472" t="s">
        <v>713</v>
      </c>
      <c r="D200" s="473" t="s">
        <v>736</v>
      </c>
      <c r="E200" s="473" t="s">
        <v>2020</v>
      </c>
      <c r="F200" s="474" t="s">
        <v>746</v>
      </c>
      <c r="G200" s="415"/>
      <c r="H200" s="416">
        <v>47</v>
      </c>
      <c r="I200" s="418"/>
      <c r="J200" s="418"/>
      <c r="K200" s="76"/>
      <c r="L200" s="417">
        <f>(H200*2.7)</f>
        <v>126.9</v>
      </c>
      <c r="M200" s="418"/>
      <c r="N200" s="418"/>
      <c r="O200"/>
      <c r="P200" s="417">
        <v>127</v>
      </c>
      <c r="Q200" s="418"/>
      <c r="R200" s="418"/>
      <c r="S200"/>
      <c r="T200" s="419">
        <v>126.9</v>
      </c>
      <c r="U200" s="420"/>
      <c r="V200" s="420"/>
      <c r="W200"/>
      <c r="X200"/>
      <c r="Y200"/>
      <c r="Z200"/>
      <c r="AA200"/>
      <c r="AB200"/>
      <c r="AC200"/>
      <c r="AD200"/>
      <c r="AE200"/>
      <c r="AF200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</row>
    <row r="201" spans="1:58" ht="13" customHeight="1" x14ac:dyDescent="0.25">
      <c r="A201"/>
      <c r="B201" s="472" t="s">
        <v>4036</v>
      </c>
      <c r="C201" s="472" t="s">
        <v>4037</v>
      </c>
      <c r="D201" s="473" t="s">
        <v>824</v>
      </c>
      <c r="E201" s="478" t="s">
        <v>2020</v>
      </c>
      <c r="F201" s="474" t="s">
        <v>765</v>
      </c>
      <c r="G201" s="415"/>
      <c r="H201" s="416">
        <v>33</v>
      </c>
      <c r="I201" s="418"/>
      <c r="J201" s="418"/>
      <c r="K201" s="76"/>
      <c r="L201" s="417">
        <f>(H201*2.7)</f>
        <v>89.100000000000009</v>
      </c>
      <c r="M201" s="418"/>
      <c r="N201" s="418"/>
      <c r="O201"/>
      <c r="P201" s="417">
        <v>90</v>
      </c>
      <c r="Q201" s="418"/>
      <c r="R201" s="418"/>
      <c r="S201"/>
      <c r="T201" s="419">
        <v>89.100000000000009</v>
      </c>
      <c r="U201" s="420"/>
      <c r="V201" s="420"/>
      <c r="W201"/>
      <c r="X201"/>
      <c r="Y201"/>
      <c r="Z201"/>
      <c r="AA201"/>
      <c r="AB201"/>
      <c r="AC201"/>
      <c r="AD201"/>
      <c r="AE201"/>
      <c r="AF201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</row>
    <row r="202" spans="1:58" ht="13" customHeight="1" x14ac:dyDescent="0.25">
      <c r="A202"/>
      <c r="B202" s="472" t="s">
        <v>1982</v>
      </c>
      <c r="C202" s="472" t="s">
        <v>788</v>
      </c>
      <c r="D202" s="473" t="s">
        <v>735</v>
      </c>
      <c r="E202" s="473" t="s">
        <v>2020</v>
      </c>
      <c r="F202" s="474" t="s">
        <v>754</v>
      </c>
      <c r="G202" s="415"/>
      <c r="H202" s="421"/>
      <c r="I202" s="355">
        <v>9</v>
      </c>
      <c r="J202" s="355">
        <v>31.33</v>
      </c>
      <c r="K202" s="76"/>
      <c r="L202" s="417">
        <f>(H202*2.7)</f>
        <v>0</v>
      </c>
      <c r="M202" s="417">
        <f>(I202*$L$1)</f>
        <v>0</v>
      </c>
      <c r="N202" s="417">
        <f>(J202*$M$1)</f>
        <v>0</v>
      </c>
      <c r="O202"/>
      <c r="P202" s="418"/>
      <c r="Q202" s="417">
        <v>25</v>
      </c>
      <c r="R202" s="417">
        <v>85</v>
      </c>
      <c r="S202"/>
      <c r="T202" s="422"/>
      <c r="U202" s="419">
        <v>24.3</v>
      </c>
      <c r="V202" s="419">
        <v>84.590999999999994</v>
      </c>
      <c r="W202"/>
      <c r="X202"/>
      <c r="Y202"/>
      <c r="Z202"/>
      <c r="AA202"/>
      <c r="AB202"/>
      <c r="AC202"/>
      <c r="AD202"/>
      <c r="AE202"/>
      <c r="AF202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</row>
    <row r="203" spans="1:58" ht="13" customHeight="1" x14ac:dyDescent="0.25">
      <c r="A203"/>
      <c r="B203" s="472" t="s">
        <v>4072</v>
      </c>
      <c r="C203" s="472" t="s">
        <v>797</v>
      </c>
      <c r="D203" s="473" t="s">
        <v>761</v>
      </c>
      <c r="E203" s="473" t="s">
        <v>2020</v>
      </c>
      <c r="F203" s="474" t="s">
        <v>762</v>
      </c>
      <c r="G203" s="415"/>
      <c r="H203" s="416">
        <v>24</v>
      </c>
      <c r="I203" s="418"/>
      <c r="J203" s="418"/>
      <c r="K203" s="76"/>
      <c r="L203" s="429">
        <f>(H203*2.7)</f>
        <v>64.800000000000011</v>
      </c>
      <c r="M203" s="429">
        <f>(I203*2.7)</f>
        <v>0</v>
      </c>
      <c r="N203" s="429">
        <f>(J203*2.7)</f>
        <v>0</v>
      </c>
      <c r="O203" s="76"/>
      <c r="P203" s="429">
        <v>65</v>
      </c>
      <c r="Q203" s="365"/>
      <c r="R203" s="365"/>
      <c r="S203" s="76"/>
      <c r="T203" s="430">
        <v>64.800000000000011</v>
      </c>
      <c r="U203" s="420"/>
      <c r="V203" s="420"/>
      <c r="W203"/>
      <c r="X203"/>
      <c r="Y203"/>
      <c r="Z203"/>
      <c r="AA203"/>
      <c r="AB203"/>
      <c r="AC203"/>
      <c r="AD203"/>
      <c r="AE203"/>
      <c r="AF203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</row>
    <row r="204" spans="1:58" ht="13" customHeight="1" x14ac:dyDescent="0.25">
      <c r="A204"/>
      <c r="B204" s="472" t="s">
        <v>5064</v>
      </c>
      <c r="C204" s="472" t="s">
        <v>5065</v>
      </c>
      <c r="D204" s="473" t="s">
        <v>763</v>
      </c>
      <c r="E204" s="478" t="s">
        <v>2020</v>
      </c>
      <c r="F204" s="476" t="s">
        <v>765</v>
      </c>
      <c r="G204" s="425"/>
      <c r="H204" s="416">
        <v>52</v>
      </c>
      <c r="I204" s="418"/>
      <c r="J204" s="418"/>
      <c r="K204" s="76"/>
      <c r="L204" s="429">
        <f>(H204*2.7)</f>
        <v>140.4</v>
      </c>
      <c r="M204" s="429">
        <f>(I204*2.7)</f>
        <v>0</v>
      </c>
      <c r="N204" s="429">
        <f>(J204*2.7)</f>
        <v>0</v>
      </c>
      <c r="O204" s="76"/>
      <c r="P204" s="429"/>
      <c r="Q204" s="365"/>
      <c r="R204" s="365"/>
      <c r="S204" s="76"/>
      <c r="T204" s="430">
        <f>(L204)</f>
        <v>140.4</v>
      </c>
      <c r="U204" s="420"/>
      <c r="V204" s="420"/>
      <c r="W204"/>
      <c r="X204"/>
      <c r="Y204"/>
      <c r="Z204"/>
      <c r="AA204"/>
      <c r="AB204"/>
      <c r="AC204"/>
      <c r="AD204"/>
      <c r="AE204"/>
      <c r="AF204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</row>
    <row r="205" spans="1:58" ht="13" customHeight="1" x14ac:dyDescent="0.25">
      <c r="A205"/>
      <c r="B205" s="475" t="s">
        <v>3588</v>
      </c>
      <c r="C205" s="475" t="s">
        <v>409</v>
      </c>
      <c r="D205" s="473" t="s">
        <v>784</v>
      </c>
      <c r="E205" s="473" t="s">
        <v>2020</v>
      </c>
      <c r="F205" s="474" t="s">
        <v>796</v>
      </c>
      <c r="G205" s="415"/>
      <c r="H205" s="416">
        <v>39</v>
      </c>
      <c r="I205" s="418"/>
      <c r="J205" s="418"/>
      <c r="K205" s="76"/>
      <c r="L205" s="417">
        <f>(H205*2.7)</f>
        <v>105.30000000000001</v>
      </c>
      <c r="M205" s="418"/>
      <c r="N205" s="418"/>
      <c r="O205"/>
      <c r="P205" s="417">
        <v>106</v>
      </c>
      <c r="Q205" s="418"/>
      <c r="R205" s="418"/>
      <c r="S205"/>
      <c r="T205" s="419">
        <v>105.30000000000001</v>
      </c>
      <c r="U205" s="420"/>
      <c r="V205" s="420"/>
      <c r="W205"/>
      <c r="X205"/>
      <c r="Y205"/>
      <c r="Z205"/>
      <c r="AA205"/>
      <c r="AB205"/>
      <c r="AC205"/>
      <c r="AD205"/>
      <c r="AE205"/>
      <c r="AF205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</row>
    <row r="206" spans="1:58" ht="13" customHeight="1" x14ac:dyDescent="0.25">
      <c r="A206"/>
      <c r="B206" s="477" t="s">
        <v>1985</v>
      </c>
      <c r="C206" s="477" t="s">
        <v>579</v>
      </c>
      <c r="D206" s="473" t="s">
        <v>757</v>
      </c>
      <c r="E206" s="473" t="s">
        <v>2020</v>
      </c>
      <c r="F206" s="474" t="s">
        <v>754</v>
      </c>
      <c r="G206" s="415"/>
      <c r="H206" s="421"/>
      <c r="I206" s="355">
        <v>7</v>
      </c>
      <c r="J206" s="355">
        <v>34</v>
      </c>
      <c r="K206" s="76"/>
      <c r="L206" s="417">
        <f>(H206*2.7)</f>
        <v>0</v>
      </c>
      <c r="M206" s="417">
        <f>(I206*$L$1)</f>
        <v>0</v>
      </c>
      <c r="N206" s="417">
        <f>(J206*$M$1)</f>
        <v>0</v>
      </c>
      <c r="O206"/>
      <c r="P206" s="418"/>
      <c r="Q206" s="417">
        <v>19</v>
      </c>
      <c r="R206" s="417">
        <v>92</v>
      </c>
      <c r="S206"/>
      <c r="T206" s="422"/>
      <c r="U206" s="419">
        <v>18.900000000000002</v>
      </c>
      <c r="V206" s="419">
        <v>91.800000000000011</v>
      </c>
      <c r="W206"/>
      <c r="X206"/>
      <c r="Y206"/>
      <c r="Z206"/>
      <c r="AA206"/>
      <c r="AB206"/>
      <c r="AC206"/>
      <c r="AD206"/>
      <c r="AE206"/>
      <c r="AF206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</row>
    <row r="207" spans="1:58" ht="13" customHeight="1" x14ac:dyDescent="0.25">
      <c r="A207"/>
      <c r="B207" s="475" t="s">
        <v>3597</v>
      </c>
      <c r="C207" s="475" t="s">
        <v>693</v>
      </c>
      <c r="D207" s="473" t="s">
        <v>777</v>
      </c>
      <c r="E207" s="473" t="s">
        <v>2020</v>
      </c>
      <c r="F207" s="474" t="s">
        <v>754</v>
      </c>
      <c r="G207" s="415"/>
      <c r="H207" s="421"/>
      <c r="I207" s="355">
        <v>9</v>
      </c>
      <c r="J207" s="358">
        <v>55.67</v>
      </c>
      <c r="K207" s="76"/>
      <c r="L207" s="417">
        <f>(H207*2.7)</f>
        <v>0</v>
      </c>
      <c r="M207" s="417">
        <f>(I207*$L$1)</f>
        <v>0</v>
      </c>
      <c r="N207" s="417">
        <f>(J207*$M$1)</f>
        <v>0</v>
      </c>
      <c r="O207"/>
      <c r="P207" s="418"/>
      <c r="Q207" s="417">
        <v>25</v>
      </c>
      <c r="R207" s="417">
        <v>151</v>
      </c>
      <c r="S207"/>
      <c r="T207" s="422"/>
      <c r="U207" s="419">
        <v>24.3</v>
      </c>
      <c r="V207" s="419">
        <v>150.30900000000003</v>
      </c>
      <c r="W207"/>
      <c r="X207"/>
      <c r="Y207"/>
      <c r="Z207"/>
      <c r="AA207"/>
      <c r="AB207"/>
      <c r="AC207"/>
      <c r="AD207"/>
      <c r="AE207"/>
      <c r="AF207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</row>
    <row r="208" spans="1:58" ht="13" customHeight="1" x14ac:dyDescent="0.25">
      <c r="A208"/>
      <c r="B208" s="475" t="s">
        <v>4824</v>
      </c>
      <c r="C208" s="475" t="s">
        <v>611</v>
      </c>
      <c r="D208" s="473" t="s">
        <v>752</v>
      </c>
      <c r="E208" s="473" t="s">
        <v>866</v>
      </c>
      <c r="F208" s="474" t="s">
        <v>743</v>
      </c>
      <c r="G208" s="415"/>
      <c r="H208" s="421"/>
      <c r="I208" s="355">
        <v>0</v>
      </c>
      <c r="J208" s="355">
        <v>15</v>
      </c>
      <c r="K208" s="76"/>
      <c r="L208" s="429">
        <f>(H208*2.7)</f>
        <v>0</v>
      </c>
      <c r="M208" s="429">
        <f>(I208*2.7)</f>
        <v>0</v>
      </c>
      <c r="N208" s="429">
        <f>(J208*2.7)</f>
        <v>40.5</v>
      </c>
      <c r="O208" s="76"/>
      <c r="P208" s="365"/>
      <c r="Q208" s="429"/>
      <c r="R208" s="429"/>
      <c r="S208" s="76"/>
      <c r="T208" s="422"/>
      <c r="U208" s="430">
        <f>(M208)</f>
        <v>0</v>
      </c>
      <c r="V208" s="430">
        <f>(N208)</f>
        <v>40.5</v>
      </c>
      <c r="W208"/>
      <c r="X208"/>
      <c r="Y208"/>
      <c r="Z208"/>
      <c r="AA208"/>
      <c r="AB208"/>
      <c r="AC208"/>
      <c r="AD208"/>
      <c r="AE208"/>
      <c r="AF208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</row>
    <row r="209" spans="1:58" ht="13" customHeight="1" x14ac:dyDescent="0.25">
      <c r="A209"/>
      <c r="B209" s="472" t="s">
        <v>2251</v>
      </c>
      <c r="C209" s="472" t="s">
        <v>677</v>
      </c>
      <c r="D209" s="473" t="s">
        <v>750</v>
      </c>
      <c r="E209" s="478" t="s">
        <v>866</v>
      </c>
      <c r="F209" s="476" t="s">
        <v>754</v>
      </c>
      <c r="G209" s="425"/>
      <c r="H209" s="421"/>
      <c r="I209" s="429">
        <v>11</v>
      </c>
      <c r="J209" s="429">
        <v>59.67</v>
      </c>
      <c r="K209" s="76"/>
      <c r="L209" s="429">
        <f>(H209*2.7)</f>
        <v>0</v>
      </c>
      <c r="M209" s="429">
        <f>(I209*2.7)</f>
        <v>29.700000000000003</v>
      </c>
      <c r="N209" s="429">
        <f>(J209*2.7)</f>
        <v>161.10900000000001</v>
      </c>
      <c r="O209" s="76"/>
      <c r="P209" s="429"/>
      <c r="Q209" s="365"/>
      <c r="R209" s="365"/>
      <c r="S209" s="76"/>
      <c r="T209" s="422"/>
      <c r="U209" s="430">
        <f>(M209)</f>
        <v>29.700000000000003</v>
      </c>
      <c r="V209" s="430">
        <f>(N209)</f>
        <v>161.10900000000001</v>
      </c>
      <c r="W209"/>
      <c r="X209"/>
      <c r="Y209"/>
      <c r="Z209"/>
      <c r="AA209"/>
      <c r="AB209"/>
      <c r="AC209"/>
      <c r="AD209"/>
      <c r="AE209"/>
      <c r="AF20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</row>
    <row r="210" spans="1:58" ht="13" customHeight="1" x14ac:dyDescent="0.25">
      <c r="A210"/>
      <c r="B210" s="472" t="s">
        <v>3180</v>
      </c>
      <c r="C210" s="472" t="s">
        <v>148</v>
      </c>
      <c r="D210" s="473" t="s">
        <v>734</v>
      </c>
      <c r="E210" s="478" t="s">
        <v>866</v>
      </c>
      <c r="F210" s="474" t="s">
        <v>796</v>
      </c>
      <c r="G210" s="415"/>
      <c r="H210" s="416">
        <v>56</v>
      </c>
      <c r="I210" s="418"/>
      <c r="J210" s="418"/>
      <c r="K210" s="76"/>
      <c r="L210" s="417">
        <f>(H210*2.7)</f>
        <v>151.20000000000002</v>
      </c>
      <c r="M210" s="418"/>
      <c r="N210" s="418"/>
      <c r="O210"/>
      <c r="P210" s="417">
        <v>152</v>
      </c>
      <c r="Q210" s="418"/>
      <c r="R210" s="418"/>
      <c r="S210"/>
      <c r="T210" s="419">
        <v>151.20000000000002</v>
      </c>
      <c r="U210" s="420"/>
      <c r="V210" s="420"/>
      <c r="W210"/>
      <c r="X210"/>
      <c r="Y210"/>
      <c r="Z210"/>
      <c r="AA210"/>
      <c r="AB210"/>
      <c r="AC210"/>
      <c r="AD210"/>
      <c r="AE210"/>
      <c r="AF210"/>
      <c r="AG210" s="244"/>
      <c r="AH210" s="244"/>
      <c r="AI210" s="244"/>
      <c r="AJ210" s="244"/>
      <c r="AK210" s="244"/>
      <c r="AL210" s="244"/>
      <c r="AM210" s="244"/>
      <c r="AN210" s="244"/>
      <c r="AO210" s="244"/>
      <c r="AP210" s="244"/>
      <c r="AQ210" s="244"/>
      <c r="AR210" s="244"/>
      <c r="AS210" s="244"/>
      <c r="AT210" s="244"/>
      <c r="AU210" s="244"/>
      <c r="AV210" s="244"/>
      <c r="AW210" s="244"/>
      <c r="AX210" s="244"/>
      <c r="AY210" s="244"/>
      <c r="AZ210" s="244"/>
      <c r="BA210" s="244"/>
      <c r="BB210" s="244"/>
      <c r="BC210" s="244"/>
      <c r="BD210" s="244"/>
      <c r="BE210" s="244"/>
      <c r="BF210" s="244"/>
    </row>
    <row r="211" spans="1:58" ht="13" customHeight="1" x14ac:dyDescent="0.25">
      <c r="A211"/>
      <c r="B211" s="472" t="s">
        <v>2257</v>
      </c>
      <c r="C211" s="472" t="s">
        <v>2260</v>
      </c>
      <c r="D211" s="473" t="s">
        <v>756</v>
      </c>
      <c r="E211" s="478" t="s">
        <v>866</v>
      </c>
      <c r="F211" s="474" t="s">
        <v>765</v>
      </c>
      <c r="G211" s="415"/>
      <c r="H211" s="416">
        <v>56</v>
      </c>
      <c r="I211" s="418"/>
      <c r="J211" s="418"/>
      <c r="K211" s="76"/>
      <c r="L211" s="417">
        <f>(H211*2.7)</f>
        <v>151.20000000000002</v>
      </c>
      <c r="M211" s="418"/>
      <c r="N211" s="418"/>
      <c r="O211"/>
      <c r="P211" s="417">
        <v>152</v>
      </c>
      <c r="Q211" s="418"/>
      <c r="R211" s="418"/>
      <c r="S211"/>
      <c r="T211" s="419">
        <v>151.20000000000002</v>
      </c>
      <c r="U211" s="420"/>
      <c r="V211" s="420"/>
      <c r="W211"/>
      <c r="X211"/>
      <c r="Y211"/>
      <c r="Z211"/>
      <c r="AA211"/>
      <c r="AB211"/>
      <c r="AC211"/>
      <c r="AD211"/>
      <c r="AE211"/>
      <c r="AF211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</row>
    <row r="212" spans="1:58" ht="13" customHeight="1" x14ac:dyDescent="0.25">
      <c r="A212"/>
      <c r="B212" s="475" t="s">
        <v>3224</v>
      </c>
      <c r="C212" s="472" t="s">
        <v>687</v>
      </c>
      <c r="D212" s="473" t="s">
        <v>818</v>
      </c>
      <c r="E212" s="478" t="s">
        <v>866</v>
      </c>
      <c r="F212" s="474" t="s">
        <v>743</v>
      </c>
      <c r="G212" s="415"/>
      <c r="H212" s="421"/>
      <c r="I212" s="355">
        <v>0</v>
      </c>
      <c r="J212" s="355">
        <v>9.33</v>
      </c>
      <c r="K212" s="76"/>
      <c r="L212" s="417">
        <f>(H212*2.7)</f>
        <v>0</v>
      </c>
      <c r="M212" s="417">
        <f>(I212*$L$1)</f>
        <v>0</v>
      </c>
      <c r="N212" s="417">
        <f>(J212*$M$1)</f>
        <v>0</v>
      </c>
      <c r="O212"/>
      <c r="P212" s="418"/>
      <c r="Q212" s="417">
        <v>33</v>
      </c>
      <c r="R212" s="417">
        <v>26</v>
      </c>
      <c r="S212"/>
      <c r="T212" s="422"/>
      <c r="U212" s="419">
        <v>0</v>
      </c>
      <c r="V212" s="419">
        <v>25.191000000000003</v>
      </c>
      <c r="W212"/>
      <c r="X212"/>
      <c r="Y212"/>
      <c r="Z212"/>
      <c r="AA212"/>
      <c r="AB212"/>
      <c r="AC212"/>
      <c r="AD212"/>
      <c r="AE212"/>
      <c r="AF212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</row>
    <row r="213" spans="1:58" ht="13" customHeight="1" x14ac:dyDescent="0.25">
      <c r="A213"/>
      <c r="B213" s="475" t="s">
        <v>4854</v>
      </c>
      <c r="C213" s="475" t="s">
        <v>2889</v>
      </c>
      <c r="D213" s="473" t="s">
        <v>780</v>
      </c>
      <c r="E213" s="473" t="s">
        <v>866</v>
      </c>
      <c r="F213" s="474" t="s">
        <v>746</v>
      </c>
      <c r="G213" s="415"/>
      <c r="H213" s="416">
        <v>35</v>
      </c>
      <c r="I213" s="418"/>
      <c r="J213" s="418"/>
      <c r="K213" s="76"/>
      <c r="L213" s="429">
        <f>(H213*2.7)</f>
        <v>94.5</v>
      </c>
      <c r="M213" s="429">
        <f>(I213*2.7)</f>
        <v>0</v>
      </c>
      <c r="N213" s="429">
        <f>(J213*2.7)</f>
        <v>0</v>
      </c>
      <c r="O213" s="76"/>
      <c r="P213" s="365"/>
      <c r="Q213" s="429"/>
      <c r="R213" s="429"/>
      <c r="S213" s="76"/>
      <c r="T213" s="430">
        <f>(L213)</f>
        <v>94.5</v>
      </c>
      <c r="U213" s="420"/>
      <c r="V213" s="420"/>
      <c r="W213"/>
      <c r="X213"/>
      <c r="Y213"/>
      <c r="Z213"/>
      <c r="AA213"/>
      <c r="AB213"/>
      <c r="AC213"/>
      <c r="AD213"/>
      <c r="AE213"/>
      <c r="AF213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</row>
    <row r="214" spans="1:58" ht="13" customHeight="1" x14ac:dyDescent="0.25">
      <c r="A214"/>
      <c r="B214" s="475" t="s">
        <v>4855</v>
      </c>
      <c r="C214" s="475" t="s">
        <v>409</v>
      </c>
      <c r="D214" s="473" t="s">
        <v>1641</v>
      </c>
      <c r="E214" s="473" t="s">
        <v>866</v>
      </c>
      <c r="F214" s="474" t="s">
        <v>754</v>
      </c>
      <c r="G214" s="415"/>
      <c r="H214" s="421"/>
      <c r="I214" s="355">
        <v>6</v>
      </c>
      <c r="J214" s="355">
        <v>29.67</v>
      </c>
      <c r="K214" s="76"/>
      <c r="L214" s="429">
        <f>(H214*2.7)</f>
        <v>0</v>
      </c>
      <c r="M214" s="429">
        <f>(I214*2.7)</f>
        <v>16.200000000000003</v>
      </c>
      <c r="N214" s="429">
        <f>(J214*2.7)</f>
        <v>80.109000000000009</v>
      </c>
      <c r="O214" s="76"/>
      <c r="P214" s="365"/>
      <c r="Q214" s="429"/>
      <c r="R214" s="429"/>
      <c r="S214" s="76"/>
      <c r="T214" s="422"/>
      <c r="U214" s="430">
        <f>(M214)</f>
        <v>16.200000000000003</v>
      </c>
      <c r="V214" s="430">
        <f>(N214)</f>
        <v>80.109000000000009</v>
      </c>
      <c r="W214"/>
      <c r="X214"/>
      <c r="Y214"/>
      <c r="Z214"/>
      <c r="AA214"/>
      <c r="AB214"/>
      <c r="AC214"/>
      <c r="AD214"/>
      <c r="AE214"/>
      <c r="AF214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</row>
    <row r="215" spans="1:58" ht="13" customHeight="1" x14ac:dyDescent="0.25">
      <c r="A215"/>
      <c r="B215" s="472" t="s">
        <v>694</v>
      </c>
      <c r="C215" s="472" t="s">
        <v>1288</v>
      </c>
      <c r="D215" s="473" t="s">
        <v>736</v>
      </c>
      <c r="E215" s="478" t="s">
        <v>866</v>
      </c>
      <c r="F215" s="476" t="s">
        <v>765</v>
      </c>
      <c r="G215" s="425"/>
      <c r="H215" s="416">
        <v>16</v>
      </c>
      <c r="I215" s="418"/>
      <c r="J215" s="418"/>
      <c r="K215" s="76"/>
      <c r="L215" s="417">
        <f>(H215*2.7)</f>
        <v>43.2</v>
      </c>
      <c r="M215" s="418"/>
      <c r="N215" s="418"/>
      <c r="O215"/>
      <c r="P215" s="417">
        <v>44</v>
      </c>
      <c r="Q215" s="418"/>
      <c r="R215" s="418"/>
      <c r="S215"/>
      <c r="T215" s="419">
        <v>43.2</v>
      </c>
      <c r="U215" s="420"/>
      <c r="V215" s="420"/>
      <c r="W215"/>
      <c r="X215"/>
      <c r="Y215"/>
      <c r="Z215"/>
      <c r="AA215"/>
      <c r="AB215"/>
      <c r="AC215"/>
      <c r="AD215"/>
      <c r="AE215"/>
      <c r="AF215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</row>
    <row r="216" spans="1:58" ht="13" customHeight="1" x14ac:dyDescent="0.25">
      <c r="A216"/>
      <c r="B216" s="472" t="s">
        <v>694</v>
      </c>
      <c r="C216" s="472" t="s">
        <v>798</v>
      </c>
      <c r="D216" s="473" t="s">
        <v>757</v>
      </c>
      <c r="E216" s="478" t="s">
        <v>866</v>
      </c>
      <c r="F216" s="474" t="s">
        <v>743</v>
      </c>
      <c r="G216" s="415"/>
      <c r="H216" s="421"/>
      <c r="I216" s="355">
        <v>0</v>
      </c>
      <c r="J216" s="355">
        <v>24.67</v>
      </c>
      <c r="K216" s="76"/>
      <c r="L216" s="417">
        <f>(H216*2.7)</f>
        <v>0</v>
      </c>
      <c r="M216" s="417">
        <f>(I216*$L$1)</f>
        <v>0</v>
      </c>
      <c r="N216" s="417">
        <f>(J216*$M$1)</f>
        <v>0</v>
      </c>
      <c r="O216"/>
      <c r="P216" s="418"/>
      <c r="Q216" s="417">
        <f>(M216*$L$1)</f>
        <v>0</v>
      </c>
      <c r="R216" s="417">
        <v>67</v>
      </c>
      <c r="S216"/>
      <c r="T216" s="422"/>
      <c r="U216" s="419">
        <v>0</v>
      </c>
      <c r="V216" s="419">
        <v>66.609000000000009</v>
      </c>
      <c r="W216"/>
      <c r="X216"/>
      <c r="Y216"/>
      <c r="Z216"/>
      <c r="AA216"/>
      <c r="AB216"/>
      <c r="AC216"/>
      <c r="AD216"/>
      <c r="AE216"/>
      <c r="AF216"/>
      <c r="AG216" s="244"/>
      <c r="AH216" s="244"/>
      <c r="AI216" s="244"/>
      <c r="AJ216" s="244"/>
      <c r="AK216" s="244"/>
      <c r="AL216" s="244"/>
      <c r="AM216" s="244"/>
      <c r="AN216" s="244"/>
      <c r="AO216" s="244"/>
      <c r="AP216" s="244"/>
      <c r="AQ216" s="244"/>
      <c r="AR216" s="244"/>
      <c r="AS216" s="244"/>
      <c r="AT216" s="244"/>
      <c r="AU216" s="244"/>
      <c r="AV216" s="244"/>
      <c r="AW216" s="244"/>
      <c r="AX216" s="244"/>
      <c r="AY216" s="244"/>
      <c r="AZ216" s="244"/>
      <c r="BA216" s="244"/>
      <c r="BB216" s="244"/>
      <c r="BC216" s="244"/>
      <c r="BD216" s="244"/>
      <c r="BE216" s="244"/>
      <c r="BF216" s="244"/>
    </row>
    <row r="217" spans="1:58" ht="13" customHeight="1" x14ac:dyDescent="0.25">
      <c r="A217"/>
      <c r="B217" s="472" t="s">
        <v>4016</v>
      </c>
      <c r="C217" s="472" t="s">
        <v>579</v>
      </c>
      <c r="D217" s="473" t="s">
        <v>756</v>
      </c>
      <c r="E217" s="473" t="s">
        <v>866</v>
      </c>
      <c r="F217" s="474" t="s">
        <v>466</v>
      </c>
      <c r="G217" s="415"/>
      <c r="H217" s="426">
        <v>42</v>
      </c>
      <c r="I217" s="418"/>
      <c r="J217" s="418"/>
      <c r="K217" s="76"/>
      <c r="L217" s="429">
        <f>(H217*2.7)</f>
        <v>113.4</v>
      </c>
      <c r="M217" s="365"/>
      <c r="N217" s="365"/>
      <c r="O217" s="76"/>
      <c r="P217" s="429">
        <v>114</v>
      </c>
      <c r="Q217" s="365"/>
      <c r="R217" s="365"/>
      <c r="S217" s="76"/>
      <c r="T217" s="430">
        <v>113.4</v>
      </c>
      <c r="U217" s="420"/>
      <c r="V217" s="420"/>
      <c r="W217"/>
      <c r="X217"/>
      <c r="Y217"/>
      <c r="Z217"/>
      <c r="AA217"/>
      <c r="AB217"/>
      <c r="AC217"/>
      <c r="AD217"/>
      <c r="AE217"/>
      <c r="AF217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</row>
    <row r="218" spans="1:58" ht="13" customHeight="1" x14ac:dyDescent="0.25">
      <c r="A218"/>
      <c r="B218" s="472" t="s">
        <v>4868</v>
      </c>
      <c r="C218" s="472" t="s">
        <v>4869</v>
      </c>
      <c r="D218" s="473" t="s">
        <v>756</v>
      </c>
      <c r="E218" s="478" t="s">
        <v>866</v>
      </c>
      <c r="F218" s="476" t="s">
        <v>796</v>
      </c>
      <c r="G218" s="425"/>
      <c r="H218" s="416">
        <v>23</v>
      </c>
      <c r="I218" s="418"/>
      <c r="J218" s="418"/>
      <c r="K218" s="76"/>
      <c r="L218" s="429">
        <f>(H218*2.7)</f>
        <v>62.1</v>
      </c>
      <c r="M218" s="429">
        <f>(I218*2.7)</f>
        <v>0</v>
      </c>
      <c r="N218" s="429">
        <f>(J218*2.7)</f>
        <v>0</v>
      </c>
      <c r="O218" s="76"/>
      <c r="P218" s="429"/>
      <c r="Q218" s="365"/>
      <c r="R218" s="365"/>
      <c r="S218" s="76"/>
      <c r="T218" s="430">
        <f>(L218)</f>
        <v>62.1</v>
      </c>
      <c r="U218" s="420"/>
      <c r="V218" s="420"/>
      <c r="W218"/>
      <c r="X218"/>
      <c r="Y218"/>
      <c r="Z218"/>
      <c r="AA218"/>
      <c r="AB218"/>
      <c r="AC218"/>
      <c r="AD218"/>
      <c r="AE218"/>
      <c r="AF218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</row>
    <row r="219" spans="1:58" ht="13" customHeight="1" x14ac:dyDescent="0.25">
      <c r="A219"/>
      <c r="B219" s="477" t="s">
        <v>911</v>
      </c>
      <c r="C219" s="477" t="s">
        <v>697</v>
      </c>
      <c r="D219" s="473" t="s">
        <v>1641</v>
      </c>
      <c r="E219" s="478" t="s">
        <v>866</v>
      </c>
      <c r="F219" s="474" t="s">
        <v>746</v>
      </c>
      <c r="G219" s="415"/>
      <c r="H219" s="416">
        <v>56</v>
      </c>
      <c r="I219" s="418"/>
      <c r="J219" s="418"/>
      <c r="K219" s="76"/>
      <c r="L219" s="417">
        <f>(H219*2.7)</f>
        <v>151.20000000000002</v>
      </c>
      <c r="M219" s="418"/>
      <c r="N219" s="418"/>
      <c r="O219"/>
      <c r="P219" s="417">
        <v>152</v>
      </c>
      <c r="Q219" s="418"/>
      <c r="R219" s="418"/>
      <c r="S219"/>
      <c r="T219" s="419">
        <v>151.20000000000002</v>
      </c>
      <c r="U219" s="420"/>
      <c r="V219" s="420"/>
      <c r="W219"/>
      <c r="X219"/>
      <c r="Y219"/>
      <c r="Z219"/>
      <c r="AA219"/>
      <c r="AB219"/>
      <c r="AC219"/>
      <c r="AD219"/>
      <c r="AE219"/>
      <c r="AF21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</row>
    <row r="220" spans="1:58" ht="13" customHeight="1" x14ac:dyDescent="0.25">
      <c r="A220"/>
      <c r="B220" s="472" t="s">
        <v>4880</v>
      </c>
      <c r="C220" s="472" t="s">
        <v>4881</v>
      </c>
      <c r="D220" s="473" t="s">
        <v>783</v>
      </c>
      <c r="E220" s="478" t="s">
        <v>866</v>
      </c>
      <c r="F220" s="476" t="s">
        <v>765</v>
      </c>
      <c r="G220" s="425"/>
      <c r="H220" s="416">
        <v>27</v>
      </c>
      <c r="I220" s="392"/>
      <c r="J220" s="392"/>
      <c r="K220" s="76"/>
      <c r="L220" s="429">
        <f>(H220*2.7)</f>
        <v>72.900000000000006</v>
      </c>
      <c r="M220" s="429">
        <f>(I220*2.7)</f>
        <v>0</v>
      </c>
      <c r="N220" s="429">
        <f>(J220*2.7)</f>
        <v>0</v>
      </c>
      <c r="O220" s="76"/>
      <c r="P220" s="429"/>
      <c r="Q220" s="365"/>
      <c r="R220" s="365"/>
      <c r="S220" s="76"/>
      <c r="T220" s="430">
        <f>(L220)</f>
        <v>72.900000000000006</v>
      </c>
      <c r="U220" s="420"/>
      <c r="V220" s="420"/>
      <c r="W220"/>
      <c r="X220"/>
      <c r="Y220"/>
      <c r="Z220"/>
      <c r="AA220"/>
      <c r="AB220"/>
      <c r="AC220"/>
      <c r="AD220"/>
      <c r="AE220"/>
      <c r="AF220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</row>
    <row r="221" spans="1:58" ht="13" customHeight="1" x14ac:dyDescent="0.25">
      <c r="A221"/>
      <c r="B221" s="475" t="s">
        <v>2292</v>
      </c>
      <c r="C221" s="475" t="s">
        <v>621</v>
      </c>
      <c r="D221" s="473" t="s">
        <v>736</v>
      </c>
      <c r="E221" s="473" t="s">
        <v>866</v>
      </c>
      <c r="F221" s="474" t="s">
        <v>772</v>
      </c>
      <c r="G221" s="415"/>
      <c r="H221" s="416">
        <v>33</v>
      </c>
      <c r="I221" s="392"/>
      <c r="J221" s="392"/>
      <c r="K221" s="76"/>
      <c r="L221" s="429">
        <f>(H221*2.7)</f>
        <v>89.100000000000009</v>
      </c>
      <c r="M221" s="429">
        <f>(I221*2.7)</f>
        <v>0</v>
      </c>
      <c r="N221" s="429">
        <f>(J221*2.7)</f>
        <v>0</v>
      </c>
      <c r="O221" s="76"/>
      <c r="P221" s="365"/>
      <c r="Q221" s="429"/>
      <c r="R221" s="429"/>
      <c r="S221" s="76"/>
      <c r="T221" s="430">
        <f>(L221)</f>
        <v>89.100000000000009</v>
      </c>
      <c r="U221" s="420"/>
      <c r="V221" s="420"/>
      <c r="W221"/>
      <c r="X221"/>
      <c r="Y221"/>
      <c r="Z221"/>
      <c r="AA221"/>
      <c r="AB221"/>
      <c r="AC221"/>
      <c r="AD221"/>
      <c r="AE221"/>
      <c r="AF221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</row>
    <row r="222" spans="1:58" ht="13" customHeight="1" x14ac:dyDescent="0.25">
      <c r="A222"/>
      <c r="B222" s="475" t="s">
        <v>4919</v>
      </c>
      <c r="C222" s="475" t="s">
        <v>4920</v>
      </c>
      <c r="D222" s="473" t="s">
        <v>775</v>
      </c>
      <c r="E222" s="473" t="s">
        <v>866</v>
      </c>
      <c r="F222" s="474" t="s">
        <v>743</v>
      </c>
      <c r="G222" s="415"/>
      <c r="H222" s="523"/>
      <c r="I222" s="355">
        <v>0</v>
      </c>
      <c r="J222" s="355">
        <v>19</v>
      </c>
      <c r="K222" s="76"/>
      <c r="L222" s="429">
        <f>(H222*2.7)</f>
        <v>0</v>
      </c>
      <c r="M222" s="429">
        <f>(I222*2.7)</f>
        <v>0</v>
      </c>
      <c r="N222" s="429">
        <f>(J222*2.7)</f>
        <v>51.300000000000004</v>
      </c>
      <c r="O222" s="76"/>
      <c r="P222" s="365"/>
      <c r="Q222" s="429"/>
      <c r="R222" s="429"/>
      <c r="S222" s="76"/>
      <c r="T222" s="422"/>
      <c r="U222" s="430">
        <f>(M222)</f>
        <v>0</v>
      </c>
      <c r="V222" s="430">
        <f>(N222)</f>
        <v>51.300000000000004</v>
      </c>
      <c r="W222"/>
      <c r="X222"/>
      <c r="Y222"/>
      <c r="Z222"/>
      <c r="AA222"/>
      <c r="AB222"/>
      <c r="AC222"/>
      <c r="AD222"/>
      <c r="AE222"/>
      <c r="AF222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</row>
    <row r="223" spans="1:58" ht="13" customHeight="1" x14ac:dyDescent="0.25">
      <c r="A223"/>
      <c r="B223" s="475" t="s">
        <v>4931</v>
      </c>
      <c r="C223" s="475" t="s">
        <v>3553</v>
      </c>
      <c r="D223" s="473" t="s">
        <v>775</v>
      </c>
      <c r="E223" s="473" t="s">
        <v>866</v>
      </c>
      <c r="F223" s="474" t="s">
        <v>754</v>
      </c>
      <c r="G223" s="415"/>
      <c r="H223" s="421"/>
      <c r="I223" s="355">
        <v>6</v>
      </c>
      <c r="J223" s="355">
        <v>24.33</v>
      </c>
      <c r="K223" s="76"/>
      <c r="L223" s="429">
        <f>(H223*2.7)</f>
        <v>0</v>
      </c>
      <c r="M223" s="429">
        <f>(I223*2.7)</f>
        <v>16.200000000000003</v>
      </c>
      <c r="N223" s="429">
        <f>(J223*2.7)</f>
        <v>65.691000000000003</v>
      </c>
      <c r="O223" s="76"/>
      <c r="P223" s="365"/>
      <c r="Q223" s="429"/>
      <c r="R223" s="429"/>
      <c r="S223" s="76"/>
      <c r="T223" s="422"/>
      <c r="U223" s="430">
        <f>(M223)</f>
        <v>16.200000000000003</v>
      </c>
      <c r="V223" s="430">
        <f>(N223)</f>
        <v>65.691000000000003</v>
      </c>
      <c r="W223"/>
      <c r="X223"/>
      <c r="Y223"/>
      <c r="Z223"/>
      <c r="AA223"/>
      <c r="AB223"/>
      <c r="AC223"/>
      <c r="AD223"/>
      <c r="AE223"/>
      <c r="AF223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</row>
    <row r="224" spans="1:58" ht="13" customHeight="1" x14ac:dyDescent="0.25">
      <c r="A224"/>
      <c r="B224" s="475" t="s">
        <v>3229</v>
      </c>
      <c r="C224" s="472" t="s">
        <v>3230</v>
      </c>
      <c r="D224" s="473" t="s">
        <v>769</v>
      </c>
      <c r="E224" s="478" t="s">
        <v>866</v>
      </c>
      <c r="F224" s="474" t="s">
        <v>754</v>
      </c>
      <c r="G224" s="415"/>
      <c r="H224" s="421"/>
      <c r="I224" s="355">
        <v>6</v>
      </c>
      <c r="J224" s="355">
        <v>25.33</v>
      </c>
      <c r="K224" s="76"/>
      <c r="L224" s="417">
        <f>(H224*2.7)</f>
        <v>0</v>
      </c>
      <c r="M224" s="417">
        <f>(I224*$L$1)</f>
        <v>0</v>
      </c>
      <c r="N224" s="417">
        <f>(J224*$M$1)</f>
        <v>0</v>
      </c>
      <c r="O224"/>
      <c r="P224" s="418"/>
      <c r="Q224" s="417">
        <v>17</v>
      </c>
      <c r="R224" s="417">
        <v>69</v>
      </c>
      <c r="S224"/>
      <c r="T224" s="422"/>
      <c r="U224" s="419">
        <v>16.200000000000003</v>
      </c>
      <c r="V224" s="419">
        <v>68.391000000000005</v>
      </c>
      <c r="W224"/>
      <c r="X224"/>
      <c r="Y224"/>
      <c r="Z224"/>
      <c r="AA224"/>
      <c r="AB224"/>
      <c r="AC224"/>
      <c r="AD224"/>
      <c r="AE224"/>
      <c r="AF224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</row>
    <row r="225" spans="1:58" ht="13" customHeight="1" x14ac:dyDescent="0.25">
      <c r="A225"/>
      <c r="B225" s="472" t="s">
        <v>133</v>
      </c>
      <c r="C225" s="472" t="s">
        <v>792</v>
      </c>
      <c r="D225" s="473" t="s">
        <v>782</v>
      </c>
      <c r="E225" s="478" t="s">
        <v>866</v>
      </c>
      <c r="F225" s="476" t="s">
        <v>746</v>
      </c>
      <c r="G225" s="425"/>
      <c r="H225" s="416">
        <v>43</v>
      </c>
      <c r="I225" s="392"/>
      <c r="J225" s="392"/>
      <c r="K225" s="76"/>
      <c r="L225" s="429">
        <f>(H225*2.7)</f>
        <v>116.10000000000001</v>
      </c>
      <c r="M225" s="429">
        <f>(I225*2.7)</f>
        <v>0</v>
      </c>
      <c r="N225" s="429">
        <f>(J225*2.7)</f>
        <v>0</v>
      </c>
      <c r="O225" s="76"/>
      <c r="P225" s="429"/>
      <c r="Q225" s="365"/>
      <c r="R225" s="365"/>
      <c r="S225" s="76"/>
      <c r="T225" s="430">
        <f>(L225)</f>
        <v>116.10000000000001</v>
      </c>
      <c r="U225" s="420"/>
      <c r="V225" s="420"/>
      <c r="W225"/>
      <c r="X225"/>
      <c r="Y225"/>
      <c r="Z225"/>
      <c r="AA225"/>
      <c r="AB225"/>
      <c r="AC225"/>
      <c r="AD225"/>
      <c r="AE225"/>
      <c r="AF225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</row>
    <row r="226" spans="1:58" ht="13" customHeight="1" x14ac:dyDescent="0.25">
      <c r="A226"/>
      <c r="B226" s="472" t="s">
        <v>1668</v>
      </c>
      <c r="C226" s="472" t="s">
        <v>728</v>
      </c>
      <c r="D226" s="473" t="s">
        <v>818</v>
      </c>
      <c r="E226" s="478" t="s">
        <v>866</v>
      </c>
      <c r="F226" s="474" t="s">
        <v>754</v>
      </c>
      <c r="G226" s="415"/>
      <c r="H226" s="421"/>
      <c r="I226" s="355">
        <v>11</v>
      </c>
      <c r="J226" s="355">
        <v>63.33</v>
      </c>
      <c r="K226" s="76"/>
      <c r="L226" s="417">
        <f>(H226*2.7)</f>
        <v>0</v>
      </c>
      <c r="M226" s="417">
        <f>(I226*$L$1)</f>
        <v>0</v>
      </c>
      <c r="N226" s="417">
        <f>(J226*$M$1)</f>
        <v>0</v>
      </c>
      <c r="O226"/>
      <c r="P226" s="418"/>
      <c r="Q226" s="417">
        <v>30</v>
      </c>
      <c r="R226" s="417">
        <v>171</v>
      </c>
      <c r="S226"/>
      <c r="T226" s="422"/>
      <c r="U226" s="419">
        <v>29.700000000000003</v>
      </c>
      <c r="V226" s="419">
        <v>170.99100000000001</v>
      </c>
      <c r="W226"/>
      <c r="X226"/>
      <c r="Y226"/>
      <c r="Z226"/>
      <c r="AA226"/>
      <c r="AB226"/>
      <c r="AC226"/>
      <c r="AD226"/>
      <c r="AE226"/>
      <c r="AF226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</row>
    <row r="227" spans="1:58" ht="13" customHeight="1" x14ac:dyDescent="0.25">
      <c r="A227"/>
      <c r="B227" s="475" t="s">
        <v>4944</v>
      </c>
      <c r="C227" s="475" t="s">
        <v>4945</v>
      </c>
      <c r="D227" s="473" t="s">
        <v>795</v>
      </c>
      <c r="E227" s="473" t="s">
        <v>866</v>
      </c>
      <c r="F227" s="474" t="s">
        <v>754</v>
      </c>
      <c r="G227" s="415"/>
      <c r="H227" s="421"/>
      <c r="I227" s="355">
        <v>9</v>
      </c>
      <c r="J227" s="355">
        <v>46.33</v>
      </c>
      <c r="K227" s="76"/>
      <c r="L227" s="429">
        <f>(H227*2.7)</f>
        <v>0</v>
      </c>
      <c r="M227" s="429">
        <f>(I227*2.7)</f>
        <v>24.3</v>
      </c>
      <c r="N227" s="429">
        <f>(J227*2.7)</f>
        <v>125.09100000000001</v>
      </c>
      <c r="O227" s="76"/>
      <c r="P227" s="365"/>
      <c r="Q227" s="429"/>
      <c r="R227" s="429"/>
      <c r="S227" s="76"/>
      <c r="T227" s="422"/>
      <c r="U227" s="430">
        <f>(M227)</f>
        <v>24.3</v>
      </c>
      <c r="V227" s="430">
        <f>(N227)</f>
        <v>125.09100000000001</v>
      </c>
      <c r="W227"/>
      <c r="X227"/>
      <c r="Y227"/>
      <c r="Z227"/>
      <c r="AA227"/>
      <c r="AB227"/>
      <c r="AC227"/>
      <c r="AD227"/>
      <c r="AE227"/>
      <c r="AF227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</row>
    <row r="228" spans="1:58" ht="13" customHeight="1" x14ac:dyDescent="0.25">
      <c r="A228"/>
      <c r="B228" s="475" t="s">
        <v>4946</v>
      </c>
      <c r="C228" s="475" t="s">
        <v>820</v>
      </c>
      <c r="D228" s="473" t="s">
        <v>763</v>
      </c>
      <c r="E228" s="473" t="s">
        <v>866</v>
      </c>
      <c r="F228" s="474" t="s">
        <v>743</v>
      </c>
      <c r="G228" s="415"/>
      <c r="H228" s="523"/>
      <c r="I228" s="355">
        <v>0</v>
      </c>
      <c r="J228" s="355">
        <v>25.67</v>
      </c>
      <c r="K228" s="76"/>
      <c r="L228" s="429">
        <f>(H228*2.7)</f>
        <v>0</v>
      </c>
      <c r="M228" s="429">
        <f>(I228*2.7)</f>
        <v>0</v>
      </c>
      <c r="N228" s="429">
        <f>(J228*2.7)</f>
        <v>69.309000000000012</v>
      </c>
      <c r="O228" s="76"/>
      <c r="P228" s="365"/>
      <c r="Q228" s="429"/>
      <c r="R228" s="429"/>
      <c r="S228" s="76"/>
      <c r="T228" s="422"/>
      <c r="U228" s="430">
        <f>(M228)</f>
        <v>0</v>
      </c>
      <c r="V228" s="430">
        <f>(N228)</f>
        <v>69.309000000000012</v>
      </c>
      <c r="W228"/>
      <c r="X228"/>
      <c r="Y228"/>
      <c r="Z228"/>
      <c r="AA228"/>
      <c r="AB228"/>
      <c r="AC228"/>
      <c r="AD228"/>
      <c r="AE228"/>
      <c r="AF228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</row>
    <row r="229" spans="1:58" ht="13" customHeight="1" x14ac:dyDescent="0.25">
      <c r="A229"/>
      <c r="B229" s="475" t="s">
        <v>3584</v>
      </c>
      <c r="C229" s="475" t="s">
        <v>676</v>
      </c>
      <c r="D229" s="473" t="s">
        <v>752</v>
      </c>
      <c r="E229" s="478" t="s">
        <v>866</v>
      </c>
      <c r="F229" s="474" t="s">
        <v>743</v>
      </c>
      <c r="G229" s="415"/>
      <c r="H229" s="421"/>
      <c r="I229" s="355">
        <v>0</v>
      </c>
      <c r="J229" s="355">
        <v>23.33</v>
      </c>
      <c r="K229" s="76"/>
      <c r="L229" s="417">
        <f>(H229*2.7)</f>
        <v>0</v>
      </c>
      <c r="M229" s="417">
        <f>(I229*$L$1)</f>
        <v>0</v>
      </c>
      <c r="N229" s="417">
        <f>(J229*$M$1)</f>
        <v>0</v>
      </c>
      <c r="O229"/>
      <c r="P229" s="418"/>
      <c r="Q229" s="417">
        <f>(M229*$L$1)</f>
        <v>0</v>
      </c>
      <c r="R229" s="417">
        <v>63</v>
      </c>
      <c r="S229"/>
      <c r="T229" s="422"/>
      <c r="U229" s="419">
        <v>0</v>
      </c>
      <c r="V229" s="419">
        <v>62.991</v>
      </c>
      <c r="W229"/>
      <c r="X229"/>
      <c r="Y229"/>
      <c r="Z229"/>
      <c r="AA229"/>
      <c r="AB229"/>
      <c r="AC229"/>
      <c r="AD229"/>
      <c r="AE229"/>
      <c r="AF22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</row>
    <row r="230" spans="1:58" ht="13" customHeight="1" x14ac:dyDescent="0.25">
      <c r="A230"/>
      <c r="B230" s="475" t="s">
        <v>2915</v>
      </c>
      <c r="C230" s="475" t="s">
        <v>2916</v>
      </c>
      <c r="D230" s="473" t="s">
        <v>818</v>
      </c>
      <c r="E230" s="478" t="s">
        <v>866</v>
      </c>
      <c r="F230" s="474" t="s">
        <v>746</v>
      </c>
      <c r="G230" s="415"/>
      <c r="H230" s="416">
        <v>42</v>
      </c>
      <c r="I230" s="418"/>
      <c r="J230" s="418"/>
      <c r="K230" s="76"/>
      <c r="L230" s="417">
        <f>(H230*2.7)</f>
        <v>113.4</v>
      </c>
      <c r="M230" s="418"/>
      <c r="N230" s="418"/>
      <c r="O230"/>
      <c r="P230" s="417">
        <v>114</v>
      </c>
      <c r="Q230" s="418"/>
      <c r="R230" s="418"/>
      <c r="S230"/>
      <c r="T230" s="419">
        <v>113.4</v>
      </c>
      <c r="U230" s="420"/>
      <c r="V230" s="420"/>
      <c r="W230"/>
      <c r="X230"/>
      <c r="Y230"/>
      <c r="Z230"/>
      <c r="AA230"/>
      <c r="AB230"/>
      <c r="AC230"/>
      <c r="AD230"/>
      <c r="AE230"/>
      <c r="AF230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</row>
    <row r="231" spans="1:58" ht="13" customHeight="1" x14ac:dyDescent="0.25">
      <c r="A231"/>
      <c r="B231" s="475" t="s">
        <v>857</v>
      </c>
      <c r="C231" s="475" t="s">
        <v>202</v>
      </c>
      <c r="D231" s="473" t="s">
        <v>818</v>
      </c>
      <c r="E231" s="478" t="s">
        <v>866</v>
      </c>
      <c r="F231" s="474" t="s">
        <v>762</v>
      </c>
      <c r="G231" s="415"/>
      <c r="H231" s="416">
        <v>31</v>
      </c>
      <c r="I231" s="418"/>
      <c r="J231" s="418"/>
      <c r="K231" s="76"/>
      <c r="L231" s="417">
        <f>(H231*2.7)</f>
        <v>83.7</v>
      </c>
      <c r="M231" s="418"/>
      <c r="N231" s="418"/>
      <c r="O231"/>
      <c r="P231" s="417">
        <v>84</v>
      </c>
      <c r="Q231" s="418"/>
      <c r="R231" s="418"/>
      <c r="S231"/>
      <c r="T231" s="419">
        <v>83.7</v>
      </c>
      <c r="U231" s="420"/>
      <c r="V231" s="420"/>
      <c r="W231"/>
      <c r="X231"/>
      <c r="Y231"/>
      <c r="Z231"/>
      <c r="AA231"/>
      <c r="AB231"/>
      <c r="AC231"/>
      <c r="AD231"/>
      <c r="AE231"/>
      <c r="AF231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</row>
    <row r="232" spans="1:58" ht="13" customHeight="1" x14ac:dyDescent="0.25">
      <c r="A232"/>
      <c r="B232" s="472" t="s">
        <v>1731</v>
      </c>
      <c r="C232" s="472" t="s">
        <v>419</v>
      </c>
      <c r="D232" s="473" t="s">
        <v>764</v>
      </c>
      <c r="E232" s="478" t="s">
        <v>866</v>
      </c>
      <c r="F232" s="474" t="s">
        <v>743</v>
      </c>
      <c r="G232" s="415"/>
      <c r="H232" s="421"/>
      <c r="I232" s="358">
        <v>0</v>
      </c>
      <c r="J232" s="355">
        <v>0</v>
      </c>
      <c r="K232" s="76"/>
      <c r="L232" s="417">
        <f>(H232*2.7)</f>
        <v>0</v>
      </c>
      <c r="M232" s="417">
        <f>(I232*$L$1)</f>
        <v>0</v>
      </c>
      <c r="N232" s="417">
        <f>(J232*$M$1)</f>
        <v>0</v>
      </c>
      <c r="O232"/>
      <c r="P232" s="418"/>
      <c r="Q232" s="417">
        <f>(M232*$L$1)</f>
        <v>0</v>
      </c>
      <c r="R232" s="417">
        <v>0</v>
      </c>
      <c r="S232"/>
      <c r="T232" s="422"/>
      <c r="U232" s="419">
        <v>0</v>
      </c>
      <c r="V232" s="419">
        <v>0</v>
      </c>
      <c r="W232"/>
      <c r="X232"/>
      <c r="Y232"/>
      <c r="Z232"/>
      <c r="AA232"/>
      <c r="AB232"/>
      <c r="AC232"/>
      <c r="AD232"/>
      <c r="AE232"/>
      <c r="AF232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</row>
    <row r="233" spans="1:58" ht="13" customHeight="1" x14ac:dyDescent="0.25">
      <c r="A233"/>
      <c r="B233" s="472" t="s">
        <v>4978</v>
      </c>
      <c r="C233" s="472" t="s">
        <v>708</v>
      </c>
      <c r="D233" s="473" t="s">
        <v>814</v>
      </c>
      <c r="E233" s="478" t="s">
        <v>866</v>
      </c>
      <c r="F233" s="476" t="s">
        <v>754</v>
      </c>
      <c r="G233" s="425"/>
      <c r="H233" s="421"/>
      <c r="I233" s="429">
        <v>7</v>
      </c>
      <c r="J233" s="429">
        <v>28.33</v>
      </c>
      <c r="K233" s="76"/>
      <c r="L233" s="429">
        <f>(H233*2.7)</f>
        <v>0</v>
      </c>
      <c r="M233" s="429">
        <f>(I233*2.7)</f>
        <v>18.900000000000002</v>
      </c>
      <c r="N233" s="429">
        <f>(J233*2.7)</f>
        <v>76.491</v>
      </c>
      <c r="O233" s="76"/>
      <c r="P233" s="429"/>
      <c r="Q233" s="365"/>
      <c r="R233" s="365"/>
      <c r="S233" s="76"/>
      <c r="T233" s="422"/>
      <c r="U233" s="430">
        <f>(M233)</f>
        <v>18.900000000000002</v>
      </c>
      <c r="V233" s="430">
        <f>(N233)</f>
        <v>76.491</v>
      </c>
      <c r="W233"/>
      <c r="X233"/>
      <c r="Y233"/>
      <c r="Z233"/>
      <c r="AA233"/>
      <c r="AB233"/>
      <c r="AC233"/>
      <c r="AD233"/>
      <c r="AE233"/>
      <c r="AF233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</row>
    <row r="234" spans="1:58" ht="13" customHeight="1" x14ac:dyDescent="0.25">
      <c r="A234"/>
      <c r="B234" s="472" t="s">
        <v>1424</v>
      </c>
      <c r="C234" s="472" t="s">
        <v>751</v>
      </c>
      <c r="D234" s="473" t="s">
        <v>651</v>
      </c>
      <c r="E234" s="478" t="s">
        <v>866</v>
      </c>
      <c r="F234" s="476" t="s">
        <v>793</v>
      </c>
      <c r="G234" s="425"/>
      <c r="H234" s="416">
        <v>44</v>
      </c>
      <c r="I234" s="418"/>
      <c r="J234" s="418"/>
      <c r="K234" s="76"/>
      <c r="L234" s="417">
        <f>(H234*2.7)</f>
        <v>118.80000000000001</v>
      </c>
      <c r="M234" s="418"/>
      <c r="N234" s="418"/>
      <c r="O234"/>
      <c r="P234" s="417">
        <v>119</v>
      </c>
      <c r="Q234" s="418"/>
      <c r="R234" s="418"/>
      <c r="S234"/>
      <c r="T234" s="419">
        <v>118.80000000000001</v>
      </c>
      <c r="U234" s="420"/>
      <c r="V234" s="420"/>
      <c r="W234"/>
      <c r="X234"/>
      <c r="Y234"/>
      <c r="Z234"/>
      <c r="AA234"/>
      <c r="AB234"/>
      <c r="AC234"/>
      <c r="AD234"/>
      <c r="AE234"/>
      <c r="AF234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</row>
    <row r="235" spans="1:58" ht="13" customHeight="1" x14ac:dyDescent="0.25">
      <c r="A235"/>
      <c r="B235" s="472" t="s">
        <v>3990</v>
      </c>
      <c r="C235" s="472" t="s">
        <v>789</v>
      </c>
      <c r="D235" s="473" t="s">
        <v>748</v>
      </c>
      <c r="E235" s="478" t="s">
        <v>866</v>
      </c>
      <c r="F235" s="474" t="s">
        <v>754</v>
      </c>
      <c r="G235" s="415"/>
      <c r="H235" s="421"/>
      <c r="I235" s="358">
        <v>12</v>
      </c>
      <c r="J235" s="358">
        <v>59</v>
      </c>
      <c r="K235" s="76"/>
      <c r="L235" s="417">
        <f>(H235*2.7)</f>
        <v>0</v>
      </c>
      <c r="M235" s="417">
        <f>(I235*$L$1)</f>
        <v>0</v>
      </c>
      <c r="N235" s="417">
        <f>(J235*$M$1)</f>
        <v>0</v>
      </c>
      <c r="O235"/>
      <c r="P235" s="418"/>
      <c r="Q235" s="417">
        <v>33</v>
      </c>
      <c r="R235" s="417">
        <v>160</v>
      </c>
      <c r="S235"/>
      <c r="T235" s="422"/>
      <c r="U235" s="419">
        <v>32.400000000000006</v>
      </c>
      <c r="V235" s="419">
        <v>159.30000000000001</v>
      </c>
      <c r="W235"/>
      <c r="X235"/>
      <c r="Y235"/>
      <c r="Z235"/>
      <c r="AA235"/>
      <c r="AB235"/>
      <c r="AC235"/>
      <c r="AD235"/>
      <c r="AE235"/>
      <c r="AF235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</row>
    <row r="236" spans="1:58" ht="13" customHeight="1" x14ac:dyDescent="0.25">
      <c r="A236"/>
      <c r="B236" s="475" t="s">
        <v>4997</v>
      </c>
      <c r="C236" s="475" t="s">
        <v>4999</v>
      </c>
      <c r="D236" s="473" t="s">
        <v>824</v>
      </c>
      <c r="E236" s="473" t="s">
        <v>866</v>
      </c>
      <c r="F236" s="474" t="s">
        <v>743</v>
      </c>
      <c r="G236" s="415"/>
      <c r="H236" s="523"/>
      <c r="I236" s="355">
        <v>0</v>
      </c>
      <c r="J236" s="355">
        <v>20.67</v>
      </c>
      <c r="K236" s="76"/>
      <c r="L236" s="429">
        <f>(H236*2.7)</f>
        <v>0</v>
      </c>
      <c r="M236" s="429">
        <f>(I236*2.7)</f>
        <v>0</v>
      </c>
      <c r="N236" s="429">
        <f>(J236*2.7)</f>
        <v>55.809000000000012</v>
      </c>
      <c r="O236" s="76"/>
      <c r="P236" s="365"/>
      <c r="Q236" s="429"/>
      <c r="R236" s="429"/>
      <c r="S236" s="76"/>
      <c r="T236" s="422"/>
      <c r="U236" s="430">
        <f>(M236)</f>
        <v>0</v>
      </c>
      <c r="V236" s="430">
        <f>(N236)</f>
        <v>55.809000000000012</v>
      </c>
      <c r="W236"/>
      <c r="X236"/>
      <c r="Y236"/>
      <c r="Z236"/>
      <c r="AA236"/>
      <c r="AB236"/>
      <c r="AC236"/>
      <c r="AD236"/>
      <c r="AE236"/>
      <c r="AF236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</row>
    <row r="237" spans="1:58" ht="13" customHeight="1" x14ac:dyDescent="0.25">
      <c r="A237"/>
      <c r="B237" s="472" t="s">
        <v>1434</v>
      </c>
      <c r="C237" s="472" t="s">
        <v>579</v>
      </c>
      <c r="D237" s="473" t="s">
        <v>752</v>
      </c>
      <c r="E237" s="478" t="s">
        <v>866</v>
      </c>
      <c r="F237" s="474" t="s">
        <v>754</v>
      </c>
      <c r="G237" s="415"/>
      <c r="H237" s="421"/>
      <c r="I237" s="355">
        <v>5</v>
      </c>
      <c r="J237" s="355">
        <v>26.67</v>
      </c>
      <c r="K237" s="76"/>
      <c r="L237" s="417">
        <f>(H237*2.7)</f>
        <v>0</v>
      </c>
      <c r="M237" s="417">
        <f>(I237*$L$1)</f>
        <v>0</v>
      </c>
      <c r="N237" s="417">
        <f>(J237*$M$1)</f>
        <v>0</v>
      </c>
      <c r="O237"/>
      <c r="P237" s="418"/>
      <c r="Q237" s="417">
        <v>14</v>
      </c>
      <c r="R237" s="417">
        <v>73</v>
      </c>
      <c r="S237"/>
      <c r="T237" s="422"/>
      <c r="U237" s="419">
        <v>13.5</v>
      </c>
      <c r="V237" s="419">
        <v>72.009000000000015</v>
      </c>
      <c r="W237"/>
      <c r="X237"/>
      <c r="Y237"/>
      <c r="Z237"/>
      <c r="AA237"/>
      <c r="AB237"/>
      <c r="AC237"/>
      <c r="AD237"/>
      <c r="AE237"/>
      <c r="AF237"/>
      <c r="AG237" s="244"/>
      <c r="AH237" s="244"/>
      <c r="AI237" s="244"/>
      <c r="AJ237" s="244"/>
      <c r="AK237" s="244"/>
      <c r="AL237" s="244"/>
      <c r="AM237" s="244"/>
      <c r="AN237" s="244"/>
      <c r="AO237" s="244"/>
      <c r="AP237" s="244"/>
      <c r="AQ237" s="244"/>
      <c r="AR237" s="244"/>
      <c r="AS237" s="244"/>
      <c r="AT237" s="244"/>
      <c r="AU237" s="244"/>
      <c r="AV237" s="244"/>
      <c r="AW237" s="244"/>
      <c r="AX237" s="244"/>
      <c r="AY237" s="244"/>
      <c r="AZ237" s="244"/>
      <c r="BA237" s="244"/>
      <c r="BB237" s="244"/>
      <c r="BC237" s="244"/>
      <c r="BD237" s="244"/>
      <c r="BE237" s="244"/>
      <c r="BF237" s="244"/>
    </row>
    <row r="238" spans="1:58" ht="13" customHeight="1" x14ac:dyDescent="0.25">
      <c r="A238"/>
      <c r="B238" s="475" t="s">
        <v>614</v>
      </c>
      <c r="C238" s="475" t="s">
        <v>2294</v>
      </c>
      <c r="D238" s="473" t="s">
        <v>795</v>
      </c>
      <c r="E238" s="478" t="s">
        <v>866</v>
      </c>
      <c r="F238" s="474" t="s">
        <v>746</v>
      </c>
      <c r="G238" s="415"/>
      <c r="H238" s="416">
        <v>50</v>
      </c>
      <c r="I238" s="418"/>
      <c r="J238" s="418"/>
      <c r="K238" s="76"/>
      <c r="L238" s="417">
        <f>(H238*2.7)</f>
        <v>135</v>
      </c>
      <c r="M238" s="418"/>
      <c r="N238" s="418"/>
      <c r="O238"/>
      <c r="P238" s="417">
        <v>135</v>
      </c>
      <c r="Q238" s="418"/>
      <c r="R238" s="418"/>
      <c r="S238"/>
      <c r="T238" s="419">
        <v>135</v>
      </c>
      <c r="U238" s="420"/>
      <c r="V238" s="420"/>
      <c r="W238"/>
      <c r="X238"/>
      <c r="Y238"/>
      <c r="Z238"/>
      <c r="AA238"/>
      <c r="AB238"/>
      <c r="AC238"/>
      <c r="AD238"/>
      <c r="AE238"/>
      <c r="AF238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</row>
    <row r="239" spans="1:58" ht="13" customHeight="1" x14ac:dyDescent="0.25">
      <c r="A239"/>
      <c r="B239" s="472" t="s">
        <v>2579</v>
      </c>
      <c r="C239" s="472" t="s">
        <v>2581</v>
      </c>
      <c r="D239" s="473" t="s">
        <v>735</v>
      </c>
      <c r="E239" s="478" t="s">
        <v>866</v>
      </c>
      <c r="F239" s="474" t="s">
        <v>743</v>
      </c>
      <c r="G239" s="415"/>
      <c r="H239" s="421"/>
      <c r="I239" s="355">
        <v>0</v>
      </c>
      <c r="J239" s="355">
        <v>16.670000000000002</v>
      </c>
      <c r="K239" s="76"/>
      <c r="L239" s="417">
        <f>(H239*2.7)</f>
        <v>0</v>
      </c>
      <c r="M239" s="417">
        <f>(I239*$L$1)</f>
        <v>0</v>
      </c>
      <c r="N239" s="417">
        <f>(J239*$M$1)</f>
        <v>0</v>
      </c>
      <c r="O239"/>
      <c r="P239" s="418"/>
      <c r="Q239" s="417">
        <f>(M239*$L$1)</f>
        <v>0</v>
      </c>
      <c r="R239" s="417">
        <v>46</v>
      </c>
      <c r="S239"/>
      <c r="T239" s="422"/>
      <c r="U239" s="419">
        <v>0</v>
      </c>
      <c r="V239" s="419">
        <v>45.009000000000007</v>
      </c>
      <c r="W239"/>
      <c r="X239"/>
      <c r="Y239"/>
      <c r="Z239"/>
      <c r="AA239"/>
      <c r="AB239"/>
      <c r="AC239"/>
      <c r="AD239"/>
      <c r="AE239"/>
      <c r="AF23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</row>
    <row r="240" spans="1:58" ht="13" customHeight="1" x14ac:dyDescent="0.25">
      <c r="A240"/>
      <c r="B240" s="475" t="s">
        <v>2598</v>
      </c>
      <c r="C240" s="475" t="s">
        <v>798</v>
      </c>
      <c r="D240" s="473" t="s">
        <v>752</v>
      </c>
      <c r="E240" s="478" t="s">
        <v>866</v>
      </c>
      <c r="F240" s="474" t="s">
        <v>796</v>
      </c>
      <c r="G240" s="415"/>
      <c r="H240" s="416">
        <v>53</v>
      </c>
      <c r="I240" s="418"/>
      <c r="J240" s="418"/>
      <c r="K240" s="76"/>
      <c r="L240" s="417">
        <f>(H240*2.7)</f>
        <v>143.10000000000002</v>
      </c>
      <c r="M240" s="418"/>
      <c r="N240" s="418"/>
      <c r="O240"/>
      <c r="P240" s="417">
        <v>144</v>
      </c>
      <c r="Q240" s="418"/>
      <c r="R240" s="418"/>
      <c r="S240"/>
      <c r="T240" s="419">
        <v>143.10000000000002</v>
      </c>
      <c r="U240" s="420"/>
      <c r="V240" s="420"/>
      <c r="W240"/>
      <c r="X240"/>
      <c r="Y240"/>
      <c r="Z240"/>
      <c r="AA240"/>
      <c r="AB240"/>
      <c r="AC240"/>
      <c r="AD240"/>
      <c r="AE240"/>
      <c r="AF240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</row>
    <row r="241" spans="1:58" ht="13" customHeight="1" x14ac:dyDescent="0.25">
      <c r="A241"/>
      <c r="B241" s="472" t="s">
        <v>3527</v>
      </c>
      <c r="C241" s="472" t="s">
        <v>854</v>
      </c>
      <c r="D241" s="473" t="s">
        <v>734</v>
      </c>
      <c r="E241" s="478" t="s">
        <v>866</v>
      </c>
      <c r="F241" s="474" t="s">
        <v>762</v>
      </c>
      <c r="G241" s="415"/>
      <c r="H241" s="416">
        <v>37</v>
      </c>
      <c r="I241" s="418"/>
      <c r="J241" s="418"/>
      <c r="K241" s="76"/>
      <c r="L241" s="417">
        <f>(H241*2.7)</f>
        <v>99.9</v>
      </c>
      <c r="M241" s="418"/>
      <c r="N241" s="418"/>
      <c r="O241"/>
      <c r="P241" s="417">
        <v>100</v>
      </c>
      <c r="Q241" s="418"/>
      <c r="R241" s="418"/>
      <c r="S241"/>
      <c r="T241" s="419">
        <v>99.9</v>
      </c>
      <c r="U241" s="420"/>
      <c r="V241" s="420"/>
      <c r="W241"/>
      <c r="X241"/>
      <c r="Y241"/>
      <c r="Z241"/>
      <c r="AA241"/>
      <c r="AB241"/>
      <c r="AC241"/>
      <c r="AD241"/>
      <c r="AE241"/>
      <c r="AF241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</row>
    <row r="242" spans="1:58" ht="13" customHeight="1" x14ac:dyDescent="0.25">
      <c r="A242"/>
      <c r="B242" s="475" t="s">
        <v>2276</v>
      </c>
      <c r="C242" s="475" t="s">
        <v>601</v>
      </c>
      <c r="D242" s="473" t="s">
        <v>824</v>
      </c>
      <c r="E242" s="478" t="s">
        <v>866</v>
      </c>
      <c r="F242" s="474" t="s">
        <v>746</v>
      </c>
      <c r="G242" s="415"/>
      <c r="H242" s="416">
        <v>51</v>
      </c>
      <c r="I242" s="418"/>
      <c r="J242" s="418"/>
      <c r="K242" s="76"/>
      <c r="L242" s="417">
        <f>(H242*2.7)</f>
        <v>137.70000000000002</v>
      </c>
      <c r="M242" s="418"/>
      <c r="N242" s="418"/>
      <c r="O242"/>
      <c r="P242" s="417">
        <v>138</v>
      </c>
      <c r="Q242" s="418"/>
      <c r="R242" s="418"/>
      <c r="S242"/>
      <c r="T242" s="419">
        <v>137.70000000000002</v>
      </c>
      <c r="U242" s="420"/>
      <c r="V242" s="420"/>
      <c r="W242"/>
      <c r="X242"/>
      <c r="Y242"/>
      <c r="Z242"/>
      <c r="AA242"/>
      <c r="AB242"/>
      <c r="AC242"/>
      <c r="AD242"/>
      <c r="AE242"/>
      <c r="AF242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</row>
    <row r="243" spans="1:58" ht="13" customHeight="1" x14ac:dyDescent="0.25">
      <c r="A243"/>
      <c r="B243" s="472" t="s">
        <v>5038</v>
      </c>
      <c r="C243" s="472" t="s">
        <v>621</v>
      </c>
      <c r="D243" s="473" t="s">
        <v>769</v>
      </c>
      <c r="E243" s="478" t="s">
        <v>866</v>
      </c>
      <c r="F243" s="476" t="s">
        <v>743</v>
      </c>
      <c r="G243" s="425"/>
      <c r="H243" s="421"/>
      <c r="I243" s="429">
        <v>0</v>
      </c>
      <c r="J243" s="429">
        <v>25.67</v>
      </c>
      <c r="K243" s="76"/>
      <c r="L243" s="429">
        <f>(H243*2.7)</f>
        <v>0</v>
      </c>
      <c r="M243" s="429">
        <f>(I243*2.7)</f>
        <v>0</v>
      </c>
      <c r="N243" s="429">
        <f>(J243*2.7)</f>
        <v>69.309000000000012</v>
      </c>
      <c r="O243" s="76"/>
      <c r="P243" s="429"/>
      <c r="Q243" s="365"/>
      <c r="R243" s="365"/>
      <c r="S243" s="76"/>
      <c r="T243" s="422"/>
      <c r="U243" s="430">
        <f>(M243)</f>
        <v>0</v>
      </c>
      <c r="V243" s="430">
        <f>(N243)</f>
        <v>69.309000000000012</v>
      </c>
      <c r="W243"/>
      <c r="X243"/>
      <c r="Y243"/>
      <c r="Z243"/>
      <c r="AA243"/>
      <c r="AB243"/>
      <c r="AC243"/>
      <c r="AD243"/>
      <c r="AE243"/>
      <c r="AF243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</row>
    <row r="244" spans="1:58" ht="13" customHeight="1" x14ac:dyDescent="0.25">
      <c r="A244"/>
      <c r="B244" s="475" t="s">
        <v>3171</v>
      </c>
      <c r="C244" s="475" t="s">
        <v>3172</v>
      </c>
      <c r="D244" s="473" t="s">
        <v>651</v>
      </c>
      <c r="E244" s="478" t="s">
        <v>866</v>
      </c>
      <c r="F244" s="474" t="s">
        <v>743</v>
      </c>
      <c r="G244" s="415"/>
      <c r="H244" s="421"/>
      <c r="I244" s="355">
        <v>0</v>
      </c>
      <c r="J244" s="355">
        <v>10</v>
      </c>
      <c r="K244" s="76"/>
      <c r="L244" s="417">
        <f>(H244*2.7)</f>
        <v>0</v>
      </c>
      <c r="M244" s="417">
        <f>(I244*$L$1)</f>
        <v>0</v>
      </c>
      <c r="N244" s="417">
        <f>(J244*$M$1)</f>
        <v>0</v>
      </c>
      <c r="O244"/>
      <c r="P244" s="418"/>
      <c r="Q244" s="417">
        <f>(M244*$L$1)</f>
        <v>0</v>
      </c>
      <c r="R244" s="417">
        <v>27</v>
      </c>
      <c r="S244"/>
      <c r="T244" s="422"/>
      <c r="U244" s="419">
        <v>0</v>
      </c>
      <c r="V244" s="419">
        <v>27</v>
      </c>
      <c r="W244"/>
      <c r="X244"/>
      <c r="Y244"/>
      <c r="Z244"/>
      <c r="AA244"/>
      <c r="AB244"/>
      <c r="AC244"/>
      <c r="AD244"/>
      <c r="AE244"/>
      <c r="AF244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</row>
    <row r="245" spans="1:58" ht="13" customHeight="1" x14ac:dyDescent="0.25">
      <c r="A245"/>
      <c r="B245" s="477" t="s">
        <v>2577</v>
      </c>
      <c r="C245" s="477" t="s">
        <v>2580</v>
      </c>
      <c r="D245" s="473" t="s">
        <v>764</v>
      </c>
      <c r="E245" s="478" t="s">
        <v>866</v>
      </c>
      <c r="F245" s="474" t="s">
        <v>743</v>
      </c>
      <c r="G245" s="415"/>
      <c r="H245" s="421"/>
      <c r="I245" s="355">
        <v>0</v>
      </c>
      <c r="J245" s="355">
        <v>0</v>
      </c>
      <c r="K245" s="76"/>
      <c r="L245" s="417">
        <f>(H245*2.7)</f>
        <v>0</v>
      </c>
      <c r="M245" s="417">
        <f>(I245*$L$1)</f>
        <v>0</v>
      </c>
      <c r="N245" s="417">
        <f>(J245*$M$1)</f>
        <v>0</v>
      </c>
      <c r="O245"/>
      <c r="P245" s="418"/>
      <c r="Q245" s="417">
        <f>(M245*$L$1)</f>
        <v>0</v>
      </c>
      <c r="R245" s="417">
        <v>0</v>
      </c>
      <c r="S245"/>
      <c r="T245" s="422"/>
      <c r="U245" s="419">
        <v>0</v>
      </c>
      <c r="V245" s="419">
        <v>0</v>
      </c>
      <c r="W245"/>
      <c r="X245"/>
      <c r="Y245"/>
      <c r="Z245"/>
      <c r="AA245"/>
      <c r="AB245"/>
      <c r="AC245"/>
      <c r="AD245"/>
      <c r="AE245"/>
      <c r="AF245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</row>
    <row r="246" spans="1:58" ht="13" customHeight="1" x14ac:dyDescent="0.25">
      <c r="A246"/>
      <c r="B246" s="475" t="s">
        <v>862</v>
      </c>
      <c r="C246" s="475" t="s">
        <v>693</v>
      </c>
      <c r="D246" s="473" t="s">
        <v>777</v>
      </c>
      <c r="E246" s="473" t="s">
        <v>866</v>
      </c>
      <c r="F246" s="474" t="s">
        <v>743</v>
      </c>
      <c r="G246" s="415"/>
      <c r="H246" s="421"/>
      <c r="I246" s="355">
        <v>1</v>
      </c>
      <c r="J246" s="355">
        <v>26.33</v>
      </c>
      <c r="K246" s="76"/>
      <c r="L246" s="429">
        <f>(H246*2.7)</f>
        <v>0</v>
      </c>
      <c r="M246" s="429">
        <f>(I246*2.7)</f>
        <v>2.7</v>
      </c>
      <c r="N246" s="429">
        <f>(J246*2.7)</f>
        <v>71.090999999999994</v>
      </c>
      <c r="O246" s="76"/>
      <c r="P246" s="365"/>
      <c r="Q246" s="429"/>
      <c r="R246" s="429"/>
      <c r="S246" s="76"/>
      <c r="T246" s="422"/>
      <c r="U246" s="430">
        <f>(M246)</f>
        <v>2.7</v>
      </c>
      <c r="V246" s="430">
        <f>(N246)</f>
        <v>71.090999999999994</v>
      </c>
      <c r="W246"/>
      <c r="X246"/>
      <c r="Y246"/>
      <c r="Z246"/>
      <c r="AA246"/>
      <c r="AB246"/>
      <c r="AC246"/>
      <c r="AD246"/>
      <c r="AE246"/>
      <c r="AF246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</row>
    <row r="247" spans="1:58" ht="13" customHeight="1" x14ac:dyDescent="0.25">
      <c r="A247"/>
      <c r="B247" s="472" t="s">
        <v>2572</v>
      </c>
      <c r="C247" s="472" t="s">
        <v>797</v>
      </c>
      <c r="D247" s="473" t="s">
        <v>1641</v>
      </c>
      <c r="E247" s="478" t="s">
        <v>866</v>
      </c>
      <c r="F247" s="474" t="s">
        <v>754</v>
      </c>
      <c r="G247" s="415"/>
      <c r="H247" s="421"/>
      <c r="I247" s="355">
        <v>5</v>
      </c>
      <c r="J247" s="355">
        <v>23.33</v>
      </c>
      <c r="K247" s="76"/>
      <c r="L247" s="417">
        <f>(H247*2.7)</f>
        <v>0</v>
      </c>
      <c r="M247" s="417">
        <f>(I247*$L$1)</f>
        <v>0</v>
      </c>
      <c r="N247" s="417">
        <f>(J247*$M$1)</f>
        <v>0</v>
      </c>
      <c r="O247"/>
      <c r="P247" s="418"/>
      <c r="Q247" s="417">
        <v>14</v>
      </c>
      <c r="R247" s="417">
        <v>63</v>
      </c>
      <c r="S247"/>
      <c r="T247" s="422"/>
      <c r="U247" s="419">
        <v>13.5</v>
      </c>
      <c r="V247" s="419">
        <v>62.991</v>
      </c>
      <c r="W247"/>
      <c r="X247"/>
      <c r="Y247"/>
      <c r="Z247"/>
      <c r="AA247"/>
      <c r="AB247"/>
      <c r="AC247"/>
      <c r="AD247"/>
      <c r="AE247"/>
      <c r="AF247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</row>
    <row r="248" spans="1:58" ht="13" customHeight="1" x14ac:dyDescent="0.25">
      <c r="A248"/>
      <c r="B248" s="475" t="s">
        <v>2903</v>
      </c>
      <c r="C248" s="475" t="s">
        <v>790</v>
      </c>
      <c r="D248" s="473" t="s">
        <v>734</v>
      </c>
      <c r="E248" s="473" t="s">
        <v>3627</v>
      </c>
      <c r="F248" s="474" t="s">
        <v>743</v>
      </c>
      <c r="G248" s="415"/>
      <c r="H248" s="421"/>
      <c r="I248" s="358">
        <v>0</v>
      </c>
      <c r="J248" s="358">
        <v>12.33</v>
      </c>
      <c r="K248" s="76"/>
      <c r="L248" s="417">
        <f>(H248*2.7)</f>
        <v>0</v>
      </c>
      <c r="M248" s="417">
        <f>(I248*$L$1)</f>
        <v>0</v>
      </c>
      <c r="N248" s="417">
        <f>(J248*$M$1)</f>
        <v>0</v>
      </c>
      <c r="O248"/>
      <c r="P248" s="418"/>
      <c r="Q248" s="417">
        <f>(M248*$L$1)</f>
        <v>0</v>
      </c>
      <c r="R248" s="417">
        <v>34</v>
      </c>
      <c r="S248"/>
      <c r="T248" s="422"/>
      <c r="U248" s="419">
        <v>0</v>
      </c>
      <c r="V248" s="419">
        <v>33.291000000000004</v>
      </c>
      <c r="W248"/>
      <c r="X248"/>
      <c r="Y248"/>
      <c r="Z248"/>
      <c r="AA248"/>
      <c r="AB248"/>
      <c r="AC248"/>
      <c r="AD248"/>
      <c r="AE248"/>
      <c r="AF248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</row>
    <row r="249" spans="1:58" ht="13" customHeight="1" x14ac:dyDescent="0.25">
      <c r="A249"/>
      <c r="B249" s="475" t="s">
        <v>4830</v>
      </c>
      <c r="C249" s="475" t="s">
        <v>4831</v>
      </c>
      <c r="D249" s="473" t="s">
        <v>903</v>
      </c>
      <c r="E249" s="473" t="s">
        <v>3627</v>
      </c>
      <c r="F249" s="474" t="s">
        <v>754</v>
      </c>
      <c r="G249" s="415"/>
      <c r="H249" s="421"/>
      <c r="I249" s="355">
        <v>4</v>
      </c>
      <c r="J249" s="355">
        <v>21.33</v>
      </c>
      <c r="K249" s="76"/>
      <c r="L249" s="429">
        <f>(H249*2.7)</f>
        <v>0</v>
      </c>
      <c r="M249" s="429">
        <f>(I249*2.7)</f>
        <v>10.8</v>
      </c>
      <c r="N249" s="429">
        <f>(J249*2.7)</f>
        <v>57.591000000000001</v>
      </c>
      <c r="O249" s="76"/>
      <c r="P249" s="365"/>
      <c r="Q249" s="429"/>
      <c r="R249" s="429"/>
      <c r="S249" s="76"/>
      <c r="T249" s="422"/>
      <c r="U249" s="430">
        <f>(M249)</f>
        <v>10.8</v>
      </c>
      <c r="V249" s="430">
        <f>(N249)</f>
        <v>57.591000000000001</v>
      </c>
      <c r="W249"/>
      <c r="X249"/>
      <c r="Y249"/>
      <c r="Z249"/>
      <c r="AA249"/>
      <c r="AB249"/>
      <c r="AC249"/>
      <c r="AD249"/>
      <c r="AE249"/>
      <c r="AF24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</row>
    <row r="250" spans="1:58" ht="13" customHeight="1" x14ac:dyDescent="0.25">
      <c r="A250"/>
      <c r="B250" s="472" t="s">
        <v>3949</v>
      </c>
      <c r="C250" s="472" t="s">
        <v>792</v>
      </c>
      <c r="D250" s="473" t="s">
        <v>734</v>
      </c>
      <c r="E250" s="473" t="s">
        <v>3627</v>
      </c>
      <c r="F250" s="474" t="s">
        <v>3608</v>
      </c>
      <c r="G250" s="415"/>
      <c r="H250" s="416">
        <v>21</v>
      </c>
      <c r="I250" s="392"/>
      <c r="J250" s="392"/>
      <c r="K250" s="76"/>
      <c r="L250" s="429">
        <f>(H250*2.7)</f>
        <v>56.7</v>
      </c>
      <c r="M250" s="365"/>
      <c r="N250" s="365"/>
      <c r="O250" s="76"/>
      <c r="P250" s="429">
        <v>57</v>
      </c>
      <c r="Q250" s="365"/>
      <c r="R250" s="365"/>
      <c r="S250" s="76"/>
      <c r="T250" s="430">
        <v>56.7</v>
      </c>
      <c r="U250" s="420"/>
      <c r="V250" s="420"/>
      <c r="W250"/>
      <c r="X250"/>
      <c r="Y250"/>
      <c r="Z250"/>
      <c r="AA250"/>
      <c r="AB250"/>
      <c r="AC250"/>
      <c r="AD250"/>
      <c r="AE250"/>
      <c r="AF250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</row>
    <row r="251" spans="1:58" ht="13" customHeight="1" x14ac:dyDescent="0.25">
      <c r="A251"/>
      <c r="B251" s="475" t="s">
        <v>3238</v>
      </c>
      <c r="C251" s="472" t="s">
        <v>785</v>
      </c>
      <c r="D251" s="473" t="s">
        <v>768</v>
      </c>
      <c r="E251" s="473" t="s">
        <v>3627</v>
      </c>
      <c r="F251" s="474" t="s">
        <v>746</v>
      </c>
      <c r="G251" s="415"/>
      <c r="H251" s="416">
        <v>59</v>
      </c>
      <c r="I251" s="418"/>
      <c r="J251" s="418"/>
      <c r="K251" s="76"/>
      <c r="L251" s="417">
        <f>(H251*2.7)</f>
        <v>159.30000000000001</v>
      </c>
      <c r="M251" s="418"/>
      <c r="N251" s="418"/>
      <c r="O251"/>
      <c r="P251" s="417">
        <v>160</v>
      </c>
      <c r="Q251" s="418"/>
      <c r="R251" s="418"/>
      <c r="S251"/>
      <c r="T251" s="419">
        <v>159.30000000000001</v>
      </c>
      <c r="U251" s="420"/>
      <c r="V251" s="420"/>
      <c r="W251"/>
      <c r="X251"/>
      <c r="Y251"/>
      <c r="Z251"/>
      <c r="AA251"/>
      <c r="AB251"/>
      <c r="AC251"/>
      <c r="AD251"/>
      <c r="AE251"/>
      <c r="AF251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</row>
    <row r="252" spans="1:58" ht="13" customHeight="1" x14ac:dyDescent="0.25">
      <c r="A252"/>
      <c r="B252" s="472" t="s">
        <v>3518</v>
      </c>
      <c r="C252" s="472" t="s">
        <v>3519</v>
      </c>
      <c r="D252" s="473" t="s">
        <v>651</v>
      </c>
      <c r="E252" s="473" t="s">
        <v>3627</v>
      </c>
      <c r="F252" s="474" t="s">
        <v>762</v>
      </c>
      <c r="G252" s="415"/>
      <c r="H252" s="426">
        <v>31</v>
      </c>
      <c r="I252" s="418"/>
      <c r="J252" s="418"/>
      <c r="K252" s="76"/>
      <c r="L252" s="417">
        <f>(H252*2.7)</f>
        <v>83.7</v>
      </c>
      <c r="M252" s="418"/>
      <c r="N252" s="418"/>
      <c r="O252"/>
      <c r="P252" s="417">
        <v>84</v>
      </c>
      <c r="Q252" s="418"/>
      <c r="R252" s="418"/>
      <c r="S252"/>
      <c r="T252" s="419">
        <v>83.7</v>
      </c>
      <c r="U252" s="420"/>
      <c r="V252" s="420"/>
      <c r="W252"/>
      <c r="X252"/>
      <c r="Y252"/>
      <c r="Z252"/>
      <c r="AA252"/>
      <c r="AB252"/>
      <c r="AC252"/>
      <c r="AD252"/>
      <c r="AE252"/>
      <c r="AF252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</row>
    <row r="253" spans="1:58" ht="13" customHeight="1" x14ac:dyDescent="0.25">
      <c r="A253"/>
      <c r="B253" s="472" t="s">
        <v>2557</v>
      </c>
      <c r="C253" s="472" t="s">
        <v>868</v>
      </c>
      <c r="D253" s="473" t="s">
        <v>903</v>
      </c>
      <c r="E253" s="473" t="s">
        <v>3627</v>
      </c>
      <c r="F253" s="474" t="s">
        <v>743</v>
      </c>
      <c r="G253" s="415"/>
      <c r="H253" s="523"/>
      <c r="I253" s="355">
        <v>0</v>
      </c>
      <c r="J253" s="355">
        <v>9.67</v>
      </c>
      <c r="K253" s="76"/>
      <c r="L253" s="429">
        <f>(H253*2.7)</f>
        <v>0</v>
      </c>
      <c r="M253" s="429">
        <f>(I253*$L$1)</f>
        <v>0</v>
      </c>
      <c r="N253" s="429">
        <f>(J253*$M$1)</f>
        <v>0</v>
      </c>
      <c r="O253" s="76"/>
      <c r="P253" s="365"/>
      <c r="Q253" s="429">
        <f>(M253*$L$1)</f>
        <v>0</v>
      </c>
      <c r="R253" s="429">
        <v>27</v>
      </c>
      <c r="S253" s="76"/>
      <c r="T253" s="422"/>
      <c r="U253" s="430">
        <v>0</v>
      </c>
      <c r="V253" s="430">
        <v>26.109000000000002</v>
      </c>
      <c r="W253"/>
      <c r="X253"/>
      <c r="Y253"/>
      <c r="Z253"/>
      <c r="AA253"/>
      <c r="AB253"/>
      <c r="AC253"/>
      <c r="AD253"/>
      <c r="AE253"/>
      <c r="AF253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</row>
    <row r="254" spans="1:58" ht="13" customHeight="1" x14ac:dyDescent="0.25">
      <c r="A254"/>
      <c r="B254" s="475" t="s">
        <v>1403</v>
      </c>
      <c r="C254" s="472" t="s">
        <v>792</v>
      </c>
      <c r="D254" s="473" t="s">
        <v>768</v>
      </c>
      <c r="E254" s="478" t="s">
        <v>3627</v>
      </c>
      <c r="F254" s="476" t="s">
        <v>793</v>
      </c>
      <c r="G254" s="425"/>
      <c r="H254" s="426">
        <v>37</v>
      </c>
      <c r="I254" s="418"/>
      <c r="J254" s="418"/>
      <c r="K254" s="76"/>
      <c r="L254" s="417">
        <f>(H254*2.7)</f>
        <v>99.9</v>
      </c>
      <c r="M254" s="418"/>
      <c r="N254" s="418"/>
      <c r="O254"/>
      <c r="P254" s="417">
        <v>100</v>
      </c>
      <c r="Q254" s="418"/>
      <c r="R254" s="418"/>
      <c r="S254"/>
      <c r="T254" s="419">
        <v>99.9</v>
      </c>
      <c r="U254" s="420"/>
      <c r="V254" s="420"/>
      <c r="W254"/>
      <c r="X254"/>
      <c r="Y254"/>
      <c r="Z254"/>
      <c r="AA254"/>
      <c r="AB254"/>
      <c r="AC254"/>
      <c r="AD254"/>
      <c r="AE254"/>
      <c r="AF254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</row>
    <row r="255" spans="1:58" ht="13" customHeight="1" x14ac:dyDescent="0.25">
      <c r="A255"/>
      <c r="B255" s="475" t="s">
        <v>3589</v>
      </c>
      <c r="C255" s="475" t="s">
        <v>3590</v>
      </c>
      <c r="D255" s="473" t="s">
        <v>777</v>
      </c>
      <c r="E255" s="473" t="s">
        <v>3627</v>
      </c>
      <c r="F255" s="474" t="s">
        <v>746</v>
      </c>
      <c r="G255" s="415"/>
      <c r="H255" s="416">
        <v>42</v>
      </c>
      <c r="I255" s="418"/>
      <c r="J255" s="418"/>
      <c r="K255" s="76"/>
      <c r="L255" s="417">
        <f>(H255*2.7)</f>
        <v>113.4</v>
      </c>
      <c r="M255" s="418"/>
      <c r="N255" s="418"/>
      <c r="O255"/>
      <c r="P255" s="417">
        <v>114</v>
      </c>
      <c r="Q255" s="418"/>
      <c r="R255" s="418"/>
      <c r="S255"/>
      <c r="T255" s="419">
        <v>113.4</v>
      </c>
      <c r="U255" s="420"/>
      <c r="V255" s="420"/>
      <c r="W255"/>
      <c r="X255"/>
      <c r="Y255"/>
      <c r="Z255"/>
      <c r="AA255"/>
      <c r="AB255"/>
      <c r="AC255"/>
      <c r="AD255"/>
      <c r="AE255"/>
      <c r="AF255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</row>
    <row r="256" spans="1:58" ht="13" customHeight="1" x14ac:dyDescent="0.25">
      <c r="A256"/>
      <c r="B256" s="472" t="s">
        <v>3927</v>
      </c>
      <c r="C256" s="472" t="s">
        <v>121</v>
      </c>
      <c r="D256" s="473" t="s">
        <v>745</v>
      </c>
      <c r="E256" s="473" t="s">
        <v>3627</v>
      </c>
      <c r="F256" s="474" t="s">
        <v>754</v>
      </c>
      <c r="G256" s="415"/>
      <c r="H256" s="421"/>
      <c r="I256" s="355">
        <v>5</v>
      </c>
      <c r="J256" s="355">
        <v>43.33</v>
      </c>
      <c r="K256" s="76"/>
      <c r="L256" s="429">
        <f>(H256*2.7)</f>
        <v>0</v>
      </c>
      <c r="M256" s="429">
        <f>(I256*2.7)</f>
        <v>13.5</v>
      </c>
      <c r="N256" s="429">
        <f>(J256*2.7)</f>
        <v>116.991</v>
      </c>
      <c r="O256" s="76"/>
      <c r="P256" s="365"/>
      <c r="Q256" s="429">
        <v>14</v>
      </c>
      <c r="R256" s="429">
        <v>117</v>
      </c>
      <c r="S256" s="76"/>
      <c r="T256" s="422"/>
      <c r="U256" s="430">
        <v>13.5</v>
      </c>
      <c r="V256" s="430">
        <v>116.991</v>
      </c>
      <c r="W256"/>
      <c r="X256"/>
      <c r="Y256"/>
      <c r="Z256"/>
      <c r="AA256"/>
      <c r="AB256"/>
      <c r="AC256"/>
      <c r="AD256"/>
      <c r="AE256"/>
      <c r="AF256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</row>
    <row r="257" spans="1:58" ht="13" customHeight="1" x14ac:dyDescent="0.25">
      <c r="A257"/>
      <c r="B257" s="472" t="s">
        <v>576</v>
      </c>
      <c r="C257" s="472" t="s">
        <v>677</v>
      </c>
      <c r="D257" s="473" t="s">
        <v>752</v>
      </c>
      <c r="E257" s="478" t="s">
        <v>3627</v>
      </c>
      <c r="F257" s="476" t="s">
        <v>743</v>
      </c>
      <c r="G257" s="425"/>
      <c r="H257" s="421"/>
      <c r="I257" s="358">
        <v>2</v>
      </c>
      <c r="J257" s="358">
        <v>26</v>
      </c>
      <c r="K257" s="76"/>
      <c r="L257" s="417">
        <f>(H257*2.7)</f>
        <v>0</v>
      </c>
      <c r="M257" s="417">
        <f>(I257*$L$1)</f>
        <v>0</v>
      </c>
      <c r="N257" s="417">
        <f>(J257*$M$1)</f>
        <v>0</v>
      </c>
      <c r="O257"/>
      <c r="P257" s="418"/>
      <c r="Q257" s="417">
        <v>6</v>
      </c>
      <c r="R257" s="417">
        <v>71</v>
      </c>
      <c r="S257"/>
      <c r="T257" s="422"/>
      <c r="U257" s="419">
        <v>5.4</v>
      </c>
      <c r="V257" s="419">
        <v>70.2</v>
      </c>
      <c r="W257"/>
      <c r="X257"/>
      <c r="Y257"/>
      <c r="Z257"/>
      <c r="AA257"/>
      <c r="AB257"/>
      <c r="AC257"/>
      <c r="AD257"/>
      <c r="AE257"/>
      <c r="AF257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</row>
    <row r="258" spans="1:58" ht="13" customHeight="1" x14ac:dyDescent="0.25">
      <c r="A258"/>
      <c r="B258" s="475" t="s">
        <v>148</v>
      </c>
      <c r="C258" s="475" t="s">
        <v>584</v>
      </c>
      <c r="D258" s="473" t="s">
        <v>761</v>
      </c>
      <c r="E258" s="473" t="s">
        <v>3627</v>
      </c>
      <c r="F258" s="474" t="s">
        <v>754</v>
      </c>
      <c r="G258" s="415"/>
      <c r="H258" s="421"/>
      <c r="I258" s="355">
        <v>5</v>
      </c>
      <c r="J258" s="355">
        <v>22.67</v>
      </c>
      <c r="K258" s="76"/>
      <c r="L258" s="429">
        <f>(H258*2.7)</f>
        <v>0</v>
      </c>
      <c r="M258" s="429">
        <f>(I258*2.7)</f>
        <v>13.5</v>
      </c>
      <c r="N258" s="429">
        <f>(J258*2.7)</f>
        <v>61.20900000000001</v>
      </c>
      <c r="O258" s="76"/>
      <c r="P258" s="365"/>
      <c r="Q258" s="429"/>
      <c r="R258" s="429"/>
      <c r="S258" s="76"/>
      <c r="T258" s="422"/>
      <c r="U258" s="430">
        <f>(M258)</f>
        <v>13.5</v>
      </c>
      <c r="V258" s="430">
        <f>(N258)</f>
        <v>61.20900000000001</v>
      </c>
      <c r="W258"/>
      <c r="X258"/>
      <c r="Y258"/>
      <c r="Z258"/>
      <c r="AA258"/>
      <c r="AB258"/>
      <c r="AC258"/>
      <c r="AD258"/>
      <c r="AE258"/>
      <c r="AF258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</row>
    <row r="259" spans="1:58" ht="13" customHeight="1" x14ac:dyDescent="0.25">
      <c r="A259"/>
      <c r="B259" s="472" t="s">
        <v>129</v>
      </c>
      <c r="C259" s="472" t="s">
        <v>1991</v>
      </c>
      <c r="D259" s="473" t="s">
        <v>758</v>
      </c>
      <c r="E259" s="473" t="s">
        <v>3627</v>
      </c>
      <c r="F259" s="474" t="s">
        <v>754</v>
      </c>
      <c r="G259" s="415"/>
      <c r="H259" s="421"/>
      <c r="I259" s="355">
        <v>12</v>
      </c>
      <c r="J259" s="355">
        <v>73</v>
      </c>
      <c r="K259" s="76"/>
      <c r="L259" s="417">
        <f>(H259*2.7)</f>
        <v>0</v>
      </c>
      <c r="M259" s="417">
        <f>(I259*$L$1)</f>
        <v>0</v>
      </c>
      <c r="N259" s="417">
        <f>(J259*$M$1)</f>
        <v>0</v>
      </c>
      <c r="O259"/>
      <c r="P259" s="418"/>
      <c r="Q259" s="417">
        <v>33</v>
      </c>
      <c r="R259" s="417">
        <v>198</v>
      </c>
      <c r="S259"/>
      <c r="T259" s="422"/>
      <c r="U259" s="419">
        <v>32.400000000000006</v>
      </c>
      <c r="V259" s="419">
        <v>197.10000000000002</v>
      </c>
      <c r="W259"/>
      <c r="X259"/>
      <c r="Y259"/>
      <c r="Z259"/>
      <c r="AA259"/>
      <c r="AB259"/>
      <c r="AC259"/>
      <c r="AD259"/>
      <c r="AE259"/>
      <c r="AF25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</row>
    <row r="260" spans="1:58" ht="13" customHeight="1" x14ac:dyDescent="0.25">
      <c r="A260"/>
      <c r="B260" s="475" t="s">
        <v>2864</v>
      </c>
      <c r="C260" s="475" t="s">
        <v>654</v>
      </c>
      <c r="D260" s="473" t="s">
        <v>782</v>
      </c>
      <c r="E260" s="478" t="s">
        <v>3627</v>
      </c>
      <c r="F260" s="474" t="s">
        <v>746</v>
      </c>
      <c r="G260" s="415"/>
      <c r="H260" s="416">
        <v>24</v>
      </c>
      <c r="I260" s="418"/>
      <c r="J260" s="418"/>
      <c r="K260" s="76"/>
      <c r="L260" s="417">
        <f>(H260*2.7)</f>
        <v>64.800000000000011</v>
      </c>
      <c r="M260" s="418"/>
      <c r="N260" s="418"/>
      <c r="O260"/>
      <c r="P260" s="417">
        <v>65</v>
      </c>
      <c r="Q260" s="418"/>
      <c r="R260" s="418"/>
      <c r="S260"/>
      <c r="T260" s="419">
        <v>64.800000000000011</v>
      </c>
      <c r="U260" s="420"/>
      <c r="V260" s="420"/>
      <c r="W260"/>
      <c r="X260"/>
      <c r="Y260"/>
      <c r="Z260"/>
      <c r="AA260"/>
      <c r="AB260"/>
      <c r="AC260"/>
      <c r="AD260"/>
      <c r="AE260"/>
      <c r="AF260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</row>
    <row r="261" spans="1:58" ht="13" customHeight="1" x14ac:dyDescent="0.25">
      <c r="A261"/>
      <c r="B261" s="475" t="s">
        <v>4879</v>
      </c>
      <c r="C261" s="475" t="s">
        <v>1754</v>
      </c>
      <c r="D261" s="473" t="s">
        <v>763</v>
      </c>
      <c r="E261" s="473" t="s">
        <v>3627</v>
      </c>
      <c r="F261" s="474" t="s">
        <v>743</v>
      </c>
      <c r="G261" s="415"/>
      <c r="H261" s="421"/>
      <c r="I261" s="355">
        <v>4</v>
      </c>
      <c r="J261" s="355">
        <v>34.67</v>
      </c>
      <c r="K261" s="76"/>
      <c r="L261" s="429">
        <f>(H261*2.7)</f>
        <v>0</v>
      </c>
      <c r="M261" s="429">
        <f>(I261*2.7)</f>
        <v>10.8</v>
      </c>
      <c r="N261" s="429">
        <f>(J261*2.7)</f>
        <v>93.609000000000009</v>
      </c>
      <c r="O261" s="76"/>
      <c r="P261" s="365"/>
      <c r="Q261" s="429"/>
      <c r="R261" s="429"/>
      <c r="S261" s="76"/>
      <c r="T261" s="422"/>
      <c r="U261" s="430">
        <f>(M261)</f>
        <v>10.8</v>
      </c>
      <c r="V261" s="430">
        <f>(N261)</f>
        <v>93.609000000000009</v>
      </c>
      <c r="W261"/>
      <c r="X261"/>
      <c r="Y261"/>
      <c r="Z261"/>
      <c r="AA261"/>
      <c r="AB261"/>
      <c r="AC261"/>
      <c r="AD261"/>
      <c r="AE261"/>
      <c r="AF261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</row>
    <row r="262" spans="1:58" ht="13" customHeight="1" x14ac:dyDescent="0.25">
      <c r="A262"/>
      <c r="B262" s="475" t="s">
        <v>4886</v>
      </c>
      <c r="C262" s="475" t="s">
        <v>621</v>
      </c>
      <c r="D262" s="473" t="s">
        <v>777</v>
      </c>
      <c r="E262" s="473" t="s">
        <v>3627</v>
      </c>
      <c r="F262" s="474" t="s">
        <v>754</v>
      </c>
      <c r="G262" s="415"/>
      <c r="H262" s="421"/>
      <c r="I262" s="355">
        <v>5</v>
      </c>
      <c r="J262" s="355">
        <v>32.33</v>
      </c>
      <c r="K262" s="76"/>
      <c r="L262" s="429">
        <f>(H262*2.7)</f>
        <v>0</v>
      </c>
      <c r="M262" s="429">
        <f>(I262*2.7)</f>
        <v>13.5</v>
      </c>
      <c r="N262" s="429">
        <f>(J262*2.7)</f>
        <v>87.290999999999997</v>
      </c>
      <c r="O262" s="76"/>
      <c r="P262" s="365"/>
      <c r="Q262" s="429"/>
      <c r="R262" s="429"/>
      <c r="S262" s="76"/>
      <c r="T262" s="422"/>
      <c r="U262" s="430">
        <f>(M262)</f>
        <v>13.5</v>
      </c>
      <c r="V262" s="430">
        <f>(N262)</f>
        <v>87.290999999999997</v>
      </c>
      <c r="W262"/>
      <c r="X262"/>
      <c r="Y262"/>
      <c r="Z262"/>
      <c r="AA262"/>
      <c r="AB262"/>
      <c r="AC262"/>
      <c r="AD262"/>
      <c r="AE262"/>
      <c r="AF262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</row>
    <row r="263" spans="1:58" ht="13" customHeight="1" x14ac:dyDescent="0.25">
      <c r="A263"/>
      <c r="B263" s="475" t="s">
        <v>863</v>
      </c>
      <c r="C263" s="475" t="s">
        <v>2288</v>
      </c>
      <c r="D263" s="473" t="s">
        <v>750</v>
      </c>
      <c r="E263" s="473" t="s">
        <v>3627</v>
      </c>
      <c r="F263" s="474" t="s">
        <v>765</v>
      </c>
      <c r="G263" s="415"/>
      <c r="H263" s="416">
        <v>55</v>
      </c>
      <c r="I263" s="418"/>
      <c r="J263" s="418"/>
      <c r="K263" s="76"/>
      <c r="L263" s="417">
        <f>(H263*2.7)</f>
        <v>148.5</v>
      </c>
      <c r="M263" s="418"/>
      <c r="N263" s="418"/>
      <c r="O263"/>
      <c r="P263" s="417">
        <v>149</v>
      </c>
      <c r="Q263" s="418"/>
      <c r="R263" s="418"/>
      <c r="S263"/>
      <c r="T263" s="419">
        <v>148.5</v>
      </c>
      <c r="U263" s="420"/>
      <c r="V263" s="420"/>
      <c r="W263"/>
      <c r="X263"/>
      <c r="Y263"/>
      <c r="Z263"/>
      <c r="AA263"/>
      <c r="AB263"/>
      <c r="AC263"/>
      <c r="AD263"/>
      <c r="AE263"/>
      <c r="AF263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</row>
    <row r="264" spans="1:58" ht="13" customHeight="1" x14ac:dyDescent="0.25">
      <c r="A264"/>
      <c r="B264" s="472" t="s">
        <v>2561</v>
      </c>
      <c r="C264" s="472" t="s">
        <v>751</v>
      </c>
      <c r="D264" s="473" t="s">
        <v>764</v>
      </c>
      <c r="E264" s="473" t="s">
        <v>3627</v>
      </c>
      <c r="F264" s="474" t="s">
        <v>754</v>
      </c>
      <c r="G264" s="415"/>
      <c r="H264" s="421"/>
      <c r="I264" s="355">
        <v>1</v>
      </c>
      <c r="J264" s="355">
        <v>3.33</v>
      </c>
      <c r="K264" s="76"/>
      <c r="L264" s="429">
        <f>(H264*2.7)</f>
        <v>0</v>
      </c>
      <c r="M264" s="429">
        <f>(I264*$L$1)</f>
        <v>0</v>
      </c>
      <c r="N264" s="429">
        <f>(J264*$M$1)</f>
        <v>0</v>
      </c>
      <c r="O264" s="76"/>
      <c r="P264" s="365"/>
      <c r="Q264" s="429">
        <v>3</v>
      </c>
      <c r="R264" s="429">
        <v>9</v>
      </c>
      <c r="S264" s="76"/>
      <c r="T264" s="422"/>
      <c r="U264" s="430">
        <v>2.7</v>
      </c>
      <c r="V264" s="430">
        <v>8.9910000000000014</v>
      </c>
      <c r="W264"/>
      <c r="X264"/>
      <c r="Y264"/>
      <c r="Z264"/>
      <c r="AA264"/>
      <c r="AB264"/>
      <c r="AC264"/>
      <c r="AD264"/>
      <c r="AE264"/>
      <c r="AF264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</row>
    <row r="265" spans="1:58" ht="13" customHeight="1" x14ac:dyDescent="0.25">
      <c r="A265"/>
      <c r="B265" s="472" t="s">
        <v>3988</v>
      </c>
      <c r="C265" s="472" t="s">
        <v>3989</v>
      </c>
      <c r="D265" s="473" t="s">
        <v>776</v>
      </c>
      <c r="E265" s="473" t="s">
        <v>3627</v>
      </c>
      <c r="F265" s="474" t="s">
        <v>466</v>
      </c>
      <c r="G265" s="415"/>
      <c r="H265" s="416">
        <v>43</v>
      </c>
      <c r="I265" s="418"/>
      <c r="J265" s="418"/>
      <c r="K265" s="76"/>
      <c r="L265" s="417">
        <f>(H265*2.7)</f>
        <v>116.10000000000001</v>
      </c>
      <c r="M265" s="418"/>
      <c r="N265" s="418"/>
      <c r="O265"/>
      <c r="P265" s="417">
        <v>117</v>
      </c>
      <c r="Q265" s="418"/>
      <c r="R265" s="418"/>
      <c r="S265"/>
      <c r="T265" s="419">
        <v>116.10000000000001</v>
      </c>
      <c r="U265" s="420"/>
      <c r="V265" s="420"/>
      <c r="W265"/>
      <c r="X265"/>
      <c r="Y265"/>
      <c r="Z265"/>
      <c r="AA265"/>
      <c r="AB265"/>
      <c r="AC265"/>
      <c r="AD265"/>
      <c r="AE265"/>
      <c r="AF265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</row>
    <row r="266" spans="1:58" ht="13" customHeight="1" x14ac:dyDescent="0.25">
      <c r="A266"/>
      <c r="B266" s="472" t="s">
        <v>1679</v>
      </c>
      <c r="C266" s="472" t="s">
        <v>600</v>
      </c>
      <c r="D266" s="473" t="s">
        <v>651</v>
      </c>
      <c r="E266" s="473" t="s">
        <v>3627</v>
      </c>
      <c r="F266" s="476" t="s">
        <v>772</v>
      </c>
      <c r="G266" s="425"/>
      <c r="H266" s="416">
        <v>47</v>
      </c>
      <c r="I266" s="418"/>
      <c r="J266" s="418"/>
      <c r="K266" s="76"/>
      <c r="L266" s="417">
        <f>(H266*2.7)</f>
        <v>126.9</v>
      </c>
      <c r="M266" s="418"/>
      <c r="N266" s="418"/>
      <c r="O266"/>
      <c r="P266" s="417">
        <v>127</v>
      </c>
      <c r="Q266" s="418"/>
      <c r="R266" s="418"/>
      <c r="S266"/>
      <c r="T266" s="419">
        <v>126.9</v>
      </c>
      <c r="U266" s="420"/>
      <c r="V266" s="420"/>
      <c r="W266"/>
      <c r="X266"/>
      <c r="Y266"/>
      <c r="Z266"/>
      <c r="AA266"/>
      <c r="AB266"/>
      <c r="AC266"/>
      <c r="AD266"/>
      <c r="AE266"/>
      <c r="AF266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</row>
    <row r="267" spans="1:58" ht="13" customHeight="1" x14ac:dyDescent="0.25">
      <c r="A267"/>
      <c r="B267" s="472" t="s">
        <v>1293</v>
      </c>
      <c r="C267" s="472" t="s">
        <v>3185</v>
      </c>
      <c r="D267" s="473" t="s">
        <v>750</v>
      </c>
      <c r="E267" s="473" t="s">
        <v>3627</v>
      </c>
      <c r="F267" s="474" t="s">
        <v>743</v>
      </c>
      <c r="G267" s="415"/>
      <c r="H267" s="421"/>
      <c r="I267" s="355">
        <v>0</v>
      </c>
      <c r="J267" s="355">
        <v>18.329999999999998</v>
      </c>
      <c r="K267" s="76"/>
      <c r="L267" s="417">
        <f>(H267*2.7)</f>
        <v>0</v>
      </c>
      <c r="M267" s="417">
        <f>(I267*$L$1)</f>
        <v>0</v>
      </c>
      <c r="N267" s="417">
        <f>(J267*$M$1)</f>
        <v>0</v>
      </c>
      <c r="O267"/>
      <c r="P267" s="418"/>
      <c r="Q267" s="417">
        <f>(M267*$L$1)</f>
        <v>0</v>
      </c>
      <c r="R267" s="417">
        <v>50</v>
      </c>
      <c r="S267"/>
      <c r="T267" s="422"/>
      <c r="U267" s="419">
        <v>0</v>
      </c>
      <c r="V267" s="419">
        <v>49.491</v>
      </c>
      <c r="W267"/>
      <c r="X267"/>
      <c r="Y267"/>
      <c r="Z267"/>
      <c r="AA267"/>
      <c r="AB267"/>
      <c r="AC267"/>
      <c r="AD267"/>
      <c r="AE267"/>
      <c r="AF267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</row>
    <row r="268" spans="1:58" ht="13" customHeight="1" x14ac:dyDescent="0.25">
      <c r="A268"/>
      <c r="B268" s="472" t="s">
        <v>711</v>
      </c>
      <c r="C268" s="472" t="s">
        <v>1667</v>
      </c>
      <c r="D268" s="473" t="s">
        <v>752</v>
      </c>
      <c r="E268" s="473" t="s">
        <v>3627</v>
      </c>
      <c r="F268" s="476" t="s">
        <v>765</v>
      </c>
      <c r="G268" s="425"/>
      <c r="H268" s="416">
        <v>53</v>
      </c>
      <c r="I268" s="418"/>
      <c r="J268" s="418"/>
      <c r="K268" s="76"/>
      <c r="L268" s="417">
        <f>(H268*2.7)</f>
        <v>143.10000000000002</v>
      </c>
      <c r="M268" s="418"/>
      <c r="N268" s="418"/>
      <c r="O268"/>
      <c r="P268" s="417">
        <v>144</v>
      </c>
      <c r="Q268" s="418"/>
      <c r="R268" s="418"/>
      <c r="S268"/>
      <c r="T268" s="419">
        <v>143.10000000000002</v>
      </c>
      <c r="U268" s="420"/>
      <c r="V268" s="420"/>
      <c r="W268"/>
      <c r="X268"/>
      <c r="Y268"/>
      <c r="Z268"/>
      <c r="AA268"/>
      <c r="AB268"/>
      <c r="AC268"/>
      <c r="AD268"/>
      <c r="AE268"/>
      <c r="AF268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</row>
    <row r="269" spans="1:58" ht="13" customHeight="1" x14ac:dyDescent="0.25">
      <c r="A269"/>
      <c r="B269" s="472" t="s">
        <v>3966</v>
      </c>
      <c r="C269" s="472" t="s">
        <v>1277</v>
      </c>
      <c r="D269" s="473" t="s">
        <v>761</v>
      </c>
      <c r="E269" s="473" t="s">
        <v>3627</v>
      </c>
      <c r="F269" s="474" t="s">
        <v>754</v>
      </c>
      <c r="G269" s="415"/>
      <c r="H269" s="421"/>
      <c r="I269" s="355">
        <v>9</v>
      </c>
      <c r="J269" s="355">
        <v>57.67</v>
      </c>
      <c r="K269" s="76"/>
      <c r="L269" s="417">
        <f>(H269*2.7)</f>
        <v>0</v>
      </c>
      <c r="M269" s="417">
        <f>(I269*$L$1)</f>
        <v>0</v>
      </c>
      <c r="N269" s="417">
        <f>(J269*$M$1)</f>
        <v>0</v>
      </c>
      <c r="O269"/>
      <c r="P269" s="418"/>
      <c r="Q269" s="417">
        <v>25</v>
      </c>
      <c r="R269" s="417">
        <v>156</v>
      </c>
      <c r="S269"/>
      <c r="T269" s="422"/>
      <c r="U269" s="419">
        <v>24.3</v>
      </c>
      <c r="V269" s="419">
        <v>155.709</v>
      </c>
      <c r="W269"/>
      <c r="X269"/>
      <c r="Y269"/>
      <c r="Z269"/>
      <c r="AA269"/>
      <c r="AB269"/>
      <c r="AC269"/>
      <c r="AD269"/>
      <c r="AE269"/>
      <c r="AF26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</row>
    <row r="270" spans="1:58" ht="13" customHeight="1" x14ac:dyDescent="0.25">
      <c r="A270"/>
      <c r="B270" s="472" t="s">
        <v>1674</v>
      </c>
      <c r="C270" s="472" t="s">
        <v>139</v>
      </c>
      <c r="D270" s="473" t="s">
        <v>824</v>
      </c>
      <c r="E270" s="473" t="s">
        <v>3627</v>
      </c>
      <c r="F270" s="476" t="s">
        <v>762</v>
      </c>
      <c r="G270" s="425"/>
      <c r="H270" s="426">
        <v>47</v>
      </c>
      <c r="I270" s="418"/>
      <c r="J270" s="418"/>
      <c r="K270" s="76"/>
      <c r="L270" s="417">
        <f>(H270*2.7)</f>
        <v>126.9</v>
      </c>
      <c r="M270" s="418"/>
      <c r="N270" s="418"/>
      <c r="O270"/>
      <c r="P270" s="417">
        <v>127</v>
      </c>
      <c r="Q270" s="418"/>
      <c r="R270" s="418"/>
      <c r="S270"/>
      <c r="T270" s="419">
        <v>126.9</v>
      </c>
      <c r="U270" s="420"/>
      <c r="V270" s="420"/>
      <c r="W270"/>
      <c r="X270"/>
      <c r="Y270"/>
      <c r="Z270"/>
      <c r="AA270"/>
      <c r="AB270"/>
      <c r="AC270"/>
      <c r="AD270"/>
      <c r="AE270"/>
      <c r="AF270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</row>
    <row r="271" spans="1:58" ht="13" customHeight="1" x14ac:dyDescent="0.25">
      <c r="A271"/>
      <c r="B271" s="472" t="s">
        <v>3201</v>
      </c>
      <c r="C271" s="472" t="s">
        <v>2874</v>
      </c>
      <c r="D271" s="473" t="s">
        <v>777</v>
      </c>
      <c r="E271" s="473" t="s">
        <v>3627</v>
      </c>
      <c r="F271" s="474" t="s">
        <v>746</v>
      </c>
      <c r="G271" s="415"/>
      <c r="H271" s="426">
        <v>47</v>
      </c>
      <c r="I271" s="418"/>
      <c r="J271" s="418"/>
      <c r="K271" s="76"/>
      <c r="L271" s="417">
        <f>(H271*2.7)</f>
        <v>126.9</v>
      </c>
      <c r="M271" s="418"/>
      <c r="N271" s="418"/>
      <c r="O271"/>
      <c r="P271" s="417">
        <v>127</v>
      </c>
      <c r="Q271" s="418"/>
      <c r="R271" s="418"/>
      <c r="S271"/>
      <c r="T271" s="419">
        <v>126.9</v>
      </c>
      <c r="U271" s="420"/>
      <c r="V271" s="420"/>
      <c r="W271"/>
      <c r="X271"/>
      <c r="Y271"/>
      <c r="Z271"/>
      <c r="AA271"/>
      <c r="AB271"/>
      <c r="AC271"/>
      <c r="AD271"/>
      <c r="AE271"/>
      <c r="AF271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</row>
    <row r="272" spans="1:58" ht="13" customHeight="1" x14ac:dyDescent="0.25">
      <c r="A272"/>
      <c r="B272" s="472" t="s">
        <v>4011</v>
      </c>
      <c r="C272" s="472" t="s">
        <v>673</v>
      </c>
      <c r="D272" s="473" t="s">
        <v>763</v>
      </c>
      <c r="E272" s="473" t="s">
        <v>3627</v>
      </c>
      <c r="F272" s="474" t="s">
        <v>754</v>
      </c>
      <c r="G272" s="415"/>
      <c r="H272" s="421"/>
      <c r="I272" s="355">
        <v>10</v>
      </c>
      <c r="J272" s="355">
        <v>43.67</v>
      </c>
      <c r="K272" s="76"/>
      <c r="L272" s="417">
        <f>(H272*2.7)</f>
        <v>0</v>
      </c>
      <c r="M272" s="417">
        <f>(I272*$L$1)</f>
        <v>0</v>
      </c>
      <c r="N272" s="417">
        <f>(J272*$M$1)</f>
        <v>0</v>
      </c>
      <c r="O272"/>
      <c r="P272" s="418"/>
      <c r="Q272" s="417">
        <v>27</v>
      </c>
      <c r="R272" s="417">
        <v>118</v>
      </c>
      <c r="S272"/>
      <c r="T272" s="422"/>
      <c r="U272" s="419">
        <v>27</v>
      </c>
      <c r="V272" s="419">
        <v>117.90900000000001</v>
      </c>
      <c r="W272"/>
      <c r="X272"/>
      <c r="Y272"/>
      <c r="Z272"/>
      <c r="AA272"/>
      <c r="AB272"/>
      <c r="AC272"/>
      <c r="AD272"/>
      <c r="AE272"/>
      <c r="AF272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</row>
    <row r="273" spans="1:58" ht="13" customHeight="1" x14ac:dyDescent="0.25">
      <c r="A273"/>
      <c r="B273" s="472" t="s">
        <v>1407</v>
      </c>
      <c r="C273" s="472" t="s">
        <v>785</v>
      </c>
      <c r="D273" s="473" t="s">
        <v>667</v>
      </c>
      <c r="E273" s="473" t="s">
        <v>3627</v>
      </c>
      <c r="F273" s="474" t="s">
        <v>743</v>
      </c>
      <c r="G273" s="415"/>
      <c r="H273" s="421"/>
      <c r="I273" s="355">
        <v>0</v>
      </c>
      <c r="J273" s="355">
        <v>22.67</v>
      </c>
      <c r="K273" s="76"/>
      <c r="L273" s="417">
        <f>(H273*2.7)</f>
        <v>0</v>
      </c>
      <c r="M273" s="417">
        <f>(I273*$L$1)</f>
        <v>0</v>
      </c>
      <c r="N273" s="417">
        <f>(J273*$M$1)</f>
        <v>0</v>
      </c>
      <c r="O273"/>
      <c r="P273" s="418"/>
      <c r="Q273" s="417">
        <f>(M273*$L$1)</f>
        <v>0</v>
      </c>
      <c r="R273" s="417">
        <v>62</v>
      </c>
      <c r="S273"/>
      <c r="T273" s="422"/>
      <c r="U273" s="419">
        <v>0</v>
      </c>
      <c r="V273" s="419">
        <v>61.20900000000001</v>
      </c>
      <c r="W273"/>
      <c r="X273"/>
      <c r="Y273"/>
      <c r="Z273"/>
      <c r="AA273"/>
      <c r="AB273"/>
      <c r="AC273"/>
      <c r="AD273"/>
      <c r="AE273"/>
      <c r="AF273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</row>
    <row r="274" spans="1:58" ht="13" customHeight="1" x14ac:dyDescent="0.25">
      <c r="A274"/>
      <c r="B274" s="472" t="s">
        <v>1646</v>
      </c>
      <c r="C274" s="472" t="s">
        <v>834</v>
      </c>
      <c r="D274" s="473" t="s">
        <v>651</v>
      </c>
      <c r="E274" s="478" t="s">
        <v>3627</v>
      </c>
      <c r="F274" s="474" t="s">
        <v>754</v>
      </c>
      <c r="G274" s="415"/>
      <c r="H274" s="421"/>
      <c r="I274" s="355">
        <v>4</v>
      </c>
      <c r="J274" s="355">
        <v>14.33</v>
      </c>
      <c r="K274" s="76"/>
      <c r="L274" s="429">
        <f>(H274*2.7)</f>
        <v>0</v>
      </c>
      <c r="M274" s="429">
        <f>(I274*$L$1)</f>
        <v>0</v>
      </c>
      <c r="N274" s="429">
        <f>(J274*$M$1)</f>
        <v>0</v>
      </c>
      <c r="O274" s="76"/>
      <c r="P274" s="365"/>
      <c r="Q274" s="429">
        <v>11</v>
      </c>
      <c r="R274" s="429">
        <v>39</v>
      </c>
      <c r="S274" s="76"/>
      <c r="T274" s="422"/>
      <c r="U274" s="430">
        <v>10.8</v>
      </c>
      <c r="V274" s="430">
        <v>38.691000000000003</v>
      </c>
      <c r="W274"/>
      <c r="X274"/>
      <c r="Y274"/>
      <c r="Z274"/>
      <c r="AA274"/>
      <c r="AB274"/>
      <c r="AC274"/>
      <c r="AD274"/>
      <c r="AE274"/>
      <c r="AF274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</row>
    <row r="275" spans="1:58" ht="13" customHeight="1" x14ac:dyDescent="0.25">
      <c r="A275"/>
      <c r="B275" s="475" t="s">
        <v>2901</v>
      </c>
      <c r="C275" s="475" t="s">
        <v>3889</v>
      </c>
      <c r="D275" s="473" t="s">
        <v>769</v>
      </c>
      <c r="E275" s="473" t="s">
        <v>3627</v>
      </c>
      <c r="F275" s="474" t="s">
        <v>772</v>
      </c>
      <c r="G275" s="415"/>
      <c r="H275" s="416">
        <v>59</v>
      </c>
      <c r="I275" s="418"/>
      <c r="J275" s="418"/>
      <c r="K275" s="76"/>
      <c r="L275" s="417">
        <f>(H275*2.7)</f>
        <v>159.30000000000001</v>
      </c>
      <c r="M275" s="418"/>
      <c r="N275" s="418"/>
      <c r="O275"/>
      <c r="P275" s="417">
        <v>160</v>
      </c>
      <c r="Q275" s="418"/>
      <c r="R275" s="418"/>
      <c r="S275"/>
      <c r="T275" s="419">
        <v>159.30000000000001</v>
      </c>
      <c r="U275" s="420"/>
      <c r="V275" s="420"/>
      <c r="W275"/>
      <c r="X275"/>
      <c r="Y275"/>
      <c r="Z275"/>
      <c r="AA275"/>
      <c r="AB275"/>
      <c r="AC275"/>
      <c r="AD275"/>
      <c r="AE275"/>
      <c r="AF275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</row>
    <row r="276" spans="1:58" ht="13" customHeight="1" x14ac:dyDescent="0.25">
      <c r="A276"/>
      <c r="B276" s="475" t="s">
        <v>563</v>
      </c>
      <c r="C276" s="475" t="s">
        <v>3170</v>
      </c>
      <c r="D276" s="473" t="s">
        <v>750</v>
      </c>
      <c r="E276" s="473" t="s">
        <v>3627</v>
      </c>
      <c r="F276" s="474" t="s">
        <v>743</v>
      </c>
      <c r="G276" s="415"/>
      <c r="H276" s="421"/>
      <c r="I276" s="355">
        <v>0</v>
      </c>
      <c r="J276" s="355">
        <v>27.33</v>
      </c>
      <c r="K276" s="76"/>
      <c r="L276" s="417">
        <f>(H276*2.7)</f>
        <v>0</v>
      </c>
      <c r="M276" s="417">
        <f>(I276*$L$1)</f>
        <v>0</v>
      </c>
      <c r="N276" s="417">
        <f>(J276*$M$1)</f>
        <v>0</v>
      </c>
      <c r="O276"/>
      <c r="P276" s="418"/>
      <c r="Q276" s="417">
        <f>(M276*$L$1)</f>
        <v>0</v>
      </c>
      <c r="R276" s="417">
        <v>74</v>
      </c>
      <c r="S276"/>
      <c r="T276" s="422"/>
      <c r="U276" s="419">
        <v>0</v>
      </c>
      <c r="V276" s="419">
        <v>73.790999999999997</v>
      </c>
      <c r="W276"/>
      <c r="X276"/>
      <c r="Y276"/>
      <c r="Z276"/>
      <c r="AA276"/>
      <c r="AB276"/>
      <c r="AC276"/>
      <c r="AD276"/>
      <c r="AE276"/>
      <c r="AF276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</row>
    <row r="277" spans="1:58" ht="13" customHeight="1" x14ac:dyDescent="0.25">
      <c r="A277"/>
      <c r="B277" s="475" t="s">
        <v>565</v>
      </c>
      <c r="C277" s="475" t="s">
        <v>726</v>
      </c>
      <c r="D277" s="473" t="s">
        <v>764</v>
      </c>
      <c r="E277" s="473" t="s">
        <v>3627</v>
      </c>
      <c r="F277" s="474" t="s">
        <v>746</v>
      </c>
      <c r="G277" s="415"/>
      <c r="H277" s="416">
        <v>35</v>
      </c>
      <c r="I277" s="418"/>
      <c r="J277" s="418"/>
      <c r="K277" s="76"/>
      <c r="L277" s="417">
        <f>(H277*2.7)</f>
        <v>94.5</v>
      </c>
      <c r="M277" s="418"/>
      <c r="N277" s="418"/>
      <c r="O277"/>
      <c r="P277" s="417">
        <v>95</v>
      </c>
      <c r="Q277" s="418"/>
      <c r="R277" s="418"/>
      <c r="S277"/>
      <c r="T277" s="419">
        <v>94.5</v>
      </c>
      <c r="U277" s="420"/>
      <c r="V277" s="420"/>
      <c r="W277"/>
      <c r="X277"/>
      <c r="Y277"/>
      <c r="Z277"/>
      <c r="AA277"/>
      <c r="AB277"/>
      <c r="AC277"/>
      <c r="AD277"/>
      <c r="AE277"/>
      <c r="AF277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</row>
    <row r="278" spans="1:58" ht="13" customHeight="1" x14ac:dyDescent="0.25">
      <c r="A278"/>
      <c r="B278" s="472" t="s">
        <v>3991</v>
      </c>
      <c r="C278" s="472" t="s">
        <v>3992</v>
      </c>
      <c r="D278" s="473" t="s">
        <v>647</v>
      </c>
      <c r="E278" s="473" t="s">
        <v>3627</v>
      </c>
      <c r="F278" s="474" t="s">
        <v>754</v>
      </c>
      <c r="G278" s="415"/>
      <c r="H278" s="421"/>
      <c r="I278" s="355">
        <v>3</v>
      </c>
      <c r="J278" s="355">
        <v>32</v>
      </c>
      <c r="K278" s="76"/>
      <c r="L278" s="417">
        <f>(H278*2.7)</f>
        <v>0</v>
      </c>
      <c r="M278" s="417">
        <f>(I278*$L$1)</f>
        <v>0</v>
      </c>
      <c r="N278" s="417">
        <f>(J278*$M$1)</f>
        <v>0</v>
      </c>
      <c r="O278"/>
      <c r="P278" s="418"/>
      <c r="Q278" s="417">
        <v>9</v>
      </c>
      <c r="R278" s="417">
        <v>87</v>
      </c>
      <c r="S278"/>
      <c r="T278" s="422"/>
      <c r="U278" s="419">
        <v>8.1000000000000014</v>
      </c>
      <c r="V278" s="419">
        <v>86.4</v>
      </c>
      <c r="W278"/>
      <c r="X278"/>
      <c r="Y278"/>
      <c r="Z278"/>
      <c r="AA278"/>
      <c r="AB278"/>
      <c r="AC278"/>
      <c r="AD278"/>
      <c r="AE278"/>
      <c r="AF278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</row>
    <row r="279" spans="1:58" ht="13" customHeight="1" x14ac:dyDescent="0.25">
      <c r="A279"/>
      <c r="B279" s="472" t="s">
        <v>3166</v>
      </c>
      <c r="C279" s="472" t="s">
        <v>1290</v>
      </c>
      <c r="D279" s="473" t="s">
        <v>651</v>
      </c>
      <c r="E279" s="520" t="s">
        <v>3627</v>
      </c>
      <c r="F279" s="474" t="s">
        <v>743</v>
      </c>
      <c r="G279" s="415"/>
      <c r="H279" s="421"/>
      <c r="I279" s="355">
        <v>0</v>
      </c>
      <c r="J279" s="355">
        <v>25.67</v>
      </c>
      <c r="K279" s="76"/>
      <c r="L279" s="429">
        <f>(H279*2.7)</f>
        <v>0</v>
      </c>
      <c r="M279" s="429">
        <f>(I279*2.7)</f>
        <v>0</v>
      </c>
      <c r="N279" s="429">
        <f>(J279*2.7)</f>
        <v>69.309000000000012</v>
      </c>
      <c r="O279" s="76"/>
      <c r="P279" s="365"/>
      <c r="Q279" s="429">
        <f>(M279*$L$1)</f>
        <v>0</v>
      </c>
      <c r="R279" s="429">
        <v>70</v>
      </c>
      <c r="S279" s="76"/>
      <c r="T279" s="422"/>
      <c r="U279" s="430">
        <v>0</v>
      </c>
      <c r="V279" s="430">
        <v>69.309000000000012</v>
      </c>
      <c r="W279"/>
      <c r="X279"/>
      <c r="Y279"/>
      <c r="Z279"/>
      <c r="AA279"/>
      <c r="AB279"/>
      <c r="AC279"/>
      <c r="AD279"/>
      <c r="AE279"/>
      <c r="AF27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</row>
    <row r="280" spans="1:58" ht="13" customHeight="1" x14ac:dyDescent="0.25">
      <c r="A280"/>
      <c r="B280" s="475" t="s">
        <v>3205</v>
      </c>
      <c r="C280" s="475" t="s">
        <v>636</v>
      </c>
      <c r="D280" s="473" t="s">
        <v>748</v>
      </c>
      <c r="E280" s="473" t="s">
        <v>3627</v>
      </c>
      <c r="F280" s="474" t="s">
        <v>743</v>
      </c>
      <c r="G280" s="415"/>
      <c r="H280" s="421"/>
      <c r="I280" s="355">
        <v>0</v>
      </c>
      <c r="J280" s="355">
        <v>24</v>
      </c>
      <c r="K280" s="76"/>
      <c r="L280" s="417">
        <f>(H280*2.7)</f>
        <v>0</v>
      </c>
      <c r="M280" s="417">
        <f>(I280*$L$1)</f>
        <v>0</v>
      </c>
      <c r="N280" s="417">
        <f>(J280*$M$1)</f>
        <v>0</v>
      </c>
      <c r="O280"/>
      <c r="P280" s="418"/>
      <c r="Q280" s="417">
        <f>(M280*$L$1)</f>
        <v>0</v>
      </c>
      <c r="R280" s="417">
        <v>65</v>
      </c>
      <c r="S280"/>
      <c r="T280" s="422"/>
      <c r="U280" s="419">
        <v>0</v>
      </c>
      <c r="V280" s="419">
        <v>64.800000000000011</v>
      </c>
      <c r="W280"/>
      <c r="X280"/>
      <c r="Y280"/>
      <c r="Z280"/>
      <c r="AA280"/>
      <c r="AB280"/>
      <c r="AC280"/>
      <c r="AD280"/>
      <c r="AE280"/>
      <c r="AF280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</row>
    <row r="281" spans="1:58" ht="13" customHeight="1" x14ac:dyDescent="0.25">
      <c r="A281"/>
      <c r="B281" s="472" t="s">
        <v>4085</v>
      </c>
      <c r="C281" s="472" t="s">
        <v>3965</v>
      </c>
      <c r="D281" s="473" t="s">
        <v>764</v>
      </c>
      <c r="E281" s="473" t="s">
        <v>3627</v>
      </c>
      <c r="F281" s="474" t="s">
        <v>754</v>
      </c>
      <c r="G281" s="415"/>
      <c r="H281" s="421"/>
      <c r="I281" s="355">
        <v>3</v>
      </c>
      <c r="J281" s="355">
        <v>5.67</v>
      </c>
      <c r="K281" s="76"/>
      <c r="L281" s="429">
        <f>(H281*2.7)</f>
        <v>0</v>
      </c>
      <c r="M281" s="429">
        <f>(I281*$L$1)</f>
        <v>0</v>
      </c>
      <c r="N281" s="429">
        <f>(J281*$M$1)</f>
        <v>0</v>
      </c>
      <c r="O281" s="76"/>
      <c r="P281" s="365"/>
      <c r="Q281" s="429">
        <v>9</v>
      </c>
      <c r="R281" s="429">
        <v>16</v>
      </c>
      <c r="S281" s="76"/>
      <c r="T281" s="422"/>
      <c r="U281" s="430">
        <v>8.1000000000000014</v>
      </c>
      <c r="V281" s="430">
        <v>15.309000000000001</v>
      </c>
      <c r="W281"/>
      <c r="X281"/>
      <c r="Y281"/>
      <c r="Z281"/>
      <c r="AA281"/>
      <c r="AB281"/>
      <c r="AC281"/>
      <c r="AD281"/>
      <c r="AE281"/>
      <c r="AF281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</row>
    <row r="282" spans="1:58" ht="13" customHeight="1" x14ac:dyDescent="0.25">
      <c r="A282"/>
      <c r="B282" s="475" t="s">
        <v>527</v>
      </c>
      <c r="C282" s="475" t="s">
        <v>3890</v>
      </c>
      <c r="D282" s="473" t="s">
        <v>758</v>
      </c>
      <c r="E282" s="473" t="s">
        <v>3627</v>
      </c>
      <c r="F282" s="474" t="s">
        <v>772</v>
      </c>
      <c r="G282" s="415"/>
      <c r="H282" s="416">
        <v>42</v>
      </c>
      <c r="I282" s="418"/>
      <c r="J282" s="418"/>
      <c r="K282" s="76"/>
      <c r="L282" s="417">
        <f>(H282*2.7)</f>
        <v>113.4</v>
      </c>
      <c r="M282" s="418"/>
      <c r="N282" s="418"/>
      <c r="O282"/>
      <c r="P282" s="417">
        <v>114</v>
      </c>
      <c r="Q282" s="418"/>
      <c r="R282" s="418"/>
      <c r="S282"/>
      <c r="T282" s="419">
        <v>113.4</v>
      </c>
      <c r="U282" s="420"/>
      <c r="V282" s="420"/>
      <c r="W282"/>
      <c r="X282"/>
      <c r="Y282"/>
      <c r="Z282"/>
      <c r="AA282"/>
      <c r="AB282"/>
      <c r="AC282"/>
      <c r="AD282"/>
      <c r="AE282"/>
      <c r="AF282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</row>
    <row r="283" spans="1:58" ht="13" customHeight="1" x14ac:dyDescent="0.25">
      <c r="A283"/>
      <c r="B283" s="475" t="s">
        <v>3199</v>
      </c>
      <c r="C283" s="475" t="s">
        <v>860</v>
      </c>
      <c r="D283" s="473" t="s">
        <v>758</v>
      </c>
      <c r="E283" s="473" t="s">
        <v>3627</v>
      </c>
      <c r="F283" s="474" t="s">
        <v>796</v>
      </c>
      <c r="G283" s="415"/>
      <c r="H283" s="416">
        <v>56</v>
      </c>
      <c r="I283" s="418"/>
      <c r="J283" s="418"/>
      <c r="K283" s="76"/>
      <c r="L283" s="417">
        <f>(H283*2.7)</f>
        <v>151.20000000000002</v>
      </c>
      <c r="M283" s="418"/>
      <c r="N283" s="418"/>
      <c r="O283"/>
      <c r="P283" s="417">
        <v>152</v>
      </c>
      <c r="Q283" s="418"/>
      <c r="R283" s="418"/>
      <c r="S283"/>
      <c r="T283" s="419">
        <v>151.20000000000002</v>
      </c>
      <c r="U283" s="420"/>
      <c r="V283" s="420"/>
      <c r="W283"/>
      <c r="X283"/>
      <c r="Y283"/>
      <c r="Z283"/>
      <c r="AA283"/>
      <c r="AB283"/>
      <c r="AC283"/>
      <c r="AD283"/>
      <c r="AE283"/>
      <c r="AF283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</row>
    <row r="284" spans="1:58" ht="13" customHeight="1" x14ac:dyDescent="0.25">
      <c r="A284"/>
      <c r="B284" s="477" t="s">
        <v>671</v>
      </c>
      <c r="C284" s="472" t="s">
        <v>1396</v>
      </c>
      <c r="D284" s="473" t="s">
        <v>745</v>
      </c>
      <c r="E284" s="473" t="s">
        <v>3627</v>
      </c>
      <c r="F284" s="474" t="s">
        <v>796</v>
      </c>
      <c r="G284" s="415"/>
      <c r="H284" s="426">
        <v>57</v>
      </c>
      <c r="I284" s="418"/>
      <c r="J284" s="418"/>
      <c r="K284" s="76"/>
      <c r="L284" s="417">
        <f>(H284*2.7)</f>
        <v>153.9</v>
      </c>
      <c r="M284" s="418"/>
      <c r="N284" s="418"/>
      <c r="O284"/>
      <c r="P284" s="417">
        <v>154</v>
      </c>
      <c r="Q284" s="418"/>
      <c r="R284" s="418"/>
      <c r="S284"/>
      <c r="T284" s="419">
        <v>153.9</v>
      </c>
      <c r="U284" s="420"/>
      <c r="V284" s="420"/>
      <c r="W284"/>
      <c r="X284"/>
      <c r="Y284"/>
      <c r="Z284"/>
      <c r="AA284"/>
      <c r="AB284"/>
      <c r="AC284"/>
      <c r="AD284"/>
      <c r="AE284"/>
      <c r="AF284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</row>
    <row r="285" spans="1:58" ht="13" customHeight="1" x14ac:dyDescent="0.25">
      <c r="A285"/>
      <c r="B285" s="477" t="s">
        <v>596</v>
      </c>
      <c r="C285" s="477" t="s">
        <v>633</v>
      </c>
      <c r="D285" s="473" t="s">
        <v>757</v>
      </c>
      <c r="E285" s="473" t="s">
        <v>3627</v>
      </c>
      <c r="F285" s="474" t="s">
        <v>743</v>
      </c>
      <c r="G285" s="415"/>
      <c r="H285" s="421"/>
      <c r="I285" s="355">
        <v>0</v>
      </c>
      <c r="J285" s="355">
        <v>19.670000000000002</v>
      </c>
      <c r="K285" s="76"/>
      <c r="L285" s="417">
        <f>(H285*2.7)</f>
        <v>0</v>
      </c>
      <c r="M285" s="417">
        <f>(I285*$L$1)</f>
        <v>0</v>
      </c>
      <c r="N285" s="417">
        <f>(J285*$M$1)</f>
        <v>0</v>
      </c>
      <c r="O285"/>
      <c r="P285" s="418"/>
      <c r="Q285" s="417">
        <f>(M285*$L$1)</f>
        <v>0</v>
      </c>
      <c r="R285" s="417">
        <v>54</v>
      </c>
      <c r="S285"/>
      <c r="T285" s="422"/>
      <c r="U285" s="419">
        <v>0</v>
      </c>
      <c r="V285" s="419">
        <v>53.109000000000009</v>
      </c>
      <c r="W285"/>
      <c r="X285"/>
      <c r="Y285"/>
      <c r="Z285"/>
      <c r="AA285"/>
      <c r="AB285"/>
      <c r="AC285"/>
      <c r="AD285"/>
      <c r="AE285"/>
      <c r="AF285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</row>
    <row r="286" spans="1:58" ht="13" customHeight="1" x14ac:dyDescent="0.25">
      <c r="A286"/>
      <c r="B286" s="477" t="s">
        <v>689</v>
      </c>
      <c r="C286" s="477" t="s">
        <v>702</v>
      </c>
      <c r="D286" s="473" t="s">
        <v>764</v>
      </c>
      <c r="E286" s="473" t="s">
        <v>3627</v>
      </c>
      <c r="F286" s="474" t="s">
        <v>754</v>
      </c>
      <c r="G286" s="415"/>
      <c r="H286" s="421"/>
      <c r="I286" s="355">
        <v>2</v>
      </c>
      <c r="J286" s="355">
        <v>12.67</v>
      </c>
      <c r="K286" s="76"/>
      <c r="L286" s="417">
        <f>(H286*2.7)</f>
        <v>0</v>
      </c>
      <c r="M286" s="417">
        <f>(I286*$L$1)</f>
        <v>0</v>
      </c>
      <c r="N286" s="417">
        <f>(J286*$M$1)</f>
        <v>0</v>
      </c>
      <c r="O286"/>
      <c r="P286" s="418"/>
      <c r="Q286" s="417">
        <v>6</v>
      </c>
      <c r="R286" s="417">
        <v>35</v>
      </c>
      <c r="S286"/>
      <c r="T286" s="422"/>
      <c r="U286" s="419">
        <v>5.4</v>
      </c>
      <c r="V286" s="419">
        <v>34.209000000000003</v>
      </c>
      <c r="W286"/>
      <c r="X286"/>
      <c r="Y286"/>
      <c r="Z286"/>
      <c r="AA286"/>
      <c r="AB286"/>
      <c r="AC286"/>
      <c r="AD286"/>
      <c r="AE286"/>
      <c r="AF286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</row>
    <row r="287" spans="1:58" ht="13" customHeight="1" x14ac:dyDescent="0.25">
      <c r="A287"/>
      <c r="B287" s="472" t="s">
        <v>3998</v>
      </c>
      <c r="C287" s="472" t="s">
        <v>751</v>
      </c>
      <c r="D287" s="473" t="s">
        <v>750</v>
      </c>
      <c r="E287" s="473" t="s">
        <v>3627</v>
      </c>
      <c r="F287" s="474" t="s">
        <v>746</v>
      </c>
      <c r="G287" s="415"/>
      <c r="H287" s="426">
        <v>54</v>
      </c>
      <c r="I287" s="418"/>
      <c r="J287" s="418"/>
      <c r="K287" s="76"/>
      <c r="L287" s="417">
        <f>(H287*2.7)</f>
        <v>145.80000000000001</v>
      </c>
      <c r="M287" s="418"/>
      <c r="N287" s="418"/>
      <c r="O287"/>
      <c r="P287" s="417">
        <v>146</v>
      </c>
      <c r="Q287" s="418"/>
      <c r="R287" s="418"/>
      <c r="S287"/>
      <c r="T287" s="419">
        <v>145.80000000000001</v>
      </c>
      <c r="U287" s="420"/>
      <c r="V287" s="420"/>
      <c r="W287"/>
      <c r="X287"/>
      <c r="Y287"/>
      <c r="Z287"/>
      <c r="AA287"/>
      <c r="AB287"/>
      <c r="AC287"/>
      <c r="AD287"/>
      <c r="AE287"/>
      <c r="AF287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</row>
    <row r="288" spans="1:58" ht="13" customHeight="1" x14ac:dyDescent="0.25">
      <c r="A288"/>
      <c r="B288" s="472" t="s">
        <v>4826</v>
      </c>
      <c r="C288" s="472" t="s">
        <v>4827</v>
      </c>
      <c r="D288" s="473" t="s">
        <v>782</v>
      </c>
      <c r="E288" s="478" t="s">
        <v>974</v>
      </c>
      <c r="F288" s="476" t="s">
        <v>743</v>
      </c>
      <c r="G288" s="425"/>
      <c r="H288" s="421"/>
      <c r="I288" s="429">
        <v>0</v>
      </c>
      <c r="J288" s="429">
        <v>27.67</v>
      </c>
      <c r="K288" s="76"/>
      <c r="L288" s="429">
        <f>(H288*2.7)</f>
        <v>0</v>
      </c>
      <c r="M288" s="429">
        <f>(I288*2.7)</f>
        <v>0</v>
      </c>
      <c r="N288" s="429">
        <f>(J288*2.7)</f>
        <v>74.709000000000003</v>
      </c>
      <c r="O288" s="76"/>
      <c r="P288" s="429"/>
      <c r="Q288" s="365"/>
      <c r="R288" s="365"/>
      <c r="S288" s="76"/>
      <c r="T288" s="422"/>
      <c r="U288" s="430">
        <f>(M288)</f>
        <v>0</v>
      </c>
      <c r="V288" s="430">
        <f>(N288)</f>
        <v>74.709000000000003</v>
      </c>
      <c r="W288"/>
      <c r="X288"/>
      <c r="Y288"/>
      <c r="Z288"/>
      <c r="AA288"/>
      <c r="AB288"/>
      <c r="AC288"/>
      <c r="AD288"/>
      <c r="AE288"/>
      <c r="AF288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</row>
    <row r="289" spans="1:58" ht="13" customHeight="1" x14ac:dyDescent="0.25">
      <c r="A289"/>
      <c r="B289" s="472" t="s">
        <v>4059</v>
      </c>
      <c r="C289" s="472" t="s">
        <v>789</v>
      </c>
      <c r="D289" s="473" t="s">
        <v>768</v>
      </c>
      <c r="E289" s="478" t="s">
        <v>974</v>
      </c>
      <c r="F289" s="474" t="s">
        <v>754</v>
      </c>
      <c r="G289" s="415"/>
      <c r="H289" s="421"/>
      <c r="I289" s="358">
        <v>11</v>
      </c>
      <c r="J289" s="358">
        <v>63</v>
      </c>
      <c r="K289" s="76"/>
      <c r="L289" s="417">
        <f>(H289*2.7)</f>
        <v>0</v>
      </c>
      <c r="M289" s="417">
        <f>(I289*$L$1)</f>
        <v>0</v>
      </c>
      <c r="N289" s="417">
        <f>(J289*$M$1)</f>
        <v>0</v>
      </c>
      <c r="O289"/>
      <c r="P289" s="418"/>
      <c r="Q289" s="417">
        <v>30</v>
      </c>
      <c r="R289" s="417">
        <v>171</v>
      </c>
      <c r="S289"/>
      <c r="T289" s="422"/>
      <c r="U289" s="419">
        <v>29.700000000000003</v>
      </c>
      <c r="V289" s="419">
        <v>170.10000000000002</v>
      </c>
      <c r="W289"/>
      <c r="X289"/>
      <c r="Y289"/>
      <c r="Z289"/>
      <c r="AA289"/>
      <c r="AB289"/>
      <c r="AC289"/>
      <c r="AD289"/>
      <c r="AE289"/>
      <c r="AF28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</row>
    <row r="290" spans="1:58" ht="13" customHeight="1" x14ac:dyDescent="0.25">
      <c r="A290"/>
      <c r="B290" s="472" t="s">
        <v>2256</v>
      </c>
      <c r="C290" s="472" t="s">
        <v>2259</v>
      </c>
      <c r="D290" s="473" t="s">
        <v>734</v>
      </c>
      <c r="E290" s="478" t="s">
        <v>974</v>
      </c>
      <c r="F290" s="474" t="s">
        <v>746</v>
      </c>
      <c r="G290" s="415"/>
      <c r="H290" s="426">
        <v>55</v>
      </c>
      <c r="I290" s="418"/>
      <c r="J290" s="418"/>
      <c r="K290" s="76"/>
      <c r="L290" s="417">
        <f>(H290*2.7)</f>
        <v>148.5</v>
      </c>
      <c r="M290" s="418"/>
      <c r="N290" s="418"/>
      <c r="O290"/>
      <c r="P290" s="417">
        <v>149</v>
      </c>
      <c r="Q290" s="418"/>
      <c r="R290" s="418"/>
      <c r="S290"/>
      <c r="T290" s="419">
        <v>148.5</v>
      </c>
      <c r="U290" s="420"/>
      <c r="V290" s="420"/>
      <c r="W290"/>
      <c r="X290"/>
      <c r="Y290"/>
      <c r="Z290"/>
      <c r="AA290"/>
      <c r="AB290"/>
      <c r="AC290"/>
      <c r="AD290"/>
      <c r="AE290"/>
      <c r="AF290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</row>
    <row r="291" spans="1:58" ht="13" customHeight="1" x14ac:dyDescent="0.25">
      <c r="A291"/>
      <c r="B291" s="472" t="s">
        <v>4080</v>
      </c>
      <c r="C291" s="472" t="s">
        <v>4097</v>
      </c>
      <c r="D291" s="473" t="s">
        <v>783</v>
      </c>
      <c r="E291" s="478" t="s">
        <v>974</v>
      </c>
      <c r="F291" s="474" t="s">
        <v>772</v>
      </c>
      <c r="G291" s="415"/>
      <c r="H291" s="416">
        <v>59</v>
      </c>
      <c r="I291" s="418"/>
      <c r="J291" s="418"/>
      <c r="K291" s="76"/>
      <c r="L291" s="417">
        <f>(H291*2.7)</f>
        <v>159.30000000000001</v>
      </c>
      <c r="M291" s="418"/>
      <c r="N291" s="418"/>
      <c r="O291"/>
      <c r="P291" s="417">
        <v>160</v>
      </c>
      <c r="Q291" s="418"/>
      <c r="R291" s="418"/>
      <c r="S291"/>
      <c r="T291" s="419">
        <v>159.30000000000001</v>
      </c>
      <c r="U291" s="420"/>
      <c r="V291" s="420"/>
      <c r="W291"/>
      <c r="X291"/>
      <c r="Y291"/>
      <c r="Z291"/>
      <c r="AA291"/>
      <c r="AB291"/>
      <c r="AC291"/>
      <c r="AD291"/>
      <c r="AE291"/>
      <c r="AF291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</row>
    <row r="292" spans="1:58" ht="13" customHeight="1" x14ac:dyDescent="0.25">
      <c r="A292"/>
      <c r="B292" s="472" t="s">
        <v>907</v>
      </c>
      <c r="C292" s="472" t="s">
        <v>781</v>
      </c>
      <c r="D292" s="473" t="s">
        <v>775</v>
      </c>
      <c r="E292" s="478" t="s">
        <v>974</v>
      </c>
      <c r="F292" s="476" t="s">
        <v>746</v>
      </c>
      <c r="G292" s="425"/>
      <c r="H292" s="416">
        <v>32</v>
      </c>
      <c r="I292" s="418"/>
      <c r="J292" s="418"/>
      <c r="K292" s="76"/>
      <c r="L292" s="417">
        <f>(H292*2.7)</f>
        <v>86.4</v>
      </c>
      <c r="M292" s="418"/>
      <c r="N292" s="418"/>
      <c r="O292"/>
      <c r="P292" s="417">
        <v>87</v>
      </c>
      <c r="Q292" s="418"/>
      <c r="R292" s="418"/>
      <c r="S292"/>
      <c r="T292" s="419">
        <v>86.4</v>
      </c>
      <c r="U292" s="420"/>
      <c r="V292" s="420"/>
      <c r="W292"/>
      <c r="X292"/>
      <c r="Y292"/>
      <c r="Z292"/>
      <c r="AA292"/>
      <c r="AB292"/>
      <c r="AC292"/>
      <c r="AD292"/>
      <c r="AE292"/>
      <c r="AF292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</row>
    <row r="293" spans="1:58" ht="13" customHeight="1" x14ac:dyDescent="0.25">
      <c r="A293"/>
      <c r="B293" s="472" t="s">
        <v>4046</v>
      </c>
      <c r="C293" s="472" t="s">
        <v>2917</v>
      </c>
      <c r="D293" s="473" t="s">
        <v>735</v>
      </c>
      <c r="E293" s="478" t="s">
        <v>974</v>
      </c>
      <c r="F293" s="474" t="s">
        <v>754</v>
      </c>
      <c r="G293" s="415"/>
      <c r="H293" s="421"/>
      <c r="I293" s="355">
        <v>11</v>
      </c>
      <c r="J293" s="355">
        <v>56.33</v>
      </c>
      <c r="K293" s="76"/>
      <c r="L293" s="417">
        <f>(H293*2.7)</f>
        <v>0</v>
      </c>
      <c r="M293" s="417">
        <f>(I293*$L$1)</f>
        <v>0</v>
      </c>
      <c r="N293" s="417">
        <f>(J293*$M$1)</f>
        <v>0</v>
      </c>
      <c r="O293"/>
      <c r="P293" s="418"/>
      <c r="Q293" s="417">
        <v>30</v>
      </c>
      <c r="R293" s="417">
        <v>153</v>
      </c>
      <c r="S293"/>
      <c r="T293" s="422"/>
      <c r="U293" s="419">
        <v>29.700000000000003</v>
      </c>
      <c r="V293" s="419">
        <v>152.09100000000001</v>
      </c>
      <c r="W293"/>
      <c r="X293"/>
      <c r="Y293"/>
      <c r="Z293"/>
      <c r="AA293"/>
      <c r="AB293"/>
      <c r="AC293"/>
      <c r="AD293"/>
      <c r="AE293"/>
      <c r="AF293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</row>
    <row r="294" spans="1:58" ht="13" customHeight="1" x14ac:dyDescent="0.25">
      <c r="A294"/>
      <c r="B294" s="475" t="s">
        <v>4861</v>
      </c>
      <c r="C294" s="475" t="s">
        <v>4862</v>
      </c>
      <c r="D294" s="473" t="s">
        <v>745</v>
      </c>
      <c r="E294" s="478" t="s">
        <v>974</v>
      </c>
      <c r="F294" s="474" t="s">
        <v>743</v>
      </c>
      <c r="G294" s="415"/>
      <c r="H294" s="421"/>
      <c r="I294" s="355">
        <v>0</v>
      </c>
      <c r="J294" s="355">
        <v>26</v>
      </c>
      <c r="K294" s="76"/>
      <c r="L294" s="429">
        <f>(H294*2.7)</f>
        <v>0</v>
      </c>
      <c r="M294" s="429">
        <f>(I294*2.7)</f>
        <v>0</v>
      </c>
      <c r="N294" s="429">
        <f>(J294*2.7)</f>
        <v>70.2</v>
      </c>
      <c r="O294" s="76"/>
      <c r="P294" s="365"/>
      <c r="Q294" s="429"/>
      <c r="R294" s="429"/>
      <c r="S294" s="76"/>
      <c r="T294" s="422"/>
      <c r="U294" s="430">
        <f>(M294)</f>
        <v>0</v>
      </c>
      <c r="V294" s="430">
        <f>(N294)</f>
        <v>70.2</v>
      </c>
      <c r="W294"/>
      <c r="X294"/>
      <c r="Y294"/>
      <c r="Z294"/>
      <c r="AA294"/>
      <c r="AB294"/>
      <c r="AC294"/>
      <c r="AD294"/>
      <c r="AE294"/>
      <c r="AF294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</row>
    <row r="295" spans="1:58" ht="13" customHeight="1" x14ac:dyDescent="0.25">
      <c r="A295"/>
      <c r="B295" s="475" t="s">
        <v>625</v>
      </c>
      <c r="C295" s="475" t="s">
        <v>2884</v>
      </c>
      <c r="D295" s="473" t="s">
        <v>824</v>
      </c>
      <c r="E295" s="478" t="s">
        <v>974</v>
      </c>
      <c r="F295" s="474" t="s">
        <v>765</v>
      </c>
      <c r="G295" s="415"/>
      <c r="H295" s="416">
        <v>17</v>
      </c>
      <c r="I295" s="418"/>
      <c r="J295" s="418"/>
      <c r="K295" s="76"/>
      <c r="L295" s="417">
        <f>(H295*2.7)</f>
        <v>45.900000000000006</v>
      </c>
      <c r="M295" s="418"/>
      <c r="N295" s="418"/>
      <c r="O295"/>
      <c r="P295" s="417">
        <v>46</v>
      </c>
      <c r="Q295" s="418"/>
      <c r="R295" s="418"/>
      <c r="S295"/>
      <c r="T295" s="419">
        <v>45.900000000000006</v>
      </c>
      <c r="U295" s="420"/>
      <c r="V295" s="420"/>
      <c r="W295"/>
      <c r="X295"/>
      <c r="Y295"/>
      <c r="Z295"/>
      <c r="AA295"/>
      <c r="AB295"/>
      <c r="AC295"/>
      <c r="AD295"/>
      <c r="AE295"/>
      <c r="AF295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</row>
    <row r="296" spans="1:58" ht="13" customHeight="1" x14ac:dyDescent="0.25">
      <c r="A296"/>
      <c r="B296" s="475" t="s">
        <v>625</v>
      </c>
      <c r="C296" s="475" t="s">
        <v>3196</v>
      </c>
      <c r="D296" s="473" t="s">
        <v>782</v>
      </c>
      <c r="E296" s="478" t="s">
        <v>974</v>
      </c>
      <c r="F296" s="474" t="s">
        <v>762</v>
      </c>
      <c r="G296" s="415"/>
      <c r="H296" s="416">
        <v>26</v>
      </c>
      <c r="I296" s="418"/>
      <c r="J296" s="418"/>
      <c r="K296" s="76"/>
      <c r="L296" s="429">
        <f>(H296*2.7)</f>
        <v>70.2</v>
      </c>
      <c r="M296" s="429">
        <f>(I296*2.7)</f>
        <v>0</v>
      </c>
      <c r="N296" s="429">
        <f>(J296*2.7)</f>
        <v>0</v>
      </c>
      <c r="O296" s="76"/>
      <c r="P296" s="429">
        <v>71</v>
      </c>
      <c r="Q296" s="365"/>
      <c r="R296" s="365"/>
      <c r="S296" s="76"/>
      <c r="T296" s="430">
        <v>70.2</v>
      </c>
      <c r="U296" s="420"/>
      <c r="V296" s="420"/>
      <c r="W296"/>
      <c r="X296"/>
      <c r="Y296"/>
      <c r="Z296"/>
      <c r="AA296"/>
      <c r="AB296"/>
      <c r="AC296"/>
      <c r="AD296"/>
      <c r="AE296"/>
      <c r="AF296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</row>
    <row r="297" spans="1:58" ht="13" customHeight="1" x14ac:dyDescent="0.25">
      <c r="A297"/>
      <c r="B297" s="475" t="s">
        <v>625</v>
      </c>
      <c r="C297" s="475" t="s">
        <v>416</v>
      </c>
      <c r="D297" s="473" t="s">
        <v>757</v>
      </c>
      <c r="E297" s="478" t="s">
        <v>974</v>
      </c>
      <c r="F297" s="474" t="s">
        <v>743</v>
      </c>
      <c r="G297" s="415"/>
      <c r="H297" s="421"/>
      <c r="I297" s="355">
        <v>0</v>
      </c>
      <c r="J297" s="355">
        <v>25.67</v>
      </c>
      <c r="K297" s="76"/>
      <c r="L297" s="417">
        <f>(H297*2.7)</f>
        <v>0</v>
      </c>
      <c r="M297" s="417">
        <f>(I297*$L$1)</f>
        <v>0</v>
      </c>
      <c r="N297" s="417">
        <f>(J297*$M$1)</f>
        <v>0</v>
      </c>
      <c r="O297"/>
      <c r="P297" s="418"/>
      <c r="Q297" s="417">
        <f>(M297*$L$1)</f>
        <v>0</v>
      </c>
      <c r="R297" s="417">
        <v>70</v>
      </c>
      <c r="S297"/>
      <c r="T297" s="422"/>
      <c r="U297" s="419">
        <v>0</v>
      </c>
      <c r="V297" s="419">
        <v>69.309000000000012</v>
      </c>
      <c r="W297"/>
      <c r="X297"/>
      <c r="Y297"/>
      <c r="Z297"/>
      <c r="AA297"/>
      <c r="AB297"/>
      <c r="AC297"/>
      <c r="AD297"/>
      <c r="AE297"/>
      <c r="AF297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</row>
    <row r="298" spans="1:58" ht="13" customHeight="1" x14ac:dyDescent="0.25">
      <c r="A298"/>
      <c r="B298" s="472" t="s">
        <v>1718</v>
      </c>
      <c r="C298" s="472" t="s">
        <v>681</v>
      </c>
      <c r="D298" s="473" t="s">
        <v>736</v>
      </c>
      <c r="E298" s="478" t="s">
        <v>974</v>
      </c>
      <c r="F298" s="474" t="s">
        <v>743</v>
      </c>
      <c r="G298" s="415"/>
      <c r="H298" s="421"/>
      <c r="I298" s="355">
        <v>0</v>
      </c>
      <c r="J298" s="355">
        <v>7.67</v>
      </c>
      <c r="K298" s="76"/>
      <c r="L298" s="417">
        <f>(H298*2.7)</f>
        <v>0</v>
      </c>
      <c r="M298" s="417">
        <f>(I298*$L$1)</f>
        <v>0</v>
      </c>
      <c r="N298" s="417">
        <f>(J298*$M$1)</f>
        <v>0</v>
      </c>
      <c r="O298"/>
      <c r="P298" s="418"/>
      <c r="Q298" s="417">
        <f>(M298*$L$1)</f>
        <v>0</v>
      </c>
      <c r="R298" s="417">
        <v>21</v>
      </c>
      <c r="S298"/>
      <c r="T298" s="422"/>
      <c r="U298" s="419">
        <v>0</v>
      </c>
      <c r="V298" s="419">
        <v>20.709</v>
      </c>
      <c r="W298"/>
      <c r="X298"/>
      <c r="Y298"/>
      <c r="Z298"/>
      <c r="AA298"/>
      <c r="AB298"/>
      <c r="AC298"/>
      <c r="AD298"/>
      <c r="AE298"/>
      <c r="AF298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</row>
    <row r="299" spans="1:58" ht="13" customHeight="1" x14ac:dyDescent="0.25">
      <c r="A299"/>
      <c r="B299" s="472" t="s">
        <v>3227</v>
      </c>
      <c r="C299" s="472" t="s">
        <v>584</v>
      </c>
      <c r="D299" s="473" t="s">
        <v>651</v>
      </c>
      <c r="E299" s="478" t="s">
        <v>974</v>
      </c>
      <c r="F299" s="474" t="s">
        <v>3608</v>
      </c>
      <c r="G299" s="415"/>
      <c r="H299" s="416">
        <v>32</v>
      </c>
      <c r="I299" s="418"/>
      <c r="J299" s="418"/>
      <c r="K299" s="76"/>
      <c r="L299" s="417">
        <f>(H299*2.7)</f>
        <v>86.4</v>
      </c>
      <c r="M299" s="418"/>
      <c r="N299" s="418"/>
      <c r="O299"/>
      <c r="P299" s="417">
        <v>87</v>
      </c>
      <c r="Q299" s="418"/>
      <c r="R299" s="418"/>
      <c r="S299"/>
      <c r="T299" s="419">
        <v>86.4</v>
      </c>
      <c r="U299" s="420"/>
      <c r="V299" s="420"/>
      <c r="W299"/>
      <c r="X299"/>
      <c r="Y299"/>
      <c r="Z299"/>
      <c r="AA299"/>
      <c r="AB299"/>
      <c r="AC299"/>
      <c r="AD299"/>
      <c r="AE299"/>
      <c r="AF2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</row>
    <row r="300" spans="1:58" ht="13" customHeight="1" x14ac:dyDescent="0.25">
      <c r="A300"/>
      <c r="B300" s="472" t="s">
        <v>3576</v>
      </c>
      <c r="C300" s="472" t="s">
        <v>654</v>
      </c>
      <c r="D300" s="473" t="s">
        <v>735</v>
      </c>
      <c r="E300" s="478" t="s">
        <v>974</v>
      </c>
      <c r="F300" s="474" t="s">
        <v>466</v>
      </c>
      <c r="G300" s="415"/>
      <c r="H300" s="416">
        <v>49</v>
      </c>
      <c r="I300" s="418"/>
      <c r="J300" s="418"/>
      <c r="K300" s="76"/>
      <c r="L300" s="417">
        <f>(H300*2.7)</f>
        <v>132.30000000000001</v>
      </c>
      <c r="M300" s="418"/>
      <c r="N300" s="418"/>
      <c r="O300"/>
      <c r="P300" s="417">
        <v>133</v>
      </c>
      <c r="Q300" s="418"/>
      <c r="R300" s="418"/>
      <c r="S300"/>
      <c r="T300" s="419">
        <v>132.30000000000001</v>
      </c>
      <c r="U300" s="420"/>
      <c r="V300" s="420"/>
      <c r="W300"/>
      <c r="X300"/>
      <c r="Y300"/>
      <c r="Z300"/>
      <c r="AA300"/>
      <c r="AB300"/>
      <c r="AC300"/>
      <c r="AD300"/>
      <c r="AE300"/>
      <c r="AF300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</row>
    <row r="301" spans="1:58" ht="13" customHeight="1" x14ac:dyDescent="0.25">
      <c r="A301"/>
      <c r="B301" s="472" t="s">
        <v>4053</v>
      </c>
      <c r="C301" s="472" t="s">
        <v>751</v>
      </c>
      <c r="D301" s="473" t="s">
        <v>758</v>
      </c>
      <c r="E301" s="478" t="s">
        <v>974</v>
      </c>
      <c r="F301" s="474" t="s">
        <v>796</v>
      </c>
      <c r="G301" s="415"/>
      <c r="H301" s="416">
        <v>29</v>
      </c>
      <c r="I301" s="418"/>
      <c r="J301" s="418"/>
      <c r="K301" s="76"/>
      <c r="L301" s="417">
        <f>(H301*2.7)</f>
        <v>78.300000000000011</v>
      </c>
      <c r="M301" s="418"/>
      <c r="N301" s="418"/>
      <c r="O301"/>
      <c r="P301" s="417">
        <v>79</v>
      </c>
      <c r="Q301" s="418"/>
      <c r="R301" s="418"/>
      <c r="S301"/>
      <c r="T301" s="419">
        <v>78.300000000000011</v>
      </c>
      <c r="U301" s="420"/>
      <c r="V301" s="420"/>
      <c r="W301"/>
      <c r="X301"/>
      <c r="Y301"/>
      <c r="Z301"/>
      <c r="AA301"/>
      <c r="AB301"/>
      <c r="AC301"/>
      <c r="AD301"/>
      <c r="AE301"/>
      <c r="AF301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</row>
    <row r="302" spans="1:58" ht="13" customHeight="1" x14ac:dyDescent="0.25">
      <c r="A302"/>
      <c r="B302" s="472" t="s">
        <v>3929</v>
      </c>
      <c r="C302" s="472" t="s">
        <v>3930</v>
      </c>
      <c r="D302" s="473" t="s">
        <v>745</v>
      </c>
      <c r="E302" s="478" t="s">
        <v>974</v>
      </c>
      <c r="F302" s="474" t="s">
        <v>754</v>
      </c>
      <c r="G302" s="415"/>
      <c r="H302" s="421"/>
      <c r="I302" s="355">
        <v>12</v>
      </c>
      <c r="J302" s="355">
        <v>72</v>
      </c>
      <c r="K302" s="76"/>
      <c r="L302" s="417">
        <f>(H302*2.7)</f>
        <v>0</v>
      </c>
      <c r="M302" s="417">
        <f>(I302*$L$1)</f>
        <v>0</v>
      </c>
      <c r="N302" s="417">
        <f>(J302*$M$1)</f>
        <v>0</v>
      </c>
      <c r="O302"/>
      <c r="P302" s="418"/>
      <c r="Q302" s="417">
        <v>33</v>
      </c>
      <c r="R302" s="417">
        <v>195</v>
      </c>
      <c r="S302"/>
      <c r="T302" s="422"/>
      <c r="U302" s="419">
        <v>32.400000000000006</v>
      </c>
      <c r="V302" s="419">
        <v>194.4</v>
      </c>
      <c r="W302"/>
      <c r="X302"/>
      <c r="Y302"/>
      <c r="Z302"/>
      <c r="AA302"/>
      <c r="AB302"/>
      <c r="AC302"/>
      <c r="AD302"/>
      <c r="AE302"/>
      <c r="AF302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</row>
    <row r="303" spans="1:58" ht="13" customHeight="1" x14ac:dyDescent="0.25">
      <c r="A303"/>
      <c r="B303" s="475" t="s">
        <v>1293</v>
      </c>
      <c r="C303" s="475" t="s">
        <v>797</v>
      </c>
      <c r="D303" s="473" t="s">
        <v>651</v>
      </c>
      <c r="E303" s="478" t="s">
        <v>974</v>
      </c>
      <c r="F303" s="474" t="s">
        <v>765</v>
      </c>
      <c r="G303" s="415"/>
      <c r="H303" s="416">
        <v>24</v>
      </c>
      <c r="I303" s="418"/>
      <c r="J303" s="418"/>
      <c r="K303" s="76"/>
      <c r="L303" s="429">
        <f>(H303*2.7)</f>
        <v>64.800000000000011</v>
      </c>
      <c r="M303" s="429">
        <f>(I303*2.7)</f>
        <v>0</v>
      </c>
      <c r="N303" s="429">
        <f>(J303*2.7)</f>
        <v>0</v>
      </c>
      <c r="O303" s="76"/>
      <c r="P303" s="365"/>
      <c r="Q303" s="429"/>
      <c r="R303" s="429"/>
      <c r="S303" s="76"/>
      <c r="T303" s="430">
        <f>(L303)</f>
        <v>64.800000000000011</v>
      </c>
      <c r="U303" s="420"/>
      <c r="V303" s="420"/>
      <c r="W303"/>
      <c r="X303"/>
      <c r="Y303"/>
      <c r="Z303"/>
      <c r="AA303"/>
      <c r="AB303"/>
      <c r="AC303"/>
      <c r="AD303"/>
      <c r="AE303"/>
      <c r="AF303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</row>
    <row r="304" spans="1:58" ht="13" customHeight="1" x14ac:dyDescent="0.25">
      <c r="A304"/>
      <c r="B304" s="475" t="s">
        <v>715</v>
      </c>
      <c r="C304" s="475" t="s">
        <v>3169</v>
      </c>
      <c r="D304" s="473" t="s">
        <v>651</v>
      </c>
      <c r="E304" s="478" t="s">
        <v>974</v>
      </c>
      <c r="F304" s="474" t="s">
        <v>743</v>
      </c>
      <c r="G304" s="415"/>
      <c r="H304" s="421"/>
      <c r="I304" s="355">
        <v>0</v>
      </c>
      <c r="J304" s="355">
        <v>18.329999999999998</v>
      </c>
      <c r="K304" s="76"/>
      <c r="L304" s="417">
        <f>(H304*2.7)</f>
        <v>0</v>
      </c>
      <c r="M304" s="417">
        <f>(I304*$L$1)</f>
        <v>0</v>
      </c>
      <c r="N304" s="417">
        <f>(J304*$M$1)</f>
        <v>0</v>
      </c>
      <c r="O304"/>
      <c r="P304" s="418"/>
      <c r="Q304" s="417">
        <f>(M304*$L$1)</f>
        <v>0</v>
      </c>
      <c r="R304" s="417">
        <v>50</v>
      </c>
      <c r="S304"/>
      <c r="T304" s="422"/>
      <c r="U304" s="419">
        <v>0</v>
      </c>
      <c r="V304" s="419">
        <v>49.491</v>
      </c>
      <c r="W304"/>
      <c r="X304"/>
      <c r="Y304"/>
      <c r="Z304"/>
      <c r="AA304"/>
      <c r="AB304"/>
      <c r="AC304"/>
      <c r="AD304"/>
      <c r="AE304"/>
      <c r="AF304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</row>
    <row r="305" spans="1:58" ht="13" customHeight="1" x14ac:dyDescent="0.25">
      <c r="A305"/>
      <c r="B305" s="475" t="s">
        <v>2587</v>
      </c>
      <c r="C305" s="475" t="s">
        <v>2588</v>
      </c>
      <c r="D305" s="473" t="s">
        <v>782</v>
      </c>
      <c r="E305" s="478" t="s">
        <v>974</v>
      </c>
      <c r="F305" s="474" t="s">
        <v>743</v>
      </c>
      <c r="G305" s="415"/>
      <c r="H305" s="421"/>
      <c r="I305" s="355">
        <v>0</v>
      </c>
      <c r="J305" s="355">
        <v>22.33</v>
      </c>
      <c r="K305" s="76"/>
      <c r="L305" s="417">
        <f>(H305*2.7)</f>
        <v>0</v>
      </c>
      <c r="M305" s="417">
        <f>(I305*$L$1)</f>
        <v>0</v>
      </c>
      <c r="N305" s="417">
        <f>(J305*$M$1)</f>
        <v>0</v>
      </c>
      <c r="O305"/>
      <c r="P305" s="418"/>
      <c r="Q305" s="417">
        <f>(M305*$L$1)</f>
        <v>0</v>
      </c>
      <c r="R305" s="417">
        <v>61</v>
      </c>
      <c r="S305"/>
      <c r="T305" s="422"/>
      <c r="U305" s="419">
        <v>0</v>
      </c>
      <c r="V305" s="419">
        <v>60.290999999999997</v>
      </c>
      <c r="W305"/>
      <c r="X305"/>
      <c r="Y305"/>
      <c r="Z305"/>
      <c r="AA305"/>
      <c r="AB305"/>
      <c r="AC305"/>
      <c r="AD305"/>
      <c r="AE305"/>
      <c r="AF305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</row>
    <row r="306" spans="1:58" ht="13" customHeight="1" x14ac:dyDescent="0.25">
      <c r="A306"/>
      <c r="B306" s="472" t="s">
        <v>4900</v>
      </c>
      <c r="C306" s="472" t="s">
        <v>4901</v>
      </c>
      <c r="D306" s="473" t="s">
        <v>734</v>
      </c>
      <c r="E306" s="478" t="s">
        <v>974</v>
      </c>
      <c r="F306" s="476" t="s">
        <v>743</v>
      </c>
      <c r="G306" s="425"/>
      <c r="H306" s="421"/>
      <c r="I306" s="429">
        <v>2</v>
      </c>
      <c r="J306" s="429">
        <v>23.33</v>
      </c>
      <c r="K306" s="76"/>
      <c r="L306" s="429">
        <f>(H306*2.7)</f>
        <v>0</v>
      </c>
      <c r="M306" s="429">
        <f>(I306*2.7)</f>
        <v>5.4</v>
      </c>
      <c r="N306" s="429">
        <f>(J306*2.7)</f>
        <v>62.991</v>
      </c>
      <c r="O306" s="76"/>
      <c r="P306" s="429"/>
      <c r="Q306" s="365"/>
      <c r="R306" s="365"/>
      <c r="S306" s="76"/>
      <c r="T306" s="422"/>
      <c r="U306" s="430">
        <f>(M306)</f>
        <v>5.4</v>
      </c>
      <c r="V306" s="430">
        <f>(N306)</f>
        <v>62.991</v>
      </c>
      <c r="W306"/>
      <c r="X306"/>
      <c r="Y306"/>
      <c r="Z306"/>
      <c r="AA306"/>
      <c r="AB306"/>
      <c r="AC306"/>
      <c r="AD306"/>
      <c r="AE306"/>
      <c r="AF306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</row>
    <row r="307" spans="1:58" ht="13" customHeight="1" x14ac:dyDescent="0.25">
      <c r="A307"/>
      <c r="B307" s="472" t="s">
        <v>770</v>
      </c>
      <c r="C307" s="472" t="s">
        <v>136</v>
      </c>
      <c r="D307" s="473" t="s">
        <v>769</v>
      </c>
      <c r="E307" s="473" t="s">
        <v>974</v>
      </c>
      <c r="F307" s="474" t="s">
        <v>754</v>
      </c>
      <c r="G307" s="415"/>
      <c r="H307" s="523"/>
      <c r="I307" s="355">
        <v>1</v>
      </c>
      <c r="J307" s="355">
        <v>14</v>
      </c>
      <c r="K307" s="76"/>
      <c r="L307" s="429">
        <f>(H307*2.7)</f>
        <v>0</v>
      </c>
      <c r="M307" s="429">
        <f>(I307*$L$1)</f>
        <v>0</v>
      </c>
      <c r="N307" s="429">
        <f>(J307*$M$1)</f>
        <v>0</v>
      </c>
      <c r="O307" s="76"/>
      <c r="P307" s="365"/>
      <c r="Q307" s="429">
        <v>3</v>
      </c>
      <c r="R307" s="429">
        <v>38</v>
      </c>
      <c r="S307" s="76"/>
      <c r="T307" s="422"/>
      <c r="U307" s="430">
        <v>2.7</v>
      </c>
      <c r="V307" s="430">
        <v>37.800000000000004</v>
      </c>
      <c r="W307"/>
      <c r="X307"/>
      <c r="Y307"/>
      <c r="Z307"/>
      <c r="AA307"/>
      <c r="AB307"/>
      <c r="AC307"/>
      <c r="AD307"/>
      <c r="AE307"/>
      <c r="AF307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</row>
    <row r="308" spans="1:58" ht="13" customHeight="1" x14ac:dyDescent="0.25">
      <c r="A308"/>
      <c r="B308" s="475" t="s">
        <v>2904</v>
      </c>
      <c r="C308" s="475" t="s">
        <v>1250</v>
      </c>
      <c r="D308" s="473" t="s">
        <v>752</v>
      </c>
      <c r="E308" s="478" t="s">
        <v>974</v>
      </c>
      <c r="F308" s="474" t="s">
        <v>746</v>
      </c>
      <c r="G308" s="415"/>
      <c r="H308" s="426">
        <v>48</v>
      </c>
      <c r="I308" s="418"/>
      <c r="J308" s="418"/>
      <c r="K308" s="76"/>
      <c r="L308" s="417">
        <f>(H308*2.7)</f>
        <v>129.60000000000002</v>
      </c>
      <c r="M308" s="418"/>
      <c r="N308" s="418"/>
      <c r="O308"/>
      <c r="P308" s="417">
        <v>130</v>
      </c>
      <c r="Q308" s="418"/>
      <c r="R308" s="418"/>
      <c r="S308"/>
      <c r="T308" s="419">
        <v>129.60000000000002</v>
      </c>
      <c r="U308" s="420"/>
      <c r="V308" s="420"/>
      <c r="W308"/>
      <c r="X308"/>
      <c r="Y308"/>
      <c r="Z308"/>
      <c r="AA308"/>
      <c r="AB308"/>
      <c r="AC308"/>
      <c r="AD308"/>
      <c r="AE308"/>
      <c r="AF308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</row>
    <row r="309" spans="1:58" ht="13" customHeight="1" x14ac:dyDescent="0.25">
      <c r="A309"/>
      <c r="B309" s="472" t="s">
        <v>1422</v>
      </c>
      <c r="C309" s="472" t="s">
        <v>657</v>
      </c>
      <c r="D309" s="473" t="s">
        <v>903</v>
      </c>
      <c r="E309" s="478" t="s">
        <v>974</v>
      </c>
      <c r="F309" s="474" t="s">
        <v>772</v>
      </c>
      <c r="G309" s="415"/>
      <c r="H309" s="416">
        <v>44</v>
      </c>
      <c r="I309" s="418"/>
      <c r="J309" s="418"/>
      <c r="K309" s="76"/>
      <c r="L309" s="417">
        <f>(H309*2.7)</f>
        <v>118.80000000000001</v>
      </c>
      <c r="M309" s="418"/>
      <c r="N309" s="418"/>
      <c r="O309"/>
      <c r="P309" s="417">
        <v>119</v>
      </c>
      <c r="Q309" s="418"/>
      <c r="R309" s="418"/>
      <c r="S309"/>
      <c r="T309" s="419">
        <v>118.80000000000001</v>
      </c>
      <c r="U309" s="420"/>
      <c r="V309" s="420"/>
      <c r="W309"/>
      <c r="X309"/>
      <c r="Y309"/>
      <c r="Z309"/>
      <c r="AA309"/>
      <c r="AB309"/>
      <c r="AC309"/>
      <c r="AD309"/>
      <c r="AE309"/>
      <c r="AF30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</row>
    <row r="310" spans="1:58" ht="13" customHeight="1" x14ac:dyDescent="0.25">
      <c r="A310"/>
      <c r="B310" s="472" t="s">
        <v>1701</v>
      </c>
      <c r="C310" s="472" t="s">
        <v>697</v>
      </c>
      <c r="D310" s="473" t="s">
        <v>764</v>
      </c>
      <c r="E310" s="478" t="s">
        <v>974</v>
      </c>
      <c r="F310" s="474" t="s">
        <v>754</v>
      </c>
      <c r="G310" s="415"/>
      <c r="H310" s="421"/>
      <c r="I310" s="355">
        <v>1</v>
      </c>
      <c r="J310" s="355">
        <v>1</v>
      </c>
      <c r="K310" s="76"/>
      <c r="L310" s="417">
        <f>(H310*2.7)</f>
        <v>0</v>
      </c>
      <c r="M310" s="417">
        <f>(I310*$L$1)</f>
        <v>0</v>
      </c>
      <c r="N310" s="417">
        <f>(J310*$M$1)</f>
        <v>0</v>
      </c>
      <c r="O310"/>
      <c r="P310" s="418"/>
      <c r="Q310" s="417">
        <v>3</v>
      </c>
      <c r="R310" s="417">
        <v>3</v>
      </c>
      <c r="S310"/>
      <c r="T310" s="422"/>
      <c r="U310" s="419">
        <v>2.7</v>
      </c>
      <c r="V310" s="419">
        <v>2.7</v>
      </c>
      <c r="W310"/>
      <c r="X310"/>
      <c r="Y310"/>
      <c r="Z310"/>
      <c r="AA310"/>
      <c r="AB310"/>
      <c r="AC310"/>
      <c r="AD310"/>
      <c r="AE310"/>
      <c r="AF310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</row>
    <row r="311" spans="1:58" ht="13" customHeight="1" x14ac:dyDescent="0.25">
      <c r="A311"/>
      <c r="B311" s="475" t="s">
        <v>4949</v>
      </c>
      <c r="C311" s="475" t="s">
        <v>621</v>
      </c>
      <c r="D311" s="473" t="s">
        <v>784</v>
      </c>
      <c r="E311" s="478" t="s">
        <v>974</v>
      </c>
      <c r="F311" s="474" t="s">
        <v>754</v>
      </c>
      <c r="G311" s="415"/>
      <c r="H311" s="421"/>
      <c r="I311" s="355">
        <v>10</v>
      </c>
      <c r="J311" s="355">
        <v>45.33</v>
      </c>
      <c r="K311" s="76"/>
      <c r="L311" s="429">
        <f>(H311*2.7)</f>
        <v>0</v>
      </c>
      <c r="M311" s="429">
        <f>(I311*2.7)</f>
        <v>27</v>
      </c>
      <c r="N311" s="429">
        <f>(J311*2.7)</f>
        <v>122.39100000000001</v>
      </c>
      <c r="O311" s="76"/>
      <c r="P311" s="365"/>
      <c r="Q311" s="429"/>
      <c r="R311" s="429"/>
      <c r="S311" s="76"/>
      <c r="T311" s="422"/>
      <c r="U311" s="430">
        <f>(M311)</f>
        <v>27</v>
      </c>
      <c r="V311" s="430">
        <f>(N311)</f>
        <v>122.39100000000001</v>
      </c>
      <c r="W311"/>
      <c r="X311"/>
      <c r="Y311"/>
      <c r="Z311"/>
      <c r="AA311"/>
      <c r="AB311"/>
      <c r="AC311"/>
      <c r="AD311"/>
      <c r="AE311"/>
      <c r="AF311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</row>
    <row r="312" spans="1:58" ht="13" customHeight="1" x14ac:dyDescent="0.25">
      <c r="A312"/>
      <c r="B312" s="472" t="s">
        <v>3993</v>
      </c>
      <c r="C312" s="472" t="s">
        <v>684</v>
      </c>
      <c r="D312" s="473" t="s">
        <v>776</v>
      </c>
      <c r="E312" s="478" t="s">
        <v>974</v>
      </c>
      <c r="F312" s="474" t="s">
        <v>754</v>
      </c>
      <c r="G312" s="415"/>
      <c r="H312" s="421"/>
      <c r="I312" s="355">
        <v>7</v>
      </c>
      <c r="J312" s="355">
        <v>41.33</v>
      </c>
      <c r="K312" s="76"/>
      <c r="L312" s="429">
        <f>(H312*2.7)</f>
        <v>0</v>
      </c>
      <c r="M312" s="429">
        <f>(I312*2.7)</f>
        <v>18.900000000000002</v>
      </c>
      <c r="N312" s="429">
        <f>(J312*2.7)</f>
        <v>111.59100000000001</v>
      </c>
      <c r="O312" s="76"/>
      <c r="P312" s="365"/>
      <c r="Q312" s="429">
        <v>19</v>
      </c>
      <c r="R312" s="429">
        <v>112</v>
      </c>
      <c r="S312" s="76"/>
      <c r="T312" s="422"/>
      <c r="U312" s="430">
        <v>18.900000000000002</v>
      </c>
      <c r="V312" s="430">
        <v>111.59100000000001</v>
      </c>
      <c r="W312"/>
      <c r="X312"/>
      <c r="Y312"/>
      <c r="Z312"/>
      <c r="AA312"/>
      <c r="AB312"/>
      <c r="AC312"/>
      <c r="AD312"/>
      <c r="AE312"/>
      <c r="AF312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</row>
    <row r="313" spans="1:58" ht="13" customHeight="1" x14ac:dyDescent="0.25">
      <c r="A313"/>
      <c r="B313" s="472" t="s">
        <v>2578</v>
      </c>
      <c r="C313" s="472" t="s">
        <v>855</v>
      </c>
      <c r="D313" s="473" t="s">
        <v>757</v>
      </c>
      <c r="E313" s="478" t="s">
        <v>974</v>
      </c>
      <c r="F313" s="474" t="s">
        <v>754</v>
      </c>
      <c r="G313" s="415"/>
      <c r="H313" s="421"/>
      <c r="I313" s="355">
        <v>6</v>
      </c>
      <c r="J313" s="355">
        <v>30.67</v>
      </c>
      <c r="K313" s="76"/>
      <c r="L313" s="417">
        <f>(H313*2.7)</f>
        <v>0</v>
      </c>
      <c r="M313" s="417">
        <f>(I313*$L$1)</f>
        <v>0</v>
      </c>
      <c r="N313" s="417">
        <f>(J313*$M$1)</f>
        <v>0</v>
      </c>
      <c r="O313"/>
      <c r="P313" s="418"/>
      <c r="Q313" s="417">
        <v>17</v>
      </c>
      <c r="R313" s="417">
        <v>83</v>
      </c>
      <c r="S313"/>
      <c r="T313" s="422"/>
      <c r="U313" s="419">
        <v>16.200000000000003</v>
      </c>
      <c r="V313" s="419">
        <v>82.809000000000012</v>
      </c>
      <c r="W313"/>
      <c r="X313"/>
      <c r="Y313"/>
      <c r="Z313"/>
      <c r="AA313"/>
      <c r="AB313"/>
      <c r="AC313"/>
      <c r="AD313"/>
      <c r="AE313"/>
      <c r="AF313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</row>
    <row r="314" spans="1:58" ht="13" customHeight="1" x14ac:dyDescent="0.25">
      <c r="A314"/>
      <c r="B314" s="472" t="s">
        <v>683</v>
      </c>
      <c r="C314" s="472" t="s">
        <v>854</v>
      </c>
      <c r="D314" s="473" t="s">
        <v>748</v>
      </c>
      <c r="E314" s="478" t="s">
        <v>974</v>
      </c>
      <c r="F314" s="474" t="s">
        <v>796</v>
      </c>
      <c r="G314" s="415"/>
      <c r="H314" s="416">
        <v>55</v>
      </c>
      <c r="I314" s="418"/>
      <c r="J314" s="418"/>
      <c r="K314" s="76"/>
      <c r="L314" s="417">
        <f>(H314*2.7)</f>
        <v>148.5</v>
      </c>
      <c r="M314" s="418"/>
      <c r="N314" s="418"/>
      <c r="O314"/>
      <c r="P314" s="417">
        <v>149</v>
      </c>
      <c r="Q314" s="418"/>
      <c r="R314" s="418"/>
      <c r="S314"/>
      <c r="T314" s="419">
        <v>148.5</v>
      </c>
      <c r="U314" s="420"/>
      <c r="V314" s="420"/>
      <c r="W314"/>
      <c r="X314"/>
      <c r="Y314"/>
      <c r="Z314"/>
      <c r="AA314"/>
      <c r="AB314"/>
      <c r="AC314"/>
      <c r="AD314"/>
      <c r="AE314"/>
      <c r="AF314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</row>
    <row r="315" spans="1:58" ht="13" customHeight="1" x14ac:dyDescent="0.25">
      <c r="A315"/>
      <c r="B315" s="475" t="s">
        <v>2567</v>
      </c>
      <c r="C315" s="472" t="s">
        <v>644</v>
      </c>
      <c r="D315" s="473" t="s">
        <v>775</v>
      </c>
      <c r="E315" s="478" t="s">
        <v>974</v>
      </c>
      <c r="F315" s="476" t="s">
        <v>743</v>
      </c>
      <c r="G315" s="425"/>
      <c r="H315" s="421"/>
      <c r="I315" s="355">
        <v>1</v>
      </c>
      <c r="J315" s="355">
        <v>16</v>
      </c>
      <c r="K315" s="76"/>
      <c r="L315" s="417">
        <f>(H315*2.7)</f>
        <v>0</v>
      </c>
      <c r="M315" s="417">
        <f>(I315*$L$1)</f>
        <v>0</v>
      </c>
      <c r="N315" s="417">
        <f>(J315*$M$1)</f>
        <v>0</v>
      </c>
      <c r="O315"/>
      <c r="P315" s="418"/>
      <c r="Q315" s="417">
        <v>3</v>
      </c>
      <c r="R315" s="417">
        <v>44</v>
      </c>
      <c r="S315"/>
      <c r="T315" s="422"/>
      <c r="U315" s="419">
        <v>2.7</v>
      </c>
      <c r="V315" s="419">
        <v>43.2</v>
      </c>
      <c r="W315"/>
      <c r="X315"/>
      <c r="Y315"/>
      <c r="Z315"/>
      <c r="AA315"/>
      <c r="AB315"/>
      <c r="AC315"/>
      <c r="AD315"/>
      <c r="AE315"/>
      <c r="AF315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</row>
    <row r="316" spans="1:58" ht="13" customHeight="1" x14ac:dyDescent="0.25">
      <c r="A316"/>
      <c r="B316" s="472" t="s">
        <v>2616</v>
      </c>
      <c r="C316" s="472" t="s">
        <v>2617</v>
      </c>
      <c r="D316" s="473" t="s">
        <v>775</v>
      </c>
      <c r="E316" s="478" t="s">
        <v>974</v>
      </c>
      <c r="F316" s="474" t="s">
        <v>762</v>
      </c>
      <c r="G316" s="415"/>
      <c r="H316" s="426">
        <v>47</v>
      </c>
      <c r="I316" s="418"/>
      <c r="J316" s="418"/>
      <c r="K316" s="76"/>
      <c r="L316" s="417">
        <f>(H316*2.7)</f>
        <v>126.9</v>
      </c>
      <c r="M316" s="418"/>
      <c r="N316" s="418"/>
      <c r="O316"/>
      <c r="P316" s="417">
        <v>127</v>
      </c>
      <c r="Q316" s="418"/>
      <c r="R316" s="418"/>
      <c r="S316"/>
      <c r="T316" s="419">
        <v>126.9</v>
      </c>
      <c r="U316" s="420"/>
      <c r="V316" s="420"/>
      <c r="W316"/>
      <c r="X316"/>
      <c r="Y316"/>
      <c r="Z316"/>
      <c r="AA316"/>
      <c r="AB316"/>
      <c r="AC316"/>
      <c r="AD316"/>
      <c r="AE316"/>
      <c r="AF316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</row>
    <row r="317" spans="1:58" ht="13" customHeight="1" x14ac:dyDescent="0.25">
      <c r="A317"/>
      <c r="B317" s="472" t="s">
        <v>1711</v>
      </c>
      <c r="C317" s="472" t="s">
        <v>676</v>
      </c>
      <c r="D317" s="473" t="s">
        <v>777</v>
      </c>
      <c r="E317" s="478" t="s">
        <v>974</v>
      </c>
      <c r="F317" s="474" t="s">
        <v>754</v>
      </c>
      <c r="G317" s="415"/>
      <c r="H317" s="421"/>
      <c r="I317" s="355">
        <v>4</v>
      </c>
      <c r="J317" s="355">
        <v>32</v>
      </c>
      <c r="K317" s="76"/>
      <c r="L317" s="417">
        <f>(H317*2.7)</f>
        <v>0</v>
      </c>
      <c r="M317" s="417">
        <f>(I317*$L$1)</f>
        <v>0</v>
      </c>
      <c r="N317" s="417">
        <f>(J317*$M$1)</f>
        <v>0</v>
      </c>
      <c r="O317"/>
      <c r="P317" s="418"/>
      <c r="Q317" s="417">
        <v>11</v>
      </c>
      <c r="R317" s="417">
        <v>87</v>
      </c>
      <c r="S317"/>
      <c r="T317" s="422"/>
      <c r="U317" s="419">
        <v>10.8</v>
      </c>
      <c r="V317" s="419">
        <v>86.4</v>
      </c>
      <c r="W317"/>
      <c r="X317"/>
      <c r="Y317"/>
      <c r="Z317"/>
      <c r="AA317"/>
      <c r="AB317"/>
      <c r="AC317"/>
      <c r="AD317"/>
      <c r="AE317"/>
      <c r="AF317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</row>
    <row r="318" spans="1:58" ht="13" customHeight="1" x14ac:dyDescent="0.25">
      <c r="A318"/>
      <c r="B318" s="477" t="s">
        <v>1978</v>
      </c>
      <c r="C318" s="477" t="s">
        <v>1723</v>
      </c>
      <c r="D318" s="473" t="s">
        <v>783</v>
      </c>
      <c r="E318" s="478" t="s">
        <v>974</v>
      </c>
      <c r="F318" s="474" t="s">
        <v>754</v>
      </c>
      <c r="G318" s="415"/>
      <c r="H318" s="421"/>
      <c r="I318" s="355">
        <v>11</v>
      </c>
      <c r="J318" s="355">
        <v>47.67</v>
      </c>
      <c r="K318" s="76"/>
      <c r="L318" s="417">
        <f>(H318*2.7)</f>
        <v>0</v>
      </c>
      <c r="M318" s="417">
        <f>(I318*$L$1)</f>
        <v>0</v>
      </c>
      <c r="N318" s="417">
        <f>(J318*$M$1)</f>
        <v>0</v>
      </c>
      <c r="O318"/>
      <c r="P318" s="418"/>
      <c r="Q318" s="417">
        <v>30</v>
      </c>
      <c r="R318" s="417">
        <v>129</v>
      </c>
      <c r="S318"/>
      <c r="T318" s="422"/>
      <c r="U318" s="419">
        <v>29.700000000000003</v>
      </c>
      <c r="V318" s="419">
        <v>128.709</v>
      </c>
      <c r="W318"/>
      <c r="X318"/>
      <c r="Y318"/>
      <c r="Z318"/>
      <c r="AA318"/>
      <c r="AB318"/>
      <c r="AC318"/>
      <c r="AD318"/>
      <c r="AE318"/>
      <c r="AF318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</row>
    <row r="319" spans="1:58" ht="13" customHeight="1" x14ac:dyDescent="0.25">
      <c r="A319"/>
      <c r="B319" s="475" t="s">
        <v>3172</v>
      </c>
      <c r="C319" s="475" t="s">
        <v>700</v>
      </c>
      <c r="D319" s="473" t="s">
        <v>818</v>
      </c>
      <c r="E319" s="473" t="s">
        <v>974</v>
      </c>
      <c r="F319" s="474" t="s">
        <v>746</v>
      </c>
      <c r="G319" s="415"/>
      <c r="H319" s="416">
        <v>56</v>
      </c>
      <c r="I319" s="355"/>
      <c r="J319" s="355"/>
      <c r="K319" s="76"/>
      <c r="L319" s="429">
        <f>(H319*2.7)</f>
        <v>151.20000000000002</v>
      </c>
      <c r="M319" s="429">
        <f>(I319*2.7)</f>
        <v>0</v>
      </c>
      <c r="N319" s="429">
        <f>(J319*2.7)</f>
        <v>0</v>
      </c>
      <c r="O319" s="76"/>
      <c r="P319" s="365"/>
      <c r="Q319" s="429"/>
      <c r="R319" s="429"/>
      <c r="S319" s="76"/>
      <c r="T319" s="430">
        <f>(L319)</f>
        <v>151.20000000000002</v>
      </c>
      <c r="U319" s="430"/>
      <c r="V319" s="430"/>
      <c r="W319"/>
      <c r="X319"/>
      <c r="Y319"/>
      <c r="Z319"/>
      <c r="AA319"/>
      <c r="AB319"/>
      <c r="AC319"/>
      <c r="AD319"/>
      <c r="AE319"/>
      <c r="AF31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</row>
    <row r="320" spans="1:58" ht="13" customHeight="1" x14ac:dyDescent="0.25">
      <c r="A320"/>
      <c r="B320" s="472" t="s">
        <v>1433</v>
      </c>
      <c r="C320" s="472" t="s">
        <v>584</v>
      </c>
      <c r="D320" s="473" t="s">
        <v>776</v>
      </c>
      <c r="E320" s="478" t="s">
        <v>974</v>
      </c>
      <c r="F320" s="474" t="s">
        <v>793</v>
      </c>
      <c r="G320" s="415"/>
      <c r="H320" s="416">
        <v>60</v>
      </c>
      <c r="I320" s="418"/>
      <c r="J320" s="418"/>
      <c r="K320" s="76"/>
      <c r="L320" s="417">
        <f>(H320*2.7)</f>
        <v>162</v>
      </c>
      <c r="M320" s="418"/>
      <c r="N320" s="418"/>
      <c r="O320"/>
      <c r="P320" s="417">
        <v>162</v>
      </c>
      <c r="Q320" s="418"/>
      <c r="R320" s="418"/>
      <c r="S320"/>
      <c r="T320" s="419">
        <v>162</v>
      </c>
      <c r="U320" s="420"/>
      <c r="V320" s="420"/>
      <c r="W320"/>
      <c r="X320"/>
      <c r="Y320"/>
      <c r="Z320"/>
      <c r="AA320"/>
      <c r="AB320"/>
      <c r="AC320"/>
      <c r="AD320"/>
      <c r="AE320"/>
      <c r="AF320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</row>
    <row r="321" spans="1:58" ht="13" customHeight="1" x14ac:dyDescent="0.25">
      <c r="A321"/>
      <c r="B321" s="472" t="s">
        <v>244</v>
      </c>
      <c r="C321" s="472" t="s">
        <v>5361</v>
      </c>
      <c r="D321" s="473" t="s">
        <v>667</v>
      </c>
      <c r="E321" s="478" t="s">
        <v>974</v>
      </c>
      <c r="F321" s="474" t="s">
        <v>743</v>
      </c>
      <c r="G321" s="415"/>
      <c r="H321" s="421"/>
      <c r="I321" s="355">
        <v>0</v>
      </c>
      <c r="J321" s="355">
        <v>16</v>
      </c>
      <c r="K321" s="76"/>
      <c r="L321" s="417">
        <f>(H321*2.7)</f>
        <v>0</v>
      </c>
      <c r="M321" s="417">
        <f>(I321*$L$1)</f>
        <v>0</v>
      </c>
      <c r="N321" s="417">
        <f>(J321*$M$1)</f>
        <v>0</v>
      </c>
      <c r="O321"/>
      <c r="P321" s="418"/>
      <c r="Q321" s="417">
        <f>(M321*$L$1)</f>
        <v>0</v>
      </c>
      <c r="R321" s="417">
        <v>44</v>
      </c>
      <c r="S321"/>
      <c r="T321" s="422"/>
      <c r="U321" s="419">
        <v>0</v>
      </c>
      <c r="V321" s="419">
        <v>43.2</v>
      </c>
      <c r="W321"/>
      <c r="X321"/>
      <c r="Y321"/>
      <c r="Z321"/>
      <c r="AA321"/>
      <c r="AB321"/>
      <c r="AC321"/>
      <c r="AD321"/>
      <c r="AE321"/>
      <c r="AF321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</row>
    <row r="322" spans="1:58" ht="13" customHeight="1" x14ac:dyDescent="0.25">
      <c r="A322"/>
      <c r="B322" s="472" t="s">
        <v>244</v>
      </c>
      <c r="C322" s="472" t="s">
        <v>685</v>
      </c>
      <c r="D322" s="473" t="s">
        <v>764</v>
      </c>
      <c r="E322" s="478" t="s">
        <v>974</v>
      </c>
      <c r="F322" s="474" t="s">
        <v>743</v>
      </c>
      <c r="G322" s="415"/>
      <c r="H322" s="421"/>
      <c r="I322" s="355">
        <v>0</v>
      </c>
      <c r="J322" s="355">
        <v>0</v>
      </c>
      <c r="K322" s="76"/>
      <c r="L322" s="417">
        <f>(H322*2.7)</f>
        <v>0</v>
      </c>
      <c r="M322" s="417">
        <f>(I322*$L$1)</f>
        <v>0</v>
      </c>
      <c r="N322" s="417">
        <f>(J322*$M$1)</f>
        <v>0</v>
      </c>
      <c r="O322"/>
      <c r="P322" s="418"/>
      <c r="Q322" s="417">
        <f>(M322*$L$1)</f>
        <v>0</v>
      </c>
      <c r="R322" s="417">
        <v>0</v>
      </c>
      <c r="S322"/>
      <c r="T322" s="422"/>
      <c r="U322" s="419">
        <v>0</v>
      </c>
      <c r="V322" s="419">
        <v>0</v>
      </c>
      <c r="W322"/>
      <c r="X322"/>
      <c r="Y322"/>
      <c r="Z322"/>
      <c r="AA322"/>
      <c r="AB322"/>
      <c r="AC322"/>
      <c r="AD322"/>
      <c r="AE322"/>
      <c r="AF322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</row>
    <row r="323" spans="1:58" ht="13" customHeight="1" x14ac:dyDescent="0.25">
      <c r="A323"/>
      <c r="B323" s="472" t="s">
        <v>1428</v>
      </c>
      <c r="C323" s="472" t="s">
        <v>751</v>
      </c>
      <c r="D323" s="473" t="s">
        <v>735</v>
      </c>
      <c r="E323" s="478" t="s">
        <v>974</v>
      </c>
      <c r="F323" s="476" t="s">
        <v>746</v>
      </c>
      <c r="G323" s="425"/>
      <c r="H323" s="416">
        <v>53</v>
      </c>
      <c r="I323" s="418"/>
      <c r="J323" s="418"/>
      <c r="K323" s="76"/>
      <c r="L323" s="417">
        <f>(H323*2.7)</f>
        <v>143.10000000000002</v>
      </c>
      <c r="M323" s="418"/>
      <c r="N323" s="418"/>
      <c r="O323"/>
      <c r="P323" s="417">
        <v>144</v>
      </c>
      <c r="Q323" s="418"/>
      <c r="R323" s="418"/>
      <c r="S323"/>
      <c r="T323" s="419">
        <v>143.10000000000002</v>
      </c>
      <c r="U323" s="420"/>
      <c r="V323" s="420"/>
      <c r="W323"/>
      <c r="X323"/>
      <c r="Y323"/>
      <c r="Z323"/>
      <c r="AA323"/>
      <c r="AB323"/>
      <c r="AC323"/>
      <c r="AD323"/>
      <c r="AE323"/>
      <c r="AF323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</row>
    <row r="324" spans="1:58" ht="13" customHeight="1" x14ac:dyDescent="0.25">
      <c r="A324"/>
      <c r="B324" s="475" t="s">
        <v>671</v>
      </c>
      <c r="C324" s="475" t="s">
        <v>2606</v>
      </c>
      <c r="D324" s="473" t="s">
        <v>783</v>
      </c>
      <c r="E324" s="478" t="s">
        <v>974</v>
      </c>
      <c r="F324" s="474" t="s">
        <v>754</v>
      </c>
      <c r="G324" s="415"/>
      <c r="H324" s="421"/>
      <c r="I324" s="355">
        <v>11</v>
      </c>
      <c r="J324" s="355">
        <v>53.33</v>
      </c>
      <c r="K324" s="76"/>
      <c r="L324" s="417">
        <f>(H324*2.7)</f>
        <v>0</v>
      </c>
      <c r="M324" s="417">
        <f>(I324*$L$1)</f>
        <v>0</v>
      </c>
      <c r="N324" s="417">
        <f>(J324*$M$1)</f>
        <v>0</v>
      </c>
      <c r="O324"/>
      <c r="P324" s="418"/>
      <c r="Q324" s="417">
        <v>30</v>
      </c>
      <c r="R324" s="417">
        <v>144</v>
      </c>
      <c r="S324"/>
      <c r="T324" s="422"/>
      <c r="U324" s="419">
        <v>29.700000000000003</v>
      </c>
      <c r="V324" s="419">
        <v>143.99100000000001</v>
      </c>
      <c r="W324"/>
      <c r="X324"/>
      <c r="Y324"/>
      <c r="Z324"/>
      <c r="AA324"/>
      <c r="AB324"/>
      <c r="AC324"/>
      <c r="AD324"/>
      <c r="AE324"/>
      <c r="AF324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</row>
    <row r="325" spans="1:58" ht="13" customHeight="1" x14ac:dyDescent="0.25">
      <c r="A325"/>
      <c r="B325" s="472" t="s">
        <v>4773</v>
      </c>
      <c r="C325" s="472" t="s">
        <v>3526</v>
      </c>
      <c r="D325" s="473" t="s">
        <v>768</v>
      </c>
      <c r="E325" s="478" t="s">
        <v>974</v>
      </c>
      <c r="F325" s="474" t="s">
        <v>743</v>
      </c>
      <c r="G325" s="415"/>
      <c r="H325" s="421"/>
      <c r="I325" s="355">
        <v>0</v>
      </c>
      <c r="J325" s="355">
        <v>25</v>
      </c>
      <c r="K325" s="76"/>
      <c r="L325" s="417">
        <f>(H325*2.7)</f>
        <v>0</v>
      </c>
      <c r="M325" s="417">
        <f>(I325*$L$1)</f>
        <v>0</v>
      </c>
      <c r="N325" s="417">
        <f>(J325*$M$1)</f>
        <v>0</v>
      </c>
      <c r="O325"/>
      <c r="P325" s="418"/>
      <c r="Q325" s="417">
        <f>(M325*$L$1)</f>
        <v>0</v>
      </c>
      <c r="R325" s="417">
        <v>68</v>
      </c>
      <c r="S325"/>
      <c r="T325" s="422"/>
      <c r="U325" s="419">
        <v>0</v>
      </c>
      <c r="V325" s="419">
        <v>67.5</v>
      </c>
      <c r="W325"/>
      <c r="X325"/>
      <c r="Y325"/>
      <c r="Z325"/>
      <c r="AA325"/>
      <c r="AB325"/>
      <c r="AC325"/>
      <c r="AD325"/>
      <c r="AE325"/>
      <c r="AF325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</row>
    <row r="326" spans="1:58" ht="13" customHeight="1" x14ac:dyDescent="0.25">
      <c r="A326"/>
      <c r="B326" s="475" t="s">
        <v>5077</v>
      </c>
      <c r="C326" s="475" t="s">
        <v>849</v>
      </c>
      <c r="D326" s="473" t="s">
        <v>776</v>
      </c>
      <c r="E326" s="478" t="s">
        <v>974</v>
      </c>
      <c r="F326" s="474" t="s">
        <v>796</v>
      </c>
      <c r="G326" s="415"/>
      <c r="H326" s="416">
        <v>54</v>
      </c>
      <c r="I326" s="418"/>
      <c r="J326" s="418"/>
      <c r="K326" s="76"/>
      <c r="L326" s="429">
        <f>(H326*2.7)</f>
        <v>145.80000000000001</v>
      </c>
      <c r="M326" s="429">
        <f>(I326*2.7)</f>
        <v>0</v>
      </c>
      <c r="N326" s="429">
        <f>(J326*2.7)</f>
        <v>0</v>
      </c>
      <c r="O326" s="76"/>
      <c r="P326" s="365"/>
      <c r="Q326" s="429"/>
      <c r="R326" s="429"/>
      <c r="S326" s="76"/>
      <c r="T326" s="430">
        <f>(L326)</f>
        <v>145.80000000000001</v>
      </c>
      <c r="U326" s="420"/>
      <c r="V326" s="420"/>
      <c r="W326"/>
      <c r="X326"/>
      <c r="Y326"/>
      <c r="Z326"/>
      <c r="AA326"/>
      <c r="AB326"/>
      <c r="AC326"/>
      <c r="AD326"/>
      <c r="AE326"/>
      <c r="AF326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</row>
    <row r="327" spans="1:58" ht="13" customHeight="1" x14ac:dyDescent="0.25">
      <c r="A327"/>
      <c r="B327" s="472" t="s">
        <v>577</v>
      </c>
      <c r="C327" s="472" t="s">
        <v>792</v>
      </c>
      <c r="D327" s="473" t="s">
        <v>780</v>
      </c>
      <c r="E327" s="478" t="s">
        <v>974</v>
      </c>
      <c r="F327" s="474" t="s">
        <v>762</v>
      </c>
      <c r="G327" s="415"/>
      <c r="H327" s="416">
        <v>19</v>
      </c>
      <c r="I327" s="418"/>
      <c r="J327" s="418"/>
      <c r="K327" s="76"/>
      <c r="L327" s="417">
        <f>(H327*2.7)</f>
        <v>51.300000000000004</v>
      </c>
      <c r="M327" s="418"/>
      <c r="N327" s="418"/>
      <c r="O327"/>
      <c r="P327" s="417">
        <v>52</v>
      </c>
      <c r="Q327" s="418"/>
      <c r="R327" s="418"/>
      <c r="S327"/>
      <c r="T327" s="419">
        <v>51.300000000000004</v>
      </c>
      <c r="U327" s="420"/>
      <c r="V327" s="420"/>
      <c r="W327"/>
      <c r="X327"/>
      <c r="Y327"/>
      <c r="Z327"/>
      <c r="AA327"/>
      <c r="AB327"/>
      <c r="AC327"/>
      <c r="AD327"/>
      <c r="AE327"/>
      <c r="AF327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</row>
    <row r="328" spans="1:58" ht="13" customHeight="1" x14ac:dyDescent="0.25">
      <c r="A328"/>
      <c r="B328" s="472" t="s">
        <v>616</v>
      </c>
      <c r="C328" s="472" t="s">
        <v>638</v>
      </c>
      <c r="D328" s="473" t="s">
        <v>764</v>
      </c>
      <c r="E328" s="473" t="s">
        <v>597</v>
      </c>
      <c r="F328" s="474" t="s">
        <v>743</v>
      </c>
      <c r="G328" s="415"/>
      <c r="H328" s="421"/>
      <c r="I328" s="358">
        <v>0</v>
      </c>
      <c r="J328" s="358">
        <v>4</v>
      </c>
      <c r="K328" s="76"/>
      <c r="L328" s="429">
        <f>(H328*2.7)</f>
        <v>0</v>
      </c>
      <c r="M328" s="429">
        <f>(I328*$L$1)</f>
        <v>0</v>
      </c>
      <c r="N328" s="429">
        <f>(J328*$M$1)</f>
        <v>0</v>
      </c>
      <c r="O328" s="76"/>
      <c r="P328" s="365"/>
      <c r="Q328" s="429">
        <f>(M328*$L$1)</f>
        <v>0</v>
      </c>
      <c r="R328" s="429">
        <v>11</v>
      </c>
      <c r="S328" s="76"/>
      <c r="T328" s="422"/>
      <c r="U328" s="430">
        <v>0</v>
      </c>
      <c r="V328" s="430">
        <v>10.8</v>
      </c>
      <c r="W328"/>
      <c r="X328"/>
      <c r="Y328"/>
      <c r="Z328"/>
      <c r="AA328"/>
      <c r="AB328"/>
      <c r="AC328"/>
      <c r="AD328"/>
      <c r="AE328"/>
      <c r="AF328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</row>
    <row r="329" spans="1:58" ht="13" customHeight="1" x14ac:dyDescent="0.25">
      <c r="A329"/>
      <c r="B329" s="472" t="s">
        <v>4820</v>
      </c>
      <c r="C329" s="472" t="s">
        <v>4821</v>
      </c>
      <c r="D329" s="473" t="s">
        <v>763</v>
      </c>
      <c r="E329" s="478" t="s">
        <v>597</v>
      </c>
      <c r="F329" s="476" t="s">
        <v>754</v>
      </c>
      <c r="G329" s="425"/>
      <c r="H329" s="421"/>
      <c r="I329" s="429">
        <v>6</v>
      </c>
      <c r="J329" s="429">
        <v>25.67</v>
      </c>
      <c r="K329" s="76"/>
      <c r="L329" s="429">
        <f>(H329*2.7)</f>
        <v>0</v>
      </c>
      <c r="M329" s="429">
        <f>(I329*2.7)</f>
        <v>16.200000000000003</v>
      </c>
      <c r="N329" s="429">
        <f>(J329*2.7)</f>
        <v>69.309000000000012</v>
      </c>
      <c r="O329" s="76"/>
      <c r="P329" s="429"/>
      <c r="Q329" s="365"/>
      <c r="R329" s="365"/>
      <c r="S329" s="76"/>
      <c r="T329" s="422"/>
      <c r="U329" s="430">
        <f>(M329)</f>
        <v>16.200000000000003</v>
      </c>
      <c r="V329" s="430">
        <f>(N329)</f>
        <v>69.309000000000012</v>
      </c>
      <c r="W329"/>
      <c r="X329"/>
      <c r="Y329"/>
      <c r="Z329"/>
      <c r="AA329"/>
      <c r="AB329"/>
      <c r="AC329"/>
      <c r="AD329"/>
      <c r="AE329"/>
      <c r="AF32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</row>
    <row r="330" spans="1:58" ht="13" customHeight="1" x14ac:dyDescent="0.25">
      <c r="A330"/>
      <c r="B330" s="472" t="s">
        <v>4074</v>
      </c>
      <c r="C330" s="472" t="s">
        <v>4075</v>
      </c>
      <c r="D330" s="473" t="s">
        <v>761</v>
      </c>
      <c r="E330" s="473" t="s">
        <v>597</v>
      </c>
      <c r="F330" s="474" t="s">
        <v>754</v>
      </c>
      <c r="G330" s="415"/>
      <c r="H330" s="421"/>
      <c r="I330" s="355">
        <v>8</v>
      </c>
      <c r="J330" s="355">
        <v>33.67</v>
      </c>
      <c r="K330" s="76"/>
      <c r="L330" s="417">
        <f>(H330*2.7)</f>
        <v>0</v>
      </c>
      <c r="M330" s="417">
        <f>(I330*$L$1)</f>
        <v>0</v>
      </c>
      <c r="N330" s="417">
        <f>(J330*$M$1)</f>
        <v>0</v>
      </c>
      <c r="O330"/>
      <c r="P330" s="418"/>
      <c r="Q330" s="417">
        <v>22</v>
      </c>
      <c r="R330" s="417">
        <v>91</v>
      </c>
      <c r="S330"/>
      <c r="T330" s="422"/>
      <c r="U330" s="419">
        <v>21.6</v>
      </c>
      <c r="V330" s="419">
        <v>90.909000000000006</v>
      </c>
      <c r="W330"/>
      <c r="X330"/>
      <c r="Y330"/>
      <c r="Z330"/>
      <c r="AA330"/>
      <c r="AB330"/>
      <c r="AC330"/>
      <c r="AD330"/>
      <c r="AE330"/>
      <c r="AF330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</row>
    <row r="331" spans="1:58" ht="13" customHeight="1" x14ac:dyDescent="0.25">
      <c r="A331"/>
      <c r="B331" s="472" t="s">
        <v>1402</v>
      </c>
      <c r="C331" s="472" t="s">
        <v>3970</v>
      </c>
      <c r="D331" s="473" t="s">
        <v>757</v>
      </c>
      <c r="E331" s="473" t="s">
        <v>597</v>
      </c>
      <c r="F331" s="474" t="s">
        <v>796</v>
      </c>
      <c r="G331" s="415"/>
      <c r="H331" s="416">
        <v>57</v>
      </c>
      <c r="I331" s="418"/>
      <c r="J331" s="418"/>
      <c r="K331" s="76"/>
      <c r="L331" s="417">
        <f>(H331*2.7)</f>
        <v>153.9</v>
      </c>
      <c r="M331" s="418"/>
      <c r="N331" s="418"/>
      <c r="O331"/>
      <c r="P331" s="417">
        <v>154</v>
      </c>
      <c r="Q331" s="418"/>
      <c r="R331" s="418"/>
      <c r="S331"/>
      <c r="T331" s="419">
        <v>153.9</v>
      </c>
      <c r="U331" s="420"/>
      <c r="V331" s="420"/>
      <c r="W331"/>
      <c r="X331"/>
      <c r="Y331"/>
      <c r="Z331"/>
      <c r="AA331"/>
      <c r="AB331"/>
      <c r="AC331"/>
      <c r="AD331"/>
      <c r="AE331"/>
      <c r="AF331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</row>
    <row r="332" spans="1:58" ht="13" customHeight="1" x14ac:dyDescent="0.25">
      <c r="A332"/>
      <c r="B332" s="472" t="s">
        <v>2268</v>
      </c>
      <c r="C332" s="472" t="s">
        <v>2271</v>
      </c>
      <c r="D332" s="473" t="s">
        <v>651</v>
      </c>
      <c r="E332" s="473" t="s">
        <v>597</v>
      </c>
      <c r="F332" s="474" t="s">
        <v>762</v>
      </c>
      <c r="G332" s="415"/>
      <c r="H332" s="416">
        <v>38</v>
      </c>
      <c r="I332" s="418"/>
      <c r="J332" s="418"/>
      <c r="K332" s="76"/>
      <c r="L332" s="417">
        <f>(H332*2.7)</f>
        <v>102.60000000000001</v>
      </c>
      <c r="M332" s="418"/>
      <c r="N332" s="418"/>
      <c r="O332"/>
      <c r="P332" s="417">
        <v>103</v>
      </c>
      <c r="Q332" s="418"/>
      <c r="R332" s="418"/>
      <c r="S332"/>
      <c r="T332" s="419">
        <v>102.60000000000001</v>
      </c>
      <c r="U332" s="420"/>
      <c r="V332" s="420"/>
      <c r="W332"/>
      <c r="X332"/>
      <c r="Y332"/>
      <c r="Z332"/>
      <c r="AA332"/>
      <c r="AB332"/>
      <c r="AC332"/>
      <c r="AD332"/>
      <c r="AE332"/>
      <c r="AF332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</row>
    <row r="333" spans="1:58" ht="13" customHeight="1" x14ac:dyDescent="0.25">
      <c r="A333"/>
      <c r="B333" s="472" t="s">
        <v>4935</v>
      </c>
      <c r="C333" s="472" t="s">
        <v>755</v>
      </c>
      <c r="D333" s="473" t="s">
        <v>750</v>
      </c>
      <c r="E333" s="478" t="s">
        <v>597</v>
      </c>
      <c r="F333" s="476" t="s">
        <v>762</v>
      </c>
      <c r="G333" s="425"/>
      <c r="H333" s="416">
        <v>33</v>
      </c>
      <c r="I333" s="418"/>
      <c r="J333" s="418"/>
      <c r="K333" s="76"/>
      <c r="L333" s="429">
        <f>(H333*2.7)</f>
        <v>89.100000000000009</v>
      </c>
      <c r="M333" s="429">
        <f>(I333*2.7)</f>
        <v>0</v>
      </c>
      <c r="N333" s="429">
        <f>(J333*2.7)</f>
        <v>0</v>
      </c>
      <c r="O333" s="76"/>
      <c r="P333" s="429"/>
      <c r="Q333" s="365"/>
      <c r="R333" s="365"/>
      <c r="S333" s="76"/>
      <c r="T333" s="430">
        <f>(L333)</f>
        <v>89.100000000000009</v>
      </c>
      <c r="U333" s="420"/>
      <c r="V333" s="420"/>
      <c r="W333"/>
      <c r="X333"/>
      <c r="Y333"/>
      <c r="Z333"/>
      <c r="AA333"/>
      <c r="AB333"/>
      <c r="AC333"/>
      <c r="AD333"/>
      <c r="AE333"/>
      <c r="AF333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</row>
    <row r="334" spans="1:58" ht="13" customHeight="1" x14ac:dyDescent="0.25">
      <c r="A334"/>
      <c r="B334" s="472" t="s">
        <v>2270</v>
      </c>
      <c r="C334" s="472" t="s">
        <v>676</v>
      </c>
      <c r="D334" s="473" t="s">
        <v>651</v>
      </c>
      <c r="E334" s="473" t="s">
        <v>597</v>
      </c>
      <c r="F334" s="474" t="s">
        <v>754</v>
      </c>
      <c r="G334" s="415"/>
      <c r="H334" s="421"/>
      <c r="I334" s="355">
        <v>11</v>
      </c>
      <c r="J334" s="355">
        <v>73</v>
      </c>
      <c r="K334" s="76"/>
      <c r="L334" s="417">
        <f>(H334*2.7)</f>
        <v>0</v>
      </c>
      <c r="M334" s="417">
        <f>(I334*$L$1)</f>
        <v>0</v>
      </c>
      <c r="N334" s="417">
        <f>(J334*$M$1)</f>
        <v>0</v>
      </c>
      <c r="O334"/>
      <c r="P334" s="418"/>
      <c r="Q334" s="417">
        <v>30</v>
      </c>
      <c r="R334" s="417">
        <v>198</v>
      </c>
      <c r="S334"/>
      <c r="T334" s="422"/>
      <c r="U334" s="419">
        <v>29.700000000000003</v>
      </c>
      <c r="V334" s="419">
        <v>197.10000000000002</v>
      </c>
      <c r="W334"/>
      <c r="X334"/>
      <c r="Y334"/>
      <c r="Z334"/>
      <c r="AA334"/>
      <c r="AB334"/>
      <c r="AC334"/>
      <c r="AD334"/>
      <c r="AE334"/>
      <c r="AF334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</row>
    <row r="335" spans="1:58" ht="13" customHeight="1" x14ac:dyDescent="0.25">
      <c r="A335"/>
      <c r="B335" s="477" t="s">
        <v>1962</v>
      </c>
      <c r="C335" s="477" t="s">
        <v>2558</v>
      </c>
      <c r="D335" s="473" t="s">
        <v>651</v>
      </c>
      <c r="E335" s="473" t="s">
        <v>597</v>
      </c>
      <c r="F335" s="474" t="s">
        <v>743</v>
      </c>
      <c r="G335" s="415"/>
      <c r="H335" s="421"/>
      <c r="I335" s="355">
        <v>0</v>
      </c>
      <c r="J335" s="355">
        <v>18.329999999999998</v>
      </c>
      <c r="K335" s="76"/>
      <c r="L335" s="417">
        <f>(H335*2.7)</f>
        <v>0</v>
      </c>
      <c r="M335" s="417">
        <f>(I335*$L$1)</f>
        <v>0</v>
      </c>
      <c r="N335" s="417">
        <f>(J335*$M$1)</f>
        <v>0</v>
      </c>
      <c r="O335"/>
      <c r="P335" s="418"/>
      <c r="Q335" s="417">
        <f>(M335*$L$1)</f>
        <v>0</v>
      </c>
      <c r="R335" s="417">
        <v>50</v>
      </c>
      <c r="S335"/>
      <c r="T335" s="422"/>
      <c r="U335" s="419">
        <v>0</v>
      </c>
      <c r="V335" s="419">
        <v>49.491</v>
      </c>
      <c r="W335"/>
      <c r="X335"/>
      <c r="Y335"/>
      <c r="Z335"/>
      <c r="AA335"/>
      <c r="AB335"/>
      <c r="AC335"/>
      <c r="AD335"/>
      <c r="AE335"/>
      <c r="AF335"/>
      <c r="AG335" s="244"/>
      <c r="AH335" s="244"/>
      <c r="AI335" s="244"/>
      <c r="AJ335" s="244"/>
      <c r="AK335" s="244"/>
      <c r="AL335" s="244"/>
      <c r="AM335" s="244"/>
      <c r="AN335" s="244"/>
      <c r="AO335" s="244"/>
      <c r="AP335" s="244"/>
      <c r="AQ335" s="244"/>
      <c r="AR335" s="244"/>
      <c r="AS335" s="244"/>
      <c r="AT335" s="244"/>
      <c r="AU335" s="244"/>
      <c r="AV335" s="244"/>
      <c r="AW335" s="244"/>
      <c r="AX335" s="244"/>
      <c r="AY335" s="244"/>
      <c r="AZ335" s="244"/>
      <c r="BA335" s="244"/>
      <c r="BB335" s="244"/>
      <c r="BC335" s="244"/>
      <c r="BD335" s="244"/>
      <c r="BE335" s="244"/>
      <c r="BF335" s="244"/>
    </row>
    <row r="336" spans="1:58" ht="13" customHeight="1" x14ac:dyDescent="0.25">
      <c r="A336"/>
      <c r="B336" s="472" t="s">
        <v>13</v>
      </c>
      <c r="C336" s="472" t="s">
        <v>693</v>
      </c>
      <c r="D336" s="473" t="s">
        <v>784</v>
      </c>
      <c r="E336" s="478" t="s">
        <v>597</v>
      </c>
      <c r="F336" s="476" t="s">
        <v>746</v>
      </c>
      <c r="G336" s="425"/>
      <c r="H336" s="416">
        <v>39</v>
      </c>
      <c r="I336" s="418"/>
      <c r="J336" s="418"/>
      <c r="K336" s="76"/>
      <c r="L336" s="417">
        <f>(H336*2.7)</f>
        <v>105.30000000000001</v>
      </c>
      <c r="M336" s="418"/>
      <c r="N336" s="418"/>
      <c r="O336"/>
      <c r="P336" s="417">
        <v>106</v>
      </c>
      <c r="Q336" s="418"/>
      <c r="R336" s="418"/>
      <c r="S336"/>
      <c r="T336" s="419">
        <v>105.30000000000001</v>
      </c>
      <c r="U336" s="420"/>
      <c r="V336" s="420"/>
      <c r="W336"/>
      <c r="X336"/>
      <c r="Y336"/>
      <c r="Z336"/>
      <c r="AA336"/>
      <c r="AB336"/>
      <c r="AC336"/>
      <c r="AD336"/>
      <c r="AE336"/>
      <c r="AF336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</row>
    <row r="337" spans="1:58" ht="13" customHeight="1" x14ac:dyDescent="0.25">
      <c r="A337"/>
      <c r="B337" s="475" t="s">
        <v>2888</v>
      </c>
      <c r="C337" s="475" t="s">
        <v>2889</v>
      </c>
      <c r="D337" s="473" t="s">
        <v>735</v>
      </c>
      <c r="E337" s="473" t="s">
        <v>597</v>
      </c>
      <c r="F337" s="474" t="s">
        <v>754</v>
      </c>
      <c r="G337" s="415"/>
      <c r="H337" s="421"/>
      <c r="I337" s="355">
        <v>11</v>
      </c>
      <c r="J337" s="355">
        <v>65.67</v>
      </c>
      <c r="K337" s="76"/>
      <c r="L337" s="417">
        <f>(H337*2.7)</f>
        <v>0</v>
      </c>
      <c r="M337" s="417">
        <f>(I337*$L$1)</f>
        <v>0</v>
      </c>
      <c r="N337" s="417">
        <f>(J337*$M$1)</f>
        <v>0</v>
      </c>
      <c r="O337"/>
      <c r="P337" s="418"/>
      <c r="Q337" s="417">
        <v>30</v>
      </c>
      <c r="R337" s="417">
        <v>178</v>
      </c>
      <c r="S337"/>
      <c r="T337" s="422"/>
      <c r="U337" s="419">
        <v>29.700000000000003</v>
      </c>
      <c r="V337" s="419">
        <v>177.30900000000003</v>
      </c>
      <c r="W337"/>
      <c r="X337"/>
      <c r="Y337"/>
      <c r="Z337"/>
      <c r="AA337"/>
      <c r="AB337"/>
      <c r="AC337"/>
      <c r="AD337"/>
      <c r="AE337"/>
      <c r="AF337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</row>
    <row r="338" spans="1:58" ht="13" customHeight="1" x14ac:dyDescent="0.25">
      <c r="A338"/>
      <c r="B338" s="475" t="s">
        <v>1653</v>
      </c>
      <c r="C338" s="475" t="s">
        <v>700</v>
      </c>
      <c r="D338" s="473" t="s">
        <v>651</v>
      </c>
      <c r="E338" s="478" t="s">
        <v>597</v>
      </c>
      <c r="F338" s="474" t="s">
        <v>754</v>
      </c>
      <c r="G338" s="415"/>
      <c r="H338" s="421"/>
      <c r="I338" s="358">
        <v>12</v>
      </c>
      <c r="J338" s="358">
        <v>70</v>
      </c>
      <c r="K338" s="76"/>
      <c r="L338" s="417">
        <f>(H338*2.7)</f>
        <v>0</v>
      </c>
      <c r="M338" s="417">
        <f>(I338*$L$1)</f>
        <v>0</v>
      </c>
      <c r="N338" s="417">
        <f>(J338*$M$1)</f>
        <v>0</v>
      </c>
      <c r="O338"/>
      <c r="P338" s="418"/>
      <c r="Q338" s="417">
        <v>33</v>
      </c>
      <c r="R338" s="417">
        <v>190</v>
      </c>
      <c r="S338"/>
      <c r="T338" s="422"/>
      <c r="U338" s="419">
        <v>32.400000000000006</v>
      </c>
      <c r="V338" s="419">
        <v>189</v>
      </c>
      <c r="W338"/>
      <c r="X338"/>
      <c r="Y338"/>
      <c r="Z338"/>
      <c r="AA338"/>
      <c r="AB338"/>
      <c r="AC338"/>
      <c r="AD338"/>
      <c r="AE338"/>
      <c r="AF338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</row>
    <row r="339" spans="1:58" ht="13" customHeight="1" x14ac:dyDescent="0.25">
      <c r="A339"/>
      <c r="B339" s="472" t="s">
        <v>1438</v>
      </c>
      <c r="C339" s="472" t="s">
        <v>702</v>
      </c>
      <c r="D339" s="473" t="s">
        <v>763</v>
      </c>
      <c r="E339" s="473" t="s">
        <v>597</v>
      </c>
      <c r="F339" s="474" t="s">
        <v>754</v>
      </c>
      <c r="G339" s="415"/>
      <c r="H339" s="421"/>
      <c r="I339" s="355">
        <v>10</v>
      </c>
      <c r="J339" s="355">
        <v>52.33</v>
      </c>
      <c r="K339" s="76"/>
      <c r="L339" s="417">
        <f>(H339*2.7)</f>
        <v>0</v>
      </c>
      <c r="M339" s="417">
        <f>(I339*$L$1)</f>
        <v>0</v>
      </c>
      <c r="N339" s="417">
        <f>(J339*$M$1)</f>
        <v>0</v>
      </c>
      <c r="O339"/>
      <c r="P339" s="418"/>
      <c r="Q339" s="417">
        <v>27</v>
      </c>
      <c r="R339" s="417">
        <v>142</v>
      </c>
      <c r="S339"/>
      <c r="T339" s="422"/>
      <c r="U339" s="419">
        <v>27</v>
      </c>
      <c r="V339" s="419">
        <v>141.291</v>
      </c>
      <c r="W339"/>
      <c r="X339"/>
      <c r="Y339"/>
      <c r="Z339"/>
      <c r="AA339"/>
      <c r="AB339"/>
      <c r="AC339"/>
      <c r="AD339"/>
      <c r="AE339"/>
      <c r="AF33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</row>
    <row r="340" spans="1:58" ht="13" customHeight="1" x14ac:dyDescent="0.25">
      <c r="A340"/>
      <c r="B340" s="472" t="s">
        <v>4003</v>
      </c>
      <c r="C340" s="472" t="s">
        <v>1289</v>
      </c>
      <c r="D340" s="473" t="s">
        <v>750</v>
      </c>
      <c r="E340" s="473" t="s">
        <v>597</v>
      </c>
      <c r="F340" s="474" t="s">
        <v>743</v>
      </c>
      <c r="G340" s="415"/>
      <c r="H340" s="416"/>
      <c r="I340" s="355">
        <v>0</v>
      </c>
      <c r="J340" s="355">
        <v>14.67</v>
      </c>
      <c r="K340" s="76"/>
      <c r="L340" s="429">
        <f>(H340*2.7)</f>
        <v>0</v>
      </c>
      <c r="M340" s="429">
        <f>(I340*$L$1)</f>
        <v>0</v>
      </c>
      <c r="N340" s="429">
        <f>(J340*$M$1)</f>
        <v>0</v>
      </c>
      <c r="O340" s="76"/>
      <c r="P340" s="365"/>
      <c r="Q340" s="429">
        <f>(M340*$L$1)</f>
        <v>0</v>
      </c>
      <c r="R340" s="429">
        <v>40</v>
      </c>
      <c r="S340" s="76"/>
      <c r="T340" s="484"/>
      <c r="U340" s="430">
        <v>0</v>
      </c>
      <c r="V340" s="430">
        <v>39.609000000000002</v>
      </c>
      <c r="W340"/>
      <c r="X340"/>
      <c r="Y340"/>
      <c r="Z340"/>
      <c r="AA340"/>
      <c r="AB340"/>
      <c r="AC340"/>
      <c r="AD340"/>
      <c r="AE340"/>
      <c r="AF340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</row>
    <row r="341" spans="1:58" ht="13" customHeight="1" x14ac:dyDescent="0.25">
      <c r="A341"/>
      <c r="B341" s="475" t="s">
        <v>2284</v>
      </c>
      <c r="C341" s="475" t="s">
        <v>1643</v>
      </c>
      <c r="D341" s="473" t="s">
        <v>757</v>
      </c>
      <c r="E341" s="473" t="s">
        <v>597</v>
      </c>
      <c r="F341" s="474" t="s">
        <v>754</v>
      </c>
      <c r="G341" s="415"/>
      <c r="H341" s="421"/>
      <c r="I341" s="355">
        <v>12</v>
      </c>
      <c r="J341" s="355">
        <v>68</v>
      </c>
      <c r="K341" s="76"/>
      <c r="L341" s="417">
        <f>(H341*2.7)</f>
        <v>0</v>
      </c>
      <c r="M341" s="417">
        <f>(I341*$L$1)</f>
        <v>0</v>
      </c>
      <c r="N341" s="417">
        <f>(J341*$M$1)</f>
        <v>0</v>
      </c>
      <c r="O341"/>
      <c r="P341" s="418"/>
      <c r="Q341" s="417">
        <v>33</v>
      </c>
      <c r="R341" s="417">
        <v>184</v>
      </c>
      <c r="S341"/>
      <c r="T341" s="422"/>
      <c r="U341" s="419">
        <v>32.400000000000006</v>
      </c>
      <c r="V341" s="419">
        <v>183.60000000000002</v>
      </c>
      <c r="W341"/>
      <c r="X341"/>
      <c r="Y341"/>
      <c r="Z341"/>
      <c r="AA341"/>
      <c r="AB341"/>
      <c r="AC341"/>
      <c r="AD341"/>
      <c r="AE341"/>
      <c r="AF341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</row>
    <row r="342" spans="1:58" ht="13" customHeight="1" x14ac:dyDescent="0.25">
      <c r="A342"/>
      <c r="B342" s="472" t="s">
        <v>625</v>
      </c>
      <c r="C342" s="472" t="s">
        <v>4068</v>
      </c>
      <c r="D342" s="473" t="s">
        <v>777</v>
      </c>
      <c r="E342" s="473" t="s">
        <v>597</v>
      </c>
      <c r="F342" s="474" t="s">
        <v>793</v>
      </c>
      <c r="G342" s="415"/>
      <c r="H342" s="416">
        <v>34</v>
      </c>
      <c r="I342" s="418"/>
      <c r="J342" s="418"/>
      <c r="K342" s="76"/>
      <c r="L342" s="417">
        <f>(H342*2.7)</f>
        <v>91.800000000000011</v>
      </c>
      <c r="M342" s="418"/>
      <c r="N342" s="418"/>
      <c r="O342"/>
      <c r="P342" s="417">
        <v>92</v>
      </c>
      <c r="Q342" s="418"/>
      <c r="R342" s="418"/>
      <c r="S342"/>
      <c r="T342" s="419">
        <v>91.800000000000011</v>
      </c>
      <c r="U342" s="420"/>
      <c r="V342" s="420"/>
      <c r="W342"/>
      <c r="X342"/>
      <c r="Y342"/>
      <c r="Z342"/>
      <c r="AA342"/>
      <c r="AB342"/>
      <c r="AC342"/>
      <c r="AD342"/>
      <c r="AE342"/>
      <c r="AF342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</row>
    <row r="343" spans="1:58" ht="13" customHeight="1" x14ac:dyDescent="0.25">
      <c r="A343"/>
      <c r="B343" s="472" t="s">
        <v>4000</v>
      </c>
      <c r="C343" s="472" t="s">
        <v>4001</v>
      </c>
      <c r="D343" s="473" t="s">
        <v>750</v>
      </c>
      <c r="E343" s="473" t="s">
        <v>597</v>
      </c>
      <c r="F343" s="474" t="s">
        <v>772</v>
      </c>
      <c r="G343" s="415"/>
      <c r="H343" s="416">
        <v>54</v>
      </c>
      <c r="I343" s="418"/>
      <c r="J343" s="418"/>
      <c r="K343" s="76"/>
      <c r="L343" s="417">
        <f>(H343*2.7)</f>
        <v>145.80000000000001</v>
      </c>
      <c r="M343" s="418"/>
      <c r="N343" s="418"/>
      <c r="O343"/>
      <c r="P343" s="417">
        <v>146</v>
      </c>
      <c r="Q343" s="418"/>
      <c r="R343" s="418"/>
      <c r="S343"/>
      <c r="T343" s="419">
        <v>145.80000000000001</v>
      </c>
      <c r="U343" s="420"/>
      <c r="V343" s="420"/>
      <c r="W343"/>
      <c r="X343"/>
      <c r="Y343"/>
      <c r="Z343"/>
      <c r="AA343"/>
      <c r="AB343"/>
      <c r="AC343"/>
      <c r="AD343"/>
      <c r="AE343"/>
      <c r="AF343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</row>
    <row r="344" spans="1:58" ht="13" customHeight="1" x14ac:dyDescent="0.25">
      <c r="A344"/>
      <c r="B344" s="472" t="s">
        <v>1427</v>
      </c>
      <c r="C344" s="472" t="s">
        <v>744</v>
      </c>
      <c r="D344" s="473" t="s">
        <v>769</v>
      </c>
      <c r="E344" s="473" t="s">
        <v>597</v>
      </c>
      <c r="F344" s="474" t="s">
        <v>754</v>
      </c>
      <c r="G344" s="415"/>
      <c r="H344" s="421"/>
      <c r="I344" s="355">
        <v>11</v>
      </c>
      <c r="J344" s="355">
        <v>56.33</v>
      </c>
      <c r="K344" s="76"/>
      <c r="L344" s="417">
        <f>(H344*2.7)</f>
        <v>0</v>
      </c>
      <c r="M344" s="417">
        <f>(I344*$L$1)</f>
        <v>0</v>
      </c>
      <c r="N344" s="417">
        <f>(J344*$M$1)</f>
        <v>0</v>
      </c>
      <c r="O344"/>
      <c r="P344" s="418"/>
      <c r="Q344" s="417">
        <v>30</v>
      </c>
      <c r="R344" s="417">
        <v>153</v>
      </c>
      <c r="S344"/>
      <c r="T344" s="422"/>
      <c r="U344" s="419">
        <v>29.700000000000003</v>
      </c>
      <c r="V344" s="419">
        <v>152.09100000000001</v>
      </c>
      <c r="W344"/>
      <c r="X344"/>
      <c r="Y344"/>
      <c r="Z344"/>
      <c r="AA344"/>
      <c r="AB344"/>
      <c r="AC344"/>
      <c r="AD344"/>
      <c r="AE344"/>
      <c r="AF344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</row>
    <row r="345" spans="1:58" ht="13" customHeight="1" x14ac:dyDescent="0.25">
      <c r="A345"/>
      <c r="B345" s="477" t="s">
        <v>2582</v>
      </c>
      <c r="C345" s="477" t="s">
        <v>2266</v>
      </c>
      <c r="D345" s="473" t="s">
        <v>769</v>
      </c>
      <c r="E345" s="473" t="s">
        <v>597</v>
      </c>
      <c r="F345" s="474" t="s">
        <v>793</v>
      </c>
      <c r="G345" s="415"/>
      <c r="H345" s="426">
        <v>60</v>
      </c>
      <c r="I345" s="418"/>
      <c r="J345" s="418"/>
      <c r="K345" s="76"/>
      <c r="L345" s="417">
        <f>(H345*2.7)</f>
        <v>162</v>
      </c>
      <c r="M345" s="418"/>
      <c r="N345" s="418"/>
      <c r="O345"/>
      <c r="P345" s="417">
        <v>162</v>
      </c>
      <c r="Q345" s="418"/>
      <c r="R345" s="418"/>
      <c r="S345"/>
      <c r="T345" s="419">
        <v>162</v>
      </c>
      <c r="U345" s="420"/>
      <c r="V345" s="420"/>
      <c r="W345"/>
      <c r="X345"/>
      <c r="Y345"/>
      <c r="Z345"/>
      <c r="AA345"/>
      <c r="AB345"/>
      <c r="AC345"/>
      <c r="AD345"/>
      <c r="AE345"/>
      <c r="AF345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</row>
    <row r="346" spans="1:58" ht="13" customHeight="1" x14ac:dyDescent="0.25">
      <c r="A346"/>
      <c r="B346" s="472" t="s">
        <v>3562</v>
      </c>
      <c r="C346" s="472" t="s">
        <v>1290</v>
      </c>
      <c r="D346" s="473" t="s">
        <v>818</v>
      </c>
      <c r="E346" s="473" t="s">
        <v>597</v>
      </c>
      <c r="F346" s="474" t="s">
        <v>754</v>
      </c>
      <c r="G346" s="415"/>
      <c r="H346" s="421"/>
      <c r="I346" s="355">
        <v>12</v>
      </c>
      <c r="J346" s="355">
        <v>72.33</v>
      </c>
      <c r="K346" s="76"/>
      <c r="L346" s="417">
        <f>(H346*2.7)</f>
        <v>0</v>
      </c>
      <c r="M346" s="417">
        <f>(I346*$L$1)</f>
        <v>0</v>
      </c>
      <c r="N346" s="417">
        <f>(J346*$M$1)</f>
        <v>0</v>
      </c>
      <c r="O346"/>
      <c r="P346" s="418"/>
      <c r="Q346" s="417">
        <v>33</v>
      </c>
      <c r="R346" s="417">
        <v>196</v>
      </c>
      <c r="S346"/>
      <c r="T346" s="422"/>
      <c r="U346" s="419">
        <v>32.400000000000006</v>
      </c>
      <c r="V346" s="419">
        <v>195.291</v>
      </c>
      <c r="W346"/>
      <c r="X346"/>
      <c r="Y346"/>
      <c r="Z346"/>
      <c r="AA346"/>
      <c r="AB346"/>
      <c r="AC346"/>
      <c r="AD346"/>
      <c r="AE346"/>
      <c r="AF346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</row>
    <row r="347" spans="1:58" ht="13" customHeight="1" x14ac:dyDescent="0.25">
      <c r="A347"/>
      <c r="B347" s="475" t="s">
        <v>3188</v>
      </c>
      <c r="C347" s="475" t="s">
        <v>621</v>
      </c>
      <c r="D347" s="473" t="s">
        <v>784</v>
      </c>
      <c r="E347" s="473" t="s">
        <v>597</v>
      </c>
      <c r="F347" s="474" t="s">
        <v>743</v>
      </c>
      <c r="G347" s="415"/>
      <c r="H347" s="421"/>
      <c r="I347" s="355">
        <v>0</v>
      </c>
      <c r="J347" s="355">
        <v>19</v>
      </c>
      <c r="K347" s="76"/>
      <c r="L347" s="417">
        <f>(H347*2.7)</f>
        <v>0</v>
      </c>
      <c r="M347" s="417">
        <f>(I347*$L$1)</f>
        <v>0</v>
      </c>
      <c r="N347" s="417">
        <f>(J347*$M$1)</f>
        <v>0</v>
      </c>
      <c r="O347"/>
      <c r="P347" s="418"/>
      <c r="Q347" s="417">
        <f>(M347*$L$1)</f>
        <v>0</v>
      </c>
      <c r="R347" s="417">
        <v>52</v>
      </c>
      <c r="S347"/>
      <c r="T347" s="422"/>
      <c r="U347" s="419">
        <v>0</v>
      </c>
      <c r="V347" s="419">
        <v>51.300000000000004</v>
      </c>
      <c r="W347"/>
      <c r="X347"/>
      <c r="Y347"/>
      <c r="Z347"/>
      <c r="AA347"/>
      <c r="AB347"/>
      <c r="AC347"/>
      <c r="AD347"/>
      <c r="AE347"/>
      <c r="AF347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</row>
    <row r="348" spans="1:58" ht="13" customHeight="1" x14ac:dyDescent="0.25">
      <c r="A348"/>
      <c r="B348" s="475" t="s">
        <v>4928</v>
      </c>
      <c r="C348" s="475" t="s">
        <v>4929</v>
      </c>
      <c r="D348" s="473" t="s">
        <v>903</v>
      </c>
      <c r="E348" s="473" t="s">
        <v>597</v>
      </c>
      <c r="F348" s="474" t="s">
        <v>772</v>
      </c>
      <c r="G348" s="415"/>
      <c r="H348" s="416">
        <v>48</v>
      </c>
      <c r="I348" s="418"/>
      <c r="J348" s="418"/>
      <c r="K348" s="76"/>
      <c r="L348" s="429">
        <f>(H348*2.7)</f>
        <v>129.60000000000002</v>
      </c>
      <c r="M348" s="429">
        <f>(I348*2.7)</f>
        <v>0</v>
      </c>
      <c r="N348" s="429">
        <f>(J348*2.7)</f>
        <v>0</v>
      </c>
      <c r="O348" s="76"/>
      <c r="P348" s="365"/>
      <c r="Q348" s="429"/>
      <c r="R348" s="429"/>
      <c r="S348" s="76"/>
      <c r="T348" s="430">
        <f>(L348)</f>
        <v>129.60000000000002</v>
      </c>
      <c r="U348" s="420"/>
      <c r="V348" s="420"/>
      <c r="W348"/>
      <c r="X348"/>
      <c r="Y348"/>
      <c r="Z348"/>
      <c r="AA348"/>
      <c r="AB348"/>
      <c r="AC348"/>
      <c r="AD348"/>
      <c r="AE348"/>
      <c r="AF348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</row>
    <row r="349" spans="1:58" ht="13" customHeight="1" x14ac:dyDescent="0.25">
      <c r="A349"/>
      <c r="B349" s="472" t="s">
        <v>766</v>
      </c>
      <c r="C349" s="472" t="s">
        <v>3979</v>
      </c>
      <c r="D349" s="473" t="s">
        <v>780</v>
      </c>
      <c r="E349" s="473" t="s">
        <v>597</v>
      </c>
      <c r="F349" s="474" t="s">
        <v>754</v>
      </c>
      <c r="G349" s="415"/>
      <c r="H349" s="421"/>
      <c r="I349" s="355">
        <v>8</v>
      </c>
      <c r="J349" s="355">
        <v>39</v>
      </c>
      <c r="K349" s="76"/>
      <c r="L349" s="417">
        <f>(H349*2.7)</f>
        <v>0</v>
      </c>
      <c r="M349" s="417">
        <f>(I349*$L$1)</f>
        <v>0</v>
      </c>
      <c r="N349" s="417">
        <f>(J349*$M$1)</f>
        <v>0</v>
      </c>
      <c r="O349"/>
      <c r="P349" s="418"/>
      <c r="Q349" s="417">
        <v>22</v>
      </c>
      <c r="R349" s="417">
        <v>106</v>
      </c>
      <c r="S349"/>
      <c r="T349" s="422"/>
      <c r="U349" s="419">
        <v>21.6</v>
      </c>
      <c r="V349" s="419">
        <v>105.30000000000001</v>
      </c>
      <c r="W349"/>
      <c r="X349"/>
      <c r="Y349"/>
      <c r="Z349"/>
      <c r="AA349"/>
      <c r="AB349"/>
      <c r="AC349"/>
      <c r="AD349"/>
      <c r="AE349"/>
      <c r="AF34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</row>
    <row r="350" spans="1:58" ht="13" customHeight="1" x14ac:dyDescent="0.25">
      <c r="A350"/>
      <c r="B350" s="472" t="s">
        <v>532</v>
      </c>
      <c r="C350" s="472" t="s">
        <v>860</v>
      </c>
      <c r="D350" s="473" t="s">
        <v>667</v>
      </c>
      <c r="E350" s="473" t="s">
        <v>597</v>
      </c>
      <c r="F350" s="474" t="s">
        <v>743</v>
      </c>
      <c r="G350" s="415"/>
      <c r="H350" s="421"/>
      <c r="I350" s="358">
        <v>0</v>
      </c>
      <c r="J350" s="358">
        <v>26.33</v>
      </c>
      <c r="K350" s="76"/>
      <c r="L350" s="417">
        <f>(H350*2.7)</f>
        <v>0</v>
      </c>
      <c r="M350" s="417">
        <f>(I350*$L$1)</f>
        <v>0</v>
      </c>
      <c r="N350" s="417">
        <f>(J350*$M$1)</f>
        <v>0</v>
      </c>
      <c r="O350"/>
      <c r="P350" s="418"/>
      <c r="Q350" s="417">
        <f>(M350*$L$1)</f>
        <v>0</v>
      </c>
      <c r="R350" s="417">
        <v>72</v>
      </c>
      <c r="S350"/>
      <c r="T350" s="422"/>
      <c r="U350" s="419">
        <v>0</v>
      </c>
      <c r="V350" s="419">
        <v>71.090999999999994</v>
      </c>
      <c r="W350"/>
      <c r="X350"/>
      <c r="Y350"/>
      <c r="Z350"/>
      <c r="AA350"/>
      <c r="AB350"/>
      <c r="AC350"/>
      <c r="AD350"/>
      <c r="AE350"/>
      <c r="AF350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</row>
    <row r="351" spans="1:58" ht="13" customHeight="1" x14ac:dyDescent="0.25">
      <c r="A351"/>
      <c r="B351" s="472" t="s">
        <v>1302</v>
      </c>
      <c r="C351" s="472" t="s">
        <v>636</v>
      </c>
      <c r="D351" s="473" t="s">
        <v>903</v>
      </c>
      <c r="E351" s="473" t="s">
        <v>597</v>
      </c>
      <c r="F351" s="474" t="s">
        <v>743</v>
      </c>
      <c r="G351" s="415"/>
      <c r="H351" s="421"/>
      <c r="I351" s="358">
        <v>0</v>
      </c>
      <c r="J351" s="358">
        <v>15.33</v>
      </c>
      <c r="K351" s="76"/>
      <c r="L351" s="429">
        <f>(H351*2.7)</f>
        <v>0</v>
      </c>
      <c r="M351" s="429">
        <f>(I351*$L$1)</f>
        <v>0</v>
      </c>
      <c r="N351" s="429">
        <f>(J351*$M$1)</f>
        <v>0</v>
      </c>
      <c r="O351" s="76"/>
      <c r="P351" s="365"/>
      <c r="Q351" s="429">
        <f>(M351*$L$1)</f>
        <v>0</v>
      </c>
      <c r="R351" s="429">
        <v>42</v>
      </c>
      <c r="S351" s="76"/>
      <c r="T351" s="422"/>
      <c r="U351" s="430">
        <v>0</v>
      </c>
      <c r="V351" s="430">
        <v>41.391000000000005</v>
      </c>
      <c r="W351"/>
      <c r="X351"/>
      <c r="Y351"/>
      <c r="Z351"/>
      <c r="AA351"/>
      <c r="AB351"/>
      <c r="AC351"/>
      <c r="AD351"/>
      <c r="AE351"/>
      <c r="AF351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</row>
    <row r="352" spans="1:58" ht="13" customHeight="1" x14ac:dyDescent="0.25">
      <c r="A352"/>
      <c r="B352" s="472" t="s">
        <v>4954</v>
      </c>
      <c r="C352" s="472" t="s">
        <v>16</v>
      </c>
      <c r="D352" s="473" t="s">
        <v>768</v>
      </c>
      <c r="E352" s="478" t="s">
        <v>597</v>
      </c>
      <c r="F352" s="476" t="s">
        <v>754</v>
      </c>
      <c r="G352" s="425"/>
      <c r="H352" s="421"/>
      <c r="I352" s="429">
        <v>9</v>
      </c>
      <c r="J352" s="429">
        <v>59</v>
      </c>
      <c r="K352" s="76"/>
      <c r="L352" s="429">
        <f>(H352*2.7)</f>
        <v>0</v>
      </c>
      <c r="M352" s="429">
        <f>(I352*2.7)</f>
        <v>24.3</v>
      </c>
      <c r="N352" s="429">
        <f>(J352*2.7)</f>
        <v>159.30000000000001</v>
      </c>
      <c r="O352" s="76"/>
      <c r="P352" s="429"/>
      <c r="Q352" s="365"/>
      <c r="R352" s="365"/>
      <c r="S352" s="76"/>
      <c r="T352" s="422"/>
      <c r="U352" s="430">
        <f>(M352)</f>
        <v>24.3</v>
      </c>
      <c r="V352" s="430">
        <f>(N352)</f>
        <v>159.30000000000001</v>
      </c>
      <c r="W352"/>
      <c r="X352"/>
      <c r="Y352"/>
      <c r="Z352"/>
      <c r="AA352"/>
      <c r="AB352"/>
      <c r="AC352"/>
      <c r="AD352"/>
      <c r="AE352"/>
      <c r="AF352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</row>
    <row r="353" spans="1:58" ht="13" customHeight="1" x14ac:dyDescent="0.25">
      <c r="A353"/>
      <c r="B353" s="472" t="s">
        <v>682</v>
      </c>
      <c r="C353" s="472" t="s">
        <v>1762</v>
      </c>
      <c r="D353" s="473" t="s">
        <v>756</v>
      </c>
      <c r="E353" s="473" t="s">
        <v>597</v>
      </c>
      <c r="F353" s="474" t="s">
        <v>746</v>
      </c>
      <c r="G353" s="415"/>
      <c r="H353" s="416">
        <v>54</v>
      </c>
      <c r="I353" s="418"/>
      <c r="J353" s="418"/>
      <c r="K353" s="76"/>
      <c r="L353" s="417">
        <f>(H353*2.7)</f>
        <v>145.80000000000001</v>
      </c>
      <c r="M353" s="418"/>
      <c r="N353" s="418"/>
      <c r="O353"/>
      <c r="P353" s="417">
        <v>146</v>
      </c>
      <c r="Q353" s="418"/>
      <c r="R353" s="418"/>
      <c r="S353"/>
      <c r="T353" s="419">
        <v>145.80000000000001</v>
      </c>
      <c r="U353" s="420"/>
      <c r="V353" s="420"/>
      <c r="W353"/>
      <c r="X353"/>
      <c r="Y353"/>
      <c r="Z353"/>
      <c r="AA353"/>
      <c r="AB353"/>
      <c r="AC353"/>
      <c r="AD353"/>
      <c r="AE353"/>
      <c r="AF353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</row>
    <row r="354" spans="1:58" ht="13" customHeight="1" x14ac:dyDescent="0.25">
      <c r="A354"/>
      <c r="B354" s="477" t="s">
        <v>682</v>
      </c>
      <c r="C354" s="477" t="s">
        <v>675</v>
      </c>
      <c r="D354" s="473" t="s">
        <v>780</v>
      </c>
      <c r="E354" s="473" t="s">
        <v>597</v>
      </c>
      <c r="F354" s="474" t="s">
        <v>754</v>
      </c>
      <c r="G354" s="415"/>
      <c r="H354" s="421"/>
      <c r="I354" s="355">
        <v>5</v>
      </c>
      <c r="J354" s="355">
        <v>20</v>
      </c>
      <c r="K354" s="76"/>
      <c r="L354" s="417">
        <f>(H354*2.7)</f>
        <v>0</v>
      </c>
      <c r="M354" s="417">
        <f>(I354*$L$1)</f>
        <v>0</v>
      </c>
      <c r="N354" s="417">
        <f>(J354*$M$1)</f>
        <v>0</v>
      </c>
      <c r="O354"/>
      <c r="P354" s="418"/>
      <c r="Q354" s="417">
        <v>14</v>
      </c>
      <c r="R354" s="417">
        <v>54</v>
      </c>
      <c r="S354"/>
      <c r="T354" s="422"/>
      <c r="U354" s="419">
        <v>13.5</v>
      </c>
      <c r="V354" s="419">
        <v>54</v>
      </c>
      <c r="W354"/>
      <c r="X354"/>
      <c r="Y354"/>
      <c r="Z354"/>
      <c r="AA354"/>
      <c r="AB354"/>
      <c r="AC354"/>
      <c r="AD354"/>
      <c r="AE354"/>
      <c r="AF354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</row>
    <row r="355" spans="1:58" ht="13" customHeight="1" x14ac:dyDescent="0.25">
      <c r="A355"/>
      <c r="B355" s="472" t="s">
        <v>4966</v>
      </c>
      <c r="C355" s="472" t="s">
        <v>4967</v>
      </c>
      <c r="D355" s="473" t="s">
        <v>647</v>
      </c>
      <c r="E355" s="478" t="s">
        <v>597</v>
      </c>
      <c r="F355" s="476" t="s">
        <v>754</v>
      </c>
      <c r="G355" s="425"/>
      <c r="H355" s="421"/>
      <c r="I355" s="429">
        <v>6</v>
      </c>
      <c r="J355" s="429">
        <v>33.33</v>
      </c>
      <c r="K355" s="76"/>
      <c r="L355" s="429">
        <f>(H355*2.7)</f>
        <v>0</v>
      </c>
      <c r="M355" s="429">
        <f>(I355*2.7)</f>
        <v>16.200000000000003</v>
      </c>
      <c r="N355" s="429">
        <f>(J355*2.7)</f>
        <v>89.991</v>
      </c>
      <c r="O355" s="76"/>
      <c r="P355" s="429"/>
      <c r="Q355" s="365"/>
      <c r="R355" s="365"/>
      <c r="S355" s="76"/>
      <c r="T355" s="422"/>
      <c r="U355" s="430">
        <f>(M355)</f>
        <v>16.200000000000003</v>
      </c>
      <c r="V355" s="430">
        <f>(N355)</f>
        <v>89.991</v>
      </c>
      <c r="W355"/>
      <c r="X355"/>
      <c r="Y355"/>
      <c r="Z355"/>
      <c r="AA355"/>
      <c r="AB355"/>
      <c r="AC355"/>
      <c r="AD355"/>
      <c r="AE355"/>
      <c r="AF355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</row>
    <row r="356" spans="1:58" ht="13" customHeight="1" x14ac:dyDescent="0.25">
      <c r="A356"/>
      <c r="B356" s="477" t="s">
        <v>3545</v>
      </c>
      <c r="C356" s="477" t="s">
        <v>677</v>
      </c>
      <c r="D356" s="473" t="s">
        <v>780</v>
      </c>
      <c r="E356" s="473" t="s">
        <v>597</v>
      </c>
      <c r="F356" s="474" t="s">
        <v>746</v>
      </c>
      <c r="G356" s="415"/>
      <c r="H356" s="416">
        <v>50</v>
      </c>
      <c r="I356" s="418"/>
      <c r="J356" s="418"/>
      <c r="K356" s="76"/>
      <c r="L356" s="417">
        <f>(H356*2.7)</f>
        <v>135</v>
      </c>
      <c r="M356" s="418"/>
      <c r="N356" s="418"/>
      <c r="O356"/>
      <c r="P356" s="417">
        <v>135</v>
      </c>
      <c r="Q356" s="418"/>
      <c r="R356" s="418"/>
      <c r="S356"/>
      <c r="T356" s="419">
        <v>135</v>
      </c>
      <c r="U356" s="420"/>
      <c r="V356" s="420"/>
      <c r="W356"/>
      <c r="X356"/>
      <c r="Y356"/>
      <c r="Z356"/>
      <c r="AA356"/>
      <c r="AB356"/>
      <c r="AC356"/>
      <c r="AD356"/>
      <c r="AE356"/>
      <c r="AF356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</row>
    <row r="357" spans="1:58" ht="13" customHeight="1" x14ac:dyDescent="0.25">
      <c r="A357"/>
      <c r="B357" s="472" t="s">
        <v>1309</v>
      </c>
      <c r="C357" s="472" t="s">
        <v>1310</v>
      </c>
      <c r="D357" s="473" t="s">
        <v>764</v>
      </c>
      <c r="E357" s="478" t="s">
        <v>597</v>
      </c>
      <c r="F357" s="476" t="s">
        <v>762</v>
      </c>
      <c r="G357" s="425"/>
      <c r="H357" s="426">
        <v>0</v>
      </c>
      <c r="I357" s="418"/>
      <c r="J357" s="418"/>
      <c r="K357" s="76"/>
      <c r="L357" s="417">
        <f>(H357*2.7)</f>
        <v>0</v>
      </c>
      <c r="M357" s="418"/>
      <c r="N357" s="418"/>
      <c r="O357"/>
      <c r="P357" s="417">
        <v>0</v>
      </c>
      <c r="Q357" s="418"/>
      <c r="R357" s="418"/>
      <c r="S357"/>
      <c r="T357" s="419">
        <v>0</v>
      </c>
      <c r="U357" s="420"/>
      <c r="V357" s="420"/>
      <c r="W357"/>
      <c r="X357"/>
      <c r="Y357"/>
      <c r="Z357"/>
      <c r="AA357"/>
      <c r="AB357"/>
      <c r="AC357"/>
      <c r="AD357"/>
      <c r="AE357"/>
      <c r="AF357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</row>
    <row r="358" spans="1:58" ht="13" customHeight="1" x14ac:dyDescent="0.25">
      <c r="A358"/>
      <c r="B358" s="477" t="s">
        <v>3202</v>
      </c>
      <c r="C358" s="477" t="s">
        <v>631</v>
      </c>
      <c r="D358" s="473" t="s">
        <v>777</v>
      </c>
      <c r="E358" s="473" t="s">
        <v>597</v>
      </c>
      <c r="F358" s="474" t="s">
        <v>746</v>
      </c>
      <c r="G358" s="415"/>
      <c r="H358" s="416">
        <v>42</v>
      </c>
      <c r="I358" s="418"/>
      <c r="J358" s="418"/>
      <c r="K358" s="76"/>
      <c r="L358" s="417">
        <f>(H358*2.7)</f>
        <v>113.4</v>
      </c>
      <c r="M358" s="418"/>
      <c r="N358" s="418"/>
      <c r="O358"/>
      <c r="P358" s="417">
        <v>114</v>
      </c>
      <c r="Q358" s="418"/>
      <c r="R358" s="418"/>
      <c r="S358"/>
      <c r="T358" s="419">
        <v>113.4</v>
      </c>
      <c r="U358" s="420"/>
      <c r="V358" s="420"/>
      <c r="W358"/>
      <c r="X358"/>
      <c r="Y358"/>
      <c r="Z358"/>
      <c r="AA358"/>
      <c r="AB358"/>
      <c r="AC358"/>
      <c r="AD358"/>
      <c r="AE358"/>
      <c r="AF358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</row>
    <row r="359" spans="1:58" ht="13" customHeight="1" x14ac:dyDescent="0.25">
      <c r="A359"/>
      <c r="B359" s="472" t="s">
        <v>3208</v>
      </c>
      <c r="C359" s="472" t="s">
        <v>638</v>
      </c>
      <c r="D359" s="473" t="s">
        <v>750</v>
      </c>
      <c r="E359" s="473" t="s">
        <v>597</v>
      </c>
      <c r="F359" s="476" t="s">
        <v>746</v>
      </c>
      <c r="G359" s="425"/>
      <c r="H359" s="416">
        <v>31</v>
      </c>
      <c r="I359" s="418"/>
      <c r="J359" s="418"/>
      <c r="K359" s="76"/>
      <c r="L359" s="417">
        <f>(H359*2.7)</f>
        <v>83.7</v>
      </c>
      <c r="M359" s="418"/>
      <c r="N359" s="418"/>
      <c r="O359"/>
      <c r="P359" s="417">
        <v>84</v>
      </c>
      <c r="Q359" s="418"/>
      <c r="R359" s="418"/>
      <c r="S359"/>
      <c r="T359" s="419">
        <v>83.7</v>
      </c>
      <c r="U359" s="420"/>
      <c r="V359" s="420"/>
      <c r="W359"/>
      <c r="X359"/>
      <c r="Y359"/>
      <c r="Z359"/>
      <c r="AA359"/>
      <c r="AB359"/>
      <c r="AC359"/>
      <c r="AD359"/>
      <c r="AE359"/>
      <c r="AF359"/>
      <c r="AG359" s="244"/>
      <c r="AH359" s="244"/>
      <c r="AI359" s="244"/>
      <c r="AJ359" s="244"/>
      <c r="AK359" s="244"/>
      <c r="AL359" s="244"/>
      <c r="AM359" s="244"/>
      <c r="AN359" s="244"/>
      <c r="AO359" s="244"/>
      <c r="AP359" s="244"/>
      <c r="AQ359" s="244"/>
      <c r="AR359" s="244"/>
      <c r="AS359" s="244"/>
      <c r="AT359" s="244"/>
      <c r="AU359" s="244"/>
      <c r="AV359" s="244"/>
      <c r="AW359" s="244"/>
      <c r="AX359" s="244"/>
      <c r="AY359" s="244"/>
      <c r="AZ359" s="244"/>
      <c r="BA359" s="244"/>
      <c r="BB359" s="244"/>
      <c r="BC359" s="244"/>
      <c r="BD359" s="244"/>
      <c r="BE359" s="244"/>
      <c r="BF359" s="244"/>
    </row>
    <row r="360" spans="1:58" ht="13" customHeight="1" x14ac:dyDescent="0.25">
      <c r="A360"/>
      <c r="B360" s="472" t="s">
        <v>3552</v>
      </c>
      <c r="C360" s="472" t="s">
        <v>2294</v>
      </c>
      <c r="D360" s="473" t="s">
        <v>814</v>
      </c>
      <c r="E360" s="473" t="s">
        <v>597</v>
      </c>
      <c r="F360" s="474" t="s">
        <v>743</v>
      </c>
      <c r="G360" s="415"/>
      <c r="H360" s="421"/>
      <c r="I360" s="355">
        <v>0</v>
      </c>
      <c r="J360" s="355">
        <v>23</v>
      </c>
      <c r="K360" s="76"/>
      <c r="L360" s="429">
        <f>(H360*2.7)</f>
        <v>0</v>
      </c>
      <c r="M360" s="429">
        <f>(I360*2.7)</f>
        <v>0</v>
      </c>
      <c r="N360" s="429">
        <f>(J360*2.7)</f>
        <v>62.1</v>
      </c>
      <c r="O360" s="76"/>
      <c r="P360" s="365"/>
      <c r="Q360" s="429">
        <f>(M360*$L$1)</f>
        <v>0</v>
      </c>
      <c r="R360" s="429">
        <v>63</v>
      </c>
      <c r="S360" s="76"/>
      <c r="T360" s="422"/>
      <c r="U360" s="430">
        <v>0</v>
      </c>
      <c r="V360" s="430">
        <v>62.1</v>
      </c>
      <c r="W360"/>
      <c r="X360"/>
      <c r="Y360"/>
      <c r="Z360"/>
      <c r="AA360"/>
      <c r="AB360"/>
      <c r="AC360"/>
      <c r="AD360"/>
      <c r="AE360"/>
      <c r="AF360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</row>
    <row r="361" spans="1:58" ht="13" customHeight="1" x14ac:dyDescent="0.25">
      <c r="A361"/>
      <c r="B361" s="472" t="s">
        <v>1316</v>
      </c>
      <c r="C361" s="472" t="s">
        <v>1642</v>
      </c>
      <c r="D361" s="473" t="s">
        <v>758</v>
      </c>
      <c r="E361" s="473" t="s">
        <v>597</v>
      </c>
      <c r="F361" s="474" t="s">
        <v>746</v>
      </c>
      <c r="G361" s="415"/>
      <c r="H361" s="416">
        <v>23</v>
      </c>
      <c r="I361" s="418"/>
      <c r="J361" s="418"/>
      <c r="K361" s="76"/>
      <c r="L361" s="417">
        <f>(H361*2.7)</f>
        <v>62.1</v>
      </c>
      <c r="M361" s="418"/>
      <c r="N361" s="418"/>
      <c r="O361"/>
      <c r="P361" s="417">
        <v>63</v>
      </c>
      <c r="Q361" s="418"/>
      <c r="R361" s="418"/>
      <c r="S361"/>
      <c r="T361" s="419">
        <v>62.1</v>
      </c>
      <c r="U361" s="420"/>
      <c r="V361" s="420"/>
      <c r="W361"/>
      <c r="X361"/>
      <c r="Y361"/>
      <c r="Z361"/>
      <c r="AA361"/>
      <c r="AB361"/>
      <c r="AC361"/>
      <c r="AD361"/>
      <c r="AE361"/>
      <c r="AF361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</row>
    <row r="362" spans="1:58" ht="13" customHeight="1" x14ac:dyDescent="0.25">
      <c r="A362"/>
      <c r="B362" s="472" t="s">
        <v>2856</v>
      </c>
      <c r="C362" s="472" t="s">
        <v>2857</v>
      </c>
      <c r="D362" s="473" t="s">
        <v>667</v>
      </c>
      <c r="E362" s="478" t="s">
        <v>597</v>
      </c>
      <c r="F362" s="474" t="s">
        <v>765</v>
      </c>
      <c r="G362" s="415"/>
      <c r="H362" s="416">
        <v>60</v>
      </c>
      <c r="I362" s="418"/>
      <c r="J362" s="418"/>
      <c r="K362" s="76"/>
      <c r="L362" s="417">
        <f>(H362*2.7)</f>
        <v>162</v>
      </c>
      <c r="M362" s="418"/>
      <c r="N362" s="418"/>
      <c r="O362"/>
      <c r="P362" s="417">
        <v>162</v>
      </c>
      <c r="Q362" s="418"/>
      <c r="R362" s="418"/>
      <c r="S362"/>
      <c r="T362" s="419">
        <v>162</v>
      </c>
      <c r="U362" s="420"/>
      <c r="V362" s="420"/>
      <c r="W362"/>
      <c r="X362"/>
      <c r="Y362"/>
      <c r="Z362"/>
      <c r="AA362"/>
      <c r="AB362"/>
      <c r="AC362"/>
      <c r="AD362"/>
      <c r="AE362"/>
      <c r="AF362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</row>
    <row r="363" spans="1:58" ht="13" customHeight="1" x14ac:dyDescent="0.25">
      <c r="A363"/>
      <c r="B363" s="472" t="s">
        <v>5046</v>
      </c>
      <c r="C363" s="472" t="s">
        <v>5047</v>
      </c>
      <c r="D363" s="473" t="s">
        <v>761</v>
      </c>
      <c r="E363" s="478" t="s">
        <v>597</v>
      </c>
      <c r="F363" s="476" t="s">
        <v>746</v>
      </c>
      <c r="G363" s="425"/>
      <c r="H363" s="416">
        <v>33</v>
      </c>
      <c r="I363" s="418"/>
      <c r="J363" s="418"/>
      <c r="K363" s="76"/>
      <c r="L363" s="429">
        <f>(H363*2.7)</f>
        <v>89.100000000000009</v>
      </c>
      <c r="M363" s="429">
        <f>(I363*2.7)</f>
        <v>0</v>
      </c>
      <c r="N363" s="429">
        <f>(J363*2.7)</f>
        <v>0</v>
      </c>
      <c r="O363" s="76"/>
      <c r="P363" s="429"/>
      <c r="Q363" s="365"/>
      <c r="R363" s="365"/>
      <c r="S363" s="76"/>
      <c r="T363" s="430">
        <f>(L363)</f>
        <v>89.100000000000009</v>
      </c>
      <c r="U363" s="420"/>
      <c r="V363" s="420"/>
      <c r="W363"/>
      <c r="X363"/>
      <c r="Y363"/>
      <c r="Z363"/>
      <c r="AA363"/>
      <c r="AB363"/>
      <c r="AC363"/>
      <c r="AD363"/>
      <c r="AE363"/>
      <c r="AF363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</row>
    <row r="364" spans="1:58" ht="13" customHeight="1" x14ac:dyDescent="0.25">
      <c r="A364"/>
      <c r="B364" s="475" t="s">
        <v>121</v>
      </c>
      <c r="C364" s="475" t="s">
        <v>4093</v>
      </c>
      <c r="D364" s="473" t="s">
        <v>736</v>
      </c>
      <c r="E364" s="473" t="s">
        <v>597</v>
      </c>
      <c r="F364" s="474" t="s">
        <v>746</v>
      </c>
      <c r="G364" s="415"/>
      <c r="H364" s="416">
        <v>38</v>
      </c>
      <c r="I364" s="418"/>
      <c r="J364" s="418"/>
      <c r="K364" s="76"/>
      <c r="L364" s="417">
        <f>(H364*2.7)</f>
        <v>102.60000000000001</v>
      </c>
      <c r="M364" s="418"/>
      <c r="N364" s="418"/>
      <c r="O364"/>
      <c r="P364" s="417">
        <v>103</v>
      </c>
      <c r="Q364" s="418"/>
      <c r="R364" s="418"/>
      <c r="S364"/>
      <c r="T364" s="419">
        <v>102.60000000000001</v>
      </c>
      <c r="U364" s="420"/>
      <c r="V364" s="420"/>
      <c r="W364"/>
      <c r="X364"/>
      <c r="Y364"/>
      <c r="Z364"/>
      <c r="AA364"/>
      <c r="AB364"/>
      <c r="AC364"/>
      <c r="AD364"/>
      <c r="AE364"/>
      <c r="AF364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</row>
    <row r="365" spans="1:58" ht="13" customHeight="1" x14ac:dyDescent="0.25">
      <c r="A365"/>
      <c r="B365" s="477" t="s">
        <v>571</v>
      </c>
      <c r="C365" s="477" t="s">
        <v>415</v>
      </c>
      <c r="D365" s="473" t="s">
        <v>775</v>
      </c>
      <c r="E365" s="473" t="s">
        <v>597</v>
      </c>
      <c r="F365" s="474" t="s">
        <v>754</v>
      </c>
      <c r="G365" s="415"/>
      <c r="H365" s="421"/>
      <c r="I365" s="358">
        <v>11</v>
      </c>
      <c r="J365" s="358">
        <v>71</v>
      </c>
      <c r="K365" s="76"/>
      <c r="L365" s="417">
        <f>(H365*2.7)</f>
        <v>0</v>
      </c>
      <c r="M365" s="417">
        <f>(I365*$L$1)</f>
        <v>0</v>
      </c>
      <c r="N365" s="417">
        <f>(J365*$M$1)</f>
        <v>0</v>
      </c>
      <c r="O365"/>
      <c r="P365" s="418"/>
      <c r="Q365" s="417">
        <v>30</v>
      </c>
      <c r="R365" s="417">
        <v>192</v>
      </c>
      <c r="S365"/>
      <c r="T365" s="422"/>
      <c r="U365" s="419">
        <v>29.700000000000003</v>
      </c>
      <c r="V365" s="419">
        <v>191.70000000000002</v>
      </c>
      <c r="W365"/>
      <c r="X365"/>
      <c r="Y365"/>
      <c r="Z365"/>
      <c r="AA365"/>
      <c r="AB365"/>
      <c r="AC365"/>
      <c r="AD365"/>
      <c r="AE365"/>
      <c r="AF365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</row>
    <row r="366" spans="1:58" ht="13" customHeight="1" x14ac:dyDescent="0.25">
      <c r="A366"/>
      <c r="B366" s="475" t="s">
        <v>5079</v>
      </c>
      <c r="C366" s="475" t="s">
        <v>409</v>
      </c>
      <c r="D366" s="473" t="s">
        <v>903</v>
      </c>
      <c r="E366" s="473" t="s">
        <v>597</v>
      </c>
      <c r="F366" s="474" t="s">
        <v>743</v>
      </c>
      <c r="G366" s="415"/>
      <c r="H366" s="523"/>
      <c r="I366" s="355">
        <v>0</v>
      </c>
      <c r="J366" s="355">
        <v>18.329999999999998</v>
      </c>
      <c r="K366" s="76"/>
      <c r="L366" s="429">
        <f>(H366*2.7)</f>
        <v>0</v>
      </c>
      <c r="M366" s="429">
        <f>(I366*2.7)</f>
        <v>0</v>
      </c>
      <c r="N366" s="429">
        <f>(J366*2.7)</f>
        <v>49.491</v>
      </c>
      <c r="O366" s="76"/>
      <c r="P366" s="365"/>
      <c r="Q366" s="429"/>
      <c r="R366" s="429"/>
      <c r="S366" s="76"/>
      <c r="T366" s="422"/>
      <c r="U366" s="430">
        <f>(M366)</f>
        <v>0</v>
      </c>
      <c r="V366" s="430">
        <f>(N366)</f>
        <v>49.491</v>
      </c>
      <c r="W366"/>
      <c r="X366"/>
      <c r="Y366"/>
      <c r="Z366"/>
      <c r="AA366"/>
      <c r="AB366"/>
      <c r="AC366"/>
      <c r="AD366"/>
      <c r="AE366"/>
      <c r="AF366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</row>
    <row r="367" spans="1:58" ht="13" customHeight="1" x14ac:dyDescent="0.25">
      <c r="A367"/>
      <c r="B367" s="472" t="s">
        <v>3960</v>
      </c>
      <c r="C367" s="472" t="s">
        <v>1277</v>
      </c>
      <c r="D367" s="473" t="s">
        <v>764</v>
      </c>
      <c r="E367" s="473" t="s">
        <v>597</v>
      </c>
      <c r="F367" s="474" t="s">
        <v>754</v>
      </c>
      <c r="G367" s="415"/>
      <c r="H367" s="421"/>
      <c r="I367" s="355">
        <v>3</v>
      </c>
      <c r="J367" s="355">
        <v>11.33</v>
      </c>
      <c r="K367" s="76"/>
      <c r="L367" s="429">
        <f>(H367*2.7)</f>
        <v>0</v>
      </c>
      <c r="M367" s="429">
        <f>(I367*$L$1)</f>
        <v>0</v>
      </c>
      <c r="N367" s="429">
        <f>(J367*$M$1)</f>
        <v>0</v>
      </c>
      <c r="O367" s="76"/>
      <c r="P367" s="365"/>
      <c r="Q367" s="429">
        <v>9</v>
      </c>
      <c r="R367" s="429">
        <v>31</v>
      </c>
      <c r="S367" s="76"/>
      <c r="T367" s="422"/>
      <c r="U367" s="430">
        <v>8.1000000000000014</v>
      </c>
      <c r="V367" s="430">
        <v>30.591000000000001</v>
      </c>
      <c r="W367"/>
      <c r="X367"/>
      <c r="Y367"/>
      <c r="Z367"/>
      <c r="AA367"/>
      <c r="AB367"/>
      <c r="AC367"/>
      <c r="AD367"/>
      <c r="AE367"/>
      <c r="AF367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</row>
    <row r="368" spans="1:58" ht="13" customHeight="1" x14ac:dyDescent="0.25">
      <c r="A368"/>
      <c r="B368" s="475" t="s">
        <v>1960</v>
      </c>
      <c r="C368" s="475" t="s">
        <v>792</v>
      </c>
      <c r="D368" s="473" t="s">
        <v>756</v>
      </c>
      <c r="E368" s="473" t="s">
        <v>3278</v>
      </c>
      <c r="F368" s="474" t="s">
        <v>743</v>
      </c>
      <c r="G368" s="415"/>
      <c r="H368" s="421"/>
      <c r="I368" s="355">
        <v>0</v>
      </c>
      <c r="J368" s="355">
        <v>23</v>
      </c>
      <c r="K368" s="76"/>
      <c r="L368" s="417">
        <f>(H368*2.7)</f>
        <v>0</v>
      </c>
      <c r="M368" s="417">
        <f>(I368*$L$1)</f>
        <v>0</v>
      </c>
      <c r="N368" s="417">
        <f>(J368*$M$1)</f>
        <v>0</v>
      </c>
      <c r="O368"/>
      <c r="P368" s="418"/>
      <c r="Q368" s="417">
        <f>(M368*$L$1)</f>
        <v>0</v>
      </c>
      <c r="R368" s="417">
        <v>63</v>
      </c>
      <c r="S368"/>
      <c r="T368" s="422"/>
      <c r="U368" s="419">
        <v>0</v>
      </c>
      <c r="V368" s="419">
        <v>62.1</v>
      </c>
      <c r="W368"/>
      <c r="X368"/>
      <c r="Y368"/>
      <c r="Z368"/>
      <c r="AA368"/>
      <c r="AB368"/>
      <c r="AC368"/>
      <c r="AD368"/>
      <c r="AE368"/>
      <c r="AF368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</row>
    <row r="369" spans="1:58" ht="13" customHeight="1" x14ac:dyDescent="0.25">
      <c r="A369"/>
      <c r="B369" s="472" t="s">
        <v>2860</v>
      </c>
      <c r="C369" s="472" t="s">
        <v>676</v>
      </c>
      <c r="D369" s="473" t="s">
        <v>750</v>
      </c>
      <c r="E369" s="478" t="s">
        <v>3278</v>
      </c>
      <c r="F369" s="474" t="s">
        <v>754</v>
      </c>
      <c r="G369" s="415"/>
      <c r="H369" s="421"/>
      <c r="I369" s="355">
        <v>6</v>
      </c>
      <c r="J369" s="355">
        <v>25</v>
      </c>
      <c r="K369" s="76"/>
      <c r="L369" s="429">
        <f>(H369*2.7)</f>
        <v>0</v>
      </c>
      <c r="M369" s="429">
        <f>(I369*2.7)</f>
        <v>16.200000000000003</v>
      </c>
      <c r="N369" s="429">
        <f>(J369*2.7)</f>
        <v>67.5</v>
      </c>
      <c r="O369" s="76"/>
      <c r="P369" s="365"/>
      <c r="Q369" s="429">
        <v>17</v>
      </c>
      <c r="R369" s="429">
        <v>68</v>
      </c>
      <c r="S369" s="76"/>
      <c r="T369" s="422"/>
      <c r="U369" s="430">
        <v>16.200000000000003</v>
      </c>
      <c r="V369" s="430">
        <v>67.5</v>
      </c>
      <c r="W369"/>
      <c r="X369"/>
      <c r="Y369"/>
      <c r="Z369"/>
      <c r="AA369"/>
      <c r="AB369"/>
      <c r="AC369"/>
      <c r="AD369"/>
      <c r="AE369"/>
      <c r="AF36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</row>
    <row r="370" spans="1:58" ht="13" customHeight="1" x14ac:dyDescent="0.25">
      <c r="A370"/>
      <c r="B370" s="472" t="s">
        <v>1710</v>
      </c>
      <c r="C370" s="472" t="s">
        <v>1751</v>
      </c>
      <c r="D370" s="473" t="s">
        <v>745</v>
      </c>
      <c r="E370" s="473" t="s">
        <v>3278</v>
      </c>
      <c r="F370" s="474" t="s">
        <v>746</v>
      </c>
      <c r="G370" s="415"/>
      <c r="H370" s="416">
        <v>54</v>
      </c>
      <c r="I370" s="418"/>
      <c r="J370" s="418"/>
      <c r="K370" s="76"/>
      <c r="L370" s="417">
        <f>(H370*2.7)</f>
        <v>145.80000000000001</v>
      </c>
      <c r="M370" s="418"/>
      <c r="N370" s="418"/>
      <c r="O370"/>
      <c r="P370" s="417">
        <v>146</v>
      </c>
      <c r="Q370" s="418"/>
      <c r="R370" s="418"/>
      <c r="S370"/>
      <c r="T370" s="419">
        <v>145.80000000000001</v>
      </c>
      <c r="U370" s="420"/>
      <c r="V370" s="420"/>
      <c r="W370"/>
      <c r="X370"/>
      <c r="Y370"/>
      <c r="Z370"/>
      <c r="AA370"/>
      <c r="AB370"/>
      <c r="AC370"/>
      <c r="AD370"/>
      <c r="AE370"/>
      <c r="AF370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</row>
    <row r="371" spans="1:58" ht="13" customHeight="1" x14ac:dyDescent="0.25">
      <c r="A371"/>
      <c r="B371" s="477" t="s">
        <v>2269</v>
      </c>
      <c r="C371" s="477" t="s">
        <v>3891</v>
      </c>
      <c r="D371" s="473" t="s">
        <v>903</v>
      </c>
      <c r="E371" s="473" t="s">
        <v>3278</v>
      </c>
      <c r="F371" s="474" t="s">
        <v>762</v>
      </c>
      <c r="G371" s="415"/>
      <c r="H371" s="416">
        <v>57</v>
      </c>
      <c r="I371" s="418"/>
      <c r="J371" s="418"/>
      <c r="K371" s="76"/>
      <c r="L371" s="417">
        <f>(H371*2.7)</f>
        <v>153.9</v>
      </c>
      <c r="M371" s="418"/>
      <c r="N371" s="418"/>
      <c r="O371"/>
      <c r="P371" s="417">
        <v>154</v>
      </c>
      <c r="Q371" s="418"/>
      <c r="R371" s="418"/>
      <c r="S371"/>
      <c r="T371" s="419">
        <v>153.9</v>
      </c>
      <c r="U371" s="420"/>
      <c r="V371" s="420"/>
      <c r="W371"/>
      <c r="X371"/>
      <c r="Y371"/>
      <c r="Z371"/>
      <c r="AA371"/>
      <c r="AB371"/>
      <c r="AC371"/>
      <c r="AD371"/>
      <c r="AE371"/>
      <c r="AF371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</row>
    <row r="372" spans="1:58" ht="13" customHeight="1" x14ac:dyDescent="0.25">
      <c r="A372"/>
      <c r="B372" s="475" t="s">
        <v>4863</v>
      </c>
      <c r="C372" s="475" t="s">
        <v>662</v>
      </c>
      <c r="D372" s="473" t="s">
        <v>748</v>
      </c>
      <c r="E372" s="473" t="s">
        <v>3278</v>
      </c>
      <c r="F372" s="474" t="s">
        <v>772</v>
      </c>
      <c r="G372" s="415"/>
      <c r="H372" s="416">
        <v>54</v>
      </c>
      <c r="I372" s="418"/>
      <c r="J372" s="418"/>
      <c r="K372" s="76"/>
      <c r="L372" s="429">
        <f>(H372*2.7)</f>
        <v>145.80000000000001</v>
      </c>
      <c r="M372" s="429">
        <f>(I372*2.7)</f>
        <v>0</v>
      </c>
      <c r="N372" s="429">
        <f>(J372*2.7)</f>
        <v>0</v>
      </c>
      <c r="O372" s="76"/>
      <c r="P372" s="365"/>
      <c r="Q372" s="429"/>
      <c r="R372" s="429"/>
      <c r="S372" s="76"/>
      <c r="T372" s="430">
        <f>(L372)</f>
        <v>145.80000000000001</v>
      </c>
      <c r="U372" s="420"/>
      <c r="V372" s="420"/>
      <c r="W372"/>
      <c r="X372"/>
      <c r="Y372"/>
      <c r="Z372"/>
      <c r="AA372"/>
      <c r="AB372"/>
      <c r="AC372"/>
      <c r="AD372"/>
      <c r="AE372"/>
      <c r="AF372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</row>
    <row r="373" spans="1:58" ht="13" customHeight="1" x14ac:dyDescent="0.25">
      <c r="A373"/>
      <c r="B373" s="472" t="s">
        <v>625</v>
      </c>
      <c r="C373" s="472" t="s">
        <v>3957</v>
      </c>
      <c r="D373" s="473" t="s">
        <v>764</v>
      </c>
      <c r="E373" s="473" t="s">
        <v>3278</v>
      </c>
      <c r="F373" s="474" t="s">
        <v>772</v>
      </c>
      <c r="G373" s="415"/>
      <c r="H373" s="416">
        <v>7</v>
      </c>
      <c r="I373" s="418"/>
      <c r="J373" s="418"/>
      <c r="K373" s="76"/>
      <c r="L373" s="417">
        <f>(H373*2.7)</f>
        <v>18.900000000000002</v>
      </c>
      <c r="M373" s="418"/>
      <c r="N373" s="418"/>
      <c r="O373"/>
      <c r="P373" s="417">
        <v>19</v>
      </c>
      <c r="Q373" s="418"/>
      <c r="R373" s="418"/>
      <c r="S373"/>
      <c r="T373" s="419">
        <v>18.900000000000002</v>
      </c>
      <c r="U373" s="420"/>
      <c r="V373" s="420"/>
      <c r="W373"/>
      <c r="X373"/>
      <c r="Y373"/>
      <c r="Z373"/>
      <c r="AA373"/>
      <c r="AB373"/>
      <c r="AC373"/>
      <c r="AD373"/>
      <c r="AE373"/>
      <c r="AF373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</row>
    <row r="374" spans="1:58" ht="13" customHeight="1" x14ac:dyDescent="0.25">
      <c r="A374"/>
      <c r="B374" s="472" t="s">
        <v>1645</v>
      </c>
      <c r="C374" s="472" t="s">
        <v>771</v>
      </c>
      <c r="D374" s="473" t="s">
        <v>736</v>
      </c>
      <c r="E374" s="478" t="s">
        <v>3278</v>
      </c>
      <c r="F374" s="474" t="s">
        <v>746</v>
      </c>
      <c r="G374" s="415"/>
      <c r="H374" s="426">
        <v>41</v>
      </c>
      <c r="I374" s="418"/>
      <c r="J374" s="418"/>
      <c r="K374" s="76"/>
      <c r="L374" s="429">
        <f>(H374*2.7)</f>
        <v>110.7</v>
      </c>
      <c r="M374" s="365"/>
      <c r="N374" s="365"/>
      <c r="O374" s="76"/>
      <c r="P374" s="429">
        <v>11</v>
      </c>
      <c r="Q374" s="365"/>
      <c r="R374" s="365"/>
      <c r="S374" s="76"/>
      <c r="T374" s="430">
        <v>110.7</v>
      </c>
      <c r="U374" s="420"/>
      <c r="V374" s="420"/>
      <c r="W374"/>
      <c r="X374"/>
      <c r="Y374"/>
      <c r="Z374"/>
      <c r="AA374"/>
      <c r="AB374"/>
      <c r="AC374"/>
      <c r="AD374"/>
      <c r="AE374"/>
      <c r="AF374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</row>
    <row r="375" spans="1:58" ht="13" customHeight="1" x14ac:dyDescent="0.25">
      <c r="A375"/>
      <c r="B375" s="472" t="s">
        <v>620</v>
      </c>
      <c r="C375" s="472" t="s">
        <v>1307</v>
      </c>
      <c r="D375" s="473" t="s">
        <v>745</v>
      </c>
      <c r="E375" s="473" t="s">
        <v>3278</v>
      </c>
      <c r="F375" s="474" t="s">
        <v>3608</v>
      </c>
      <c r="G375" s="415"/>
      <c r="H375" s="416">
        <v>54</v>
      </c>
      <c r="I375" s="418"/>
      <c r="J375" s="418"/>
      <c r="K375" s="76"/>
      <c r="L375" s="417">
        <f>(H375*2.7)</f>
        <v>145.80000000000001</v>
      </c>
      <c r="M375" s="418"/>
      <c r="N375" s="418"/>
      <c r="O375"/>
      <c r="P375" s="417">
        <v>146</v>
      </c>
      <c r="Q375" s="418"/>
      <c r="R375" s="418"/>
      <c r="S375"/>
      <c r="T375" s="419">
        <v>145.80000000000001</v>
      </c>
      <c r="U375" s="420"/>
      <c r="V375" s="420"/>
      <c r="W375"/>
      <c r="X375"/>
      <c r="Y375"/>
      <c r="Z375"/>
      <c r="AA375"/>
      <c r="AB375"/>
      <c r="AC375"/>
      <c r="AD375"/>
      <c r="AE375"/>
      <c r="AF375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</row>
    <row r="376" spans="1:58" ht="13" customHeight="1" x14ac:dyDescent="0.25">
      <c r="A376"/>
      <c r="B376" s="477" t="s">
        <v>1967</v>
      </c>
      <c r="C376" s="477" t="s">
        <v>584</v>
      </c>
      <c r="D376" s="473" t="s">
        <v>761</v>
      </c>
      <c r="E376" s="473" t="s">
        <v>3278</v>
      </c>
      <c r="F376" s="474" t="s">
        <v>754</v>
      </c>
      <c r="G376" s="415"/>
      <c r="H376" s="421"/>
      <c r="I376" s="355">
        <v>12</v>
      </c>
      <c r="J376" s="355">
        <v>67.33</v>
      </c>
      <c r="K376" s="76"/>
      <c r="L376" s="417">
        <f>(H376*2.7)</f>
        <v>0</v>
      </c>
      <c r="M376" s="417">
        <f>(I376*$L$1)</f>
        <v>0</v>
      </c>
      <c r="N376" s="417">
        <f>(J376*$M$1)</f>
        <v>0</v>
      </c>
      <c r="O376"/>
      <c r="P376" s="418"/>
      <c r="Q376" s="417">
        <v>33</v>
      </c>
      <c r="R376" s="417">
        <v>182</v>
      </c>
      <c r="S376"/>
      <c r="T376" s="422"/>
      <c r="U376" s="419">
        <v>32.400000000000006</v>
      </c>
      <c r="V376" s="419">
        <v>181.791</v>
      </c>
      <c r="W376"/>
      <c r="X376"/>
      <c r="Y376"/>
      <c r="Z376"/>
      <c r="AA376"/>
      <c r="AB376"/>
      <c r="AC376"/>
      <c r="AD376"/>
      <c r="AE376"/>
      <c r="AF376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</row>
    <row r="377" spans="1:58" ht="13" customHeight="1" x14ac:dyDescent="0.25">
      <c r="A377"/>
      <c r="B377" s="472" t="s">
        <v>1392</v>
      </c>
      <c r="C377" s="472" t="s">
        <v>679</v>
      </c>
      <c r="D377" s="473" t="s">
        <v>780</v>
      </c>
      <c r="E377" s="478" t="s">
        <v>3278</v>
      </c>
      <c r="F377" s="474" t="s">
        <v>796</v>
      </c>
      <c r="G377" s="415"/>
      <c r="H377" s="416">
        <v>58</v>
      </c>
      <c r="I377" s="418"/>
      <c r="J377" s="418"/>
      <c r="K377" s="76"/>
      <c r="L377" s="417">
        <f>(H377*2.7)</f>
        <v>156.60000000000002</v>
      </c>
      <c r="M377" s="418"/>
      <c r="N377" s="418"/>
      <c r="O377"/>
      <c r="P377" s="417">
        <v>157</v>
      </c>
      <c r="Q377" s="418"/>
      <c r="R377" s="418"/>
      <c r="S377"/>
      <c r="T377" s="419">
        <v>156.60000000000002</v>
      </c>
      <c r="U377" s="420"/>
      <c r="V377" s="420"/>
      <c r="W377"/>
      <c r="X377"/>
      <c r="Y377"/>
      <c r="Z377"/>
      <c r="AA377"/>
      <c r="AB377"/>
      <c r="AC377"/>
      <c r="AD377"/>
      <c r="AE377"/>
      <c r="AF377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</row>
    <row r="378" spans="1:58" ht="13" customHeight="1" x14ac:dyDescent="0.25">
      <c r="A378"/>
      <c r="B378" s="475" t="s">
        <v>711</v>
      </c>
      <c r="C378" s="475" t="s">
        <v>4897</v>
      </c>
      <c r="D378" s="473" t="s">
        <v>734</v>
      </c>
      <c r="E378" s="473" t="s">
        <v>3278</v>
      </c>
      <c r="F378" s="474" t="s">
        <v>743</v>
      </c>
      <c r="G378" s="415"/>
      <c r="H378" s="421"/>
      <c r="I378" s="355">
        <v>1</v>
      </c>
      <c r="J378" s="355">
        <v>20.329999999999998</v>
      </c>
      <c r="K378" s="76"/>
      <c r="L378" s="429">
        <f>(H378*2.7)</f>
        <v>0</v>
      </c>
      <c r="M378" s="429">
        <f>(I378*2.7)</f>
        <v>2.7</v>
      </c>
      <c r="N378" s="429">
        <f>(J378*2.7)</f>
        <v>54.890999999999998</v>
      </c>
      <c r="O378" s="76"/>
      <c r="P378" s="365"/>
      <c r="Q378" s="429"/>
      <c r="R378" s="429"/>
      <c r="S378" s="76"/>
      <c r="T378" s="422"/>
      <c r="U378" s="430">
        <f>(M378)</f>
        <v>2.7</v>
      </c>
      <c r="V378" s="430">
        <f>(N378)</f>
        <v>54.890999999999998</v>
      </c>
      <c r="W378"/>
      <c r="X378"/>
      <c r="Y378"/>
      <c r="Z378"/>
      <c r="AA378"/>
      <c r="AB378"/>
      <c r="AC378"/>
      <c r="AD378"/>
      <c r="AE378"/>
      <c r="AF378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</row>
    <row r="379" spans="1:58" ht="13" customHeight="1" x14ac:dyDescent="0.25">
      <c r="A379"/>
      <c r="B379" s="472" t="s">
        <v>2002</v>
      </c>
      <c r="C379" s="472" t="s">
        <v>859</v>
      </c>
      <c r="D379" s="473" t="s">
        <v>736</v>
      </c>
      <c r="E379" s="473" t="s">
        <v>3278</v>
      </c>
      <c r="F379" s="474" t="s">
        <v>743</v>
      </c>
      <c r="G379" s="415"/>
      <c r="H379" s="421"/>
      <c r="I379" s="355">
        <v>0</v>
      </c>
      <c r="J379" s="355">
        <v>17.670000000000002</v>
      </c>
      <c r="K379" s="76"/>
      <c r="L379" s="417">
        <f>(H379*2.7)</f>
        <v>0</v>
      </c>
      <c r="M379" s="417">
        <f>(I379*$L$1)</f>
        <v>0</v>
      </c>
      <c r="N379" s="417">
        <f>(J379*$M$1)</f>
        <v>0</v>
      </c>
      <c r="O379"/>
      <c r="P379" s="418"/>
      <c r="Q379" s="417">
        <f>(M379*$L$1)</f>
        <v>0</v>
      </c>
      <c r="R379" s="417">
        <v>48</v>
      </c>
      <c r="S379"/>
      <c r="T379" s="422"/>
      <c r="U379" s="419">
        <v>0</v>
      </c>
      <c r="V379" s="419">
        <v>47.70900000000001</v>
      </c>
      <c r="W379"/>
      <c r="X379"/>
      <c r="Y379"/>
      <c r="Z379"/>
      <c r="AA379"/>
      <c r="AB379"/>
      <c r="AC379"/>
      <c r="AD379"/>
      <c r="AE379"/>
      <c r="AF37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</row>
    <row r="380" spans="1:58" ht="13" customHeight="1" x14ac:dyDescent="0.25">
      <c r="A380"/>
      <c r="B380" s="475" t="s">
        <v>2910</v>
      </c>
      <c r="C380" s="475" t="s">
        <v>687</v>
      </c>
      <c r="D380" s="473" t="s">
        <v>758</v>
      </c>
      <c r="E380" s="473" t="s">
        <v>3278</v>
      </c>
      <c r="F380" s="474" t="s">
        <v>746</v>
      </c>
      <c r="G380" s="415"/>
      <c r="H380" s="416">
        <v>28</v>
      </c>
      <c r="I380" s="418"/>
      <c r="J380" s="418"/>
      <c r="K380" s="76"/>
      <c r="L380" s="417">
        <f>(H380*2.7)</f>
        <v>75.600000000000009</v>
      </c>
      <c r="M380" s="418"/>
      <c r="N380" s="418"/>
      <c r="O380"/>
      <c r="P380" s="417">
        <v>76</v>
      </c>
      <c r="Q380" s="418"/>
      <c r="R380" s="418"/>
      <c r="S380"/>
      <c r="T380" s="419">
        <v>75.600000000000009</v>
      </c>
      <c r="U380" s="420"/>
      <c r="V380" s="420"/>
      <c r="W380"/>
      <c r="X380"/>
      <c r="Y380"/>
      <c r="Z380"/>
      <c r="AA380"/>
      <c r="AB380"/>
      <c r="AC380"/>
      <c r="AD380"/>
      <c r="AE380"/>
      <c r="AF380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</row>
    <row r="381" spans="1:58" ht="13" customHeight="1" x14ac:dyDescent="0.25">
      <c r="A381"/>
      <c r="B381" s="472" t="s">
        <v>3573</v>
      </c>
      <c r="C381" s="472" t="s">
        <v>590</v>
      </c>
      <c r="D381" s="473" t="s">
        <v>769</v>
      </c>
      <c r="E381" s="473" t="s">
        <v>3278</v>
      </c>
      <c r="F381" s="474" t="s">
        <v>754</v>
      </c>
      <c r="G381" s="415"/>
      <c r="H381" s="421"/>
      <c r="I381" s="355">
        <v>9</v>
      </c>
      <c r="J381" s="355">
        <v>54.67</v>
      </c>
      <c r="K381" s="76"/>
      <c r="L381" s="417">
        <f>(H381*2.7)</f>
        <v>0</v>
      </c>
      <c r="M381" s="417">
        <f>(I381*$L$1)</f>
        <v>0</v>
      </c>
      <c r="N381" s="417">
        <f>(J381*$M$1)</f>
        <v>0</v>
      </c>
      <c r="O381"/>
      <c r="P381" s="418"/>
      <c r="Q381" s="417">
        <v>25</v>
      </c>
      <c r="R381" s="417">
        <v>148</v>
      </c>
      <c r="S381"/>
      <c r="T381" s="422"/>
      <c r="U381" s="419">
        <v>24.3</v>
      </c>
      <c r="V381" s="419">
        <v>147.60900000000001</v>
      </c>
      <c r="W381"/>
      <c r="X381"/>
      <c r="Y381"/>
      <c r="Z381"/>
      <c r="AA381"/>
      <c r="AB381"/>
      <c r="AC381"/>
      <c r="AD381"/>
      <c r="AE381"/>
      <c r="AF381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</row>
    <row r="382" spans="1:58" ht="13" customHeight="1" x14ac:dyDescent="0.25">
      <c r="A382"/>
      <c r="B382" s="475" t="s">
        <v>133</v>
      </c>
      <c r="C382" s="475" t="s">
        <v>800</v>
      </c>
      <c r="D382" s="473" t="s">
        <v>768</v>
      </c>
      <c r="E382" s="473" t="s">
        <v>3278</v>
      </c>
      <c r="F382" s="474" t="s">
        <v>746</v>
      </c>
      <c r="G382" s="415"/>
      <c r="H382" s="416">
        <v>49</v>
      </c>
      <c r="I382" s="418"/>
      <c r="J382" s="418"/>
      <c r="K382" s="76"/>
      <c r="L382" s="417">
        <f>(H382*2.7)</f>
        <v>132.30000000000001</v>
      </c>
      <c r="M382" s="418"/>
      <c r="N382" s="418"/>
      <c r="O382"/>
      <c r="P382" s="417">
        <v>133</v>
      </c>
      <c r="Q382" s="418"/>
      <c r="R382" s="418"/>
      <c r="S382"/>
      <c r="T382" s="419">
        <v>132.30000000000001</v>
      </c>
      <c r="U382" s="420"/>
      <c r="V382" s="420"/>
      <c r="W382"/>
      <c r="X382"/>
      <c r="Y382"/>
      <c r="Z382"/>
      <c r="AA382"/>
      <c r="AB382"/>
      <c r="AC382"/>
      <c r="AD382"/>
      <c r="AE382"/>
      <c r="AF382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</row>
    <row r="383" spans="1:58" ht="13" customHeight="1" x14ac:dyDescent="0.25">
      <c r="A383"/>
      <c r="B383" s="477" t="s">
        <v>1972</v>
      </c>
      <c r="C383" s="477" t="s">
        <v>662</v>
      </c>
      <c r="D383" s="473" t="s">
        <v>757</v>
      </c>
      <c r="E383" s="473" t="s">
        <v>3278</v>
      </c>
      <c r="F383" s="474" t="s">
        <v>746</v>
      </c>
      <c r="G383" s="415"/>
      <c r="H383" s="416">
        <v>16</v>
      </c>
      <c r="I383" s="418"/>
      <c r="J383" s="418"/>
      <c r="K383" s="76"/>
      <c r="L383" s="417">
        <f>(H383*2.7)</f>
        <v>43.2</v>
      </c>
      <c r="M383" s="418"/>
      <c r="N383" s="418"/>
      <c r="O383"/>
      <c r="P383" s="417">
        <v>44</v>
      </c>
      <c r="Q383" s="418"/>
      <c r="R383" s="418"/>
      <c r="S383"/>
      <c r="T383" s="419">
        <v>43.2</v>
      </c>
      <c r="U383" s="420"/>
      <c r="V383" s="420"/>
      <c r="W383"/>
      <c r="X383"/>
      <c r="Y383"/>
      <c r="Z383"/>
      <c r="AA383"/>
      <c r="AB383"/>
      <c r="AC383"/>
      <c r="AD383"/>
      <c r="AE383"/>
      <c r="AF383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</row>
    <row r="384" spans="1:58" ht="13" customHeight="1" x14ac:dyDescent="0.25">
      <c r="A384"/>
      <c r="B384" s="472" t="s">
        <v>3584</v>
      </c>
      <c r="C384" s="472" t="s">
        <v>4962</v>
      </c>
      <c r="D384" s="473" t="s">
        <v>734</v>
      </c>
      <c r="E384" s="478" t="s">
        <v>3278</v>
      </c>
      <c r="F384" s="476" t="s">
        <v>754</v>
      </c>
      <c r="G384" s="425"/>
      <c r="H384" s="421"/>
      <c r="I384" s="429">
        <v>10</v>
      </c>
      <c r="J384" s="429">
        <v>56</v>
      </c>
      <c r="K384" s="76"/>
      <c r="L384" s="429">
        <f>(H384*2.7)</f>
        <v>0</v>
      </c>
      <c r="M384" s="429">
        <f>(I384*2.7)</f>
        <v>27</v>
      </c>
      <c r="N384" s="429">
        <f>(J384*2.7)</f>
        <v>151.20000000000002</v>
      </c>
      <c r="O384" s="76"/>
      <c r="P384" s="429"/>
      <c r="Q384" s="365"/>
      <c r="R384" s="365"/>
      <c r="S384" s="76"/>
      <c r="T384" s="422"/>
      <c r="U384" s="430">
        <f>(M384)</f>
        <v>27</v>
      </c>
      <c r="V384" s="430">
        <f>(N384)</f>
        <v>151.20000000000002</v>
      </c>
      <c r="W384"/>
      <c r="X384"/>
      <c r="Y384"/>
      <c r="Z384"/>
      <c r="AA384"/>
      <c r="AB384"/>
      <c r="AC384"/>
      <c r="AD384"/>
      <c r="AE384"/>
      <c r="AF384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</row>
    <row r="385" spans="1:58" ht="13" customHeight="1" x14ac:dyDescent="0.25">
      <c r="A385"/>
      <c r="B385" s="475" t="s">
        <v>2896</v>
      </c>
      <c r="C385" s="475" t="s">
        <v>2897</v>
      </c>
      <c r="D385" s="473" t="s">
        <v>769</v>
      </c>
      <c r="E385" s="473" t="s">
        <v>3278</v>
      </c>
      <c r="F385" s="474" t="s">
        <v>772</v>
      </c>
      <c r="G385" s="415"/>
      <c r="H385" s="416">
        <v>60</v>
      </c>
      <c r="I385" s="418"/>
      <c r="J385" s="418"/>
      <c r="K385" s="76"/>
      <c r="L385" s="417">
        <f>(H385*2.7)</f>
        <v>162</v>
      </c>
      <c r="M385" s="418"/>
      <c r="N385" s="418"/>
      <c r="O385"/>
      <c r="P385" s="417">
        <v>162</v>
      </c>
      <c r="Q385" s="418"/>
      <c r="R385" s="418"/>
      <c r="S385"/>
      <c r="T385" s="419">
        <v>162</v>
      </c>
      <c r="U385" s="420"/>
      <c r="V385" s="420"/>
      <c r="W385"/>
      <c r="X385"/>
      <c r="Y385"/>
      <c r="Z385"/>
      <c r="AA385"/>
      <c r="AB385"/>
      <c r="AC385"/>
      <c r="AD385"/>
      <c r="AE385"/>
      <c r="AF385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</row>
    <row r="386" spans="1:58" ht="13" customHeight="1" x14ac:dyDescent="0.25">
      <c r="A386"/>
      <c r="B386" s="472" t="s">
        <v>822</v>
      </c>
      <c r="C386" s="472" t="s">
        <v>590</v>
      </c>
      <c r="D386" s="473" t="s">
        <v>780</v>
      </c>
      <c r="E386" s="473" t="s">
        <v>3278</v>
      </c>
      <c r="F386" s="474" t="s">
        <v>3608</v>
      </c>
      <c r="G386" s="415"/>
      <c r="H386" s="416">
        <v>48</v>
      </c>
      <c r="I386" s="418"/>
      <c r="J386" s="418"/>
      <c r="K386" s="76"/>
      <c r="L386" s="429">
        <f>(H386*2.7)</f>
        <v>129.60000000000002</v>
      </c>
      <c r="M386" s="365"/>
      <c r="N386" s="365"/>
      <c r="O386" s="76"/>
      <c r="P386" s="429">
        <v>130</v>
      </c>
      <c r="Q386" s="365"/>
      <c r="R386" s="365"/>
      <c r="S386" s="76"/>
      <c r="T386" s="430">
        <v>129.60000000000002</v>
      </c>
      <c r="U386" s="420"/>
      <c r="V386" s="420"/>
      <c r="W386"/>
      <c r="X386"/>
      <c r="Y386"/>
      <c r="Z386"/>
      <c r="AA386"/>
      <c r="AB386"/>
      <c r="AC386"/>
      <c r="AD386"/>
      <c r="AE386"/>
      <c r="AF386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</row>
    <row r="387" spans="1:58" ht="13" customHeight="1" x14ac:dyDescent="0.25">
      <c r="A387"/>
      <c r="B387" s="472" t="s">
        <v>822</v>
      </c>
      <c r="C387" s="472" t="s">
        <v>868</v>
      </c>
      <c r="D387" s="473" t="s">
        <v>780</v>
      </c>
      <c r="E387" s="478" t="s">
        <v>3278</v>
      </c>
      <c r="F387" s="476" t="s">
        <v>743</v>
      </c>
      <c r="G387" s="425"/>
      <c r="H387" s="421"/>
      <c r="I387" s="355">
        <v>1</v>
      </c>
      <c r="J387" s="355">
        <v>13</v>
      </c>
      <c r="K387" s="76"/>
      <c r="L387" s="417">
        <f>(H387*2.7)</f>
        <v>0</v>
      </c>
      <c r="M387" s="417">
        <f>(I387*$L$1)</f>
        <v>0</v>
      </c>
      <c r="N387" s="417">
        <f>(J387*$M$1)</f>
        <v>0</v>
      </c>
      <c r="O387"/>
      <c r="P387" s="418"/>
      <c r="Q387" s="417">
        <v>3</v>
      </c>
      <c r="R387" s="417">
        <v>36</v>
      </c>
      <c r="S387"/>
      <c r="T387" s="422"/>
      <c r="U387" s="419">
        <v>2.7</v>
      </c>
      <c r="V387" s="419">
        <v>35.1</v>
      </c>
      <c r="W387"/>
      <c r="X387"/>
      <c r="Y387"/>
      <c r="Z387"/>
      <c r="AA387"/>
      <c r="AB387"/>
      <c r="AC387"/>
      <c r="AD387"/>
      <c r="AE387"/>
      <c r="AF387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</row>
    <row r="388" spans="1:58" ht="13" customHeight="1" x14ac:dyDescent="0.25">
      <c r="A388"/>
      <c r="B388" s="475" t="s">
        <v>1237</v>
      </c>
      <c r="C388" s="475" t="s">
        <v>409</v>
      </c>
      <c r="D388" s="473" t="s">
        <v>814</v>
      </c>
      <c r="E388" s="473" t="s">
        <v>3278</v>
      </c>
      <c r="F388" s="474" t="s">
        <v>754</v>
      </c>
      <c r="G388" s="415"/>
      <c r="H388" s="421"/>
      <c r="I388" s="355">
        <v>1</v>
      </c>
      <c r="J388" s="355">
        <v>27.67</v>
      </c>
      <c r="K388" s="76"/>
      <c r="L388" s="417">
        <f>(H388*2.7)</f>
        <v>0</v>
      </c>
      <c r="M388" s="417">
        <f>(I388*$L$1)</f>
        <v>0</v>
      </c>
      <c r="N388" s="417">
        <f>(J388*$M$1)</f>
        <v>0</v>
      </c>
      <c r="O388"/>
      <c r="P388" s="418"/>
      <c r="Q388" s="417">
        <v>3</v>
      </c>
      <c r="R388" s="417">
        <v>75</v>
      </c>
      <c r="S388"/>
      <c r="T388" s="422"/>
      <c r="U388" s="419">
        <v>2.7</v>
      </c>
      <c r="V388" s="419">
        <v>74.709000000000003</v>
      </c>
      <c r="W388"/>
      <c r="X388" s="4" t="s">
        <v>5540</v>
      </c>
      <c r="Y388"/>
      <c r="Z388"/>
      <c r="AA388"/>
      <c r="AB388"/>
      <c r="AC388"/>
      <c r="AD388"/>
      <c r="AE388"/>
      <c r="AF388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</row>
    <row r="389" spans="1:58" ht="13" customHeight="1" x14ac:dyDescent="0.25">
      <c r="A389"/>
      <c r="B389" s="472" t="s">
        <v>563</v>
      </c>
      <c r="C389" s="472" t="s">
        <v>654</v>
      </c>
      <c r="D389" s="473" t="s">
        <v>745</v>
      </c>
      <c r="E389" s="473" t="s">
        <v>3278</v>
      </c>
      <c r="F389" s="474" t="s">
        <v>746</v>
      </c>
      <c r="G389" s="415"/>
      <c r="H389" s="416">
        <v>54</v>
      </c>
      <c r="I389" s="418"/>
      <c r="J389" s="418"/>
      <c r="K389" s="76"/>
      <c r="L389" s="417">
        <f>(H389*2.7)</f>
        <v>145.80000000000001</v>
      </c>
      <c r="M389" s="418"/>
      <c r="N389" s="418"/>
      <c r="O389"/>
      <c r="P389" s="417">
        <v>146</v>
      </c>
      <c r="Q389" s="418"/>
      <c r="R389" s="418"/>
      <c r="S389"/>
      <c r="T389" s="419">
        <v>145.80000000000001</v>
      </c>
      <c r="U389" s="420"/>
      <c r="V389" s="420"/>
      <c r="W389"/>
      <c r="X389"/>
      <c r="Y389"/>
      <c r="Z389"/>
      <c r="AA389"/>
      <c r="AB389"/>
      <c r="AC389"/>
      <c r="AD389"/>
      <c r="AE389"/>
      <c r="AF38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</row>
    <row r="390" spans="1:58" ht="13" customHeight="1" x14ac:dyDescent="0.25">
      <c r="A390"/>
      <c r="B390" s="475" t="s">
        <v>2559</v>
      </c>
      <c r="C390" s="475" t="s">
        <v>654</v>
      </c>
      <c r="D390" s="473" t="s">
        <v>757</v>
      </c>
      <c r="E390" s="473" t="s">
        <v>3278</v>
      </c>
      <c r="F390" s="474" t="s">
        <v>754</v>
      </c>
      <c r="G390" s="415"/>
      <c r="H390" s="421"/>
      <c r="I390" s="355">
        <v>9</v>
      </c>
      <c r="J390" s="355">
        <v>49.67</v>
      </c>
      <c r="K390" s="76"/>
      <c r="L390" s="429">
        <f>(H390*2.7)</f>
        <v>0</v>
      </c>
      <c r="M390" s="429">
        <f>(I390*2.7)</f>
        <v>24.3</v>
      </c>
      <c r="N390" s="429">
        <f>(J390*2.7)</f>
        <v>134.10900000000001</v>
      </c>
      <c r="O390" s="76"/>
      <c r="P390" s="365"/>
      <c r="Q390" s="429"/>
      <c r="R390" s="429"/>
      <c r="S390" s="76"/>
      <c r="T390" s="422"/>
      <c r="U390" s="430">
        <f>(M390)</f>
        <v>24.3</v>
      </c>
      <c r="V390" s="430">
        <f>(N390)</f>
        <v>134.10900000000001</v>
      </c>
      <c r="W390"/>
      <c r="X390"/>
      <c r="Y390"/>
      <c r="Z390"/>
      <c r="AA390"/>
      <c r="AB390"/>
      <c r="AC390"/>
      <c r="AD390"/>
      <c r="AE390"/>
      <c r="AF390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</row>
    <row r="391" spans="1:58" ht="13" customHeight="1" x14ac:dyDescent="0.25">
      <c r="A391"/>
      <c r="B391" s="477" t="s">
        <v>1975</v>
      </c>
      <c r="C391" s="477" t="s">
        <v>1998</v>
      </c>
      <c r="D391" s="473" t="s">
        <v>768</v>
      </c>
      <c r="E391" s="473" t="s">
        <v>3278</v>
      </c>
      <c r="F391" s="474" t="s">
        <v>743</v>
      </c>
      <c r="G391" s="415"/>
      <c r="H391" s="421"/>
      <c r="I391" s="355">
        <v>0</v>
      </c>
      <c r="J391" s="355">
        <v>21.67</v>
      </c>
      <c r="K391" s="76"/>
      <c r="L391" s="417">
        <f>(H391*2.7)</f>
        <v>0</v>
      </c>
      <c r="M391" s="417">
        <f>(I391*$L$1)</f>
        <v>0</v>
      </c>
      <c r="N391" s="417">
        <f>(J391*$M$1)</f>
        <v>0</v>
      </c>
      <c r="O391"/>
      <c r="P391" s="418"/>
      <c r="Q391" s="417">
        <f>(M391*$L$1)</f>
        <v>0</v>
      </c>
      <c r="R391" s="417">
        <v>59</v>
      </c>
      <c r="S391"/>
      <c r="T391" s="422"/>
      <c r="U391" s="419">
        <v>0</v>
      </c>
      <c r="V391" s="419">
        <v>58.509000000000007</v>
      </c>
      <c r="W391"/>
      <c r="X391"/>
      <c r="Y391"/>
      <c r="Z391"/>
      <c r="AA391"/>
      <c r="AB391"/>
      <c r="AC391"/>
      <c r="AD391"/>
      <c r="AE391"/>
      <c r="AF391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</row>
    <row r="392" spans="1:58" ht="13" customHeight="1" x14ac:dyDescent="0.25">
      <c r="A392"/>
      <c r="B392" s="472" t="s">
        <v>2885</v>
      </c>
      <c r="C392" s="472" t="s">
        <v>564</v>
      </c>
      <c r="D392" s="473" t="s">
        <v>748</v>
      </c>
      <c r="E392" s="478" t="s">
        <v>3278</v>
      </c>
      <c r="F392" s="476" t="s">
        <v>746</v>
      </c>
      <c r="G392" s="425"/>
      <c r="H392" s="416">
        <v>31</v>
      </c>
      <c r="I392" s="418"/>
      <c r="J392" s="418"/>
      <c r="K392" s="76"/>
      <c r="L392" s="417">
        <f>(H392*2.7)</f>
        <v>83.7</v>
      </c>
      <c r="M392" s="418"/>
      <c r="N392" s="418"/>
      <c r="O392"/>
      <c r="P392" s="417">
        <v>84</v>
      </c>
      <c r="Q392" s="418"/>
      <c r="R392" s="418"/>
      <c r="S392"/>
      <c r="T392" s="419">
        <v>83.7</v>
      </c>
      <c r="U392" s="420"/>
      <c r="V392" s="420"/>
      <c r="W392"/>
      <c r="X392"/>
      <c r="Y392"/>
      <c r="Z392"/>
      <c r="AA392"/>
      <c r="AB392"/>
      <c r="AC392"/>
      <c r="AD392"/>
      <c r="AE392"/>
      <c r="AF392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</row>
    <row r="393" spans="1:58" ht="13" customHeight="1" x14ac:dyDescent="0.25">
      <c r="A393"/>
      <c r="B393" s="472" t="s">
        <v>3612</v>
      </c>
      <c r="C393" s="472" t="s">
        <v>774</v>
      </c>
      <c r="D393" s="473" t="s">
        <v>756</v>
      </c>
      <c r="E393" s="478" t="s">
        <v>3278</v>
      </c>
      <c r="F393" s="476" t="s">
        <v>762</v>
      </c>
      <c r="G393" s="425"/>
      <c r="H393" s="416">
        <v>24</v>
      </c>
      <c r="I393" s="418"/>
      <c r="J393" s="418"/>
      <c r="K393" s="76"/>
      <c r="L393" s="417">
        <f>(H393*2.7)</f>
        <v>64.800000000000011</v>
      </c>
      <c r="M393" s="418"/>
      <c r="N393" s="418"/>
      <c r="O393"/>
      <c r="P393" s="417">
        <v>65</v>
      </c>
      <c r="Q393" s="418"/>
      <c r="R393" s="418"/>
      <c r="S393"/>
      <c r="T393" s="419">
        <v>64.800000000000011</v>
      </c>
      <c r="U393" s="420"/>
      <c r="V393" s="420"/>
      <c r="W393"/>
      <c r="X393"/>
      <c r="Y393"/>
      <c r="Z393"/>
      <c r="AA393"/>
      <c r="AB393"/>
      <c r="AC393"/>
      <c r="AD393"/>
      <c r="AE393"/>
      <c r="AF393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</row>
    <row r="394" spans="1:58" ht="13" customHeight="1" x14ac:dyDescent="0.25">
      <c r="A394"/>
      <c r="B394" s="472" t="s">
        <v>1977</v>
      </c>
      <c r="C394" s="472" t="s">
        <v>1398</v>
      </c>
      <c r="D394" s="473" t="s">
        <v>735</v>
      </c>
      <c r="E394" s="473" t="s">
        <v>3278</v>
      </c>
      <c r="F394" s="474" t="s">
        <v>793</v>
      </c>
      <c r="G394" s="415"/>
      <c r="H394" s="416">
        <v>52</v>
      </c>
      <c r="I394" s="418"/>
      <c r="J394" s="418"/>
      <c r="K394" s="76"/>
      <c r="L394" s="417">
        <f>(H394*2.7)</f>
        <v>140.4</v>
      </c>
      <c r="M394" s="418"/>
      <c r="N394" s="418"/>
      <c r="O394"/>
      <c r="P394" s="417">
        <v>141</v>
      </c>
      <c r="Q394" s="418"/>
      <c r="R394" s="418"/>
      <c r="S394"/>
      <c r="T394" s="419">
        <v>140.4</v>
      </c>
      <c r="U394" s="420"/>
      <c r="V394" s="420"/>
      <c r="W394"/>
      <c r="X394"/>
      <c r="Y394"/>
      <c r="Z394"/>
      <c r="AA394"/>
      <c r="AB394"/>
      <c r="AC394"/>
      <c r="AD394"/>
      <c r="AE394"/>
      <c r="AF394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</row>
    <row r="395" spans="1:58" ht="13" customHeight="1" x14ac:dyDescent="0.25">
      <c r="A395"/>
      <c r="B395" s="475" t="s">
        <v>1711</v>
      </c>
      <c r="C395" s="475" t="s">
        <v>5009</v>
      </c>
      <c r="D395" s="473" t="s">
        <v>748</v>
      </c>
      <c r="E395" s="473" t="s">
        <v>3278</v>
      </c>
      <c r="F395" s="474" t="s">
        <v>754</v>
      </c>
      <c r="G395" s="415"/>
      <c r="H395" s="421"/>
      <c r="I395" s="355">
        <v>10</v>
      </c>
      <c r="J395" s="355">
        <v>51.33</v>
      </c>
      <c r="K395" s="76"/>
      <c r="L395" s="429">
        <f>(H395*2.7)</f>
        <v>0</v>
      </c>
      <c r="M395" s="429">
        <f>(I395*2.7)</f>
        <v>27</v>
      </c>
      <c r="N395" s="429">
        <f>(J395*2.7)</f>
        <v>138.59100000000001</v>
      </c>
      <c r="O395" s="76"/>
      <c r="P395" s="365"/>
      <c r="Q395" s="429"/>
      <c r="R395" s="429"/>
      <c r="S395" s="76"/>
      <c r="T395" s="422"/>
      <c r="U395" s="430">
        <f>(M395)</f>
        <v>27</v>
      </c>
      <c r="V395" s="430">
        <f>(N395)</f>
        <v>138.59100000000001</v>
      </c>
      <c r="W395"/>
      <c r="X395"/>
      <c r="Y395"/>
      <c r="Z395"/>
      <c r="AA395"/>
      <c r="AB395"/>
      <c r="AC395"/>
      <c r="AD395"/>
      <c r="AE395"/>
      <c r="AF395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</row>
    <row r="396" spans="1:58" ht="13" customHeight="1" x14ac:dyDescent="0.25">
      <c r="A396"/>
      <c r="B396" s="475" t="s">
        <v>2279</v>
      </c>
      <c r="C396" s="475" t="s">
        <v>798</v>
      </c>
      <c r="D396" s="473" t="s">
        <v>1641</v>
      </c>
      <c r="E396" s="473" t="s">
        <v>3278</v>
      </c>
      <c r="F396" s="474" t="s">
        <v>3608</v>
      </c>
      <c r="G396" s="415"/>
      <c r="H396" s="426">
        <v>40</v>
      </c>
      <c r="I396" s="418"/>
      <c r="J396" s="418"/>
      <c r="K396" s="76"/>
      <c r="L396" s="417">
        <f>(H396*2.7)</f>
        <v>108</v>
      </c>
      <c r="M396" s="418"/>
      <c r="N396" s="418"/>
      <c r="O396"/>
      <c r="P396" s="417">
        <v>108</v>
      </c>
      <c r="Q396" s="418"/>
      <c r="R396" s="418"/>
      <c r="S396"/>
      <c r="T396" s="419">
        <v>108</v>
      </c>
      <c r="U396" s="420"/>
      <c r="V396" s="420"/>
      <c r="W396"/>
      <c r="X396"/>
      <c r="Y396"/>
      <c r="Z396"/>
      <c r="AA396"/>
      <c r="AB396"/>
      <c r="AC396"/>
      <c r="AD396"/>
      <c r="AE396"/>
      <c r="AF396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</row>
    <row r="397" spans="1:58" ht="13" customHeight="1" x14ac:dyDescent="0.25">
      <c r="A397"/>
      <c r="B397" s="472" t="s">
        <v>703</v>
      </c>
      <c r="C397" s="472" t="s">
        <v>150</v>
      </c>
      <c r="D397" s="473" t="s">
        <v>736</v>
      </c>
      <c r="E397" s="473" t="s">
        <v>3278</v>
      </c>
      <c r="F397" s="474" t="s">
        <v>754</v>
      </c>
      <c r="G397" s="415"/>
      <c r="H397" s="421"/>
      <c r="I397" s="355">
        <v>11</v>
      </c>
      <c r="J397" s="355">
        <v>53</v>
      </c>
      <c r="K397" s="76"/>
      <c r="L397" s="417">
        <f>(H397*2.7)</f>
        <v>0</v>
      </c>
      <c r="M397" s="417">
        <f>(I397*$L$1)</f>
        <v>0</v>
      </c>
      <c r="N397" s="417">
        <f>(J397*$M$1)</f>
        <v>0</v>
      </c>
      <c r="O397"/>
      <c r="P397" s="418"/>
      <c r="Q397" s="417">
        <v>30</v>
      </c>
      <c r="R397" s="417">
        <v>144</v>
      </c>
      <c r="S397"/>
      <c r="T397" s="422"/>
      <c r="U397" s="419">
        <v>29.700000000000003</v>
      </c>
      <c r="V397" s="419">
        <v>143.10000000000002</v>
      </c>
      <c r="W397"/>
      <c r="X397"/>
      <c r="Y397"/>
      <c r="Z397"/>
      <c r="AA397"/>
      <c r="AB397"/>
      <c r="AC397"/>
      <c r="AD397"/>
      <c r="AE397"/>
      <c r="AF397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</row>
    <row r="398" spans="1:58" ht="13" customHeight="1" x14ac:dyDescent="0.25">
      <c r="A398"/>
      <c r="B398" s="472" t="s">
        <v>3996</v>
      </c>
      <c r="C398" s="472" t="s">
        <v>3997</v>
      </c>
      <c r="D398" s="473" t="s">
        <v>750</v>
      </c>
      <c r="E398" s="473" t="s">
        <v>3278</v>
      </c>
      <c r="F398" s="474" t="s">
        <v>466</v>
      </c>
      <c r="G398" s="415"/>
      <c r="H398" s="416">
        <v>54</v>
      </c>
      <c r="I398" s="418"/>
      <c r="J398" s="418"/>
      <c r="K398" s="76"/>
      <c r="L398" s="417">
        <f>(H398*2.7)</f>
        <v>145.80000000000001</v>
      </c>
      <c r="M398" s="418"/>
      <c r="N398" s="418"/>
      <c r="O398"/>
      <c r="P398" s="417">
        <v>146</v>
      </c>
      <c r="Q398" s="418"/>
      <c r="R398" s="418"/>
      <c r="S398"/>
      <c r="T398" s="419">
        <v>145.80000000000001</v>
      </c>
      <c r="U398" s="420"/>
      <c r="V398" s="420"/>
      <c r="W398"/>
      <c r="X398"/>
      <c r="Y398"/>
      <c r="Z398"/>
      <c r="AA398"/>
      <c r="AB398"/>
      <c r="AC398"/>
      <c r="AD398"/>
      <c r="AE398"/>
      <c r="AF398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</row>
    <row r="399" spans="1:58" ht="13" customHeight="1" x14ac:dyDescent="0.25">
      <c r="A399"/>
      <c r="B399" s="472" t="s">
        <v>2863</v>
      </c>
      <c r="C399" s="472" t="s">
        <v>676</v>
      </c>
      <c r="D399" s="473" t="s">
        <v>782</v>
      </c>
      <c r="E399" s="473" t="s">
        <v>3278</v>
      </c>
      <c r="F399" s="474" t="s">
        <v>765</v>
      </c>
      <c r="G399" s="415"/>
      <c r="H399" s="416">
        <v>59</v>
      </c>
      <c r="I399" s="418"/>
      <c r="J399" s="418"/>
      <c r="K399" s="76"/>
      <c r="L399" s="417">
        <f>(H399*2.7)</f>
        <v>159.30000000000001</v>
      </c>
      <c r="M399" s="418"/>
      <c r="N399" s="418"/>
      <c r="O399"/>
      <c r="P399" s="417">
        <v>160</v>
      </c>
      <c r="Q399" s="418"/>
      <c r="R399" s="418"/>
      <c r="S399"/>
      <c r="T399" s="419">
        <v>159.30000000000001</v>
      </c>
      <c r="U399" s="420"/>
      <c r="V399" s="420"/>
      <c r="W399"/>
      <c r="X399"/>
      <c r="Y399"/>
      <c r="Z399"/>
      <c r="AA399"/>
      <c r="AB399"/>
      <c r="AC399"/>
      <c r="AD399"/>
      <c r="AE399"/>
      <c r="AF3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</row>
    <row r="400" spans="1:58" ht="13" customHeight="1" x14ac:dyDescent="0.25">
      <c r="A400"/>
      <c r="B400" s="472" t="s">
        <v>2870</v>
      </c>
      <c r="C400" s="472" t="s">
        <v>568</v>
      </c>
      <c r="D400" s="473" t="s">
        <v>783</v>
      </c>
      <c r="E400" s="473" t="s">
        <v>3278</v>
      </c>
      <c r="F400" s="474" t="s">
        <v>754</v>
      </c>
      <c r="G400" s="415"/>
      <c r="H400" s="421"/>
      <c r="I400" s="355">
        <v>9</v>
      </c>
      <c r="J400" s="358">
        <v>49.33</v>
      </c>
      <c r="K400" s="76"/>
      <c r="L400" s="417">
        <f>(H400*2.7)</f>
        <v>0</v>
      </c>
      <c r="M400" s="417">
        <f>(I400*$L$1)</f>
        <v>0</v>
      </c>
      <c r="N400" s="417">
        <f>(J400*$M$1)</f>
        <v>0</v>
      </c>
      <c r="O400"/>
      <c r="P400" s="418"/>
      <c r="Q400" s="417">
        <v>25</v>
      </c>
      <c r="R400" s="417">
        <v>134</v>
      </c>
      <c r="S400"/>
      <c r="T400" s="422"/>
      <c r="U400" s="419">
        <v>24.3</v>
      </c>
      <c r="V400" s="419">
        <v>133.191</v>
      </c>
      <c r="W400"/>
      <c r="X400"/>
      <c r="Y400"/>
      <c r="Z400"/>
      <c r="AA400"/>
      <c r="AB400"/>
      <c r="AC400"/>
      <c r="AD400"/>
      <c r="AE400"/>
      <c r="AF400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</row>
    <row r="401" spans="1:58" ht="13" customHeight="1" x14ac:dyDescent="0.25">
      <c r="A401"/>
      <c r="B401" s="472" t="s">
        <v>526</v>
      </c>
      <c r="C401" s="472" t="s">
        <v>120</v>
      </c>
      <c r="D401" s="473" t="s">
        <v>736</v>
      </c>
      <c r="E401" s="478" t="s">
        <v>3278</v>
      </c>
      <c r="F401" s="476" t="s">
        <v>762</v>
      </c>
      <c r="G401" s="425"/>
      <c r="H401" s="416">
        <v>33</v>
      </c>
      <c r="I401" s="418"/>
      <c r="J401" s="418"/>
      <c r="K401" s="76"/>
      <c r="L401" s="417">
        <f>(H401*2.7)</f>
        <v>89.100000000000009</v>
      </c>
      <c r="M401" s="418"/>
      <c r="N401" s="418"/>
      <c r="O401"/>
      <c r="P401" s="417">
        <v>90</v>
      </c>
      <c r="Q401" s="418"/>
      <c r="R401" s="418"/>
      <c r="S401"/>
      <c r="T401" s="419">
        <v>89.100000000000009</v>
      </c>
      <c r="U401" s="420"/>
      <c r="V401" s="420"/>
      <c r="W401"/>
      <c r="X401"/>
      <c r="Y401"/>
      <c r="Z401"/>
      <c r="AA401"/>
      <c r="AB401"/>
      <c r="AC401"/>
      <c r="AD401"/>
      <c r="AE401"/>
      <c r="AF401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</row>
    <row r="402" spans="1:58" ht="13" customHeight="1" x14ac:dyDescent="0.25">
      <c r="A402"/>
      <c r="B402" s="475" t="s">
        <v>2290</v>
      </c>
      <c r="C402" s="475" t="s">
        <v>2291</v>
      </c>
      <c r="D402" s="473" t="s">
        <v>758</v>
      </c>
      <c r="E402" s="473" t="s">
        <v>3278</v>
      </c>
      <c r="F402" s="474" t="s">
        <v>754</v>
      </c>
      <c r="G402" s="415"/>
      <c r="H402" s="421"/>
      <c r="I402" s="355">
        <v>10</v>
      </c>
      <c r="J402" s="355">
        <v>48</v>
      </c>
      <c r="K402" s="76"/>
      <c r="L402" s="417">
        <f>(H402*2.7)</f>
        <v>0</v>
      </c>
      <c r="M402" s="417">
        <f>(I402*$L$1)</f>
        <v>0</v>
      </c>
      <c r="N402" s="417">
        <f>(J402*$M$1)</f>
        <v>0</v>
      </c>
      <c r="O402"/>
      <c r="P402" s="418"/>
      <c r="Q402" s="417">
        <v>27</v>
      </c>
      <c r="R402" s="417">
        <v>130</v>
      </c>
      <c r="S402"/>
      <c r="T402" s="422"/>
      <c r="U402" s="419">
        <v>27</v>
      </c>
      <c r="V402" s="419">
        <v>129.60000000000002</v>
      </c>
      <c r="W402"/>
      <c r="X402"/>
      <c r="Y402"/>
      <c r="Z402"/>
      <c r="AA402"/>
      <c r="AB402"/>
      <c r="AC402"/>
      <c r="AD402"/>
      <c r="AE402"/>
      <c r="AF402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</row>
    <row r="403" spans="1:58" ht="13" customHeight="1" x14ac:dyDescent="0.25">
      <c r="A403"/>
      <c r="B403" s="475" t="s">
        <v>3587</v>
      </c>
      <c r="C403" s="475" t="s">
        <v>461</v>
      </c>
      <c r="D403" s="473" t="s">
        <v>768</v>
      </c>
      <c r="E403" s="473" t="s">
        <v>3278</v>
      </c>
      <c r="F403" s="474" t="s">
        <v>743</v>
      </c>
      <c r="G403" s="415"/>
      <c r="H403" s="421"/>
      <c r="I403" s="355">
        <v>0</v>
      </c>
      <c r="J403" s="355">
        <v>23.33</v>
      </c>
      <c r="K403" s="76"/>
      <c r="L403" s="417">
        <f>(H403*2.7)</f>
        <v>0</v>
      </c>
      <c r="M403" s="417">
        <f>(I403*$L$1)</f>
        <v>0</v>
      </c>
      <c r="N403" s="417">
        <f>(J403*$M$1)</f>
        <v>0</v>
      </c>
      <c r="O403"/>
      <c r="P403" s="418"/>
      <c r="Q403" s="417">
        <f>(M403*$L$1)</f>
        <v>0</v>
      </c>
      <c r="R403" s="417">
        <v>63</v>
      </c>
      <c r="S403"/>
      <c r="T403" s="422"/>
      <c r="U403" s="419">
        <v>0</v>
      </c>
      <c r="V403" s="419">
        <v>62.991</v>
      </c>
      <c r="W403"/>
      <c r="X403"/>
      <c r="Y403"/>
      <c r="Z403"/>
      <c r="AA403"/>
      <c r="AB403"/>
      <c r="AC403"/>
      <c r="AD403"/>
      <c r="AE403"/>
      <c r="AF403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</row>
    <row r="404" spans="1:58" ht="13" customHeight="1" x14ac:dyDescent="0.25">
      <c r="A404"/>
      <c r="B404" s="472" t="s">
        <v>426</v>
      </c>
      <c r="C404" s="472" t="s">
        <v>633</v>
      </c>
      <c r="D404" s="473" t="s">
        <v>735</v>
      </c>
      <c r="E404" s="478" t="s">
        <v>3278</v>
      </c>
      <c r="F404" s="474" t="s">
        <v>746</v>
      </c>
      <c r="G404" s="415"/>
      <c r="H404" s="416">
        <v>42</v>
      </c>
      <c r="I404" s="418"/>
      <c r="J404" s="418"/>
      <c r="K404" s="76"/>
      <c r="L404" s="417">
        <f>(H404*2.7)</f>
        <v>113.4</v>
      </c>
      <c r="M404" s="418"/>
      <c r="N404" s="418"/>
      <c r="O404"/>
      <c r="P404" s="417">
        <v>114</v>
      </c>
      <c r="Q404" s="418"/>
      <c r="R404" s="418"/>
      <c r="S404"/>
      <c r="T404" s="419">
        <v>113.4</v>
      </c>
      <c r="U404" s="420"/>
      <c r="V404" s="420"/>
      <c r="W404"/>
      <c r="X404"/>
      <c r="Y404"/>
      <c r="Z404"/>
      <c r="AA404"/>
      <c r="AB404"/>
      <c r="AC404"/>
      <c r="AD404"/>
      <c r="AE404"/>
      <c r="AF404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</row>
    <row r="405" spans="1:58" ht="13" customHeight="1" x14ac:dyDescent="0.25">
      <c r="A405"/>
      <c r="B405" s="472" t="s">
        <v>1429</v>
      </c>
      <c r="C405" s="472" t="s">
        <v>676</v>
      </c>
      <c r="D405" s="473" t="s">
        <v>795</v>
      </c>
      <c r="E405" s="473" t="s">
        <v>3278</v>
      </c>
      <c r="F405" s="474" t="s">
        <v>754</v>
      </c>
      <c r="G405" s="415"/>
      <c r="H405" s="421"/>
      <c r="I405" s="355">
        <v>11</v>
      </c>
      <c r="J405" s="355">
        <v>55.33</v>
      </c>
      <c r="K405" s="76"/>
      <c r="L405" s="417">
        <f>(H405*2.7)</f>
        <v>0</v>
      </c>
      <c r="M405" s="417">
        <f>(I405*$L$1)</f>
        <v>0</v>
      </c>
      <c r="N405" s="417">
        <f>(J405*$M$1)</f>
        <v>0</v>
      </c>
      <c r="O405"/>
      <c r="P405" s="418"/>
      <c r="Q405" s="417">
        <v>30</v>
      </c>
      <c r="R405" s="417">
        <v>150</v>
      </c>
      <c r="S405"/>
      <c r="T405" s="422"/>
      <c r="U405" s="419">
        <v>29.700000000000003</v>
      </c>
      <c r="V405" s="419">
        <v>149.39099999999999</v>
      </c>
      <c r="W405"/>
      <c r="X405"/>
      <c r="Y405"/>
      <c r="Z405"/>
      <c r="AA405"/>
      <c r="AB405"/>
      <c r="AC405"/>
      <c r="AD405"/>
      <c r="AE405"/>
      <c r="AF405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</row>
    <row r="406" spans="1:58" ht="13" customHeight="1" x14ac:dyDescent="0.25">
      <c r="A406"/>
      <c r="B406" s="472" t="s">
        <v>5083</v>
      </c>
      <c r="C406" s="472" t="s">
        <v>5084</v>
      </c>
      <c r="D406" s="473" t="s">
        <v>784</v>
      </c>
      <c r="E406" s="478" t="s">
        <v>3278</v>
      </c>
      <c r="F406" s="476" t="s">
        <v>743</v>
      </c>
      <c r="G406" s="425"/>
      <c r="H406" s="421"/>
      <c r="I406" s="429">
        <v>0</v>
      </c>
      <c r="J406" s="429">
        <v>23.33</v>
      </c>
      <c r="K406" s="76"/>
      <c r="L406" s="429">
        <f>(H406*2.7)</f>
        <v>0</v>
      </c>
      <c r="M406" s="429">
        <f>(I406*2.7)</f>
        <v>0</v>
      </c>
      <c r="N406" s="429">
        <f>(J406*2.7)</f>
        <v>62.991</v>
      </c>
      <c r="O406" s="76"/>
      <c r="P406" s="429"/>
      <c r="Q406" s="365"/>
      <c r="R406" s="365"/>
      <c r="S406" s="76"/>
      <c r="T406" s="422"/>
      <c r="U406" s="430">
        <f>(M406)</f>
        <v>0</v>
      </c>
      <c r="V406" s="430">
        <f>(N406)</f>
        <v>62.991</v>
      </c>
      <c r="W406"/>
      <c r="X406"/>
      <c r="Y406"/>
      <c r="Z406"/>
      <c r="AA406"/>
      <c r="AB406"/>
      <c r="AC406"/>
      <c r="AD406"/>
      <c r="AE406"/>
      <c r="AF406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</row>
    <row r="407" spans="1:58" ht="13" customHeight="1" x14ac:dyDescent="0.25">
      <c r="A407"/>
      <c r="B407" s="475" t="s">
        <v>5087</v>
      </c>
      <c r="C407" s="475" t="s">
        <v>584</v>
      </c>
      <c r="D407" s="473" t="s">
        <v>769</v>
      </c>
      <c r="E407" s="473" t="s">
        <v>3278</v>
      </c>
      <c r="F407" s="474" t="s">
        <v>743</v>
      </c>
      <c r="G407" s="415"/>
      <c r="H407" s="421"/>
      <c r="I407" s="355">
        <v>1</v>
      </c>
      <c r="J407" s="355">
        <v>23</v>
      </c>
      <c r="K407" s="76"/>
      <c r="L407" s="429">
        <f>(H407*2.7)</f>
        <v>0</v>
      </c>
      <c r="M407" s="429">
        <f>(I407*2.7)</f>
        <v>2.7</v>
      </c>
      <c r="N407" s="429">
        <f>(J407*2.7)</f>
        <v>62.1</v>
      </c>
      <c r="O407" s="76"/>
      <c r="P407" s="365"/>
      <c r="Q407" s="429"/>
      <c r="R407" s="429"/>
      <c r="S407" s="76"/>
      <c r="T407" s="422"/>
      <c r="U407" s="430">
        <f>(M407)</f>
        <v>2.7</v>
      </c>
      <c r="V407" s="430">
        <f>(N407)</f>
        <v>62.1</v>
      </c>
      <c r="W407"/>
      <c r="X407"/>
      <c r="Y407"/>
      <c r="Z407"/>
      <c r="AA407"/>
      <c r="AB407"/>
      <c r="AC407"/>
      <c r="AD407"/>
      <c r="AE407"/>
      <c r="AF407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</row>
    <row r="408" spans="1:58" ht="13" customHeight="1" x14ac:dyDescent="0.25">
      <c r="A408"/>
      <c r="B408" s="472" t="s">
        <v>1278</v>
      </c>
      <c r="C408" s="472" t="s">
        <v>4034</v>
      </c>
      <c r="D408" s="473" t="s">
        <v>764</v>
      </c>
      <c r="E408" s="473" t="s">
        <v>572</v>
      </c>
      <c r="F408" s="474" t="s">
        <v>746</v>
      </c>
      <c r="G408" s="415"/>
      <c r="H408" s="416">
        <v>2</v>
      </c>
      <c r="I408" s="418"/>
      <c r="J408" s="418"/>
      <c r="K408" s="76"/>
      <c r="L408" s="417">
        <f>(H408*2.7)</f>
        <v>5.4</v>
      </c>
      <c r="M408" s="418"/>
      <c r="N408" s="418"/>
      <c r="O408"/>
      <c r="P408" s="417">
        <v>6</v>
      </c>
      <c r="Q408" s="418"/>
      <c r="R408" s="418"/>
      <c r="S408"/>
      <c r="T408" s="419">
        <v>5.4</v>
      </c>
      <c r="U408" s="420"/>
      <c r="V408" s="420"/>
      <c r="W408"/>
      <c r="X408"/>
      <c r="Y408"/>
      <c r="Z408"/>
      <c r="AA408"/>
      <c r="AB408"/>
      <c r="AC408"/>
      <c r="AD408"/>
      <c r="AE408"/>
      <c r="AF408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</row>
    <row r="409" spans="1:58" ht="13" customHeight="1" x14ac:dyDescent="0.25">
      <c r="A409"/>
      <c r="B409" s="475" t="s">
        <v>3581</v>
      </c>
      <c r="C409" s="475" t="s">
        <v>3582</v>
      </c>
      <c r="D409" s="473" t="s">
        <v>764</v>
      </c>
      <c r="E409" s="473" t="s">
        <v>572</v>
      </c>
      <c r="F409" s="474" t="s">
        <v>762</v>
      </c>
      <c r="G409" s="415"/>
      <c r="H409" s="416">
        <v>8</v>
      </c>
      <c r="I409" s="418"/>
      <c r="J409" s="418"/>
      <c r="K409" s="76"/>
      <c r="L409" s="429">
        <f>(H409*2.7)</f>
        <v>21.6</v>
      </c>
      <c r="M409" s="365"/>
      <c r="N409" s="365"/>
      <c r="O409" s="76"/>
      <c r="P409" s="429">
        <v>22</v>
      </c>
      <c r="Q409" s="365"/>
      <c r="R409" s="365"/>
      <c r="S409" s="76"/>
      <c r="T409" s="430">
        <v>21.6</v>
      </c>
      <c r="U409" s="420"/>
      <c r="V409" s="420"/>
      <c r="W409"/>
      <c r="X409"/>
      <c r="Y409"/>
      <c r="Z409"/>
      <c r="AA409"/>
      <c r="AB409"/>
      <c r="AC409"/>
      <c r="AD409"/>
      <c r="AE409"/>
      <c r="AF40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</row>
    <row r="410" spans="1:58" ht="13" customHeight="1" x14ac:dyDescent="0.25">
      <c r="A410"/>
      <c r="B410" s="472" t="s">
        <v>2263</v>
      </c>
      <c r="C410" s="472" t="s">
        <v>714</v>
      </c>
      <c r="D410" s="473" t="s">
        <v>903</v>
      </c>
      <c r="E410" s="473" t="s">
        <v>572</v>
      </c>
      <c r="F410" s="474" t="s">
        <v>772</v>
      </c>
      <c r="G410" s="415"/>
      <c r="H410" s="416">
        <v>59</v>
      </c>
      <c r="I410" s="418"/>
      <c r="J410" s="418"/>
      <c r="K410" s="76"/>
      <c r="L410" s="417">
        <f>(H410*2.7)</f>
        <v>159.30000000000001</v>
      </c>
      <c r="M410" s="418"/>
      <c r="N410" s="418"/>
      <c r="O410"/>
      <c r="P410" s="417">
        <v>160</v>
      </c>
      <c r="Q410" s="418"/>
      <c r="R410" s="418"/>
      <c r="S410"/>
      <c r="T410" s="419">
        <v>159.30000000000001</v>
      </c>
      <c r="U410" s="420"/>
      <c r="V410" s="420"/>
      <c r="W410"/>
      <c r="X410"/>
      <c r="Y410"/>
      <c r="Z410"/>
      <c r="AA410"/>
      <c r="AB410"/>
      <c r="AC410"/>
      <c r="AD410"/>
      <c r="AE410"/>
      <c r="AF410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</row>
    <row r="411" spans="1:58" ht="13" customHeight="1" x14ac:dyDescent="0.25">
      <c r="A411"/>
      <c r="B411" s="475" t="s">
        <v>4839</v>
      </c>
      <c r="C411" s="475" t="s">
        <v>1994</v>
      </c>
      <c r="D411" s="473" t="s">
        <v>750</v>
      </c>
      <c r="E411" s="473" t="s">
        <v>572</v>
      </c>
      <c r="F411" s="474" t="s">
        <v>743</v>
      </c>
      <c r="G411" s="415"/>
      <c r="H411" s="523"/>
      <c r="I411" s="355">
        <v>1</v>
      </c>
      <c r="J411" s="355">
        <v>22.33</v>
      </c>
      <c r="K411" s="76"/>
      <c r="L411" s="429">
        <f>(H411*2.7)</f>
        <v>0</v>
      </c>
      <c r="M411" s="429">
        <f>(I411*2.7)</f>
        <v>2.7</v>
      </c>
      <c r="N411" s="429">
        <f>(J411*2.7)</f>
        <v>60.290999999999997</v>
      </c>
      <c r="O411" s="76"/>
      <c r="P411" s="365"/>
      <c r="Q411" s="429"/>
      <c r="R411" s="429"/>
      <c r="S411" s="76"/>
      <c r="T411" s="422"/>
      <c r="U411" s="430">
        <f>(M411)</f>
        <v>2.7</v>
      </c>
      <c r="V411" s="430">
        <f>(N411)</f>
        <v>60.290999999999997</v>
      </c>
      <c r="W411"/>
      <c r="X411"/>
      <c r="Y411"/>
      <c r="Z411"/>
      <c r="AA411"/>
      <c r="AB411"/>
      <c r="AC411"/>
      <c r="AD411"/>
      <c r="AE411"/>
      <c r="AF411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</row>
    <row r="412" spans="1:58" ht="13" customHeight="1" x14ac:dyDescent="0.25">
      <c r="A412"/>
      <c r="B412" s="475" t="s">
        <v>2599</v>
      </c>
      <c r="C412" s="475" t="s">
        <v>2601</v>
      </c>
      <c r="D412" s="473" t="s">
        <v>752</v>
      </c>
      <c r="E412" s="473" t="s">
        <v>572</v>
      </c>
      <c r="F412" s="474" t="s">
        <v>746</v>
      </c>
      <c r="G412" s="415"/>
      <c r="H412" s="426">
        <v>39</v>
      </c>
      <c r="I412" s="418"/>
      <c r="J412" s="418"/>
      <c r="K412" s="76"/>
      <c r="L412" s="417">
        <f>(H412*2.7)</f>
        <v>105.30000000000001</v>
      </c>
      <c r="M412" s="418"/>
      <c r="N412" s="418"/>
      <c r="O412"/>
      <c r="P412" s="417">
        <v>106</v>
      </c>
      <c r="Q412" s="418"/>
      <c r="R412" s="418"/>
      <c r="S412"/>
      <c r="T412" s="419">
        <v>105.30000000000001</v>
      </c>
      <c r="U412" s="420"/>
      <c r="V412" s="420"/>
      <c r="W412"/>
      <c r="X412"/>
      <c r="Y412"/>
      <c r="Z412"/>
      <c r="AA412"/>
      <c r="AB412"/>
      <c r="AC412"/>
      <c r="AD412"/>
      <c r="AE412"/>
      <c r="AF412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</row>
    <row r="413" spans="1:58" ht="13" customHeight="1" x14ac:dyDescent="0.25">
      <c r="A413"/>
      <c r="B413" s="472" t="s">
        <v>731</v>
      </c>
      <c r="C413" s="472" t="s">
        <v>786</v>
      </c>
      <c r="D413" s="473" t="s">
        <v>757</v>
      </c>
      <c r="E413" s="478" t="s">
        <v>572</v>
      </c>
      <c r="F413" s="476" t="s">
        <v>772</v>
      </c>
      <c r="G413" s="425"/>
      <c r="H413" s="416">
        <v>49</v>
      </c>
      <c r="I413" s="418"/>
      <c r="J413" s="418"/>
      <c r="K413" s="76"/>
      <c r="L413" s="417">
        <f>(H413*2.7)</f>
        <v>132.30000000000001</v>
      </c>
      <c r="M413" s="418"/>
      <c r="N413" s="418"/>
      <c r="O413"/>
      <c r="P413" s="417">
        <v>133</v>
      </c>
      <c r="Q413" s="418"/>
      <c r="R413" s="418"/>
      <c r="S413"/>
      <c r="T413" s="419">
        <v>132.30000000000001</v>
      </c>
      <c r="U413" s="420"/>
      <c r="V413" s="420"/>
      <c r="W413"/>
      <c r="X413"/>
      <c r="Y413"/>
      <c r="Z413"/>
      <c r="AA413"/>
      <c r="AB413"/>
      <c r="AC413"/>
      <c r="AD413"/>
      <c r="AE413"/>
      <c r="AF413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</row>
    <row r="414" spans="1:58" ht="13" customHeight="1" x14ac:dyDescent="0.25">
      <c r="A414"/>
      <c r="B414" s="472" t="s">
        <v>4077</v>
      </c>
      <c r="C414" s="472" t="s">
        <v>1689</v>
      </c>
      <c r="D414" s="473" t="s">
        <v>764</v>
      </c>
      <c r="E414" s="473" t="s">
        <v>572</v>
      </c>
      <c r="F414" s="474" t="s">
        <v>743</v>
      </c>
      <c r="G414" s="415"/>
      <c r="H414" s="421"/>
      <c r="I414" s="355">
        <v>0</v>
      </c>
      <c r="J414" s="355">
        <v>0</v>
      </c>
      <c r="K414" s="76"/>
      <c r="L414" s="417">
        <f>(H414*2.7)</f>
        <v>0</v>
      </c>
      <c r="M414" s="417">
        <f>(I414*$L$1)</f>
        <v>0</v>
      </c>
      <c r="N414" s="417">
        <f>(J414*$M$1)</f>
        <v>0</v>
      </c>
      <c r="O414"/>
      <c r="P414" s="418"/>
      <c r="Q414" s="417">
        <f>(M414*$L$1)</f>
        <v>0</v>
      </c>
      <c r="R414" s="417">
        <v>0</v>
      </c>
      <c r="S414"/>
      <c r="T414" s="422"/>
      <c r="U414" s="419">
        <v>0</v>
      </c>
      <c r="V414" s="419">
        <v>0</v>
      </c>
      <c r="W414"/>
      <c r="X414"/>
      <c r="Y414"/>
      <c r="Z414"/>
      <c r="AA414"/>
      <c r="AB414"/>
      <c r="AC414"/>
      <c r="AD414"/>
      <c r="AE414"/>
      <c r="AF414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</row>
    <row r="415" spans="1:58" ht="13" customHeight="1" x14ac:dyDescent="0.25">
      <c r="A415"/>
      <c r="B415" s="475" t="s">
        <v>2607</v>
      </c>
      <c r="C415" s="475" t="s">
        <v>702</v>
      </c>
      <c r="D415" s="473" t="s">
        <v>818</v>
      </c>
      <c r="E415" s="473" t="s">
        <v>572</v>
      </c>
      <c r="F415" s="474" t="s">
        <v>743</v>
      </c>
      <c r="G415" s="415"/>
      <c r="H415" s="421"/>
      <c r="I415" s="358">
        <v>0</v>
      </c>
      <c r="J415" s="358">
        <v>22.33</v>
      </c>
      <c r="K415" s="76"/>
      <c r="L415" s="417">
        <f>(H415*2.7)</f>
        <v>0</v>
      </c>
      <c r="M415" s="417">
        <f>(I415*$L$1)</f>
        <v>0</v>
      </c>
      <c r="N415" s="417">
        <f>(J415*$M$1)</f>
        <v>0</v>
      </c>
      <c r="O415"/>
      <c r="P415" s="418"/>
      <c r="Q415" s="417">
        <f>(M415*$L$1)</f>
        <v>0</v>
      </c>
      <c r="R415" s="417">
        <v>61</v>
      </c>
      <c r="S415"/>
      <c r="T415" s="422"/>
      <c r="U415" s="419">
        <v>0</v>
      </c>
      <c r="V415" s="419">
        <v>60.290999999999997</v>
      </c>
      <c r="W415"/>
      <c r="X415"/>
      <c r="Y415"/>
      <c r="Z415"/>
      <c r="AA415"/>
      <c r="AB415"/>
      <c r="AC415"/>
      <c r="AD415"/>
      <c r="AE415"/>
      <c r="AF415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</row>
    <row r="416" spans="1:58" ht="13" customHeight="1" x14ac:dyDescent="0.25">
      <c r="A416"/>
      <c r="B416" s="477" t="s">
        <v>1965</v>
      </c>
      <c r="C416" s="477" t="s">
        <v>718</v>
      </c>
      <c r="D416" s="473" t="s">
        <v>761</v>
      </c>
      <c r="E416" s="478" t="s">
        <v>572</v>
      </c>
      <c r="F416" s="474" t="s">
        <v>772</v>
      </c>
      <c r="G416" s="415"/>
      <c r="H416" s="416">
        <v>25</v>
      </c>
      <c r="I416" s="418"/>
      <c r="J416" s="418"/>
      <c r="K416" s="76"/>
      <c r="L416" s="417">
        <f>(H416*2.7)</f>
        <v>67.5</v>
      </c>
      <c r="M416" s="418"/>
      <c r="N416" s="418"/>
      <c r="O416"/>
      <c r="P416" s="417">
        <v>68</v>
      </c>
      <c r="Q416" s="418"/>
      <c r="R416" s="418"/>
      <c r="S416"/>
      <c r="T416" s="419">
        <v>67.5</v>
      </c>
      <c r="U416" s="420"/>
      <c r="V416" s="420"/>
      <c r="W416"/>
      <c r="X416"/>
      <c r="Y416"/>
      <c r="Z416"/>
      <c r="AA416"/>
      <c r="AB416"/>
      <c r="AC416"/>
      <c r="AD416"/>
      <c r="AE416"/>
      <c r="AF416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</row>
    <row r="417" spans="1:58" ht="13" customHeight="1" x14ac:dyDescent="0.25">
      <c r="A417"/>
      <c r="B417" s="472" t="s">
        <v>2862</v>
      </c>
      <c r="C417" s="472" t="s">
        <v>771</v>
      </c>
      <c r="D417" s="473" t="s">
        <v>667</v>
      </c>
      <c r="E417" s="473" t="s">
        <v>572</v>
      </c>
      <c r="F417" s="474" t="s">
        <v>746</v>
      </c>
      <c r="G417" s="415"/>
      <c r="H417" s="416">
        <v>57</v>
      </c>
      <c r="I417" s="418"/>
      <c r="J417" s="418"/>
      <c r="K417" s="76"/>
      <c r="L417" s="417">
        <f>(H417*2.7)</f>
        <v>153.9</v>
      </c>
      <c r="M417" s="418"/>
      <c r="N417" s="418"/>
      <c r="O417"/>
      <c r="P417" s="417">
        <v>154</v>
      </c>
      <c r="Q417" s="418"/>
      <c r="R417" s="418"/>
      <c r="S417"/>
      <c r="T417" s="419">
        <v>153.9</v>
      </c>
      <c r="U417" s="420"/>
      <c r="V417" s="420"/>
      <c r="W417"/>
      <c r="X417"/>
      <c r="Y417"/>
      <c r="Z417"/>
      <c r="AA417"/>
      <c r="AB417"/>
      <c r="AC417"/>
      <c r="AD417"/>
      <c r="AE417"/>
      <c r="AF417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</row>
    <row r="418" spans="1:58" ht="13" customHeight="1" x14ac:dyDescent="0.25">
      <c r="A418"/>
      <c r="B418" s="472" t="s">
        <v>4882</v>
      </c>
      <c r="C418" s="472" t="s">
        <v>3517</v>
      </c>
      <c r="D418" s="473" t="s">
        <v>795</v>
      </c>
      <c r="E418" s="478" t="s">
        <v>572</v>
      </c>
      <c r="F418" s="476" t="s">
        <v>793</v>
      </c>
      <c r="G418" s="425"/>
      <c r="H418" s="416">
        <v>11</v>
      </c>
      <c r="I418" s="392"/>
      <c r="J418" s="392"/>
      <c r="K418" s="76"/>
      <c r="L418" s="429">
        <f>(H418*2.7)</f>
        <v>29.700000000000003</v>
      </c>
      <c r="M418" s="429">
        <f>(I418*2.7)</f>
        <v>0</v>
      </c>
      <c r="N418" s="429">
        <f>(J418*2.7)</f>
        <v>0</v>
      </c>
      <c r="O418" s="76"/>
      <c r="P418" s="429"/>
      <c r="Q418" s="365"/>
      <c r="R418" s="365"/>
      <c r="S418" s="76"/>
      <c r="T418" s="430">
        <f>(L418)</f>
        <v>29.700000000000003</v>
      </c>
      <c r="U418" s="420"/>
      <c r="V418" s="420"/>
      <c r="W418"/>
      <c r="X418"/>
      <c r="Y418"/>
      <c r="Z418"/>
      <c r="AA418"/>
      <c r="AB418"/>
      <c r="AC418"/>
      <c r="AD418"/>
      <c r="AE418"/>
      <c r="AF418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</row>
    <row r="419" spans="1:58" ht="13" customHeight="1" x14ac:dyDescent="0.25">
      <c r="A419"/>
      <c r="B419" s="472" t="s">
        <v>3560</v>
      </c>
      <c r="C419" s="472" t="s">
        <v>679</v>
      </c>
      <c r="D419" s="473" t="s">
        <v>763</v>
      </c>
      <c r="E419" s="473" t="s">
        <v>572</v>
      </c>
      <c r="F419" s="474" t="s">
        <v>743</v>
      </c>
      <c r="G419" s="415"/>
      <c r="H419" s="421"/>
      <c r="I419" s="355">
        <v>0</v>
      </c>
      <c r="J419" s="355">
        <v>22</v>
      </c>
      <c r="K419" s="76"/>
      <c r="L419" s="429">
        <f>(H419*2.7)</f>
        <v>0</v>
      </c>
      <c r="M419" s="429">
        <f>(I419*2.7)</f>
        <v>0</v>
      </c>
      <c r="N419" s="429">
        <f>(J419*2.7)</f>
        <v>59.400000000000006</v>
      </c>
      <c r="O419" s="76"/>
      <c r="P419" s="365"/>
      <c r="Q419" s="429">
        <f>(M419*$L$1)</f>
        <v>0</v>
      </c>
      <c r="R419" s="429">
        <v>60</v>
      </c>
      <c r="S419" s="76"/>
      <c r="T419" s="422"/>
      <c r="U419" s="430">
        <v>0</v>
      </c>
      <c r="V419" s="430">
        <v>59.400000000000006</v>
      </c>
      <c r="W419"/>
      <c r="X419"/>
      <c r="Y419"/>
      <c r="Z419"/>
      <c r="AA419"/>
      <c r="AB419"/>
      <c r="AC419"/>
      <c r="AD419"/>
      <c r="AE419"/>
      <c r="AF41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</row>
    <row r="420" spans="1:58" ht="13" customHeight="1" x14ac:dyDescent="0.25">
      <c r="A420"/>
      <c r="B420" s="475" t="s">
        <v>2609</v>
      </c>
      <c r="C420" s="475" t="s">
        <v>755</v>
      </c>
      <c r="D420" s="473" t="s">
        <v>761</v>
      </c>
      <c r="E420" s="473" t="s">
        <v>572</v>
      </c>
      <c r="F420" s="474" t="s">
        <v>746</v>
      </c>
      <c r="G420" s="415"/>
      <c r="H420" s="416">
        <v>57</v>
      </c>
      <c r="I420" s="418"/>
      <c r="J420" s="418"/>
      <c r="K420" s="76"/>
      <c r="L420" s="417">
        <f>(H420*2.7)</f>
        <v>153.9</v>
      </c>
      <c r="M420" s="418"/>
      <c r="N420" s="418"/>
      <c r="O420"/>
      <c r="P420" s="417">
        <v>154</v>
      </c>
      <c r="Q420" s="418"/>
      <c r="R420" s="418"/>
      <c r="S420"/>
      <c r="T420" s="419">
        <v>153.9</v>
      </c>
      <c r="U420" s="420"/>
      <c r="V420" s="420"/>
      <c r="W420"/>
      <c r="X420"/>
      <c r="Y420"/>
      <c r="Z420"/>
      <c r="AA420"/>
      <c r="AB420"/>
      <c r="AC420"/>
      <c r="AD420"/>
      <c r="AE420"/>
      <c r="AF420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</row>
    <row r="421" spans="1:58" ht="13" customHeight="1" x14ac:dyDescent="0.25">
      <c r="A421"/>
      <c r="B421" s="475" t="s">
        <v>3232</v>
      </c>
      <c r="C421" s="472" t="s">
        <v>832</v>
      </c>
      <c r="D421" s="473" t="s">
        <v>752</v>
      </c>
      <c r="E421" s="478" t="s">
        <v>572</v>
      </c>
      <c r="F421" s="474" t="s">
        <v>762</v>
      </c>
      <c r="G421" s="415"/>
      <c r="H421" s="416">
        <v>23</v>
      </c>
      <c r="I421" s="418"/>
      <c r="J421" s="418"/>
      <c r="K421" s="76"/>
      <c r="L421" s="417">
        <f>(H421*2.7)</f>
        <v>62.1</v>
      </c>
      <c r="M421" s="418"/>
      <c r="N421" s="418"/>
      <c r="O421"/>
      <c r="P421" s="417">
        <v>63</v>
      </c>
      <c r="Q421" s="418"/>
      <c r="R421" s="418"/>
      <c r="S421"/>
      <c r="T421" s="419">
        <v>62.1</v>
      </c>
      <c r="U421" s="420"/>
      <c r="V421" s="420"/>
      <c r="W421"/>
      <c r="X421"/>
      <c r="Y421"/>
      <c r="Z421"/>
      <c r="AA421"/>
      <c r="AB421"/>
      <c r="AC421"/>
      <c r="AD421"/>
      <c r="AE421"/>
      <c r="AF421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</row>
    <row r="422" spans="1:58" ht="13" customHeight="1" x14ac:dyDescent="0.25">
      <c r="A422"/>
      <c r="B422" s="477" t="s">
        <v>1966</v>
      </c>
      <c r="C422" s="477" t="s">
        <v>774</v>
      </c>
      <c r="D422" s="473" t="s">
        <v>750</v>
      </c>
      <c r="E422" s="473" t="s">
        <v>572</v>
      </c>
      <c r="F422" s="474" t="s">
        <v>754</v>
      </c>
      <c r="G422" s="415"/>
      <c r="H422" s="421"/>
      <c r="I422" s="355">
        <v>10</v>
      </c>
      <c r="J422" s="355">
        <v>59.67</v>
      </c>
      <c r="K422" s="76"/>
      <c r="L422" s="417">
        <f>(H422*2.7)</f>
        <v>0</v>
      </c>
      <c r="M422" s="417">
        <f>(I422*$L$1)</f>
        <v>0</v>
      </c>
      <c r="N422" s="417">
        <f>(J422*$M$1)</f>
        <v>0</v>
      </c>
      <c r="O422"/>
      <c r="P422" s="418"/>
      <c r="Q422" s="417">
        <v>27</v>
      </c>
      <c r="R422" s="417">
        <v>162</v>
      </c>
      <c r="S422"/>
      <c r="T422" s="422"/>
      <c r="U422" s="419">
        <v>27</v>
      </c>
      <c r="V422" s="419">
        <v>161.10900000000001</v>
      </c>
      <c r="W422"/>
      <c r="X422"/>
      <c r="Y422"/>
      <c r="Z422"/>
      <c r="AA422"/>
      <c r="AB422"/>
      <c r="AC422"/>
      <c r="AD422"/>
      <c r="AE422"/>
      <c r="AF422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</row>
    <row r="423" spans="1:58" ht="13" customHeight="1" x14ac:dyDescent="0.25">
      <c r="A423"/>
      <c r="B423" s="472" t="s">
        <v>3197</v>
      </c>
      <c r="C423" s="472" t="s">
        <v>677</v>
      </c>
      <c r="D423" s="473" t="s">
        <v>777</v>
      </c>
      <c r="E423" s="473" t="s">
        <v>572</v>
      </c>
      <c r="F423" s="474" t="s">
        <v>754</v>
      </c>
      <c r="G423" s="415"/>
      <c r="H423" s="421"/>
      <c r="I423" s="355">
        <v>11</v>
      </c>
      <c r="J423" s="355">
        <v>57.33</v>
      </c>
      <c r="K423" s="76"/>
      <c r="L423" s="417">
        <f>(H423*2.7)</f>
        <v>0</v>
      </c>
      <c r="M423" s="417">
        <f>(I423*$L$1)</f>
        <v>0</v>
      </c>
      <c r="N423" s="417">
        <f>(J423*$M$1)</f>
        <v>0</v>
      </c>
      <c r="O423"/>
      <c r="P423" s="418"/>
      <c r="Q423" s="417">
        <v>30</v>
      </c>
      <c r="R423" s="417">
        <v>155</v>
      </c>
      <c r="S423"/>
      <c r="T423" s="422"/>
      <c r="U423" s="419">
        <v>29.700000000000003</v>
      </c>
      <c r="V423" s="419">
        <v>154.791</v>
      </c>
      <c r="W423"/>
      <c r="X423"/>
      <c r="Y423"/>
      <c r="Z423"/>
      <c r="AA423"/>
      <c r="AB423"/>
      <c r="AC423"/>
      <c r="AD423"/>
      <c r="AE423"/>
      <c r="AF423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</row>
    <row r="424" spans="1:58" ht="13" customHeight="1" x14ac:dyDescent="0.25">
      <c r="A424"/>
      <c r="B424" s="472" t="s">
        <v>1726</v>
      </c>
      <c r="C424" s="472" t="s">
        <v>1725</v>
      </c>
      <c r="D424" s="473" t="s">
        <v>818</v>
      </c>
      <c r="E424" s="473" t="s">
        <v>572</v>
      </c>
      <c r="F424" s="474" t="s">
        <v>762</v>
      </c>
      <c r="G424" s="415"/>
      <c r="H424" s="416">
        <v>46</v>
      </c>
      <c r="I424" s="418"/>
      <c r="J424" s="418"/>
      <c r="K424" s="76"/>
      <c r="L424" s="417">
        <f>(H424*2.7)</f>
        <v>124.2</v>
      </c>
      <c r="M424" s="418"/>
      <c r="N424" s="418"/>
      <c r="O424"/>
      <c r="P424" s="417">
        <v>125</v>
      </c>
      <c r="Q424" s="418"/>
      <c r="R424" s="418"/>
      <c r="S424"/>
      <c r="T424" s="419">
        <v>124.2</v>
      </c>
      <c r="U424" s="420"/>
      <c r="V424" s="420"/>
      <c r="W424"/>
      <c r="X424"/>
      <c r="Y424"/>
      <c r="Z424"/>
      <c r="AA424"/>
      <c r="AB424"/>
      <c r="AC424"/>
      <c r="AD424"/>
      <c r="AE424"/>
      <c r="AF424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</row>
    <row r="425" spans="1:58" ht="13" customHeight="1" x14ac:dyDescent="0.25">
      <c r="A425"/>
      <c r="B425" s="475" t="s">
        <v>4905</v>
      </c>
      <c r="C425" s="475" t="s">
        <v>4906</v>
      </c>
      <c r="D425" s="473" t="s">
        <v>784</v>
      </c>
      <c r="E425" s="473" t="s">
        <v>572</v>
      </c>
      <c r="F425" s="474" t="s">
        <v>793</v>
      </c>
      <c r="G425" s="415"/>
      <c r="H425" s="416">
        <v>43</v>
      </c>
      <c r="I425" s="418"/>
      <c r="J425" s="418"/>
      <c r="K425" s="76"/>
      <c r="L425" s="429">
        <f>(H425*2.7)</f>
        <v>116.10000000000001</v>
      </c>
      <c r="M425" s="429">
        <f>(I425*2.7)</f>
        <v>0</v>
      </c>
      <c r="N425" s="429">
        <f>(J425*2.7)</f>
        <v>0</v>
      </c>
      <c r="O425" s="76"/>
      <c r="P425" s="365"/>
      <c r="Q425" s="429"/>
      <c r="R425" s="429"/>
      <c r="S425" s="76"/>
      <c r="T425" s="430">
        <f>(L425)</f>
        <v>116.10000000000001</v>
      </c>
      <c r="U425" s="420"/>
      <c r="V425" s="420"/>
      <c r="W425"/>
      <c r="X425"/>
      <c r="Y425"/>
      <c r="Z425"/>
      <c r="AA425"/>
      <c r="AB425"/>
      <c r="AC425"/>
      <c r="AD425"/>
      <c r="AE425"/>
      <c r="AF425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</row>
    <row r="426" spans="1:58" ht="13" customHeight="1" x14ac:dyDescent="0.25">
      <c r="A426"/>
      <c r="B426" s="472" t="s">
        <v>3943</v>
      </c>
      <c r="C426" s="472" t="s">
        <v>715</v>
      </c>
      <c r="D426" s="473" t="s">
        <v>782</v>
      </c>
      <c r="E426" s="473" t="s">
        <v>572</v>
      </c>
      <c r="F426" s="474" t="s">
        <v>3608</v>
      </c>
      <c r="G426" s="415"/>
      <c r="H426" s="416">
        <v>53</v>
      </c>
      <c r="I426" s="418"/>
      <c r="J426" s="418"/>
      <c r="K426" s="76"/>
      <c r="L426" s="417">
        <f>(H426*2.7)</f>
        <v>143.10000000000002</v>
      </c>
      <c r="M426" s="418"/>
      <c r="N426" s="418"/>
      <c r="O426"/>
      <c r="P426" s="417">
        <v>144</v>
      </c>
      <c r="Q426" s="418"/>
      <c r="R426" s="418"/>
      <c r="S426"/>
      <c r="T426" s="419">
        <v>143.10000000000002</v>
      </c>
      <c r="U426" s="420"/>
      <c r="V426" s="420"/>
      <c r="W426"/>
      <c r="X426"/>
      <c r="Y426"/>
      <c r="Z426"/>
      <c r="AA426"/>
      <c r="AB426"/>
      <c r="AC426"/>
      <c r="AD426"/>
      <c r="AE426"/>
      <c r="AF426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</row>
    <row r="427" spans="1:58" ht="13" customHeight="1" x14ac:dyDescent="0.25">
      <c r="A427"/>
      <c r="B427" s="475" t="s">
        <v>3193</v>
      </c>
      <c r="C427" s="475" t="s">
        <v>3194</v>
      </c>
      <c r="D427" s="473" t="s">
        <v>775</v>
      </c>
      <c r="E427" s="473" t="s">
        <v>572</v>
      </c>
      <c r="F427" s="474" t="s">
        <v>746</v>
      </c>
      <c r="G427" s="415"/>
      <c r="H427" s="426">
        <v>41</v>
      </c>
      <c r="I427" s="418"/>
      <c r="J427" s="418"/>
      <c r="K427" s="76"/>
      <c r="L427" s="417">
        <f>(H427*2.7)</f>
        <v>110.7</v>
      </c>
      <c r="M427" s="418"/>
      <c r="N427" s="418"/>
      <c r="O427"/>
      <c r="P427" s="417">
        <v>111</v>
      </c>
      <c r="Q427" s="418"/>
      <c r="R427" s="418"/>
      <c r="S427"/>
      <c r="T427" s="419">
        <v>110.7</v>
      </c>
      <c r="U427" s="420"/>
      <c r="V427" s="420"/>
      <c r="W427"/>
      <c r="X427"/>
      <c r="Y427"/>
      <c r="Z427"/>
      <c r="AA427"/>
      <c r="AB427"/>
      <c r="AC427"/>
      <c r="AD427"/>
      <c r="AE427"/>
      <c r="AF427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</row>
    <row r="428" spans="1:58" ht="13" customHeight="1" x14ac:dyDescent="0.25">
      <c r="A428"/>
      <c r="B428" s="475" t="s">
        <v>2529</v>
      </c>
      <c r="C428" s="475" t="s">
        <v>693</v>
      </c>
      <c r="D428" s="473" t="s">
        <v>752</v>
      </c>
      <c r="E428" s="473" t="s">
        <v>572</v>
      </c>
      <c r="F428" s="474" t="s">
        <v>762</v>
      </c>
      <c r="G428" s="415"/>
      <c r="H428" s="416">
        <v>26</v>
      </c>
      <c r="I428" s="418"/>
      <c r="J428" s="418"/>
      <c r="K428" s="76"/>
      <c r="L428" s="429">
        <f>(H428*2.7)</f>
        <v>70.2</v>
      </c>
      <c r="M428" s="429">
        <f>(I428*2.7)</f>
        <v>0</v>
      </c>
      <c r="N428" s="429">
        <f>(J428*2.7)</f>
        <v>0</v>
      </c>
      <c r="O428" s="76"/>
      <c r="P428" s="365"/>
      <c r="Q428" s="429"/>
      <c r="R428" s="429"/>
      <c r="S428" s="76"/>
      <c r="T428" s="430">
        <f>(L428)</f>
        <v>70.2</v>
      </c>
      <c r="U428" s="420"/>
      <c r="V428" s="420"/>
      <c r="W428"/>
      <c r="X428"/>
      <c r="Y428"/>
      <c r="Z428"/>
      <c r="AA428"/>
      <c r="AB428"/>
      <c r="AC428"/>
      <c r="AD428"/>
      <c r="AE428"/>
      <c r="AF428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</row>
    <row r="429" spans="1:58" ht="13" customHeight="1" x14ac:dyDescent="0.25">
      <c r="A429"/>
      <c r="B429" s="472" t="s">
        <v>1666</v>
      </c>
      <c r="C429" s="472" t="s">
        <v>2889</v>
      </c>
      <c r="D429" s="473" t="s">
        <v>776</v>
      </c>
      <c r="E429" s="473" t="s">
        <v>572</v>
      </c>
      <c r="F429" s="474" t="s">
        <v>3608</v>
      </c>
      <c r="G429" s="415"/>
      <c r="H429" s="416">
        <v>38</v>
      </c>
      <c r="I429" s="418"/>
      <c r="J429" s="418"/>
      <c r="K429" s="76"/>
      <c r="L429" s="429">
        <f>(H429*2.7)</f>
        <v>102.60000000000001</v>
      </c>
      <c r="M429" s="429">
        <f>(I429*2.7)</f>
        <v>0</v>
      </c>
      <c r="N429" s="429">
        <f>(J429*2.7)</f>
        <v>0</v>
      </c>
      <c r="O429" s="76"/>
      <c r="P429" s="429">
        <v>103</v>
      </c>
      <c r="Q429" s="365"/>
      <c r="R429" s="365"/>
      <c r="S429" s="76"/>
      <c r="T429" s="430">
        <v>102.60000000000001</v>
      </c>
      <c r="U429" s="420"/>
      <c r="V429" s="420"/>
      <c r="W429"/>
      <c r="X429"/>
      <c r="Y429"/>
      <c r="Z429"/>
      <c r="AA429"/>
      <c r="AB429"/>
      <c r="AC429"/>
      <c r="AD429"/>
      <c r="AE429"/>
      <c r="AF42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</row>
    <row r="430" spans="1:58" ht="13" customHeight="1" x14ac:dyDescent="0.25">
      <c r="A430"/>
      <c r="B430" s="472" t="s">
        <v>2570</v>
      </c>
      <c r="C430" s="472" t="s">
        <v>2571</v>
      </c>
      <c r="D430" s="473" t="s">
        <v>734</v>
      </c>
      <c r="E430" s="473" t="s">
        <v>572</v>
      </c>
      <c r="F430" s="476" t="s">
        <v>746</v>
      </c>
      <c r="G430" s="425"/>
      <c r="H430" s="416">
        <v>43</v>
      </c>
      <c r="I430" s="418"/>
      <c r="J430" s="418"/>
      <c r="K430" s="76"/>
      <c r="L430" s="417">
        <f>(H430*2.7)</f>
        <v>116.10000000000001</v>
      </c>
      <c r="M430" s="418"/>
      <c r="N430" s="418"/>
      <c r="O430"/>
      <c r="P430" s="417">
        <v>117</v>
      </c>
      <c r="Q430" s="418"/>
      <c r="R430" s="418"/>
      <c r="S430"/>
      <c r="T430" s="419">
        <v>116.10000000000001</v>
      </c>
      <c r="U430" s="420"/>
      <c r="V430" s="420"/>
      <c r="W430"/>
      <c r="X430"/>
      <c r="Y430"/>
      <c r="Z430"/>
      <c r="AA430"/>
      <c r="AB430"/>
      <c r="AC430"/>
      <c r="AD430"/>
      <c r="AE430"/>
      <c r="AF430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</row>
    <row r="431" spans="1:58" ht="13" customHeight="1" x14ac:dyDescent="0.25">
      <c r="A431"/>
      <c r="B431" s="472" t="s">
        <v>802</v>
      </c>
      <c r="C431" s="472" t="s">
        <v>654</v>
      </c>
      <c r="D431" s="473" t="s">
        <v>764</v>
      </c>
      <c r="E431" s="473" t="s">
        <v>572</v>
      </c>
      <c r="F431" s="476" t="s">
        <v>754</v>
      </c>
      <c r="G431" s="425"/>
      <c r="H431" s="421"/>
      <c r="I431" s="429">
        <v>0</v>
      </c>
      <c r="J431" s="429">
        <v>0</v>
      </c>
      <c r="K431" s="76"/>
      <c r="L431" s="417">
        <f>(H431*2.7)</f>
        <v>0</v>
      </c>
      <c r="M431" s="418"/>
      <c r="N431" s="418"/>
      <c r="O431"/>
      <c r="P431" s="417"/>
      <c r="Q431" s="418"/>
      <c r="R431" s="418"/>
      <c r="S431"/>
      <c r="T431" s="422"/>
      <c r="U431" s="430">
        <v>0</v>
      </c>
      <c r="V431" s="430">
        <v>0</v>
      </c>
      <c r="W431"/>
      <c r="X431"/>
      <c r="Y431"/>
      <c r="Z431"/>
      <c r="AA431"/>
      <c r="AB431"/>
      <c r="AC431"/>
      <c r="AD431"/>
      <c r="AE431"/>
      <c r="AF431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</row>
    <row r="432" spans="1:58" ht="13" customHeight="1" x14ac:dyDescent="0.25">
      <c r="A432"/>
      <c r="B432" s="472" t="s">
        <v>4005</v>
      </c>
      <c r="C432" s="472" t="s">
        <v>1723</v>
      </c>
      <c r="D432" s="473" t="s">
        <v>736</v>
      </c>
      <c r="E432" s="473" t="s">
        <v>572</v>
      </c>
      <c r="F432" s="474" t="s">
        <v>743</v>
      </c>
      <c r="G432" s="415"/>
      <c r="H432" s="421"/>
      <c r="I432" s="355">
        <v>0</v>
      </c>
      <c r="J432" s="355">
        <v>20.329999999999998</v>
      </c>
      <c r="K432" s="76"/>
      <c r="L432" s="417">
        <f>(H432*2.7)</f>
        <v>0</v>
      </c>
      <c r="M432" s="417">
        <f>(I432*$L$1)</f>
        <v>0</v>
      </c>
      <c r="N432" s="417">
        <f>(J432*$M$1)</f>
        <v>0</v>
      </c>
      <c r="O432"/>
      <c r="P432" s="418"/>
      <c r="Q432" s="417">
        <f>(M432*$L$1)</f>
        <v>0</v>
      </c>
      <c r="R432" s="417">
        <v>55</v>
      </c>
      <c r="S432"/>
      <c r="T432" s="422"/>
      <c r="U432" s="419">
        <v>0</v>
      </c>
      <c r="V432" s="419">
        <v>54.890999999999998</v>
      </c>
      <c r="W432"/>
      <c r="X432"/>
      <c r="Y432"/>
      <c r="Z432"/>
      <c r="AA432"/>
      <c r="AB432"/>
      <c r="AC432"/>
      <c r="AD432"/>
      <c r="AE432"/>
      <c r="AF432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</row>
    <row r="433" spans="1:58" ht="13" customHeight="1" x14ac:dyDescent="0.25">
      <c r="A433"/>
      <c r="B433" s="472" t="s">
        <v>701</v>
      </c>
      <c r="C433" s="472" t="s">
        <v>5011</v>
      </c>
      <c r="D433" s="473" t="s">
        <v>761</v>
      </c>
      <c r="E433" s="478" t="s">
        <v>572</v>
      </c>
      <c r="F433" s="476" t="s">
        <v>743</v>
      </c>
      <c r="G433" s="425"/>
      <c r="H433" s="421"/>
      <c r="I433" s="429">
        <v>0</v>
      </c>
      <c r="J433" s="429">
        <v>12.67</v>
      </c>
      <c r="K433" s="76"/>
      <c r="L433" s="429">
        <f>(H433*2.7)</f>
        <v>0</v>
      </c>
      <c r="M433" s="429">
        <f>(I433*2.7)</f>
        <v>0</v>
      </c>
      <c r="N433" s="429">
        <f>(J433*2.7)</f>
        <v>34.209000000000003</v>
      </c>
      <c r="O433" s="76"/>
      <c r="P433" s="429"/>
      <c r="Q433" s="365"/>
      <c r="R433" s="365"/>
      <c r="S433" s="76"/>
      <c r="T433" s="422"/>
      <c r="U433" s="430">
        <f>(M433)</f>
        <v>0</v>
      </c>
      <c r="V433" s="430">
        <f>(N433)</f>
        <v>34.209000000000003</v>
      </c>
      <c r="W433"/>
      <c r="X433"/>
      <c r="Y433"/>
      <c r="Z433"/>
      <c r="AA433"/>
      <c r="AB433"/>
      <c r="AC433"/>
      <c r="AD433"/>
      <c r="AE433"/>
      <c r="AF433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</row>
    <row r="434" spans="1:58" ht="13" customHeight="1" x14ac:dyDescent="0.25">
      <c r="A434"/>
      <c r="B434" s="472" t="s">
        <v>5012</v>
      </c>
      <c r="C434" s="472" t="s">
        <v>1277</v>
      </c>
      <c r="D434" s="473" t="s">
        <v>783</v>
      </c>
      <c r="E434" s="478" t="s">
        <v>572</v>
      </c>
      <c r="F434" s="476" t="s">
        <v>743</v>
      </c>
      <c r="G434" s="425"/>
      <c r="H434" s="421"/>
      <c r="I434" s="429">
        <v>0</v>
      </c>
      <c r="J434" s="429">
        <v>14.67</v>
      </c>
      <c r="K434" s="76"/>
      <c r="L434" s="429">
        <f>(H434*2.7)</f>
        <v>0</v>
      </c>
      <c r="M434" s="429">
        <f>(I434*2.7)</f>
        <v>0</v>
      </c>
      <c r="N434" s="429">
        <f>(J434*2.7)</f>
        <v>39.609000000000002</v>
      </c>
      <c r="O434" s="76"/>
      <c r="P434" s="429"/>
      <c r="Q434" s="365"/>
      <c r="R434" s="365"/>
      <c r="S434" s="76"/>
      <c r="T434" s="422"/>
      <c r="U434" s="430">
        <f>(M434)</f>
        <v>0</v>
      </c>
      <c r="V434" s="430">
        <f>(N434)</f>
        <v>39.609000000000002</v>
      </c>
      <c r="W434"/>
      <c r="X434"/>
      <c r="Y434"/>
      <c r="Z434"/>
      <c r="AA434"/>
      <c r="AB434"/>
      <c r="AC434"/>
      <c r="AD434"/>
      <c r="AE434"/>
      <c r="AF434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</row>
    <row r="435" spans="1:58" ht="13" customHeight="1" x14ac:dyDescent="0.25">
      <c r="A435"/>
      <c r="B435" s="472" t="s">
        <v>1249</v>
      </c>
      <c r="C435" s="472" t="s">
        <v>1250</v>
      </c>
      <c r="D435" s="473" t="s">
        <v>736</v>
      </c>
      <c r="E435" s="473" t="s">
        <v>572</v>
      </c>
      <c r="F435" s="474" t="s">
        <v>754</v>
      </c>
      <c r="G435" s="415"/>
      <c r="H435" s="421"/>
      <c r="I435" s="355">
        <v>12</v>
      </c>
      <c r="J435" s="355">
        <v>67.33</v>
      </c>
      <c r="K435" s="76"/>
      <c r="L435" s="417">
        <f>(H435*2.7)</f>
        <v>0</v>
      </c>
      <c r="M435" s="417">
        <f>(I435*$L$1)</f>
        <v>0</v>
      </c>
      <c r="N435" s="417">
        <f>(J435*$M$1)</f>
        <v>0</v>
      </c>
      <c r="O435"/>
      <c r="P435" s="418"/>
      <c r="Q435" s="417">
        <v>33</v>
      </c>
      <c r="R435" s="417">
        <v>182</v>
      </c>
      <c r="S435"/>
      <c r="T435" s="422"/>
      <c r="U435" s="419">
        <v>32.400000000000006</v>
      </c>
      <c r="V435" s="419">
        <v>181.791</v>
      </c>
      <c r="W435"/>
      <c r="X435"/>
      <c r="Y435"/>
      <c r="Z435"/>
      <c r="AA435"/>
      <c r="AB435"/>
      <c r="AC435"/>
      <c r="AD435"/>
      <c r="AE435"/>
      <c r="AF435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</row>
    <row r="436" spans="1:58" ht="13" customHeight="1" x14ac:dyDescent="0.25">
      <c r="A436"/>
      <c r="B436" s="477" t="s">
        <v>1433</v>
      </c>
      <c r="C436" s="477" t="s">
        <v>697</v>
      </c>
      <c r="D436" s="473" t="s">
        <v>734</v>
      </c>
      <c r="E436" s="473" t="s">
        <v>572</v>
      </c>
      <c r="F436" s="474" t="s">
        <v>765</v>
      </c>
      <c r="G436" s="415"/>
      <c r="H436" s="416">
        <v>52</v>
      </c>
      <c r="I436" s="418"/>
      <c r="J436" s="418"/>
      <c r="K436" s="76"/>
      <c r="L436" s="417">
        <f>(H436*2.7)</f>
        <v>140.4</v>
      </c>
      <c r="M436" s="418"/>
      <c r="N436" s="418"/>
      <c r="O436"/>
      <c r="P436" s="417">
        <v>141</v>
      </c>
      <c r="Q436" s="418"/>
      <c r="R436" s="418"/>
      <c r="S436"/>
      <c r="T436" s="419">
        <v>140.4</v>
      </c>
      <c r="U436" s="420"/>
      <c r="V436" s="420"/>
      <c r="W436"/>
      <c r="X436"/>
      <c r="Y436"/>
      <c r="Z436"/>
      <c r="AA436"/>
      <c r="AB436"/>
      <c r="AC436"/>
      <c r="AD436"/>
      <c r="AE436"/>
      <c r="AF436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</row>
    <row r="437" spans="1:58" ht="13" customHeight="1" x14ac:dyDescent="0.25">
      <c r="A437"/>
      <c r="B437" s="475" t="s">
        <v>244</v>
      </c>
      <c r="C437" s="475" t="s">
        <v>3189</v>
      </c>
      <c r="D437" s="473" t="s">
        <v>757</v>
      </c>
      <c r="E437" s="478" t="s">
        <v>572</v>
      </c>
      <c r="F437" s="474" t="s">
        <v>796</v>
      </c>
      <c r="G437" s="415"/>
      <c r="H437" s="416">
        <v>50</v>
      </c>
      <c r="I437" s="418"/>
      <c r="J437" s="418"/>
      <c r="K437" s="76"/>
      <c r="L437" s="417">
        <f>(H437*2.7)</f>
        <v>135</v>
      </c>
      <c r="M437" s="418"/>
      <c r="N437" s="418"/>
      <c r="O437"/>
      <c r="P437" s="417">
        <v>135</v>
      </c>
      <c r="Q437" s="418"/>
      <c r="R437" s="418"/>
      <c r="S437"/>
      <c r="T437" s="419">
        <v>135</v>
      </c>
      <c r="U437" s="420"/>
      <c r="V437" s="420"/>
      <c r="W437"/>
      <c r="X437"/>
      <c r="Y437"/>
      <c r="Z437"/>
      <c r="AA437"/>
      <c r="AB437"/>
      <c r="AC437"/>
      <c r="AD437"/>
      <c r="AE437"/>
      <c r="AF437"/>
      <c r="AG437" s="244"/>
      <c r="AH437" s="244"/>
      <c r="AI437" s="244"/>
      <c r="AJ437" s="244"/>
      <c r="AK437" s="244"/>
      <c r="AL437" s="244"/>
      <c r="AM437" s="244"/>
      <c r="AN437" s="244"/>
      <c r="AO437" s="244"/>
      <c r="AP437" s="244"/>
      <c r="AQ437" s="244"/>
      <c r="AR437" s="244"/>
      <c r="AS437" s="244"/>
      <c r="AT437" s="244"/>
      <c r="AU437" s="244"/>
      <c r="AV437" s="244"/>
      <c r="AW437" s="244"/>
      <c r="AX437" s="244"/>
      <c r="AY437" s="244"/>
      <c r="AZ437" s="244"/>
      <c r="BA437" s="244"/>
      <c r="BB437" s="244"/>
      <c r="BC437" s="244"/>
      <c r="BD437" s="244"/>
      <c r="BE437" s="244"/>
      <c r="BF437" s="244"/>
    </row>
    <row r="438" spans="1:58" ht="13" customHeight="1" x14ac:dyDescent="0.25">
      <c r="A438"/>
      <c r="B438" s="472" t="s">
        <v>4050</v>
      </c>
      <c r="C438" s="472" t="s">
        <v>148</v>
      </c>
      <c r="D438" s="473" t="s">
        <v>752</v>
      </c>
      <c r="E438" s="473" t="s">
        <v>572</v>
      </c>
      <c r="F438" s="474" t="s">
        <v>743</v>
      </c>
      <c r="G438" s="415"/>
      <c r="H438" s="421"/>
      <c r="I438" s="355">
        <v>0</v>
      </c>
      <c r="J438" s="355">
        <v>15</v>
      </c>
      <c r="K438" s="76"/>
      <c r="L438" s="417">
        <f>(H438*2.7)</f>
        <v>0</v>
      </c>
      <c r="M438" s="417">
        <f>(I438*$L$1)</f>
        <v>0</v>
      </c>
      <c r="N438" s="417">
        <f>(J438*$M$1)</f>
        <v>0</v>
      </c>
      <c r="O438"/>
      <c r="P438" s="418"/>
      <c r="Q438" s="417">
        <f>(M438*$L$1)</f>
        <v>0</v>
      </c>
      <c r="R438" s="417">
        <v>41</v>
      </c>
      <c r="S438"/>
      <c r="T438" s="422"/>
      <c r="U438" s="419">
        <v>0</v>
      </c>
      <c r="V438" s="419">
        <v>40.5</v>
      </c>
      <c r="W438"/>
      <c r="X438"/>
      <c r="Y438"/>
      <c r="Z438"/>
      <c r="AA438"/>
      <c r="AB438"/>
      <c r="AC438"/>
      <c r="AD438"/>
      <c r="AE438"/>
      <c r="AF438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</row>
    <row r="439" spans="1:58" ht="13" customHeight="1" x14ac:dyDescent="0.25">
      <c r="A439"/>
      <c r="B439" s="472" t="s">
        <v>594</v>
      </c>
      <c r="C439" s="472" t="s">
        <v>1766</v>
      </c>
      <c r="D439" s="473" t="s">
        <v>763</v>
      </c>
      <c r="E439" s="473" t="s">
        <v>572</v>
      </c>
      <c r="F439" s="474" t="s">
        <v>746</v>
      </c>
      <c r="G439" s="415"/>
      <c r="H439" s="416">
        <v>31</v>
      </c>
      <c r="I439" s="418"/>
      <c r="J439" s="418"/>
      <c r="K439" s="76"/>
      <c r="L439" s="429">
        <f>(H439*2.7)</f>
        <v>83.7</v>
      </c>
      <c r="M439" s="429">
        <f>(I439*2.7)</f>
        <v>0</v>
      </c>
      <c r="N439" s="429">
        <f>(J439*2.7)</f>
        <v>0</v>
      </c>
      <c r="O439" s="76"/>
      <c r="P439" s="429">
        <v>84</v>
      </c>
      <c r="Q439" s="365"/>
      <c r="R439" s="365"/>
      <c r="S439" s="76"/>
      <c r="T439" s="430">
        <v>83.7</v>
      </c>
      <c r="U439" s="420"/>
      <c r="V439" s="420"/>
      <c r="W439"/>
      <c r="X439"/>
      <c r="Y439"/>
      <c r="Z439"/>
      <c r="AA439"/>
      <c r="AB439"/>
      <c r="AC439"/>
      <c r="AD439"/>
      <c r="AE439"/>
      <c r="AF43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</row>
    <row r="440" spans="1:58" ht="13" customHeight="1" x14ac:dyDescent="0.25">
      <c r="A440"/>
      <c r="B440" s="475" t="s">
        <v>2902</v>
      </c>
      <c r="C440" s="475" t="s">
        <v>792</v>
      </c>
      <c r="D440" s="473" t="s">
        <v>748</v>
      </c>
      <c r="E440" s="478" t="s">
        <v>572</v>
      </c>
      <c r="F440" s="474" t="s">
        <v>743</v>
      </c>
      <c r="G440" s="415"/>
      <c r="H440" s="421"/>
      <c r="I440" s="355">
        <v>0</v>
      </c>
      <c r="J440" s="355">
        <v>20.67</v>
      </c>
      <c r="K440" s="76"/>
      <c r="L440" s="417">
        <f>(H440*2.7)</f>
        <v>0</v>
      </c>
      <c r="M440" s="417">
        <f>(I440*$L$1)</f>
        <v>0</v>
      </c>
      <c r="N440" s="417">
        <f>(J440*$M$1)</f>
        <v>0</v>
      </c>
      <c r="O440"/>
      <c r="P440" s="418"/>
      <c r="Q440" s="417">
        <f>(M440*$L$1)</f>
        <v>0</v>
      </c>
      <c r="R440" s="417">
        <v>56</v>
      </c>
      <c r="S440"/>
      <c r="T440" s="422"/>
      <c r="U440" s="419">
        <v>0</v>
      </c>
      <c r="V440" s="419">
        <v>55.809000000000012</v>
      </c>
      <c r="W440"/>
      <c r="X440"/>
      <c r="Y440"/>
      <c r="Z440"/>
      <c r="AA440"/>
      <c r="AB440"/>
      <c r="AC440"/>
      <c r="AD440"/>
      <c r="AE440"/>
      <c r="AF440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</row>
    <row r="441" spans="1:58" ht="13" customHeight="1" x14ac:dyDescent="0.25">
      <c r="A441"/>
      <c r="B441" s="477" t="s">
        <v>2869</v>
      </c>
      <c r="C441" s="477" t="s">
        <v>788</v>
      </c>
      <c r="D441" s="473" t="s">
        <v>734</v>
      </c>
      <c r="E441" s="473" t="s">
        <v>572</v>
      </c>
      <c r="F441" s="474" t="s">
        <v>754</v>
      </c>
      <c r="G441" s="415"/>
      <c r="H441" s="421"/>
      <c r="I441" s="358">
        <v>10</v>
      </c>
      <c r="J441" s="358">
        <v>55</v>
      </c>
      <c r="K441" s="76"/>
      <c r="L441" s="417">
        <f>(H441*2.7)</f>
        <v>0</v>
      </c>
      <c r="M441" s="417">
        <f>(I441*$L$1)</f>
        <v>0</v>
      </c>
      <c r="N441" s="417">
        <f>(J441*$M$1)</f>
        <v>0</v>
      </c>
      <c r="O441"/>
      <c r="P441" s="418"/>
      <c r="Q441" s="417">
        <v>27</v>
      </c>
      <c r="R441" s="417">
        <v>149</v>
      </c>
      <c r="S441"/>
      <c r="T441" s="422"/>
      <c r="U441" s="419">
        <v>27</v>
      </c>
      <c r="V441" s="419">
        <v>148.5</v>
      </c>
      <c r="W441"/>
      <c r="X441"/>
      <c r="Y441"/>
      <c r="Z441"/>
      <c r="AA441"/>
      <c r="AB441"/>
      <c r="AC441"/>
      <c r="AD441"/>
      <c r="AE441"/>
      <c r="AF441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</row>
    <row r="442" spans="1:58" ht="13" customHeight="1" x14ac:dyDescent="0.25">
      <c r="A442"/>
      <c r="B442" s="475" t="s">
        <v>5063</v>
      </c>
      <c r="C442" s="475" t="s">
        <v>797</v>
      </c>
      <c r="D442" s="473" t="s">
        <v>824</v>
      </c>
      <c r="E442" s="473" t="s">
        <v>572</v>
      </c>
      <c r="F442" s="474" t="s">
        <v>743</v>
      </c>
      <c r="G442" s="415"/>
      <c r="H442" s="421"/>
      <c r="I442" s="355">
        <v>5</v>
      </c>
      <c r="J442" s="355">
        <v>29.67</v>
      </c>
      <c r="K442" s="76"/>
      <c r="L442" s="429">
        <f>(H442*2.7)</f>
        <v>0</v>
      </c>
      <c r="M442" s="429">
        <f>(I442*2.7)</f>
        <v>13.5</v>
      </c>
      <c r="N442" s="429">
        <f>(J442*2.7)</f>
        <v>80.109000000000009</v>
      </c>
      <c r="O442" s="76"/>
      <c r="P442" s="365"/>
      <c r="Q442" s="429"/>
      <c r="R442" s="429"/>
      <c r="S442" s="76"/>
      <c r="T442" s="422"/>
      <c r="U442" s="430">
        <f>(M442)</f>
        <v>13.5</v>
      </c>
      <c r="V442" s="430">
        <f>(N442)</f>
        <v>80.109000000000009</v>
      </c>
      <c r="W442"/>
      <c r="X442"/>
      <c r="Y442"/>
      <c r="Z442"/>
      <c r="AA442"/>
      <c r="AB442"/>
      <c r="AC442"/>
      <c r="AD442"/>
      <c r="AE442"/>
      <c r="AF442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</row>
    <row r="443" spans="1:58" ht="13" customHeight="1" x14ac:dyDescent="0.25">
      <c r="A443"/>
      <c r="B443" s="472" t="s">
        <v>3935</v>
      </c>
      <c r="C443" s="472" t="s">
        <v>677</v>
      </c>
      <c r="D443" s="473" t="s">
        <v>780</v>
      </c>
      <c r="E443" s="473" t="s">
        <v>572</v>
      </c>
      <c r="F443" s="474" t="s">
        <v>743</v>
      </c>
      <c r="G443" s="415"/>
      <c r="H443" s="421"/>
      <c r="I443" s="355">
        <v>0</v>
      </c>
      <c r="J443" s="355">
        <v>21.67</v>
      </c>
      <c r="K443" s="76"/>
      <c r="L443" s="417">
        <f>(H443*2.7)</f>
        <v>0</v>
      </c>
      <c r="M443" s="417">
        <f>(I443*$L$1)</f>
        <v>0</v>
      </c>
      <c r="N443" s="417">
        <f>(J443*$M$1)</f>
        <v>0</v>
      </c>
      <c r="O443"/>
      <c r="P443" s="418"/>
      <c r="Q443" s="417">
        <f>(M443*$L$1)</f>
        <v>0</v>
      </c>
      <c r="R443" s="417">
        <v>59</v>
      </c>
      <c r="S443"/>
      <c r="T443" s="422"/>
      <c r="U443" s="419">
        <v>0</v>
      </c>
      <c r="V443" s="419">
        <v>58.509000000000007</v>
      </c>
      <c r="W443"/>
      <c r="X443"/>
      <c r="Y443"/>
      <c r="Z443"/>
      <c r="AA443"/>
      <c r="AB443"/>
      <c r="AC443"/>
      <c r="AD443"/>
      <c r="AE443"/>
      <c r="AF443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</row>
    <row r="444" spans="1:58" ht="13" customHeight="1" x14ac:dyDescent="0.25">
      <c r="A444"/>
      <c r="B444" s="472" t="s">
        <v>3168</v>
      </c>
      <c r="C444" s="472" t="s">
        <v>554</v>
      </c>
      <c r="D444" s="473" t="s">
        <v>651</v>
      </c>
      <c r="E444" s="473" t="s">
        <v>572</v>
      </c>
      <c r="F444" s="474" t="s">
        <v>746</v>
      </c>
      <c r="G444" s="415"/>
      <c r="H444" s="416">
        <v>54</v>
      </c>
      <c r="I444" s="418"/>
      <c r="J444" s="418"/>
      <c r="K444" s="76"/>
      <c r="L444" s="417">
        <f>(H444*2.7)</f>
        <v>145.80000000000001</v>
      </c>
      <c r="M444" s="418"/>
      <c r="N444" s="418"/>
      <c r="O444"/>
      <c r="P444" s="417">
        <v>146</v>
      </c>
      <c r="Q444" s="418"/>
      <c r="R444" s="418"/>
      <c r="S444"/>
      <c r="T444" s="419">
        <v>145.80000000000001</v>
      </c>
      <c r="U444" s="420"/>
      <c r="V444" s="420"/>
      <c r="W444"/>
      <c r="X444"/>
      <c r="Y444"/>
      <c r="Z444"/>
      <c r="AA444"/>
      <c r="AB444"/>
      <c r="AC444"/>
      <c r="AD444"/>
      <c r="AE444"/>
      <c r="AF444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</row>
    <row r="445" spans="1:58" ht="13" customHeight="1" x14ac:dyDescent="0.25">
      <c r="A445"/>
      <c r="B445" s="477" t="s">
        <v>2560</v>
      </c>
      <c r="C445" s="477" t="s">
        <v>792</v>
      </c>
      <c r="D445" s="473" t="s">
        <v>752</v>
      </c>
      <c r="E445" s="473" t="s">
        <v>572</v>
      </c>
      <c r="F445" s="474" t="s">
        <v>754</v>
      </c>
      <c r="G445" s="415"/>
      <c r="H445" s="421"/>
      <c r="I445" s="355">
        <v>4</v>
      </c>
      <c r="J445" s="355">
        <v>25.33</v>
      </c>
      <c r="K445" s="76"/>
      <c r="L445" s="429">
        <f>(H445*2.7)</f>
        <v>0</v>
      </c>
      <c r="M445" s="429">
        <f>(I445*2.7)</f>
        <v>10.8</v>
      </c>
      <c r="N445" s="429">
        <f>(J445*2.7)</f>
        <v>68.391000000000005</v>
      </c>
      <c r="O445" s="76"/>
      <c r="P445" s="365"/>
      <c r="Q445" s="429">
        <v>11</v>
      </c>
      <c r="R445" s="429">
        <v>69</v>
      </c>
      <c r="S445" s="76"/>
      <c r="T445" s="422"/>
      <c r="U445" s="430">
        <v>10.8</v>
      </c>
      <c r="V445" s="430">
        <v>68.391000000000005</v>
      </c>
      <c r="W445"/>
      <c r="X445"/>
      <c r="Y445"/>
      <c r="Z445"/>
      <c r="AA445"/>
      <c r="AB445"/>
      <c r="AC445"/>
      <c r="AD445"/>
      <c r="AE445"/>
      <c r="AF445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</row>
    <row r="446" spans="1:58" ht="13" customHeight="1" x14ac:dyDescent="0.25">
      <c r="A446"/>
      <c r="B446" s="472" t="s">
        <v>3967</v>
      </c>
      <c r="C446" s="472" t="s">
        <v>653</v>
      </c>
      <c r="D446" s="473" t="s">
        <v>784</v>
      </c>
      <c r="E446" s="473" t="s">
        <v>572</v>
      </c>
      <c r="F446" s="474" t="s">
        <v>754</v>
      </c>
      <c r="G446" s="415"/>
      <c r="H446" s="421"/>
      <c r="I446" s="355">
        <v>13</v>
      </c>
      <c r="J446" s="355">
        <v>73.67</v>
      </c>
      <c r="K446" s="76"/>
      <c r="L446" s="417">
        <f>(H446*2.7)</f>
        <v>0</v>
      </c>
      <c r="M446" s="417">
        <f>(I446*$L$1)</f>
        <v>0</v>
      </c>
      <c r="N446" s="417">
        <f>(J446*$M$1)</f>
        <v>0</v>
      </c>
      <c r="O446"/>
      <c r="P446" s="418"/>
      <c r="Q446" s="417">
        <v>36</v>
      </c>
      <c r="R446" s="417">
        <v>199</v>
      </c>
      <c r="S446"/>
      <c r="T446" s="422"/>
      <c r="U446" s="419">
        <v>35.1</v>
      </c>
      <c r="V446" s="419">
        <v>198.90900000000002</v>
      </c>
      <c r="W446"/>
      <c r="X446"/>
      <c r="Y446"/>
      <c r="Z446"/>
      <c r="AA446"/>
      <c r="AB446"/>
      <c r="AC446"/>
      <c r="AD446"/>
      <c r="AE446"/>
      <c r="AF446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</row>
    <row r="447" spans="1:58" ht="13" customHeight="1" x14ac:dyDescent="0.25">
      <c r="A447"/>
      <c r="B447" s="472" t="s">
        <v>794</v>
      </c>
      <c r="C447" s="472" t="s">
        <v>5086</v>
      </c>
      <c r="D447" s="473" t="s">
        <v>745</v>
      </c>
      <c r="E447" s="478" t="s">
        <v>572</v>
      </c>
      <c r="F447" s="476" t="s">
        <v>466</v>
      </c>
      <c r="G447" s="425"/>
      <c r="H447" s="416">
        <v>12</v>
      </c>
      <c r="I447" s="392"/>
      <c r="J447" s="392"/>
      <c r="K447" s="76"/>
      <c r="L447" s="429">
        <f>(H447*2.7)</f>
        <v>32.400000000000006</v>
      </c>
      <c r="M447" s="429">
        <f>(I447*2.7)</f>
        <v>0</v>
      </c>
      <c r="N447" s="429">
        <f>(J447*2.7)</f>
        <v>0</v>
      </c>
      <c r="O447" s="76"/>
      <c r="P447" s="429"/>
      <c r="Q447" s="365"/>
      <c r="R447" s="365"/>
      <c r="S447" s="76"/>
      <c r="T447" s="430">
        <f>(L447)</f>
        <v>32.400000000000006</v>
      </c>
      <c r="U447" s="420"/>
      <c r="V447" s="420"/>
      <c r="W447"/>
      <c r="X447"/>
      <c r="Y447"/>
      <c r="Z447"/>
      <c r="AA447"/>
      <c r="AB447"/>
      <c r="AC447"/>
      <c r="AD447"/>
      <c r="AE447"/>
      <c r="AF447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</row>
    <row r="448" spans="1:58" ht="13" customHeight="1" x14ac:dyDescent="0.25">
      <c r="A448"/>
      <c r="B448" s="472" t="s">
        <v>2556</v>
      </c>
      <c r="C448" s="472" t="s">
        <v>684</v>
      </c>
      <c r="D448" s="473" t="s">
        <v>745</v>
      </c>
      <c r="E448" s="473" t="s">
        <v>779</v>
      </c>
      <c r="F448" s="476" t="s">
        <v>765</v>
      </c>
      <c r="G448" s="425"/>
      <c r="H448" s="416">
        <v>57</v>
      </c>
      <c r="I448" s="418"/>
      <c r="J448" s="418"/>
      <c r="K448" s="76"/>
      <c r="L448" s="417">
        <f>(H448*2.7)</f>
        <v>153.9</v>
      </c>
      <c r="M448" s="418"/>
      <c r="N448" s="418"/>
      <c r="O448"/>
      <c r="P448" s="417">
        <v>154</v>
      </c>
      <c r="Q448" s="418"/>
      <c r="R448" s="418"/>
      <c r="S448"/>
      <c r="T448" s="419">
        <v>153.9</v>
      </c>
      <c r="U448" s="420"/>
      <c r="V448" s="420"/>
      <c r="W448"/>
      <c r="X448"/>
      <c r="Y448"/>
      <c r="Z448"/>
      <c r="AA448"/>
      <c r="AB448"/>
      <c r="AC448"/>
      <c r="AD448"/>
      <c r="AE448"/>
      <c r="AF448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</row>
    <row r="449" spans="1:58" ht="13" customHeight="1" x14ac:dyDescent="0.25">
      <c r="A449"/>
      <c r="B449" s="477" t="s">
        <v>3195</v>
      </c>
      <c r="C449" s="477" t="s">
        <v>611</v>
      </c>
      <c r="D449" s="473" t="s">
        <v>1641</v>
      </c>
      <c r="E449" s="473" t="s">
        <v>779</v>
      </c>
      <c r="F449" s="474" t="s">
        <v>762</v>
      </c>
      <c r="G449" s="415"/>
      <c r="H449" s="416">
        <v>31</v>
      </c>
      <c r="I449" s="418"/>
      <c r="J449" s="418"/>
      <c r="K449" s="76"/>
      <c r="L449" s="417">
        <f>(H449*2.7)</f>
        <v>83.7</v>
      </c>
      <c r="M449" s="418"/>
      <c r="N449" s="418"/>
      <c r="O449"/>
      <c r="P449" s="417">
        <v>84</v>
      </c>
      <c r="Q449" s="418"/>
      <c r="R449" s="418"/>
      <c r="S449"/>
      <c r="T449" s="419">
        <v>83.7</v>
      </c>
      <c r="U449" s="420"/>
      <c r="V449" s="420"/>
      <c r="W449"/>
      <c r="X449"/>
      <c r="Y449"/>
      <c r="Z449"/>
      <c r="AA449"/>
      <c r="AB449"/>
      <c r="AC449"/>
      <c r="AD449"/>
      <c r="AE449"/>
      <c r="AF44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</row>
    <row r="450" spans="1:58" ht="13" customHeight="1" x14ac:dyDescent="0.25">
      <c r="A450"/>
      <c r="B450" s="472" t="s">
        <v>4015</v>
      </c>
      <c r="C450" s="472" t="s">
        <v>672</v>
      </c>
      <c r="D450" s="473" t="s">
        <v>763</v>
      </c>
      <c r="E450" s="473" t="s">
        <v>779</v>
      </c>
      <c r="F450" s="474" t="s">
        <v>743</v>
      </c>
      <c r="G450" s="415"/>
      <c r="H450" s="421"/>
      <c r="I450" s="355">
        <v>0</v>
      </c>
      <c r="J450" s="355">
        <v>15</v>
      </c>
      <c r="K450" s="76"/>
      <c r="L450" s="429">
        <f>(H450*2.7)</f>
        <v>0</v>
      </c>
      <c r="M450" s="429">
        <f>(I450*2.7)</f>
        <v>0</v>
      </c>
      <c r="N450" s="429">
        <f>(J450*2.7)</f>
        <v>40.5</v>
      </c>
      <c r="O450" s="76"/>
      <c r="P450" s="365"/>
      <c r="Q450" s="429">
        <f>(M450*$L$1)</f>
        <v>0</v>
      </c>
      <c r="R450" s="429">
        <v>41</v>
      </c>
      <c r="S450" s="76"/>
      <c r="T450" s="422"/>
      <c r="U450" s="430">
        <v>0</v>
      </c>
      <c r="V450" s="430">
        <v>40.5</v>
      </c>
      <c r="W450"/>
      <c r="X450"/>
      <c r="Y450"/>
      <c r="Z450"/>
      <c r="AA450"/>
      <c r="AB450"/>
      <c r="AC450"/>
      <c r="AD450"/>
      <c r="AE450"/>
      <c r="AF450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</row>
    <row r="451" spans="1:58" ht="13" customHeight="1" x14ac:dyDescent="0.25">
      <c r="A451"/>
      <c r="B451" s="475" t="s">
        <v>2891</v>
      </c>
      <c r="C451" s="475" t="s">
        <v>868</v>
      </c>
      <c r="D451" s="473" t="s">
        <v>756</v>
      </c>
      <c r="E451" s="473" t="s">
        <v>779</v>
      </c>
      <c r="F451" s="474" t="s">
        <v>746</v>
      </c>
      <c r="G451" s="415"/>
      <c r="H451" s="416">
        <v>14</v>
      </c>
      <c r="I451" s="418"/>
      <c r="J451" s="418"/>
      <c r="K451" s="76"/>
      <c r="L451" s="417">
        <f>(H451*2.7)</f>
        <v>37.800000000000004</v>
      </c>
      <c r="M451" s="418"/>
      <c r="N451" s="418"/>
      <c r="O451"/>
      <c r="P451" s="417">
        <v>38</v>
      </c>
      <c r="Q451" s="418"/>
      <c r="R451" s="418"/>
      <c r="S451"/>
      <c r="T451" s="419">
        <v>37.800000000000004</v>
      </c>
      <c r="U451" s="420"/>
      <c r="V451" s="420"/>
      <c r="W451"/>
      <c r="X451"/>
      <c r="Y451"/>
      <c r="Z451"/>
      <c r="AA451"/>
      <c r="AB451"/>
      <c r="AC451"/>
      <c r="AD451"/>
      <c r="AE451"/>
      <c r="AF451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</row>
    <row r="452" spans="1:58" ht="13" customHeight="1" x14ac:dyDescent="0.25">
      <c r="A452"/>
      <c r="B452" s="475" t="s">
        <v>3564</v>
      </c>
      <c r="C452" s="475" t="s">
        <v>535</v>
      </c>
      <c r="D452" s="473" t="s">
        <v>647</v>
      </c>
      <c r="E452" s="473" t="s">
        <v>779</v>
      </c>
      <c r="F452" s="474" t="s">
        <v>754</v>
      </c>
      <c r="G452" s="415"/>
      <c r="H452" s="421"/>
      <c r="I452" s="355">
        <v>12</v>
      </c>
      <c r="J452" s="355">
        <v>77.33</v>
      </c>
      <c r="K452" s="76"/>
      <c r="L452" s="417">
        <f>(H452*2.7)</f>
        <v>0</v>
      </c>
      <c r="M452" s="417">
        <f>(I452*$L$1)</f>
        <v>0</v>
      </c>
      <c r="N452" s="417">
        <f>(J452*$M$1)</f>
        <v>0</v>
      </c>
      <c r="O452"/>
      <c r="P452" s="418"/>
      <c r="Q452" s="417">
        <v>33</v>
      </c>
      <c r="R452" s="417">
        <v>209</v>
      </c>
      <c r="S452"/>
      <c r="T452" s="422"/>
      <c r="U452" s="419">
        <v>32.400000000000006</v>
      </c>
      <c r="V452" s="419">
        <v>208.791</v>
      </c>
      <c r="W452"/>
      <c r="X452"/>
      <c r="Y452"/>
      <c r="Z452"/>
      <c r="AA452"/>
      <c r="AB452"/>
      <c r="AC452"/>
      <c r="AD452"/>
      <c r="AE452"/>
      <c r="AF452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</row>
    <row r="453" spans="1:58" ht="13" customHeight="1" x14ac:dyDescent="0.25">
      <c r="A453"/>
      <c r="B453" s="472" t="s">
        <v>3524</v>
      </c>
      <c r="C453" s="472" t="s">
        <v>3525</v>
      </c>
      <c r="D453" s="473" t="s">
        <v>1641</v>
      </c>
      <c r="E453" s="473" t="s">
        <v>779</v>
      </c>
      <c r="F453" s="474" t="s">
        <v>746</v>
      </c>
      <c r="G453" s="415"/>
      <c r="H453" s="416">
        <v>47</v>
      </c>
      <c r="I453" s="418"/>
      <c r="J453" s="418"/>
      <c r="K453" s="76"/>
      <c r="L453" s="417">
        <f>(H453*2.7)</f>
        <v>126.9</v>
      </c>
      <c r="M453" s="418"/>
      <c r="N453" s="418"/>
      <c r="O453"/>
      <c r="P453" s="417">
        <v>127</v>
      </c>
      <c r="Q453" s="418"/>
      <c r="R453" s="418"/>
      <c r="S453"/>
      <c r="T453" s="419">
        <v>126.9</v>
      </c>
      <c r="U453" s="420"/>
      <c r="V453" s="420"/>
      <c r="W453"/>
      <c r="X453"/>
      <c r="Y453"/>
      <c r="Z453"/>
      <c r="AA453"/>
      <c r="AB453"/>
      <c r="AC453"/>
      <c r="AD453"/>
      <c r="AE453"/>
      <c r="AF453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</row>
    <row r="454" spans="1:58" ht="13" customHeight="1" x14ac:dyDescent="0.25">
      <c r="A454"/>
      <c r="B454" s="472" t="s">
        <v>608</v>
      </c>
      <c r="C454" s="472" t="s">
        <v>798</v>
      </c>
      <c r="D454" s="473" t="s">
        <v>814</v>
      </c>
      <c r="E454" s="473" t="s">
        <v>779</v>
      </c>
      <c r="F454" s="476" t="s">
        <v>746</v>
      </c>
      <c r="G454" s="425"/>
      <c r="H454" s="416">
        <v>57</v>
      </c>
      <c r="I454" s="418"/>
      <c r="J454" s="418"/>
      <c r="K454" s="76"/>
      <c r="L454" s="417">
        <f>(H454*2.7)</f>
        <v>153.9</v>
      </c>
      <c r="M454" s="418"/>
      <c r="N454" s="418"/>
      <c r="O454"/>
      <c r="P454" s="417">
        <v>154</v>
      </c>
      <c r="Q454" s="418"/>
      <c r="R454" s="418"/>
      <c r="S454"/>
      <c r="T454" s="419">
        <v>153.9</v>
      </c>
      <c r="U454" s="420"/>
      <c r="V454" s="420"/>
      <c r="W454"/>
      <c r="X454"/>
      <c r="Y454"/>
      <c r="Z454"/>
      <c r="AA454"/>
      <c r="AB454"/>
      <c r="AC454"/>
      <c r="AD454"/>
      <c r="AE454"/>
      <c r="AF454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</row>
    <row r="455" spans="1:58" ht="13" customHeight="1" x14ac:dyDescent="0.25">
      <c r="A455"/>
      <c r="B455" s="472" t="s">
        <v>4028</v>
      </c>
      <c r="C455" s="472" t="s">
        <v>687</v>
      </c>
      <c r="D455" s="473" t="s">
        <v>647</v>
      </c>
      <c r="E455" s="473" t="s">
        <v>779</v>
      </c>
      <c r="F455" s="474" t="s">
        <v>754</v>
      </c>
      <c r="G455" s="415"/>
      <c r="H455" s="421"/>
      <c r="I455" s="355">
        <v>12</v>
      </c>
      <c r="J455" s="355">
        <v>74</v>
      </c>
      <c r="K455" s="76"/>
      <c r="L455" s="417">
        <f>(H455*2.7)</f>
        <v>0</v>
      </c>
      <c r="M455" s="417">
        <f>(I455*$L$1)</f>
        <v>0</v>
      </c>
      <c r="N455" s="417">
        <f>(J455*$M$1)</f>
        <v>0</v>
      </c>
      <c r="O455"/>
      <c r="P455" s="418"/>
      <c r="Q455" s="417">
        <v>33</v>
      </c>
      <c r="R455" s="417">
        <v>200</v>
      </c>
      <c r="S455"/>
      <c r="T455" s="422"/>
      <c r="U455" s="419">
        <v>32.400000000000006</v>
      </c>
      <c r="V455" s="419">
        <v>199.8</v>
      </c>
      <c r="W455"/>
      <c r="X455"/>
      <c r="Y455"/>
      <c r="Z455"/>
      <c r="AA455"/>
      <c r="AB455"/>
      <c r="AC455"/>
      <c r="AD455"/>
      <c r="AE455"/>
      <c r="AF455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</row>
    <row r="456" spans="1:58" ht="13" customHeight="1" x14ac:dyDescent="0.25">
      <c r="A456"/>
      <c r="B456" s="475" t="s">
        <v>1661</v>
      </c>
      <c r="C456" s="475" t="s">
        <v>724</v>
      </c>
      <c r="D456" s="473" t="s">
        <v>783</v>
      </c>
      <c r="E456" s="473" t="s">
        <v>779</v>
      </c>
      <c r="F456" s="474" t="s">
        <v>743</v>
      </c>
      <c r="G456" s="415"/>
      <c r="H456" s="421"/>
      <c r="I456" s="355">
        <v>0</v>
      </c>
      <c r="J456" s="355">
        <v>24</v>
      </c>
      <c r="K456" s="76"/>
      <c r="L456" s="429">
        <f>(H456*2.7)</f>
        <v>0</v>
      </c>
      <c r="M456" s="429">
        <f>(I456*2.7)</f>
        <v>0</v>
      </c>
      <c r="N456" s="429">
        <f>(J456*2.7)</f>
        <v>64.800000000000011</v>
      </c>
      <c r="O456" s="76"/>
      <c r="P456" s="365"/>
      <c r="Q456" s="429"/>
      <c r="R456" s="429"/>
      <c r="S456" s="76"/>
      <c r="T456" s="422"/>
      <c r="U456" s="430">
        <f>(M456)</f>
        <v>0</v>
      </c>
      <c r="V456" s="430">
        <f>(N456)</f>
        <v>64.800000000000011</v>
      </c>
      <c r="W456"/>
      <c r="X456"/>
      <c r="Y456"/>
      <c r="Z456"/>
      <c r="AA456"/>
      <c r="AB456"/>
      <c r="AC456"/>
      <c r="AD456"/>
      <c r="AE456"/>
      <c r="AF456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</row>
    <row r="457" spans="1:58" ht="13" customHeight="1" x14ac:dyDescent="0.25">
      <c r="A457"/>
      <c r="B457" s="475" t="s">
        <v>3535</v>
      </c>
      <c r="C457" s="475" t="s">
        <v>3536</v>
      </c>
      <c r="D457" s="473" t="s">
        <v>764</v>
      </c>
      <c r="E457" s="473" t="s">
        <v>779</v>
      </c>
      <c r="F457" s="474" t="s">
        <v>743</v>
      </c>
      <c r="G457" s="415"/>
      <c r="H457" s="421"/>
      <c r="I457" s="355">
        <v>0</v>
      </c>
      <c r="J457" s="355">
        <v>0</v>
      </c>
      <c r="K457" s="76"/>
      <c r="L457" s="417">
        <f>(H457*2.7)</f>
        <v>0</v>
      </c>
      <c r="M457" s="417">
        <f>(I457*$L$1)</f>
        <v>0</v>
      </c>
      <c r="N457" s="417">
        <f>(J457*$M$1)</f>
        <v>0</v>
      </c>
      <c r="O457"/>
      <c r="P457" s="418"/>
      <c r="Q457" s="417">
        <f>(M457*$L$1)</f>
        <v>0</v>
      </c>
      <c r="R457" s="417">
        <v>0</v>
      </c>
      <c r="S457"/>
      <c r="T457" s="422"/>
      <c r="U457" s="419">
        <v>0</v>
      </c>
      <c r="V457" s="419">
        <v>0</v>
      </c>
      <c r="W457"/>
      <c r="X457"/>
      <c r="Y457"/>
      <c r="Z457"/>
      <c r="AA457"/>
      <c r="AB457"/>
      <c r="AC457"/>
      <c r="AD457"/>
      <c r="AE457"/>
      <c r="AF457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</row>
    <row r="458" spans="1:58" ht="13" customHeight="1" x14ac:dyDescent="0.25">
      <c r="A458"/>
      <c r="B458" s="475" t="s">
        <v>4876</v>
      </c>
      <c r="C458" s="475" t="s">
        <v>633</v>
      </c>
      <c r="D458" s="473" t="s">
        <v>776</v>
      </c>
      <c r="E458" s="473" t="s">
        <v>779</v>
      </c>
      <c r="F458" s="474" t="s">
        <v>754</v>
      </c>
      <c r="G458" s="415"/>
      <c r="H458" s="421"/>
      <c r="I458" s="355">
        <v>10</v>
      </c>
      <c r="J458" s="355">
        <v>45.67</v>
      </c>
      <c r="K458" s="76"/>
      <c r="L458" s="429">
        <f>(H458*2.7)</f>
        <v>0</v>
      </c>
      <c r="M458" s="429">
        <f>(I458*2.7)</f>
        <v>27</v>
      </c>
      <c r="N458" s="429">
        <f>(J458*2.7)</f>
        <v>123.30900000000001</v>
      </c>
      <c r="O458" s="76"/>
      <c r="P458" s="365"/>
      <c r="Q458" s="429"/>
      <c r="R458" s="429"/>
      <c r="S458" s="76"/>
      <c r="T458" s="422"/>
      <c r="U458" s="430">
        <f>(M458)</f>
        <v>27</v>
      </c>
      <c r="V458" s="430">
        <f>(N458)</f>
        <v>123.30900000000001</v>
      </c>
      <c r="W458"/>
      <c r="X458"/>
      <c r="Y458"/>
      <c r="Z458"/>
      <c r="AA458"/>
      <c r="AB458"/>
      <c r="AC458"/>
      <c r="AD458"/>
      <c r="AE458"/>
      <c r="AF458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</row>
    <row r="459" spans="1:58" ht="13" customHeight="1" x14ac:dyDescent="0.25">
      <c r="A459"/>
      <c r="B459" s="472" t="s">
        <v>4877</v>
      </c>
      <c r="C459" s="472" t="s">
        <v>4878</v>
      </c>
      <c r="D459" s="473" t="s">
        <v>818</v>
      </c>
      <c r="E459" s="473" t="s">
        <v>779</v>
      </c>
      <c r="F459" s="476" t="s">
        <v>754</v>
      </c>
      <c r="G459" s="425"/>
      <c r="H459" s="421"/>
      <c r="I459" s="429">
        <v>7</v>
      </c>
      <c r="J459" s="429">
        <v>34</v>
      </c>
      <c r="K459" s="76"/>
      <c r="L459" s="429">
        <f>(H459*2.7)</f>
        <v>0</v>
      </c>
      <c r="M459" s="429">
        <f>(I459*2.7)</f>
        <v>18.900000000000002</v>
      </c>
      <c r="N459" s="429">
        <f>(J459*2.7)</f>
        <v>91.800000000000011</v>
      </c>
      <c r="O459" s="76"/>
      <c r="P459" s="429"/>
      <c r="Q459" s="365"/>
      <c r="R459" s="365"/>
      <c r="S459" s="76"/>
      <c r="T459" s="422"/>
      <c r="U459" s="430">
        <f>(M459)</f>
        <v>18.900000000000002</v>
      </c>
      <c r="V459" s="430">
        <f>(N459)</f>
        <v>91.800000000000011</v>
      </c>
      <c r="W459"/>
      <c r="X459"/>
      <c r="Y459"/>
      <c r="Z459"/>
      <c r="AA459"/>
      <c r="AB459"/>
      <c r="AC459"/>
      <c r="AD459"/>
      <c r="AE459"/>
      <c r="AF45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</row>
    <row r="460" spans="1:58" ht="13" customHeight="1" x14ac:dyDescent="0.25">
      <c r="A460"/>
      <c r="B460" s="472" t="s">
        <v>3953</v>
      </c>
      <c r="C460" s="472" t="s">
        <v>1994</v>
      </c>
      <c r="D460" s="473" t="s">
        <v>734</v>
      </c>
      <c r="E460" s="473" t="s">
        <v>779</v>
      </c>
      <c r="F460" s="474" t="s">
        <v>743</v>
      </c>
      <c r="G460" s="415"/>
      <c r="H460" s="421"/>
      <c r="I460" s="358">
        <v>1</v>
      </c>
      <c r="J460" s="358">
        <v>18.670000000000002</v>
      </c>
      <c r="K460" s="76"/>
      <c r="L460" s="417">
        <f>(H460*2.7)</f>
        <v>0</v>
      </c>
      <c r="M460" s="417">
        <f>(I460*$L$1)</f>
        <v>0</v>
      </c>
      <c r="N460" s="417">
        <f>(J460*$M$1)</f>
        <v>0</v>
      </c>
      <c r="O460"/>
      <c r="P460" s="418"/>
      <c r="Q460" s="417">
        <v>3</v>
      </c>
      <c r="R460" s="417">
        <v>51</v>
      </c>
      <c r="S460"/>
      <c r="T460" s="422"/>
      <c r="U460" s="419">
        <v>2.7</v>
      </c>
      <c r="V460" s="419">
        <v>50.409000000000006</v>
      </c>
      <c r="W460"/>
      <c r="X460"/>
      <c r="Y460"/>
      <c r="Z460"/>
      <c r="AA460"/>
      <c r="AB460"/>
      <c r="AC460"/>
      <c r="AD460"/>
      <c r="AE460"/>
      <c r="AF460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</row>
    <row r="461" spans="1:58" ht="13" customHeight="1" x14ac:dyDescent="0.25">
      <c r="A461"/>
      <c r="B461" s="472" t="s">
        <v>1401</v>
      </c>
      <c r="C461" s="472" t="s">
        <v>771</v>
      </c>
      <c r="D461" s="473" t="s">
        <v>795</v>
      </c>
      <c r="E461" s="473" t="s">
        <v>779</v>
      </c>
      <c r="F461" s="474" t="s">
        <v>746</v>
      </c>
      <c r="G461" s="415"/>
      <c r="H461" s="416">
        <v>58</v>
      </c>
      <c r="I461" s="418"/>
      <c r="J461" s="418"/>
      <c r="K461" s="76"/>
      <c r="L461" s="417">
        <f>(H461*2.7)</f>
        <v>156.60000000000002</v>
      </c>
      <c r="M461" s="418"/>
      <c r="N461" s="418"/>
      <c r="O461"/>
      <c r="P461" s="417">
        <v>157</v>
      </c>
      <c r="Q461" s="418"/>
      <c r="R461" s="418"/>
      <c r="S461"/>
      <c r="T461" s="419">
        <v>156.60000000000002</v>
      </c>
      <c r="U461" s="420"/>
      <c r="V461" s="420"/>
      <c r="W461"/>
      <c r="X461"/>
      <c r="Y461"/>
      <c r="Z461"/>
      <c r="AA461"/>
      <c r="AB461"/>
      <c r="AC461"/>
      <c r="AD461"/>
      <c r="AE461"/>
      <c r="AF461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</row>
    <row r="462" spans="1:58" ht="13" customHeight="1" x14ac:dyDescent="0.25">
      <c r="A462"/>
      <c r="B462" s="475" t="s">
        <v>1293</v>
      </c>
      <c r="C462" s="475" t="s">
        <v>1284</v>
      </c>
      <c r="D462" s="473" t="s">
        <v>814</v>
      </c>
      <c r="E462" s="473" t="s">
        <v>779</v>
      </c>
      <c r="F462" s="474" t="s">
        <v>743</v>
      </c>
      <c r="G462" s="415"/>
      <c r="H462" s="421"/>
      <c r="I462" s="355">
        <v>0</v>
      </c>
      <c r="J462" s="355">
        <v>21.67</v>
      </c>
      <c r="K462" s="76"/>
      <c r="L462" s="429">
        <f>(H462*2.7)</f>
        <v>0</v>
      </c>
      <c r="M462" s="429">
        <f>(I462*2.7)</f>
        <v>0</v>
      </c>
      <c r="N462" s="429">
        <f>(J462*2.7)</f>
        <v>58.509000000000007</v>
      </c>
      <c r="O462" s="76"/>
      <c r="P462" s="365"/>
      <c r="Q462" s="429"/>
      <c r="R462" s="429"/>
      <c r="S462" s="76"/>
      <c r="T462" s="422"/>
      <c r="U462" s="430">
        <f>(M462)</f>
        <v>0</v>
      </c>
      <c r="V462" s="430">
        <f>(N462)</f>
        <v>58.509000000000007</v>
      </c>
      <c r="W462"/>
      <c r="X462"/>
      <c r="Y462"/>
      <c r="Z462"/>
      <c r="AA462"/>
      <c r="AB462"/>
      <c r="AC462"/>
      <c r="AD462"/>
      <c r="AE462"/>
      <c r="AF462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</row>
    <row r="463" spans="1:58" ht="13" customHeight="1" x14ac:dyDescent="0.25">
      <c r="A463"/>
      <c r="B463" s="472" t="s">
        <v>4902</v>
      </c>
      <c r="C463" s="472" t="s">
        <v>4903</v>
      </c>
      <c r="D463" s="473" t="s">
        <v>776</v>
      </c>
      <c r="E463" s="478" t="s">
        <v>779</v>
      </c>
      <c r="F463" s="476" t="s">
        <v>743</v>
      </c>
      <c r="G463" s="425"/>
      <c r="H463" s="523"/>
      <c r="I463" s="429">
        <v>2</v>
      </c>
      <c r="J463" s="429">
        <v>18.670000000000002</v>
      </c>
      <c r="K463" s="76"/>
      <c r="L463" s="429">
        <f>(H463*2.7)</f>
        <v>0</v>
      </c>
      <c r="M463" s="429">
        <f>(I463*2.7)</f>
        <v>5.4</v>
      </c>
      <c r="N463" s="429">
        <f>(J463*2.7)</f>
        <v>50.409000000000006</v>
      </c>
      <c r="O463" s="76"/>
      <c r="P463" s="429"/>
      <c r="Q463" s="365"/>
      <c r="R463" s="365"/>
      <c r="S463" s="76"/>
      <c r="T463" s="422"/>
      <c r="U463" s="430">
        <f>(M463)</f>
        <v>5.4</v>
      </c>
      <c r="V463" s="430">
        <f>(N463)</f>
        <v>50.409000000000006</v>
      </c>
      <c r="W463"/>
      <c r="X463"/>
      <c r="Y463"/>
      <c r="Z463"/>
      <c r="AA463"/>
      <c r="AB463"/>
      <c r="AC463"/>
      <c r="AD463"/>
      <c r="AE463"/>
      <c r="AF463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</row>
    <row r="464" spans="1:58" ht="13" customHeight="1" x14ac:dyDescent="0.25">
      <c r="A464"/>
      <c r="B464" s="472" t="s">
        <v>4055</v>
      </c>
      <c r="C464" s="472" t="s">
        <v>654</v>
      </c>
      <c r="D464" s="473" t="s">
        <v>775</v>
      </c>
      <c r="E464" s="473" t="s">
        <v>779</v>
      </c>
      <c r="F464" s="474" t="s">
        <v>743</v>
      </c>
      <c r="G464" s="415"/>
      <c r="H464" s="421"/>
      <c r="I464" s="355">
        <v>2</v>
      </c>
      <c r="J464" s="355">
        <v>17</v>
      </c>
      <c r="K464" s="76"/>
      <c r="L464" s="417">
        <f>(H464*2.7)</f>
        <v>0</v>
      </c>
      <c r="M464" s="417">
        <f>(I464*$L$1)</f>
        <v>0</v>
      </c>
      <c r="N464" s="417">
        <f>(J464*$M$1)</f>
        <v>0</v>
      </c>
      <c r="O464"/>
      <c r="P464" s="418"/>
      <c r="Q464" s="417">
        <v>6</v>
      </c>
      <c r="R464" s="417">
        <v>46</v>
      </c>
      <c r="S464"/>
      <c r="T464" s="422"/>
      <c r="U464" s="419">
        <v>5.4</v>
      </c>
      <c r="V464" s="419">
        <v>45.900000000000006</v>
      </c>
      <c r="W464"/>
      <c r="X464"/>
      <c r="Y464"/>
      <c r="Z464"/>
      <c r="AA464"/>
      <c r="AB464"/>
      <c r="AC464"/>
      <c r="AD464"/>
      <c r="AE464"/>
      <c r="AF464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</row>
    <row r="465" spans="1:58" ht="13" customHeight="1" x14ac:dyDescent="0.25">
      <c r="A465"/>
      <c r="B465" s="475" t="s">
        <v>4930</v>
      </c>
      <c r="C465" s="475" t="s">
        <v>1723</v>
      </c>
      <c r="D465" s="473" t="s">
        <v>756</v>
      </c>
      <c r="E465" s="473" t="s">
        <v>779</v>
      </c>
      <c r="F465" s="474" t="s">
        <v>754</v>
      </c>
      <c r="G465" s="415"/>
      <c r="H465" s="421"/>
      <c r="I465" s="355">
        <v>3</v>
      </c>
      <c r="J465" s="355">
        <v>17</v>
      </c>
      <c r="K465" s="76"/>
      <c r="L465" s="429">
        <f>(H465*2.7)</f>
        <v>0</v>
      </c>
      <c r="M465" s="429">
        <f>(I465*2.7)</f>
        <v>8.1000000000000014</v>
      </c>
      <c r="N465" s="429">
        <f>(J465*2.7)</f>
        <v>45.900000000000006</v>
      </c>
      <c r="O465" s="76"/>
      <c r="P465" s="365"/>
      <c r="Q465" s="429"/>
      <c r="R465" s="429"/>
      <c r="S465" s="76"/>
      <c r="T465" s="422"/>
      <c r="U465" s="430">
        <f>(M465)</f>
        <v>8.1000000000000014</v>
      </c>
      <c r="V465" s="430">
        <f>(N465)</f>
        <v>45.900000000000006</v>
      </c>
      <c r="W465"/>
      <c r="X465"/>
      <c r="Y465"/>
      <c r="Z465"/>
      <c r="AA465"/>
      <c r="AB465"/>
      <c r="AC465"/>
      <c r="AD465"/>
      <c r="AE465"/>
      <c r="AF465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</row>
    <row r="466" spans="1:58" ht="13" customHeight="1" x14ac:dyDescent="0.25">
      <c r="A466"/>
      <c r="B466" s="472" t="s">
        <v>1971</v>
      </c>
      <c r="C466" s="472" t="s">
        <v>2566</v>
      </c>
      <c r="D466" s="473" t="s">
        <v>651</v>
      </c>
      <c r="E466" s="473" t="s">
        <v>779</v>
      </c>
      <c r="F466" s="474" t="s">
        <v>743</v>
      </c>
      <c r="G466" s="415"/>
      <c r="H466" s="421"/>
      <c r="I466" s="355">
        <v>0</v>
      </c>
      <c r="J466" s="355">
        <v>23</v>
      </c>
      <c r="K466" s="76"/>
      <c r="L466" s="417">
        <f>(H466*2.7)</f>
        <v>0</v>
      </c>
      <c r="M466" s="417">
        <f>(I466*$L$1)</f>
        <v>0</v>
      </c>
      <c r="N466" s="417">
        <f>(J466*$M$1)</f>
        <v>0</v>
      </c>
      <c r="O466"/>
      <c r="P466" s="418"/>
      <c r="Q466" s="417">
        <f>(M466*$L$1)</f>
        <v>0</v>
      </c>
      <c r="R466" s="417">
        <v>63</v>
      </c>
      <c r="S466"/>
      <c r="T466" s="422"/>
      <c r="U466" s="419">
        <v>0</v>
      </c>
      <c r="V466" s="419">
        <v>62.1</v>
      </c>
      <c r="W466"/>
      <c r="X466"/>
      <c r="Y466"/>
      <c r="Z466"/>
      <c r="AA466"/>
      <c r="AB466"/>
      <c r="AC466"/>
      <c r="AD466"/>
      <c r="AE466"/>
      <c r="AF466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</row>
    <row r="467" spans="1:58" ht="13" customHeight="1" x14ac:dyDescent="0.25">
      <c r="A467"/>
      <c r="B467" s="472" t="s">
        <v>712</v>
      </c>
      <c r="C467" s="521" t="s">
        <v>4020</v>
      </c>
      <c r="D467" s="473" t="s">
        <v>818</v>
      </c>
      <c r="E467" s="473" t="s">
        <v>779</v>
      </c>
      <c r="F467" s="474" t="s">
        <v>746</v>
      </c>
      <c r="G467" s="415"/>
      <c r="H467" s="426">
        <v>55</v>
      </c>
      <c r="I467" s="418"/>
      <c r="J467" s="418"/>
      <c r="K467" s="76"/>
      <c r="L467" s="417">
        <f>(H467*2.7)</f>
        <v>148.5</v>
      </c>
      <c r="M467" s="418"/>
      <c r="N467" s="418"/>
      <c r="O467"/>
      <c r="P467" s="417">
        <v>149</v>
      </c>
      <c r="Q467" s="418"/>
      <c r="R467" s="418"/>
      <c r="S467"/>
      <c r="T467" s="419">
        <v>148.5</v>
      </c>
      <c r="U467" s="420"/>
      <c r="V467" s="420"/>
      <c r="W467"/>
      <c r="X467"/>
      <c r="Y467"/>
      <c r="Z467"/>
      <c r="AA467"/>
      <c r="AB467"/>
      <c r="AC467"/>
      <c r="AD467"/>
      <c r="AE467"/>
      <c r="AF467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</row>
    <row r="468" spans="1:58" ht="13" customHeight="1" x14ac:dyDescent="0.25">
      <c r="A468"/>
      <c r="B468" s="472" t="s">
        <v>137</v>
      </c>
      <c r="C468" s="472" t="s">
        <v>817</v>
      </c>
      <c r="D468" s="473" t="s">
        <v>903</v>
      </c>
      <c r="E468" s="473" t="s">
        <v>779</v>
      </c>
      <c r="F468" s="474" t="s">
        <v>754</v>
      </c>
      <c r="G468" s="415"/>
      <c r="H468" s="421"/>
      <c r="I468" s="355">
        <v>12</v>
      </c>
      <c r="J468" s="355">
        <v>61</v>
      </c>
      <c r="K468" s="76"/>
      <c r="L468" s="417">
        <f>(H468*2.7)</f>
        <v>0</v>
      </c>
      <c r="M468" s="417">
        <f>(I468*$L$1)</f>
        <v>0</v>
      </c>
      <c r="N468" s="417">
        <f>(J468*$M$1)</f>
        <v>0</v>
      </c>
      <c r="O468"/>
      <c r="P468" s="418"/>
      <c r="Q468" s="417">
        <v>33</v>
      </c>
      <c r="R468" s="417">
        <v>165</v>
      </c>
      <c r="S468"/>
      <c r="T468" s="422"/>
      <c r="U468" s="419">
        <v>32.400000000000006</v>
      </c>
      <c r="V468" s="419">
        <v>164.70000000000002</v>
      </c>
      <c r="W468"/>
      <c r="X468"/>
      <c r="Y468"/>
      <c r="Z468"/>
      <c r="AA468"/>
      <c r="AB468"/>
      <c r="AC468"/>
      <c r="AD468"/>
      <c r="AE468"/>
      <c r="AF468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</row>
    <row r="469" spans="1:58" ht="13" customHeight="1" x14ac:dyDescent="0.25">
      <c r="A469"/>
      <c r="B469" s="475" t="s">
        <v>680</v>
      </c>
      <c r="C469" s="475" t="s">
        <v>653</v>
      </c>
      <c r="D469" s="473" t="s">
        <v>777</v>
      </c>
      <c r="E469" s="473" t="s">
        <v>779</v>
      </c>
      <c r="F469" s="474" t="s">
        <v>772</v>
      </c>
      <c r="G469" s="415"/>
      <c r="H469" s="416">
        <v>56</v>
      </c>
      <c r="I469" s="418"/>
      <c r="J469" s="418"/>
      <c r="K469" s="76"/>
      <c r="L469" s="417">
        <f>(H469*2.7)</f>
        <v>151.20000000000002</v>
      </c>
      <c r="M469" s="418"/>
      <c r="N469" s="418"/>
      <c r="O469"/>
      <c r="P469" s="417">
        <v>152</v>
      </c>
      <c r="Q469" s="418"/>
      <c r="R469" s="418"/>
      <c r="S469"/>
      <c r="T469" s="419">
        <v>151.20000000000002</v>
      </c>
      <c r="U469" s="420"/>
      <c r="V469" s="420"/>
      <c r="W469"/>
      <c r="X469"/>
      <c r="Y469"/>
      <c r="Z469"/>
      <c r="AA469"/>
      <c r="AB469"/>
      <c r="AC469"/>
      <c r="AD469"/>
      <c r="AE469"/>
      <c r="AF46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</row>
    <row r="470" spans="1:58" ht="13" customHeight="1" x14ac:dyDescent="0.25">
      <c r="A470"/>
      <c r="B470" s="475" t="s">
        <v>3607</v>
      </c>
      <c r="C470" s="475" t="s">
        <v>693</v>
      </c>
      <c r="D470" s="473" t="s">
        <v>782</v>
      </c>
      <c r="E470" s="473" t="s">
        <v>779</v>
      </c>
      <c r="F470" s="474" t="s">
        <v>796</v>
      </c>
      <c r="G470" s="415"/>
      <c r="H470" s="416">
        <v>52</v>
      </c>
      <c r="I470" s="418"/>
      <c r="J470" s="418"/>
      <c r="K470" s="76"/>
      <c r="L470" s="417">
        <f>(H470*2.7)</f>
        <v>140.4</v>
      </c>
      <c r="M470" s="418"/>
      <c r="N470" s="418"/>
      <c r="O470"/>
      <c r="P470" s="417">
        <v>141</v>
      </c>
      <c r="Q470" s="418"/>
      <c r="R470" s="418"/>
      <c r="S470"/>
      <c r="T470" s="419">
        <v>140.4</v>
      </c>
      <c r="U470" s="420"/>
      <c r="V470" s="420"/>
      <c r="W470"/>
      <c r="X470"/>
      <c r="Y470"/>
      <c r="Z470"/>
      <c r="AA470"/>
      <c r="AB470"/>
      <c r="AC470"/>
      <c r="AD470"/>
      <c r="AE470"/>
      <c r="AF470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</row>
    <row r="471" spans="1:58" ht="13" customHeight="1" x14ac:dyDescent="0.25">
      <c r="A471"/>
      <c r="B471" s="475" t="s">
        <v>4968</v>
      </c>
      <c r="C471" s="475" t="s">
        <v>4969</v>
      </c>
      <c r="D471" s="473" t="s">
        <v>745</v>
      </c>
      <c r="E471" s="473" t="s">
        <v>779</v>
      </c>
      <c r="F471" s="474" t="s">
        <v>743</v>
      </c>
      <c r="G471" s="415"/>
      <c r="H471" s="421"/>
      <c r="I471" s="355">
        <v>0</v>
      </c>
      <c r="J471" s="355">
        <v>11</v>
      </c>
      <c r="K471" s="76"/>
      <c r="L471" s="429">
        <f>(H471*2.7)</f>
        <v>0</v>
      </c>
      <c r="M471" s="429">
        <f>(I471*2.7)</f>
        <v>0</v>
      </c>
      <c r="N471" s="429">
        <f>(J471*2.7)</f>
        <v>29.700000000000003</v>
      </c>
      <c r="O471" s="76"/>
      <c r="P471" s="365"/>
      <c r="Q471" s="429"/>
      <c r="R471" s="429"/>
      <c r="S471" s="76"/>
      <c r="T471" s="422"/>
      <c r="U471" s="430">
        <f>(M471)</f>
        <v>0</v>
      </c>
      <c r="V471" s="430">
        <f>(N471)</f>
        <v>29.700000000000003</v>
      </c>
      <c r="W471"/>
      <c r="X471"/>
      <c r="Y471"/>
      <c r="Z471"/>
      <c r="AA471"/>
      <c r="AB471"/>
      <c r="AC471"/>
      <c r="AD471"/>
      <c r="AE471"/>
      <c r="AF471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</row>
    <row r="472" spans="1:58" ht="13" customHeight="1" x14ac:dyDescent="0.25">
      <c r="A472"/>
      <c r="B472" s="475" t="s">
        <v>142</v>
      </c>
      <c r="C472" s="475" t="s">
        <v>4983</v>
      </c>
      <c r="D472" s="473" t="s">
        <v>768</v>
      </c>
      <c r="E472" s="473" t="s">
        <v>779</v>
      </c>
      <c r="F472" s="474" t="s">
        <v>762</v>
      </c>
      <c r="G472" s="415"/>
      <c r="H472" s="416">
        <v>43</v>
      </c>
      <c r="I472" s="418"/>
      <c r="J472" s="418"/>
      <c r="K472" s="76"/>
      <c r="L472" s="429">
        <f>(H472*2.7)</f>
        <v>116.10000000000001</v>
      </c>
      <c r="M472" s="429">
        <f>(I472*2.7)</f>
        <v>0</v>
      </c>
      <c r="N472" s="429">
        <f>(J472*2.7)</f>
        <v>0</v>
      </c>
      <c r="O472" s="76"/>
      <c r="P472" s="365"/>
      <c r="Q472" s="429"/>
      <c r="R472" s="429"/>
      <c r="S472" s="76"/>
      <c r="T472" s="430">
        <f>(L472)</f>
        <v>116.10000000000001</v>
      </c>
      <c r="U472" s="420"/>
      <c r="V472" s="420"/>
      <c r="W472"/>
      <c r="X472"/>
      <c r="Y472"/>
      <c r="Z472"/>
      <c r="AA472"/>
      <c r="AB472"/>
      <c r="AC472"/>
      <c r="AD472"/>
      <c r="AE472"/>
      <c r="AF472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</row>
    <row r="473" spans="1:58" ht="13" customHeight="1" x14ac:dyDescent="0.25">
      <c r="A473"/>
      <c r="B473" s="472" t="s">
        <v>4027</v>
      </c>
      <c r="C473" s="472" t="s">
        <v>637</v>
      </c>
      <c r="D473" s="473" t="s">
        <v>647</v>
      </c>
      <c r="E473" s="473" t="s">
        <v>779</v>
      </c>
      <c r="F473" s="474" t="s">
        <v>754</v>
      </c>
      <c r="G473" s="415"/>
      <c r="H473" s="421"/>
      <c r="I473" s="355">
        <v>8</v>
      </c>
      <c r="J473" s="355">
        <v>55.33</v>
      </c>
      <c r="K473" s="76"/>
      <c r="L473" s="417">
        <f>(H473*2.7)</f>
        <v>0</v>
      </c>
      <c r="M473" s="417">
        <f>(I473*$L$1)</f>
        <v>0</v>
      </c>
      <c r="N473" s="417">
        <f>(J473*$M$1)</f>
        <v>0</v>
      </c>
      <c r="O473"/>
      <c r="P473" s="418"/>
      <c r="Q473" s="417">
        <v>22</v>
      </c>
      <c r="R473" s="417">
        <v>150</v>
      </c>
      <c r="S473"/>
      <c r="T473" s="422"/>
      <c r="U473" s="419">
        <v>21.6</v>
      </c>
      <c r="V473" s="419">
        <v>149.39099999999999</v>
      </c>
      <c r="W473"/>
      <c r="X473"/>
      <c r="Y473"/>
      <c r="Z473"/>
      <c r="AA473"/>
      <c r="AB473"/>
      <c r="AC473"/>
      <c r="AD473"/>
      <c r="AE473"/>
      <c r="AF473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</row>
    <row r="474" spans="1:58" ht="13" customHeight="1" x14ac:dyDescent="0.25">
      <c r="A474"/>
      <c r="B474" s="475" t="s">
        <v>614</v>
      </c>
      <c r="C474" s="475" t="s">
        <v>611</v>
      </c>
      <c r="D474" s="473" t="s">
        <v>752</v>
      </c>
      <c r="E474" s="473" t="s">
        <v>779</v>
      </c>
      <c r="F474" s="474" t="s">
        <v>765</v>
      </c>
      <c r="G474" s="415"/>
      <c r="H474" s="416">
        <v>55</v>
      </c>
      <c r="I474" s="418"/>
      <c r="J474" s="418"/>
      <c r="K474" s="76"/>
      <c r="L474" s="417">
        <f>(H474*2.7)</f>
        <v>148.5</v>
      </c>
      <c r="M474" s="418"/>
      <c r="N474" s="418"/>
      <c r="O474"/>
      <c r="P474" s="417">
        <v>149</v>
      </c>
      <c r="Q474" s="418"/>
      <c r="R474" s="418"/>
      <c r="S474"/>
      <c r="T474" s="419">
        <v>148.5</v>
      </c>
      <c r="U474" s="420"/>
      <c r="V474" s="420"/>
      <c r="W474"/>
      <c r="X474"/>
      <c r="Y474"/>
      <c r="Z474"/>
      <c r="AA474"/>
      <c r="AB474"/>
      <c r="AC474"/>
      <c r="AD474"/>
      <c r="AE474"/>
      <c r="AF474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</row>
    <row r="475" spans="1:58" ht="13" customHeight="1" x14ac:dyDescent="0.25">
      <c r="A475"/>
      <c r="B475" s="472" t="s">
        <v>1976</v>
      </c>
      <c r="C475" s="472" t="s">
        <v>1999</v>
      </c>
      <c r="D475" s="473" t="s">
        <v>748</v>
      </c>
      <c r="E475" s="473" t="s">
        <v>779</v>
      </c>
      <c r="F475" s="474" t="s">
        <v>765</v>
      </c>
      <c r="G475" s="415"/>
      <c r="H475" s="416">
        <v>56</v>
      </c>
      <c r="I475" s="418"/>
      <c r="J475" s="418"/>
      <c r="K475" s="76"/>
      <c r="L475" s="417">
        <f>(H475*2.7)</f>
        <v>151.20000000000002</v>
      </c>
      <c r="M475" s="418"/>
      <c r="N475" s="418"/>
      <c r="O475"/>
      <c r="P475" s="417">
        <v>152</v>
      </c>
      <c r="Q475" s="418"/>
      <c r="R475" s="418"/>
      <c r="S475"/>
      <c r="T475" s="419">
        <v>151.20000000000002</v>
      </c>
      <c r="U475" s="420"/>
      <c r="V475" s="420"/>
      <c r="W475"/>
      <c r="X475"/>
      <c r="Y475"/>
      <c r="Z475"/>
      <c r="AA475"/>
      <c r="AB475"/>
      <c r="AC475"/>
      <c r="AD475"/>
      <c r="AE475"/>
      <c r="AF475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</row>
    <row r="476" spans="1:58" ht="13" customHeight="1" x14ac:dyDescent="0.25">
      <c r="A476"/>
      <c r="B476" s="472" t="s">
        <v>825</v>
      </c>
      <c r="C476" s="472" t="s">
        <v>3894</v>
      </c>
      <c r="D476" s="473" t="s">
        <v>647</v>
      </c>
      <c r="E476" s="473" t="s">
        <v>779</v>
      </c>
      <c r="F476" s="474" t="s">
        <v>765</v>
      </c>
      <c r="G476" s="415"/>
      <c r="H476" s="416">
        <v>58</v>
      </c>
      <c r="I476" s="418"/>
      <c r="J476" s="418"/>
      <c r="K476" s="76"/>
      <c r="L476" s="417">
        <f>(H476*2.7)</f>
        <v>156.60000000000002</v>
      </c>
      <c r="M476" s="418"/>
      <c r="N476" s="418"/>
      <c r="O476"/>
      <c r="P476" s="417">
        <v>157</v>
      </c>
      <c r="Q476" s="418"/>
      <c r="R476" s="418"/>
      <c r="S476"/>
      <c r="T476" s="419">
        <v>156.60000000000002</v>
      </c>
      <c r="U476" s="420"/>
      <c r="V476" s="420"/>
      <c r="W476"/>
      <c r="X476"/>
      <c r="Y476"/>
      <c r="Z476"/>
      <c r="AA476"/>
      <c r="AB476"/>
      <c r="AC476"/>
      <c r="AD476"/>
      <c r="AE476"/>
      <c r="AF476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</row>
    <row r="477" spans="1:58" ht="13" customHeight="1" x14ac:dyDescent="0.25">
      <c r="A477"/>
      <c r="B477" s="472" t="s">
        <v>566</v>
      </c>
      <c r="C477" s="472" t="s">
        <v>702</v>
      </c>
      <c r="D477" s="473" t="s">
        <v>780</v>
      </c>
      <c r="E477" s="473" t="s">
        <v>779</v>
      </c>
      <c r="F477" s="474" t="s">
        <v>743</v>
      </c>
      <c r="G477" s="415"/>
      <c r="H477" s="421"/>
      <c r="I477" s="355">
        <v>1</v>
      </c>
      <c r="J477" s="355">
        <v>19.670000000000002</v>
      </c>
      <c r="K477" s="76"/>
      <c r="L477" s="417">
        <f>(H477*2.7)</f>
        <v>0</v>
      </c>
      <c r="M477" s="417">
        <f>(I477*$L$1)</f>
        <v>0</v>
      </c>
      <c r="N477" s="417">
        <f>(J477*$M$1)</f>
        <v>0</v>
      </c>
      <c r="O477"/>
      <c r="P477" s="418"/>
      <c r="Q477" s="417">
        <v>3</v>
      </c>
      <c r="R477" s="417">
        <v>54</v>
      </c>
      <c r="S477"/>
      <c r="T477" s="422"/>
      <c r="U477" s="419">
        <v>2.7</v>
      </c>
      <c r="V477" s="419">
        <v>53.109000000000009</v>
      </c>
      <c r="W477"/>
      <c r="X477"/>
      <c r="Y477"/>
      <c r="Z477"/>
      <c r="AA477"/>
      <c r="AB477"/>
      <c r="AC477"/>
      <c r="AD477"/>
      <c r="AE477"/>
      <c r="AF477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</row>
    <row r="478" spans="1:58" ht="13" customHeight="1" x14ac:dyDescent="0.25">
      <c r="A478"/>
      <c r="B478" s="472" t="s">
        <v>1415</v>
      </c>
      <c r="C478" s="472" t="s">
        <v>1398</v>
      </c>
      <c r="D478" s="473" t="s">
        <v>903</v>
      </c>
      <c r="E478" s="473" t="s">
        <v>779</v>
      </c>
      <c r="F478" s="474" t="s">
        <v>796</v>
      </c>
      <c r="G478" s="415"/>
      <c r="H478" s="416">
        <v>58</v>
      </c>
      <c r="I478" s="418"/>
      <c r="J478" s="418"/>
      <c r="K478" s="76"/>
      <c r="L478" s="417">
        <f>(H478*2.7)</f>
        <v>156.60000000000002</v>
      </c>
      <c r="M478" s="418"/>
      <c r="N478" s="418"/>
      <c r="O478"/>
      <c r="P478" s="417">
        <v>157</v>
      </c>
      <c r="Q478" s="418"/>
      <c r="R478" s="418"/>
      <c r="S478"/>
      <c r="T478" s="419">
        <v>156.60000000000002</v>
      </c>
      <c r="U478" s="420"/>
      <c r="V478" s="420"/>
      <c r="W478"/>
      <c r="X478"/>
      <c r="Y478"/>
      <c r="Z478"/>
      <c r="AA478"/>
      <c r="AB478"/>
      <c r="AC478"/>
      <c r="AD478"/>
      <c r="AE478"/>
      <c r="AF478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</row>
    <row r="479" spans="1:58" ht="13" customHeight="1" x14ac:dyDescent="0.25">
      <c r="A479"/>
      <c r="B479" s="475" t="s">
        <v>701</v>
      </c>
      <c r="C479" s="475" t="s">
        <v>1307</v>
      </c>
      <c r="D479" s="473" t="s">
        <v>764</v>
      </c>
      <c r="E479" s="473" t="s">
        <v>779</v>
      </c>
      <c r="F479" s="474" t="s">
        <v>743</v>
      </c>
      <c r="G479" s="415"/>
      <c r="H479" s="421"/>
      <c r="I479" s="355">
        <v>0</v>
      </c>
      <c r="J479" s="355">
        <v>0</v>
      </c>
      <c r="K479" s="76"/>
      <c r="L479" s="417">
        <f>(H479*2.7)</f>
        <v>0</v>
      </c>
      <c r="M479" s="417">
        <f>(I479*$L$1)</f>
        <v>0</v>
      </c>
      <c r="N479" s="417">
        <f>(J479*$M$1)</f>
        <v>0</v>
      </c>
      <c r="O479"/>
      <c r="P479" s="418"/>
      <c r="Q479" s="417">
        <f>(M479*$L$1)</f>
        <v>0</v>
      </c>
      <c r="R479" s="417">
        <v>0</v>
      </c>
      <c r="S479"/>
      <c r="T479" s="422"/>
      <c r="U479" s="419">
        <v>0</v>
      </c>
      <c r="V479" s="419">
        <v>0</v>
      </c>
      <c r="W479"/>
      <c r="X479"/>
      <c r="Y479"/>
      <c r="Z479"/>
      <c r="AA479"/>
      <c r="AB479"/>
      <c r="AC479"/>
      <c r="AD479"/>
      <c r="AE479"/>
      <c r="AF47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</row>
    <row r="480" spans="1:58" ht="13" customHeight="1" x14ac:dyDescent="0.25">
      <c r="A480"/>
      <c r="B480" s="472" t="s">
        <v>1312</v>
      </c>
      <c r="C480" s="472" t="s">
        <v>676</v>
      </c>
      <c r="D480" s="473" t="s">
        <v>1641</v>
      </c>
      <c r="E480" s="473" t="s">
        <v>779</v>
      </c>
      <c r="F480" s="476" t="s">
        <v>754</v>
      </c>
      <c r="G480" s="425"/>
      <c r="H480" s="421"/>
      <c r="I480" s="429">
        <v>7</v>
      </c>
      <c r="J480" s="429">
        <v>28</v>
      </c>
      <c r="K480" s="76"/>
      <c r="L480" s="429">
        <f>(H480*2.7)</f>
        <v>0</v>
      </c>
      <c r="M480" s="429">
        <f>(I480*2.7)</f>
        <v>18.900000000000002</v>
      </c>
      <c r="N480" s="429">
        <f>(J480*2.7)</f>
        <v>75.600000000000009</v>
      </c>
      <c r="O480" s="76"/>
      <c r="P480" s="429"/>
      <c r="Q480" s="365"/>
      <c r="R480" s="365"/>
      <c r="S480" s="76"/>
      <c r="T480" s="422"/>
      <c r="U480" s="430">
        <f>(M480)</f>
        <v>18.900000000000002</v>
      </c>
      <c r="V480" s="430">
        <f>(N480)</f>
        <v>75.600000000000009</v>
      </c>
      <c r="W480"/>
      <c r="X480"/>
      <c r="Y480"/>
      <c r="Z480"/>
      <c r="AA480"/>
      <c r="AB480"/>
      <c r="AC480"/>
      <c r="AD480"/>
      <c r="AE480"/>
      <c r="AF480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</row>
    <row r="481" spans="1:58" ht="13" customHeight="1" x14ac:dyDescent="0.25">
      <c r="A481"/>
      <c r="B481" s="472" t="s">
        <v>1758</v>
      </c>
      <c r="C481" s="472" t="s">
        <v>3190</v>
      </c>
      <c r="D481" s="473" t="s">
        <v>757</v>
      </c>
      <c r="E481" s="473" t="s">
        <v>779</v>
      </c>
      <c r="F481" s="476" t="s">
        <v>765</v>
      </c>
      <c r="G481" s="425"/>
      <c r="H481" s="416">
        <v>46</v>
      </c>
      <c r="I481" s="418"/>
      <c r="J481" s="418"/>
      <c r="K481" s="76"/>
      <c r="L481" s="417">
        <f>(H481*2.7)</f>
        <v>124.2</v>
      </c>
      <c r="M481" s="418"/>
      <c r="N481" s="418"/>
      <c r="O481"/>
      <c r="P481" s="417">
        <v>125</v>
      </c>
      <c r="Q481" s="418"/>
      <c r="R481" s="418"/>
      <c r="S481"/>
      <c r="T481" s="419">
        <v>124.2</v>
      </c>
      <c r="U481" s="420"/>
      <c r="V481" s="420"/>
      <c r="W481"/>
      <c r="X481"/>
      <c r="Y481"/>
      <c r="Z481"/>
      <c r="AA481"/>
      <c r="AB481"/>
      <c r="AC481"/>
      <c r="AD481"/>
      <c r="AE481"/>
      <c r="AF481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</row>
    <row r="482" spans="1:58" ht="13" customHeight="1" x14ac:dyDescent="0.25">
      <c r="A482"/>
      <c r="B482" s="472" t="s">
        <v>3558</v>
      </c>
      <c r="C482" s="472" t="s">
        <v>3559</v>
      </c>
      <c r="D482" s="473" t="s">
        <v>763</v>
      </c>
      <c r="E482" s="473" t="s">
        <v>779</v>
      </c>
      <c r="F482" s="474" t="s">
        <v>762</v>
      </c>
      <c r="G482" s="415"/>
      <c r="H482" s="416">
        <v>36</v>
      </c>
      <c r="I482" s="418"/>
      <c r="J482" s="418"/>
      <c r="K482" s="76"/>
      <c r="L482" s="417">
        <f>(H482*2.7)</f>
        <v>97.2</v>
      </c>
      <c r="M482" s="418"/>
      <c r="N482" s="418"/>
      <c r="O482"/>
      <c r="P482" s="417">
        <v>98</v>
      </c>
      <c r="Q482" s="418"/>
      <c r="R482" s="418"/>
      <c r="S482"/>
      <c r="T482" s="419">
        <v>97.2</v>
      </c>
      <c r="U482" s="420"/>
      <c r="V482" s="420"/>
      <c r="W482"/>
      <c r="X482"/>
      <c r="Y482"/>
      <c r="Z482"/>
      <c r="AA482"/>
      <c r="AB482"/>
      <c r="AC482"/>
      <c r="AD482"/>
      <c r="AE482"/>
      <c r="AF482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</row>
    <row r="483" spans="1:58" ht="13" customHeight="1" x14ac:dyDescent="0.25">
      <c r="A483"/>
      <c r="B483" s="472" t="s">
        <v>2882</v>
      </c>
      <c r="C483" s="472" t="s">
        <v>2883</v>
      </c>
      <c r="D483" s="473" t="s">
        <v>764</v>
      </c>
      <c r="E483" s="473" t="s">
        <v>779</v>
      </c>
      <c r="F483" s="474" t="s">
        <v>743</v>
      </c>
      <c r="G483" s="415"/>
      <c r="H483" s="421"/>
      <c r="I483" s="355">
        <v>0</v>
      </c>
      <c r="J483" s="355">
        <v>0</v>
      </c>
      <c r="K483" s="76"/>
      <c r="L483" s="417">
        <f>(H483*2.7)</f>
        <v>0</v>
      </c>
      <c r="M483" s="417">
        <f>(I483*$L$1)</f>
        <v>0</v>
      </c>
      <c r="N483" s="417">
        <f>(J483*$M$1)</f>
        <v>0</v>
      </c>
      <c r="O483"/>
      <c r="P483" s="418"/>
      <c r="Q483" s="417">
        <f>(M483*$L$1)</f>
        <v>0</v>
      </c>
      <c r="R483" s="417">
        <v>0</v>
      </c>
      <c r="S483"/>
      <c r="T483" s="422"/>
      <c r="U483" s="419">
        <v>0</v>
      </c>
      <c r="V483" s="419">
        <v>0</v>
      </c>
      <c r="W483"/>
      <c r="X483"/>
      <c r="Y483"/>
      <c r="Z483"/>
      <c r="AA483"/>
      <c r="AB483"/>
      <c r="AC483"/>
      <c r="AD483"/>
      <c r="AE483"/>
      <c r="AF483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</row>
    <row r="484" spans="1:58" ht="13" customHeight="1" x14ac:dyDescent="0.25">
      <c r="A484"/>
      <c r="B484" s="472" t="s">
        <v>121</v>
      </c>
      <c r="C484" s="472" t="s">
        <v>5048</v>
      </c>
      <c r="D484" s="473" t="s">
        <v>824</v>
      </c>
      <c r="E484" s="473" t="s">
        <v>779</v>
      </c>
      <c r="F484" s="476" t="s">
        <v>743</v>
      </c>
      <c r="G484" s="425"/>
      <c r="H484" s="421"/>
      <c r="I484" s="429">
        <v>0</v>
      </c>
      <c r="J484" s="429">
        <v>20.67</v>
      </c>
      <c r="K484" s="76"/>
      <c r="L484" s="429">
        <f>(H484*2.7)</f>
        <v>0</v>
      </c>
      <c r="M484" s="429">
        <f>(I484*2.7)</f>
        <v>0</v>
      </c>
      <c r="N484" s="429">
        <f>(J484*2.7)</f>
        <v>55.809000000000012</v>
      </c>
      <c r="O484" s="76"/>
      <c r="P484" s="429"/>
      <c r="Q484" s="365"/>
      <c r="R484" s="365"/>
      <c r="S484" s="76"/>
      <c r="T484" s="422"/>
      <c r="U484" s="430">
        <f>(M484)</f>
        <v>0</v>
      </c>
      <c r="V484" s="430">
        <f>(N484)</f>
        <v>55.809000000000012</v>
      </c>
      <c r="W484"/>
      <c r="X484"/>
      <c r="Y484"/>
      <c r="Z484"/>
      <c r="AA484"/>
      <c r="AB484"/>
      <c r="AC484"/>
      <c r="AD484"/>
      <c r="AE484"/>
      <c r="AF484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</row>
    <row r="485" spans="1:58" ht="13" customHeight="1" x14ac:dyDescent="0.25">
      <c r="A485"/>
      <c r="B485" s="472" t="s">
        <v>2271</v>
      </c>
      <c r="C485" s="472" t="s">
        <v>584</v>
      </c>
      <c r="D485" s="473" t="s">
        <v>824</v>
      </c>
      <c r="E485" s="473" t="s">
        <v>779</v>
      </c>
      <c r="F485" s="474" t="s">
        <v>3608</v>
      </c>
      <c r="G485" s="415"/>
      <c r="H485" s="416">
        <v>58</v>
      </c>
      <c r="I485" s="418"/>
      <c r="J485" s="418"/>
      <c r="K485" s="76"/>
      <c r="L485" s="417">
        <f>(H485*2.7)</f>
        <v>156.60000000000002</v>
      </c>
      <c r="M485" s="418"/>
      <c r="N485" s="418"/>
      <c r="O485"/>
      <c r="P485" s="417">
        <v>157</v>
      </c>
      <c r="Q485" s="418"/>
      <c r="R485" s="418"/>
      <c r="S485"/>
      <c r="T485" s="419">
        <v>156.60000000000002</v>
      </c>
      <c r="U485" s="420"/>
      <c r="V485" s="420"/>
      <c r="W485"/>
      <c r="X485"/>
      <c r="Y485"/>
      <c r="Z485"/>
      <c r="AA485"/>
      <c r="AB485"/>
      <c r="AC485"/>
      <c r="AD485"/>
      <c r="AE485"/>
      <c r="AF485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</row>
    <row r="486" spans="1:58" ht="13" customHeight="1" x14ac:dyDescent="0.25">
      <c r="A486"/>
      <c r="B486" s="477" t="s">
        <v>595</v>
      </c>
      <c r="C486" s="477" t="s">
        <v>860</v>
      </c>
      <c r="D486" s="473" t="s">
        <v>745</v>
      </c>
      <c r="E486" s="473" t="s">
        <v>779</v>
      </c>
      <c r="F486" s="474" t="s">
        <v>754</v>
      </c>
      <c r="G486" s="415"/>
      <c r="H486" s="421"/>
      <c r="I486" s="355">
        <v>12</v>
      </c>
      <c r="J486" s="355">
        <v>52</v>
      </c>
      <c r="K486" s="76"/>
      <c r="L486" s="417">
        <f>(H486*2.7)</f>
        <v>0</v>
      </c>
      <c r="M486" s="417">
        <f>(I486*$L$1)</f>
        <v>0</v>
      </c>
      <c r="N486" s="417">
        <f>(J486*$M$1)</f>
        <v>0</v>
      </c>
      <c r="O486"/>
      <c r="P486" s="418"/>
      <c r="Q486" s="417">
        <v>33</v>
      </c>
      <c r="R486" s="417">
        <v>141</v>
      </c>
      <c r="S486"/>
      <c r="T486" s="422"/>
      <c r="U486" s="419">
        <v>32.400000000000006</v>
      </c>
      <c r="V486" s="419">
        <v>140.4</v>
      </c>
      <c r="W486"/>
      <c r="X486"/>
      <c r="Y486"/>
      <c r="Z486"/>
      <c r="AA486"/>
      <c r="AB486"/>
      <c r="AC486"/>
      <c r="AD486"/>
      <c r="AE486"/>
      <c r="AF486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</row>
    <row r="487" spans="1:58" ht="13" customHeight="1" x14ac:dyDescent="0.25">
      <c r="A487"/>
      <c r="B487" s="477" t="s">
        <v>1986</v>
      </c>
      <c r="C487" s="477" t="s">
        <v>2001</v>
      </c>
      <c r="D487" s="473" t="s">
        <v>780</v>
      </c>
      <c r="E487" s="473" t="s">
        <v>779</v>
      </c>
      <c r="F487" s="474" t="s">
        <v>772</v>
      </c>
      <c r="G487" s="415"/>
      <c r="H487" s="416">
        <v>53</v>
      </c>
      <c r="I487" s="418"/>
      <c r="J487" s="418"/>
      <c r="K487" s="76"/>
      <c r="L487" s="417">
        <f>(H487*2.7)</f>
        <v>143.10000000000002</v>
      </c>
      <c r="M487" s="418"/>
      <c r="N487" s="418"/>
      <c r="O487"/>
      <c r="P487" s="417">
        <v>144</v>
      </c>
      <c r="Q487" s="418"/>
      <c r="R487" s="418"/>
      <c r="S487"/>
      <c r="T487" s="419">
        <v>143.10000000000002</v>
      </c>
      <c r="U487" s="420"/>
      <c r="V487" s="420"/>
      <c r="W487"/>
      <c r="X487"/>
      <c r="Y487"/>
      <c r="Z487"/>
      <c r="AA487"/>
      <c r="AB487"/>
      <c r="AC487"/>
      <c r="AD487"/>
      <c r="AE487"/>
      <c r="AF487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</row>
    <row r="488" spans="1:58" ht="13" customHeight="1" x14ac:dyDescent="0.25">
      <c r="A488"/>
      <c r="B488" s="475" t="s">
        <v>771</v>
      </c>
      <c r="C488" s="475" t="s">
        <v>657</v>
      </c>
      <c r="D488" s="473" t="s">
        <v>903</v>
      </c>
      <c r="E488" s="473" t="s">
        <v>3279</v>
      </c>
      <c r="F488" s="474" t="s">
        <v>743</v>
      </c>
      <c r="G488" s="415"/>
      <c r="H488" s="523"/>
      <c r="I488" s="355">
        <v>0</v>
      </c>
      <c r="J488" s="355">
        <v>13.67</v>
      </c>
      <c r="K488" s="76"/>
      <c r="L488" s="429">
        <f>(H488*2.7)</f>
        <v>0</v>
      </c>
      <c r="M488" s="429">
        <f>(I488*2.7)</f>
        <v>0</v>
      </c>
      <c r="N488" s="429">
        <f>(J488*2.7)</f>
        <v>36.908999999999999</v>
      </c>
      <c r="O488" s="76"/>
      <c r="P488" s="365"/>
      <c r="Q488" s="429"/>
      <c r="R488" s="429"/>
      <c r="S488" s="76"/>
      <c r="T488" s="422"/>
      <c r="U488" s="430">
        <f>(M488)</f>
        <v>0</v>
      </c>
      <c r="V488" s="430">
        <f>(N488)</f>
        <v>36.908999999999999</v>
      </c>
      <c r="W488"/>
      <c r="X488"/>
      <c r="Y488"/>
      <c r="Z488"/>
      <c r="AA488"/>
      <c r="AB488"/>
      <c r="AC488"/>
      <c r="AD488"/>
      <c r="AE488"/>
      <c r="AF488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</row>
    <row r="489" spans="1:58" ht="13" customHeight="1" x14ac:dyDescent="0.25">
      <c r="A489"/>
      <c r="B489" s="472" t="s">
        <v>2903</v>
      </c>
      <c r="C489" s="472" t="s">
        <v>677</v>
      </c>
      <c r="D489" s="473" t="s">
        <v>814</v>
      </c>
      <c r="E489" s="478" t="s">
        <v>3279</v>
      </c>
      <c r="F489" s="476" t="s">
        <v>743</v>
      </c>
      <c r="G489" s="425"/>
      <c r="H489" s="523"/>
      <c r="I489" s="429">
        <v>2</v>
      </c>
      <c r="J489" s="429">
        <v>36.33</v>
      </c>
      <c r="K489" s="76"/>
      <c r="L489" s="429">
        <f>(H489*2.7)</f>
        <v>0</v>
      </c>
      <c r="M489" s="429">
        <f>(I489*2.7)</f>
        <v>5.4</v>
      </c>
      <c r="N489" s="429">
        <f>(J489*2.7)</f>
        <v>98.091000000000008</v>
      </c>
      <c r="O489" s="76"/>
      <c r="P489" s="429"/>
      <c r="Q489" s="365"/>
      <c r="R489" s="365"/>
      <c r="S489" s="76"/>
      <c r="T489" s="422"/>
      <c r="U489" s="430">
        <f>(M489)</f>
        <v>5.4</v>
      </c>
      <c r="V489" s="430">
        <f>(N489)</f>
        <v>98.091000000000008</v>
      </c>
      <c r="W489"/>
      <c r="X489"/>
      <c r="Y489"/>
      <c r="Z489"/>
      <c r="AA489"/>
      <c r="AB489"/>
      <c r="AC489"/>
      <c r="AD489"/>
      <c r="AE489"/>
      <c r="AF48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</row>
    <row r="490" spans="1:58" ht="13" customHeight="1" x14ac:dyDescent="0.25">
      <c r="A490"/>
      <c r="B490" s="472" t="s">
        <v>2251</v>
      </c>
      <c r="C490" s="472" t="s">
        <v>570</v>
      </c>
      <c r="D490" s="473" t="s">
        <v>783</v>
      </c>
      <c r="E490" s="473" t="s">
        <v>3279</v>
      </c>
      <c r="F490" s="474" t="s">
        <v>754</v>
      </c>
      <c r="G490" s="415"/>
      <c r="H490" s="421"/>
      <c r="I490" s="355">
        <v>7</v>
      </c>
      <c r="J490" s="355">
        <v>33.67</v>
      </c>
      <c r="K490" s="76"/>
      <c r="L490" s="417">
        <f>(H490*2.7)</f>
        <v>0</v>
      </c>
      <c r="M490" s="417">
        <f>(I490*$L$1)</f>
        <v>0</v>
      </c>
      <c r="N490" s="417">
        <f>(J490*$M$1)</f>
        <v>0</v>
      </c>
      <c r="O490"/>
      <c r="P490" s="418"/>
      <c r="Q490" s="417">
        <v>19</v>
      </c>
      <c r="R490" s="417">
        <v>91</v>
      </c>
      <c r="S490"/>
      <c r="T490" s="422"/>
      <c r="U490" s="419">
        <v>18.900000000000002</v>
      </c>
      <c r="V490" s="419">
        <v>90.909000000000006</v>
      </c>
      <c r="W490"/>
      <c r="X490"/>
      <c r="Y490"/>
      <c r="Z490"/>
      <c r="AA490"/>
      <c r="AB490"/>
      <c r="AC490"/>
      <c r="AD490"/>
      <c r="AE490"/>
      <c r="AF490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</row>
    <row r="491" spans="1:58" ht="13" customHeight="1" x14ac:dyDescent="0.25">
      <c r="A491"/>
      <c r="B491" s="472" t="s">
        <v>2872</v>
      </c>
      <c r="C491" s="472" t="s">
        <v>779</v>
      </c>
      <c r="D491" s="473" t="s">
        <v>784</v>
      </c>
      <c r="E491" s="478" t="s">
        <v>3279</v>
      </c>
      <c r="F491" s="474" t="s">
        <v>743</v>
      </c>
      <c r="G491" s="415"/>
      <c r="H491" s="421"/>
      <c r="I491" s="355">
        <v>0</v>
      </c>
      <c r="J491" s="355">
        <v>2</v>
      </c>
      <c r="K491" s="76"/>
      <c r="L491" s="417">
        <f>(H491*2.7)</f>
        <v>0</v>
      </c>
      <c r="M491" s="417">
        <f>(I491*$L$1)</f>
        <v>0</v>
      </c>
      <c r="N491" s="417">
        <f>(J491*$M$1)</f>
        <v>0</v>
      </c>
      <c r="O491"/>
      <c r="P491" s="418"/>
      <c r="Q491" s="417">
        <f>(M491*$L$1)</f>
        <v>0</v>
      </c>
      <c r="R491" s="417">
        <v>6</v>
      </c>
      <c r="S491"/>
      <c r="T491" s="422"/>
      <c r="U491" s="419">
        <v>0</v>
      </c>
      <c r="V491" s="419">
        <v>5.4</v>
      </c>
      <c r="W491"/>
      <c r="X491"/>
      <c r="Y491"/>
      <c r="Z491"/>
      <c r="AA491"/>
      <c r="AB491"/>
      <c r="AC491"/>
      <c r="AD491"/>
      <c r="AE491"/>
      <c r="AF491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</row>
    <row r="492" spans="1:58" ht="13" customHeight="1" x14ac:dyDescent="0.25">
      <c r="A492"/>
      <c r="B492" s="475" t="s">
        <v>4048</v>
      </c>
      <c r="C492" s="475" t="s">
        <v>409</v>
      </c>
      <c r="D492" s="473" t="s">
        <v>782</v>
      </c>
      <c r="E492" s="473" t="s">
        <v>3279</v>
      </c>
      <c r="F492" s="474" t="s">
        <v>743</v>
      </c>
      <c r="G492" s="415"/>
      <c r="H492" s="523"/>
      <c r="I492" s="355">
        <v>0</v>
      </c>
      <c r="J492" s="355">
        <v>24.67</v>
      </c>
      <c r="K492" s="76"/>
      <c r="L492" s="429">
        <f>(H492*2.7)</f>
        <v>0</v>
      </c>
      <c r="M492" s="429">
        <f>(I492*2.7)</f>
        <v>0</v>
      </c>
      <c r="N492" s="429">
        <f>(J492*2.7)</f>
        <v>66.609000000000009</v>
      </c>
      <c r="O492" s="76"/>
      <c r="P492" s="365"/>
      <c r="Q492" s="429"/>
      <c r="R492" s="429"/>
      <c r="S492" s="76"/>
      <c r="T492" s="422"/>
      <c r="U492" s="430">
        <f>(M492)</f>
        <v>0</v>
      </c>
      <c r="V492" s="430">
        <f>(N492)</f>
        <v>66.609000000000009</v>
      </c>
      <c r="W492"/>
      <c r="X492"/>
      <c r="Y492"/>
      <c r="Z492"/>
      <c r="AA492"/>
      <c r="AB492"/>
      <c r="AC492"/>
      <c r="AD492"/>
      <c r="AE492"/>
      <c r="AF492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</row>
    <row r="493" spans="1:58" ht="13" customHeight="1" x14ac:dyDescent="0.25">
      <c r="A493"/>
      <c r="B493" s="472" t="s">
        <v>1961</v>
      </c>
      <c r="C493" s="472" t="s">
        <v>905</v>
      </c>
      <c r="D493" s="473" t="s">
        <v>782</v>
      </c>
      <c r="E493" s="473" t="s">
        <v>3279</v>
      </c>
      <c r="F493" s="474" t="s">
        <v>746</v>
      </c>
      <c r="G493" s="415"/>
      <c r="H493" s="416">
        <v>59</v>
      </c>
      <c r="I493" s="418"/>
      <c r="J493" s="418"/>
      <c r="K493" s="76"/>
      <c r="L493" s="417">
        <f>(H493*2.7)</f>
        <v>159.30000000000001</v>
      </c>
      <c r="M493" s="418"/>
      <c r="N493" s="418"/>
      <c r="O493"/>
      <c r="P493" s="417">
        <v>160</v>
      </c>
      <c r="Q493" s="418"/>
      <c r="R493" s="418"/>
      <c r="S493"/>
      <c r="T493" s="419">
        <v>159.30000000000001</v>
      </c>
      <c r="U493" s="420"/>
      <c r="V493" s="420"/>
      <c r="W493"/>
      <c r="X493"/>
      <c r="Y493"/>
      <c r="Z493"/>
      <c r="AA493"/>
      <c r="AB493"/>
      <c r="AC493"/>
      <c r="AD493"/>
      <c r="AE493"/>
      <c r="AF493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</row>
    <row r="494" spans="1:58" ht="13" customHeight="1" x14ac:dyDescent="0.25">
      <c r="A494"/>
      <c r="B494" s="477" t="s">
        <v>1963</v>
      </c>
      <c r="C494" s="477" t="s">
        <v>415</v>
      </c>
      <c r="D494" s="473" t="s">
        <v>758</v>
      </c>
      <c r="E494" s="473" t="s">
        <v>3279</v>
      </c>
      <c r="F494" s="474" t="s">
        <v>743</v>
      </c>
      <c r="G494" s="415"/>
      <c r="H494" s="421"/>
      <c r="I494" s="355">
        <v>0</v>
      </c>
      <c r="J494" s="355">
        <v>19</v>
      </c>
      <c r="K494" s="76"/>
      <c r="L494" s="417">
        <f>(H494*2.7)</f>
        <v>0</v>
      </c>
      <c r="M494" s="417">
        <f>(I494*$L$1)</f>
        <v>0</v>
      </c>
      <c r="N494" s="417">
        <f>(J494*$M$1)</f>
        <v>0</v>
      </c>
      <c r="O494"/>
      <c r="P494" s="418"/>
      <c r="Q494" s="417">
        <f>(M494*$L$1)</f>
        <v>0</v>
      </c>
      <c r="R494" s="417">
        <v>52</v>
      </c>
      <c r="S494"/>
      <c r="T494" s="422"/>
      <c r="U494" s="419">
        <v>0</v>
      </c>
      <c r="V494" s="419">
        <v>51.300000000000004</v>
      </c>
      <c r="W494"/>
      <c r="X494"/>
      <c r="Y494"/>
      <c r="Z494"/>
      <c r="AA494"/>
      <c r="AB494"/>
      <c r="AC494"/>
      <c r="AD494"/>
      <c r="AE494"/>
      <c r="AF494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</row>
    <row r="495" spans="1:58" ht="13" customHeight="1" x14ac:dyDescent="0.25">
      <c r="A495"/>
      <c r="B495" s="472" t="s">
        <v>608</v>
      </c>
      <c r="C495" s="472" t="s">
        <v>15</v>
      </c>
      <c r="D495" s="473" t="s">
        <v>736</v>
      </c>
      <c r="E495" s="473" t="s">
        <v>3279</v>
      </c>
      <c r="F495" s="474" t="s">
        <v>765</v>
      </c>
      <c r="G495" s="415"/>
      <c r="H495" s="416">
        <v>52</v>
      </c>
      <c r="I495" s="418"/>
      <c r="J495" s="418"/>
      <c r="K495" s="76"/>
      <c r="L495" s="417">
        <f>(H495*2.7)</f>
        <v>140.4</v>
      </c>
      <c r="M495" s="418"/>
      <c r="N495" s="418"/>
      <c r="O495"/>
      <c r="P495" s="417">
        <v>141</v>
      </c>
      <c r="Q495" s="418"/>
      <c r="R495" s="418"/>
      <c r="S495"/>
      <c r="T495" s="419">
        <v>140.4</v>
      </c>
      <c r="U495" s="420"/>
      <c r="V495" s="420"/>
      <c r="W495"/>
      <c r="X495"/>
      <c r="Y495"/>
      <c r="Z495"/>
      <c r="AA495"/>
      <c r="AB495"/>
      <c r="AC495"/>
      <c r="AD495"/>
      <c r="AE495"/>
      <c r="AF495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</row>
    <row r="496" spans="1:58" ht="13" customHeight="1" x14ac:dyDescent="0.25">
      <c r="A496"/>
      <c r="B496" s="472" t="s">
        <v>749</v>
      </c>
      <c r="C496" s="472" t="s">
        <v>698</v>
      </c>
      <c r="D496" s="473" t="s">
        <v>752</v>
      </c>
      <c r="E496" s="473" t="s">
        <v>3279</v>
      </c>
      <c r="F496" s="474" t="s">
        <v>746</v>
      </c>
      <c r="G496" s="415"/>
      <c r="H496" s="426">
        <v>53</v>
      </c>
      <c r="I496" s="418"/>
      <c r="J496" s="418"/>
      <c r="K496" s="76"/>
      <c r="L496" s="417">
        <f>(H496*2.7)</f>
        <v>143.10000000000002</v>
      </c>
      <c r="M496" s="418"/>
      <c r="N496" s="418"/>
      <c r="O496"/>
      <c r="P496" s="417">
        <v>144</v>
      </c>
      <c r="Q496" s="418"/>
      <c r="R496" s="418"/>
      <c r="S496"/>
      <c r="T496" s="419">
        <v>143.10000000000002</v>
      </c>
      <c r="U496" s="420"/>
      <c r="V496" s="420"/>
      <c r="W496"/>
      <c r="X496"/>
      <c r="Y496"/>
      <c r="Z496"/>
      <c r="AA496"/>
      <c r="AB496"/>
      <c r="AC496"/>
      <c r="AD496"/>
      <c r="AE496"/>
      <c r="AF496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</row>
    <row r="497" spans="1:58" ht="13" customHeight="1" x14ac:dyDescent="0.25">
      <c r="A497"/>
      <c r="B497" s="475" t="s">
        <v>2600</v>
      </c>
      <c r="C497" s="475" t="s">
        <v>677</v>
      </c>
      <c r="D497" s="473" t="s">
        <v>752</v>
      </c>
      <c r="E497" s="473" t="s">
        <v>3279</v>
      </c>
      <c r="F497" s="474" t="s">
        <v>743</v>
      </c>
      <c r="G497" s="415"/>
      <c r="H497" s="421"/>
      <c r="I497" s="355">
        <v>0</v>
      </c>
      <c r="J497" s="355">
        <v>24</v>
      </c>
      <c r="K497" s="76"/>
      <c r="L497" s="417">
        <f>(H497*2.7)</f>
        <v>0</v>
      </c>
      <c r="M497" s="417">
        <f>(I497*$L$1)</f>
        <v>0</v>
      </c>
      <c r="N497" s="417">
        <f>(J497*$M$1)</f>
        <v>0</v>
      </c>
      <c r="O497"/>
      <c r="P497" s="418"/>
      <c r="Q497" s="417">
        <f>(M497*$L$1)</f>
        <v>0</v>
      </c>
      <c r="R497" s="417">
        <v>65</v>
      </c>
      <c r="S497"/>
      <c r="T497" s="422"/>
      <c r="U497" s="419">
        <v>0</v>
      </c>
      <c r="V497" s="419">
        <v>64.800000000000011</v>
      </c>
      <c r="W497"/>
      <c r="X497"/>
      <c r="Y497"/>
      <c r="Z497"/>
      <c r="AA497"/>
      <c r="AB497"/>
      <c r="AC497"/>
      <c r="AD497"/>
      <c r="AE497"/>
      <c r="AF497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</row>
    <row r="498" spans="1:58" ht="13" customHeight="1" x14ac:dyDescent="0.25">
      <c r="A498"/>
      <c r="B498" s="472" t="s">
        <v>1420</v>
      </c>
      <c r="C498" s="472" t="s">
        <v>677</v>
      </c>
      <c r="D498" s="473" t="s">
        <v>667</v>
      </c>
      <c r="E498" s="473" t="s">
        <v>3279</v>
      </c>
      <c r="F498" s="476" t="s">
        <v>762</v>
      </c>
      <c r="G498" s="425"/>
      <c r="H498" s="416">
        <v>22</v>
      </c>
      <c r="I498" s="418"/>
      <c r="J498" s="418"/>
      <c r="K498" s="76"/>
      <c r="L498" s="417">
        <f>(H498*2.7)</f>
        <v>59.400000000000006</v>
      </c>
      <c r="M498" s="418"/>
      <c r="N498" s="418"/>
      <c r="O498"/>
      <c r="P498" s="417">
        <v>60</v>
      </c>
      <c r="Q498" s="418"/>
      <c r="R498" s="418"/>
      <c r="S498"/>
      <c r="T498" s="419">
        <v>59.400000000000006</v>
      </c>
      <c r="U498" s="420"/>
      <c r="V498" s="420"/>
      <c r="W498"/>
      <c r="X498"/>
      <c r="Y498"/>
      <c r="Z498"/>
      <c r="AA498"/>
      <c r="AB498"/>
      <c r="AC498"/>
      <c r="AD498"/>
      <c r="AE498"/>
      <c r="AF498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</row>
    <row r="499" spans="1:58" ht="13" customHeight="1" x14ac:dyDescent="0.25">
      <c r="A499"/>
      <c r="B499" s="472" t="s">
        <v>1394</v>
      </c>
      <c r="C499" s="472" t="s">
        <v>1395</v>
      </c>
      <c r="D499" s="473" t="s">
        <v>667</v>
      </c>
      <c r="E499" s="478" t="s">
        <v>3279</v>
      </c>
      <c r="F499" s="476" t="s">
        <v>796</v>
      </c>
      <c r="G499" s="425"/>
      <c r="H499" s="426">
        <v>60</v>
      </c>
      <c r="I499" s="418"/>
      <c r="J499" s="418"/>
      <c r="K499" s="76"/>
      <c r="L499" s="417">
        <f>(H499*2.7)</f>
        <v>162</v>
      </c>
      <c r="M499" s="418"/>
      <c r="N499" s="418"/>
      <c r="O499"/>
      <c r="P499" s="417">
        <v>162</v>
      </c>
      <c r="Q499" s="418"/>
      <c r="R499" s="418"/>
      <c r="S499"/>
      <c r="T499" s="419">
        <v>162</v>
      </c>
      <c r="U499" s="420"/>
      <c r="V499" s="420"/>
      <c r="W499"/>
      <c r="X499"/>
      <c r="Y499"/>
      <c r="Z499"/>
      <c r="AA499"/>
      <c r="AB499"/>
      <c r="AC499"/>
      <c r="AD499"/>
      <c r="AE499"/>
      <c r="AF4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</row>
    <row r="500" spans="1:58" ht="13" customHeight="1" x14ac:dyDescent="0.25">
      <c r="A500"/>
      <c r="B500" s="472" t="s">
        <v>1235</v>
      </c>
      <c r="C500" s="472" t="s">
        <v>726</v>
      </c>
      <c r="D500" s="473" t="s">
        <v>758</v>
      </c>
      <c r="E500" s="478" t="s">
        <v>3279</v>
      </c>
      <c r="F500" s="474" t="s">
        <v>746</v>
      </c>
      <c r="G500" s="415"/>
      <c r="H500" s="426">
        <v>49</v>
      </c>
      <c r="I500" s="418"/>
      <c r="J500" s="418"/>
      <c r="K500" s="76"/>
      <c r="L500" s="417">
        <f>(H500*2.7)</f>
        <v>132.30000000000001</v>
      </c>
      <c r="M500" s="418"/>
      <c r="N500" s="418"/>
      <c r="O500"/>
      <c r="P500" s="417">
        <v>133</v>
      </c>
      <c r="Q500" s="418"/>
      <c r="R500" s="418"/>
      <c r="S500"/>
      <c r="T500" s="419">
        <v>132.30000000000001</v>
      </c>
      <c r="U500" s="420"/>
      <c r="V500" s="420"/>
      <c r="W500"/>
      <c r="X500"/>
      <c r="Y500"/>
      <c r="Z500"/>
      <c r="AA500"/>
      <c r="AB500"/>
      <c r="AC500"/>
      <c r="AD500"/>
      <c r="AE500"/>
      <c r="AF500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</row>
    <row r="501" spans="1:58" ht="13" customHeight="1" x14ac:dyDescent="0.25">
      <c r="A501"/>
      <c r="B501" s="472" t="s">
        <v>3567</v>
      </c>
      <c r="C501" s="472" t="s">
        <v>3568</v>
      </c>
      <c r="D501" s="473" t="s">
        <v>814</v>
      </c>
      <c r="E501" s="473" t="s">
        <v>3279</v>
      </c>
      <c r="F501" s="474" t="s">
        <v>3608</v>
      </c>
      <c r="G501" s="415"/>
      <c r="H501" s="416">
        <v>43</v>
      </c>
      <c r="I501" s="418"/>
      <c r="J501" s="418"/>
      <c r="K501" s="76"/>
      <c r="L501" s="417">
        <f>(H501*2.7)</f>
        <v>116.10000000000001</v>
      </c>
      <c r="M501" s="418"/>
      <c r="N501" s="418"/>
      <c r="O501"/>
      <c r="P501" s="417">
        <v>117</v>
      </c>
      <c r="Q501" s="418"/>
      <c r="R501" s="418"/>
      <c r="S501"/>
      <c r="T501" s="419">
        <v>116.10000000000001</v>
      </c>
      <c r="U501" s="420"/>
      <c r="V501" s="420"/>
      <c r="W501"/>
      <c r="X501"/>
      <c r="Y501"/>
      <c r="Z501"/>
      <c r="AA501"/>
      <c r="AB501"/>
      <c r="AC501"/>
      <c r="AD501"/>
      <c r="AE501"/>
      <c r="AF501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</row>
    <row r="502" spans="1:58" ht="13" customHeight="1" x14ac:dyDescent="0.25">
      <c r="A502"/>
      <c r="B502" s="477" t="s">
        <v>1435</v>
      </c>
      <c r="C502" s="477" t="s">
        <v>1995</v>
      </c>
      <c r="D502" s="473" t="s">
        <v>651</v>
      </c>
      <c r="E502" s="478" t="s">
        <v>3279</v>
      </c>
      <c r="F502" s="474" t="s">
        <v>754</v>
      </c>
      <c r="G502" s="415"/>
      <c r="H502" s="421"/>
      <c r="I502" s="355">
        <v>11</v>
      </c>
      <c r="J502" s="355">
        <v>56</v>
      </c>
      <c r="K502" s="76"/>
      <c r="L502" s="417">
        <f>(H502*2.7)</f>
        <v>0</v>
      </c>
      <c r="M502" s="417">
        <f>(I502*$L$1)</f>
        <v>0</v>
      </c>
      <c r="N502" s="417">
        <f>(J502*$M$1)</f>
        <v>0</v>
      </c>
      <c r="O502"/>
      <c r="P502" s="418"/>
      <c r="Q502" s="417">
        <v>30</v>
      </c>
      <c r="R502" s="417">
        <v>152</v>
      </c>
      <c r="S502"/>
      <c r="T502" s="422"/>
      <c r="U502" s="419">
        <v>29.700000000000003</v>
      </c>
      <c r="V502" s="419">
        <v>151.20000000000002</v>
      </c>
      <c r="W502"/>
      <c r="X502"/>
      <c r="Y502"/>
      <c r="Z502"/>
      <c r="AA502"/>
      <c r="AB502"/>
      <c r="AC502"/>
      <c r="AD502"/>
      <c r="AE502"/>
      <c r="AF502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</row>
    <row r="503" spans="1:58" ht="13" customHeight="1" x14ac:dyDescent="0.25">
      <c r="A503"/>
      <c r="B503" s="472" t="s">
        <v>1435</v>
      </c>
      <c r="C503" s="472" t="s">
        <v>817</v>
      </c>
      <c r="D503" s="473" t="s">
        <v>782</v>
      </c>
      <c r="E503" s="473" t="s">
        <v>3279</v>
      </c>
      <c r="F503" s="474" t="s">
        <v>754</v>
      </c>
      <c r="G503" s="415"/>
      <c r="H503" s="421"/>
      <c r="I503" s="358">
        <v>8</v>
      </c>
      <c r="J503" s="358">
        <v>39</v>
      </c>
      <c r="K503" s="76"/>
      <c r="L503" s="417">
        <f>(H503*2.7)</f>
        <v>0</v>
      </c>
      <c r="M503" s="417">
        <f>(I503*$L$1)</f>
        <v>0</v>
      </c>
      <c r="N503" s="417">
        <f>(J503*$M$1)</f>
        <v>0</v>
      </c>
      <c r="O503"/>
      <c r="P503" s="428"/>
      <c r="Q503" s="417">
        <v>22</v>
      </c>
      <c r="R503" s="417">
        <v>106</v>
      </c>
      <c r="S503"/>
      <c r="T503" s="422"/>
      <c r="U503" s="419">
        <v>21.6</v>
      </c>
      <c r="V503" s="419">
        <v>105.30000000000001</v>
      </c>
      <c r="W503"/>
      <c r="X503"/>
      <c r="Y503"/>
      <c r="Z503"/>
      <c r="AA503"/>
      <c r="AB503"/>
      <c r="AC503"/>
      <c r="AD503"/>
      <c r="AE503"/>
      <c r="AF503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</row>
    <row r="504" spans="1:58" ht="13" customHeight="1" x14ac:dyDescent="0.25">
      <c r="A504"/>
      <c r="B504" s="472" t="s">
        <v>414</v>
      </c>
      <c r="C504" s="472" t="s">
        <v>415</v>
      </c>
      <c r="D504" s="473" t="s">
        <v>824</v>
      </c>
      <c r="E504" s="478" t="s">
        <v>3279</v>
      </c>
      <c r="F504" s="474" t="s">
        <v>754</v>
      </c>
      <c r="G504" s="415"/>
      <c r="H504" s="421"/>
      <c r="I504" s="355">
        <v>12</v>
      </c>
      <c r="J504" s="355">
        <v>67</v>
      </c>
      <c r="K504" s="76"/>
      <c r="L504" s="417">
        <f>(H504*2.7)</f>
        <v>0</v>
      </c>
      <c r="M504" s="417">
        <f>(I504*$L$1)</f>
        <v>0</v>
      </c>
      <c r="N504" s="417">
        <f>(J504*$M$1)</f>
        <v>0</v>
      </c>
      <c r="O504"/>
      <c r="P504" s="418"/>
      <c r="Q504" s="417">
        <v>33</v>
      </c>
      <c r="R504" s="417">
        <v>181</v>
      </c>
      <c r="S504"/>
      <c r="T504" s="422"/>
      <c r="U504" s="419">
        <v>32.400000000000006</v>
      </c>
      <c r="V504" s="419">
        <v>180.9</v>
      </c>
      <c r="W504"/>
      <c r="X504"/>
      <c r="Y504"/>
      <c r="Z504"/>
      <c r="AA504"/>
      <c r="AB504"/>
      <c r="AC504"/>
      <c r="AD504"/>
      <c r="AE504"/>
      <c r="AF504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</row>
    <row r="505" spans="1:58" ht="13" customHeight="1" x14ac:dyDescent="0.25">
      <c r="A505"/>
      <c r="B505" s="475" t="s">
        <v>2293</v>
      </c>
      <c r="C505" s="475" t="s">
        <v>2295</v>
      </c>
      <c r="D505" s="473" t="s">
        <v>783</v>
      </c>
      <c r="E505" s="473" t="s">
        <v>3279</v>
      </c>
      <c r="F505" s="474" t="s">
        <v>746</v>
      </c>
      <c r="G505" s="415"/>
      <c r="H505" s="416">
        <v>55</v>
      </c>
      <c r="I505" s="418"/>
      <c r="J505" s="418"/>
      <c r="K505" s="76"/>
      <c r="L505" s="417">
        <f>(H505*2.7)</f>
        <v>148.5</v>
      </c>
      <c r="M505" s="418"/>
      <c r="N505" s="418"/>
      <c r="O505"/>
      <c r="P505" s="417">
        <v>149</v>
      </c>
      <c r="Q505" s="418"/>
      <c r="R505" s="418"/>
      <c r="S505"/>
      <c r="T505" s="419">
        <v>148.5</v>
      </c>
      <c r="U505" s="420"/>
      <c r="V505" s="420"/>
      <c r="W505"/>
      <c r="X505"/>
      <c r="Y505"/>
      <c r="Z505"/>
      <c r="AA505"/>
      <c r="AB505"/>
      <c r="AC505"/>
      <c r="AD505"/>
      <c r="AE505"/>
      <c r="AF505"/>
      <c r="AG505" s="244"/>
      <c r="AH505" s="244"/>
      <c r="AI505" s="244"/>
      <c r="AJ505" s="244"/>
      <c r="AK505" s="244"/>
      <c r="AL505" s="244"/>
      <c r="AM505" s="244"/>
      <c r="AN505" s="244"/>
      <c r="AO505" s="244"/>
      <c r="AP505" s="244"/>
      <c r="AQ505" s="244"/>
      <c r="AR505" s="244"/>
      <c r="AS505" s="244"/>
      <c r="AT505" s="244"/>
      <c r="AU505" s="244"/>
      <c r="AV505" s="244"/>
      <c r="AW505" s="244"/>
      <c r="AX505" s="244"/>
      <c r="AY505" s="244"/>
      <c r="AZ505" s="244"/>
      <c r="BA505" s="244"/>
      <c r="BB505" s="244"/>
      <c r="BC505" s="244"/>
      <c r="BD505" s="244"/>
      <c r="BE505" s="244"/>
      <c r="BF505" s="244"/>
    </row>
    <row r="506" spans="1:58" ht="13" customHeight="1" x14ac:dyDescent="0.25">
      <c r="A506"/>
      <c r="B506" s="472" t="s">
        <v>4907</v>
      </c>
      <c r="C506" s="472" t="s">
        <v>1289</v>
      </c>
      <c r="D506" s="473" t="s">
        <v>776</v>
      </c>
      <c r="E506" s="478" t="s">
        <v>3279</v>
      </c>
      <c r="F506" s="476" t="s">
        <v>746</v>
      </c>
      <c r="G506" s="425"/>
      <c r="H506" s="416">
        <v>13</v>
      </c>
      <c r="I506" s="392"/>
      <c r="J506" s="392"/>
      <c r="K506" s="76"/>
      <c r="L506" s="429">
        <f>(H506*2.7)</f>
        <v>35.1</v>
      </c>
      <c r="M506" s="429">
        <f>(I506*2.7)</f>
        <v>0</v>
      </c>
      <c r="N506" s="429">
        <f>(J506*2.7)</f>
        <v>0</v>
      </c>
      <c r="O506" s="76"/>
      <c r="P506" s="429"/>
      <c r="Q506" s="365"/>
      <c r="R506" s="365"/>
      <c r="S506" s="76"/>
      <c r="T506" s="430">
        <f>(L506)</f>
        <v>35.1</v>
      </c>
      <c r="U506" s="420"/>
      <c r="V506" s="420"/>
      <c r="W506"/>
      <c r="X506"/>
      <c r="Y506"/>
      <c r="Z506"/>
      <c r="AA506"/>
      <c r="AB506"/>
      <c r="AC506"/>
      <c r="AD506"/>
      <c r="AE506"/>
      <c r="AF506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</row>
    <row r="507" spans="1:58" ht="13" customHeight="1" x14ac:dyDescent="0.25">
      <c r="A507"/>
      <c r="B507" s="475" t="s">
        <v>3213</v>
      </c>
      <c r="C507" s="475" t="s">
        <v>638</v>
      </c>
      <c r="D507" s="473" t="s">
        <v>763</v>
      </c>
      <c r="E507" s="473" t="s">
        <v>3279</v>
      </c>
      <c r="F507" s="474" t="s">
        <v>746</v>
      </c>
      <c r="G507" s="415"/>
      <c r="H507" s="416">
        <v>33</v>
      </c>
      <c r="I507" s="418"/>
      <c r="J507" s="418"/>
      <c r="K507" s="76"/>
      <c r="L507" s="417">
        <f>(H507*2.7)</f>
        <v>89.100000000000009</v>
      </c>
      <c r="M507" s="418"/>
      <c r="N507" s="418"/>
      <c r="O507"/>
      <c r="P507" s="417">
        <v>90</v>
      </c>
      <c r="Q507" s="418"/>
      <c r="R507" s="418"/>
      <c r="S507"/>
      <c r="T507" s="419">
        <v>89.100000000000009</v>
      </c>
      <c r="U507" s="420"/>
      <c r="V507" s="420"/>
      <c r="W507"/>
      <c r="X507"/>
      <c r="Y507"/>
      <c r="Z507"/>
      <c r="AA507"/>
      <c r="AB507"/>
      <c r="AC507"/>
      <c r="AD507"/>
      <c r="AE507"/>
      <c r="AF507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</row>
    <row r="508" spans="1:58" ht="13" customHeight="1" x14ac:dyDescent="0.25">
      <c r="A508"/>
      <c r="B508" s="472" t="s">
        <v>1935</v>
      </c>
      <c r="C508" s="472" t="s">
        <v>1936</v>
      </c>
      <c r="D508" s="473" t="s">
        <v>667</v>
      </c>
      <c r="E508" s="473" t="s">
        <v>3279</v>
      </c>
      <c r="F508" s="474" t="s">
        <v>765</v>
      </c>
      <c r="G508" s="415"/>
      <c r="H508" s="416">
        <v>27</v>
      </c>
      <c r="I508" s="418"/>
      <c r="J508" s="418"/>
      <c r="K508" s="76"/>
      <c r="L508" s="417">
        <f>(H508*2.7)</f>
        <v>72.900000000000006</v>
      </c>
      <c r="M508" s="418"/>
      <c r="N508" s="418"/>
      <c r="O508"/>
      <c r="P508" s="417">
        <v>73</v>
      </c>
      <c r="Q508" s="418"/>
      <c r="R508" s="418"/>
      <c r="S508"/>
      <c r="T508" s="419">
        <v>72.900000000000006</v>
      </c>
      <c r="U508" s="420"/>
      <c r="V508" s="420"/>
      <c r="W508"/>
      <c r="X508"/>
      <c r="Y508"/>
      <c r="Z508"/>
      <c r="AA508"/>
      <c r="AB508"/>
      <c r="AC508"/>
      <c r="AD508"/>
      <c r="AE508"/>
      <c r="AF508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</row>
    <row r="509" spans="1:58" ht="13" customHeight="1" x14ac:dyDescent="0.25">
      <c r="A509"/>
      <c r="B509" s="472" t="s">
        <v>531</v>
      </c>
      <c r="C509" s="472" t="s">
        <v>767</v>
      </c>
      <c r="D509" s="473" t="s">
        <v>748</v>
      </c>
      <c r="E509" s="473" t="s">
        <v>3279</v>
      </c>
      <c r="F509" s="474" t="s">
        <v>743</v>
      </c>
      <c r="G509" s="415"/>
      <c r="H509" s="421"/>
      <c r="I509" s="358">
        <v>0</v>
      </c>
      <c r="J509" s="358">
        <v>0</v>
      </c>
      <c r="K509" s="76"/>
      <c r="L509" s="417">
        <f>(H509*2.7)</f>
        <v>0</v>
      </c>
      <c r="M509" s="417">
        <f>(I509*$L$1)</f>
        <v>0</v>
      </c>
      <c r="N509" s="417">
        <f>(J509*$M$1)</f>
        <v>0</v>
      </c>
      <c r="O509"/>
      <c r="P509" s="418"/>
      <c r="Q509" s="417">
        <f>(M509*$L$1)</f>
        <v>0</v>
      </c>
      <c r="R509" s="417">
        <v>0</v>
      </c>
      <c r="S509"/>
      <c r="T509" s="422"/>
      <c r="U509" s="419">
        <v>0</v>
      </c>
      <c r="V509" s="419">
        <v>0</v>
      </c>
      <c r="W509"/>
      <c r="X509"/>
      <c r="Y509"/>
      <c r="Z509"/>
      <c r="AA509"/>
      <c r="AB509"/>
      <c r="AC509"/>
      <c r="AD509"/>
      <c r="AE509"/>
      <c r="AF50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</row>
    <row r="510" spans="1:58" ht="13" customHeight="1" x14ac:dyDescent="0.25">
      <c r="A510"/>
      <c r="B510" s="472" t="s">
        <v>1971</v>
      </c>
      <c r="C510" s="472" t="s">
        <v>797</v>
      </c>
      <c r="D510" s="473" t="s">
        <v>763</v>
      </c>
      <c r="E510" s="473" t="s">
        <v>3279</v>
      </c>
      <c r="F510" s="474" t="s">
        <v>765</v>
      </c>
      <c r="G510" s="415"/>
      <c r="H510" s="416">
        <v>39</v>
      </c>
      <c r="I510" s="418"/>
      <c r="J510" s="418"/>
      <c r="K510" s="76"/>
      <c r="L510" s="417">
        <f>(H510*2.7)</f>
        <v>105.30000000000001</v>
      </c>
      <c r="M510" s="418"/>
      <c r="N510" s="418"/>
      <c r="O510"/>
      <c r="P510" s="417">
        <v>106</v>
      </c>
      <c r="Q510" s="418"/>
      <c r="R510" s="418"/>
      <c r="S510"/>
      <c r="T510" s="419">
        <v>105.30000000000001</v>
      </c>
      <c r="U510" s="420"/>
      <c r="V510" s="420"/>
      <c r="W510"/>
      <c r="X510"/>
      <c r="Y510"/>
      <c r="Z510"/>
      <c r="AA510"/>
      <c r="AB510"/>
      <c r="AC510"/>
      <c r="AD510"/>
      <c r="AE510"/>
      <c r="AF510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</row>
    <row r="511" spans="1:58" ht="13" customHeight="1" x14ac:dyDescent="0.25">
      <c r="A511"/>
      <c r="B511" s="475" t="s">
        <v>2908</v>
      </c>
      <c r="C511" s="475" t="s">
        <v>653</v>
      </c>
      <c r="D511" s="473" t="s">
        <v>1641</v>
      </c>
      <c r="E511" s="473" t="s">
        <v>3279</v>
      </c>
      <c r="F511" s="474" t="s">
        <v>743</v>
      </c>
      <c r="G511" s="415"/>
      <c r="H511" s="421"/>
      <c r="I511" s="355">
        <v>0</v>
      </c>
      <c r="J511" s="355">
        <v>24.33</v>
      </c>
      <c r="K511" s="76"/>
      <c r="L511" s="417">
        <f>(H511*2.7)</f>
        <v>0</v>
      </c>
      <c r="M511" s="417">
        <f>(I511*$L$1)</f>
        <v>0</v>
      </c>
      <c r="N511" s="417">
        <f>(J511*$M$1)</f>
        <v>0</v>
      </c>
      <c r="O511"/>
      <c r="P511" s="418"/>
      <c r="Q511" s="417">
        <f>(M511*$L$1)</f>
        <v>0</v>
      </c>
      <c r="R511" s="417">
        <v>66</v>
      </c>
      <c r="S511"/>
      <c r="T511" s="422"/>
      <c r="U511" s="419">
        <v>0</v>
      </c>
      <c r="V511" s="419">
        <v>65.691000000000003</v>
      </c>
      <c r="W511"/>
      <c r="X511"/>
      <c r="Y511"/>
      <c r="Z511"/>
      <c r="AA511"/>
      <c r="AB511"/>
      <c r="AC511"/>
      <c r="AD511"/>
      <c r="AE511"/>
      <c r="AF511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</row>
    <row r="512" spans="1:58" ht="13" customHeight="1" x14ac:dyDescent="0.25">
      <c r="A512"/>
      <c r="B512" s="475" t="s">
        <v>4950</v>
      </c>
      <c r="C512" s="475" t="s">
        <v>867</v>
      </c>
      <c r="D512" s="473" t="s">
        <v>758</v>
      </c>
      <c r="E512" s="473" t="s">
        <v>3279</v>
      </c>
      <c r="F512" s="474" t="s">
        <v>743</v>
      </c>
      <c r="G512" s="415"/>
      <c r="H512" s="421"/>
      <c r="I512" s="355">
        <v>3</v>
      </c>
      <c r="J512" s="355">
        <v>23</v>
      </c>
      <c r="K512" s="76"/>
      <c r="L512" s="429">
        <f>(H512*2.7)</f>
        <v>0</v>
      </c>
      <c r="M512" s="429">
        <f>(I512*2.7)</f>
        <v>8.1000000000000014</v>
      </c>
      <c r="N512" s="429">
        <f>(J512*2.7)</f>
        <v>62.1</v>
      </c>
      <c r="O512" s="76"/>
      <c r="P512" s="365"/>
      <c r="Q512" s="429"/>
      <c r="R512" s="429"/>
      <c r="S512" s="76"/>
      <c r="T512" s="422"/>
      <c r="U512" s="430">
        <f>(M512)</f>
        <v>8.1000000000000014</v>
      </c>
      <c r="V512" s="430">
        <f>(N512)</f>
        <v>62.1</v>
      </c>
      <c r="W512"/>
      <c r="X512"/>
      <c r="Y512"/>
      <c r="Z512"/>
      <c r="AA512"/>
      <c r="AB512"/>
      <c r="AC512"/>
      <c r="AD512"/>
      <c r="AE512"/>
      <c r="AF512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</row>
    <row r="513" spans="1:58" ht="13" customHeight="1" x14ac:dyDescent="0.25">
      <c r="A513"/>
      <c r="B513" s="472" t="s">
        <v>3924</v>
      </c>
      <c r="C513" s="472" t="s">
        <v>767</v>
      </c>
      <c r="D513" s="473" t="s">
        <v>745</v>
      </c>
      <c r="E513" s="473" t="s">
        <v>3279</v>
      </c>
      <c r="F513" s="474" t="s">
        <v>746</v>
      </c>
      <c r="G513" s="415"/>
      <c r="H513" s="416">
        <v>33</v>
      </c>
      <c r="I513" s="418"/>
      <c r="J513" s="418"/>
      <c r="K513" s="76"/>
      <c r="L513" s="417">
        <f>(H513*2.7)</f>
        <v>89.100000000000009</v>
      </c>
      <c r="M513" s="418"/>
      <c r="N513" s="418"/>
      <c r="O513"/>
      <c r="P513" s="417">
        <v>90</v>
      </c>
      <c r="Q513" s="418"/>
      <c r="R513" s="418"/>
      <c r="S513"/>
      <c r="T513" s="419">
        <v>89.100000000000009</v>
      </c>
      <c r="U513" s="420"/>
      <c r="V513" s="420"/>
      <c r="W513"/>
      <c r="X513"/>
      <c r="Y513"/>
      <c r="Z513"/>
      <c r="AA513"/>
      <c r="AB513"/>
      <c r="AC513"/>
      <c r="AD513"/>
      <c r="AE513"/>
      <c r="AF513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</row>
    <row r="514" spans="1:58" ht="13" customHeight="1" x14ac:dyDescent="0.25">
      <c r="A514"/>
      <c r="B514" s="472" t="s">
        <v>2877</v>
      </c>
      <c r="C514" s="472" t="s">
        <v>550</v>
      </c>
      <c r="D514" s="473" t="s">
        <v>757</v>
      </c>
      <c r="E514" s="478" t="s">
        <v>3279</v>
      </c>
      <c r="F514" s="474" t="s">
        <v>754</v>
      </c>
      <c r="G514" s="415"/>
      <c r="H514" s="421"/>
      <c r="I514" s="355">
        <v>7</v>
      </c>
      <c r="J514" s="355">
        <v>36.67</v>
      </c>
      <c r="K514" s="76"/>
      <c r="L514" s="417">
        <f>(H514*2.7)</f>
        <v>0</v>
      </c>
      <c r="M514" s="417">
        <f>(I514*$L$1)</f>
        <v>0</v>
      </c>
      <c r="N514" s="417">
        <f>(J514*$M$1)</f>
        <v>0</v>
      </c>
      <c r="O514"/>
      <c r="P514" s="418"/>
      <c r="Q514" s="417">
        <v>19</v>
      </c>
      <c r="R514" s="417">
        <v>100</v>
      </c>
      <c r="S514"/>
      <c r="T514" s="422"/>
      <c r="U514" s="419">
        <v>18.900000000000002</v>
      </c>
      <c r="V514" s="419">
        <v>99.009000000000015</v>
      </c>
      <c r="W514"/>
      <c r="X514"/>
      <c r="Y514"/>
      <c r="Z514"/>
      <c r="AA514"/>
      <c r="AB514"/>
      <c r="AC514"/>
      <c r="AD514"/>
      <c r="AE514"/>
      <c r="AF514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</row>
    <row r="515" spans="1:58" ht="13" customHeight="1" x14ac:dyDescent="0.25">
      <c r="A515"/>
      <c r="B515" s="475" t="s">
        <v>3231</v>
      </c>
      <c r="C515" s="472" t="s">
        <v>751</v>
      </c>
      <c r="D515" s="473" t="s">
        <v>768</v>
      </c>
      <c r="E515" s="473" t="s">
        <v>3279</v>
      </c>
      <c r="F515" s="474" t="s">
        <v>754</v>
      </c>
      <c r="G515" s="415"/>
      <c r="H515" s="421"/>
      <c r="I515" s="355">
        <v>11</v>
      </c>
      <c r="J515" s="355">
        <v>56.67</v>
      </c>
      <c r="K515" s="76"/>
      <c r="L515" s="417">
        <f>(H515*2.7)</f>
        <v>0</v>
      </c>
      <c r="M515" s="417">
        <f>(I515*$L$1)</f>
        <v>0</v>
      </c>
      <c r="N515" s="417">
        <f>(J515*$M$1)</f>
        <v>0</v>
      </c>
      <c r="O515"/>
      <c r="P515" s="418"/>
      <c r="Q515" s="417">
        <v>30</v>
      </c>
      <c r="R515" s="417">
        <v>154</v>
      </c>
      <c r="S515"/>
      <c r="T515" s="422"/>
      <c r="U515" s="419">
        <v>29.700000000000003</v>
      </c>
      <c r="V515" s="419">
        <v>153.00900000000001</v>
      </c>
      <c r="W515"/>
      <c r="X515"/>
      <c r="Y515"/>
      <c r="Z515"/>
      <c r="AA515"/>
      <c r="AB515"/>
      <c r="AC515"/>
      <c r="AD515"/>
      <c r="AE515"/>
      <c r="AF515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</row>
    <row r="516" spans="1:58" ht="13" customHeight="1" x14ac:dyDescent="0.25">
      <c r="A516"/>
      <c r="B516" s="472" t="s">
        <v>1306</v>
      </c>
      <c r="C516" s="472" t="s">
        <v>632</v>
      </c>
      <c r="D516" s="473" t="s">
        <v>814</v>
      </c>
      <c r="E516" s="478" t="s">
        <v>3279</v>
      </c>
      <c r="F516" s="474" t="s">
        <v>754</v>
      </c>
      <c r="G516" s="415"/>
      <c r="H516" s="421"/>
      <c r="I516" s="355">
        <v>4</v>
      </c>
      <c r="J516" s="355">
        <v>19</v>
      </c>
      <c r="K516" s="76"/>
      <c r="L516" s="417">
        <f>(H516*2.7)</f>
        <v>0</v>
      </c>
      <c r="M516" s="417">
        <f>(I516*$L$1)</f>
        <v>0</v>
      </c>
      <c r="N516" s="417">
        <f>(J516*$M$1)</f>
        <v>0</v>
      </c>
      <c r="O516"/>
      <c r="P516" s="418"/>
      <c r="Q516" s="417">
        <v>11</v>
      </c>
      <c r="R516" s="417">
        <v>52</v>
      </c>
      <c r="S516"/>
      <c r="T516" s="422"/>
      <c r="U516" s="419">
        <v>10.8</v>
      </c>
      <c r="V516" s="419">
        <v>51.300000000000004</v>
      </c>
      <c r="W516"/>
      <c r="X516"/>
      <c r="Y516"/>
      <c r="Z516"/>
      <c r="AA516"/>
      <c r="AB516"/>
      <c r="AC516"/>
      <c r="AD516"/>
      <c r="AE516"/>
      <c r="AF516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</row>
    <row r="517" spans="1:58" ht="13" customHeight="1" x14ac:dyDescent="0.25">
      <c r="A517"/>
      <c r="B517" s="477" t="s">
        <v>1974</v>
      </c>
      <c r="C517" s="477" t="s">
        <v>202</v>
      </c>
      <c r="D517" s="473" t="s">
        <v>758</v>
      </c>
      <c r="E517" s="473" t="s">
        <v>3279</v>
      </c>
      <c r="F517" s="474" t="s">
        <v>754</v>
      </c>
      <c r="G517" s="415"/>
      <c r="H517" s="421"/>
      <c r="I517" s="355">
        <v>5</v>
      </c>
      <c r="J517" s="355">
        <v>20.329999999999998</v>
      </c>
      <c r="K517" s="76"/>
      <c r="L517" s="417">
        <f>(H517*2.7)</f>
        <v>0</v>
      </c>
      <c r="M517" s="417">
        <f>(I517*$L$1)</f>
        <v>0</v>
      </c>
      <c r="N517" s="417">
        <f>(J517*$M$1)</f>
        <v>0</v>
      </c>
      <c r="O517"/>
      <c r="P517" s="418"/>
      <c r="Q517" s="417">
        <v>14</v>
      </c>
      <c r="R517" s="417">
        <v>55</v>
      </c>
      <c r="S517"/>
      <c r="T517" s="422"/>
      <c r="U517" s="419">
        <v>13.5</v>
      </c>
      <c r="V517" s="419">
        <v>54.890999999999998</v>
      </c>
      <c r="W517"/>
      <c r="X517"/>
      <c r="Y517"/>
      <c r="Z517"/>
      <c r="AA517"/>
      <c r="AB517"/>
      <c r="AC517"/>
      <c r="AD517"/>
      <c r="AE517"/>
      <c r="AF517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</row>
    <row r="518" spans="1:58" ht="13" customHeight="1" x14ac:dyDescent="0.25">
      <c r="A518"/>
      <c r="B518" s="472" t="s">
        <v>847</v>
      </c>
      <c r="C518" s="472" t="s">
        <v>1214</v>
      </c>
      <c r="D518" s="473" t="s">
        <v>752</v>
      </c>
      <c r="E518" s="473" t="s">
        <v>3279</v>
      </c>
      <c r="F518" s="474" t="s">
        <v>743</v>
      </c>
      <c r="G518" s="415"/>
      <c r="H518" s="421"/>
      <c r="I518" s="355">
        <v>0</v>
      </c>
      <c r="J518" s="355">
        <v>20</v>
      </c>
      <c r="K518" s="76"/>
      <c r="L518" s="417">
        <f>(H518*2.7)</f>
        <v>0</v>
      </c>
      <c r="M518" s="417">
        <f>(I518*$L$1)</f>
        <v>0</v>
      </c>
      <c r="N518" s="417">
        <f>(J518*$M$1)</f>
        <v>0</v>
      </c>
      <c r="O518"/>
      <c r="P518" s="418"/>
      <c r="Q518" s="417">
        <f>(M518*$L$1)</f>
        <v>0</v>
      </c>
      <c r="R518" s="417">
        <v>54</v>
      </c>
      <c r="S518"/>
      <c r="T518" s="422"/>
      <c r="U518" s="419">
        <v>0</v>
      </c>
      <c r="V518" s="419">
        <v>54</v>
      </c>
      <c r="W518"/>
      <c r="X518"/>
      <c r="Y518"/>
      <c r="Z518"/>
      <c r="AA518"/>
      <c r="AB518"/>
      <c r="AC518"/>
      <c r="AD518"/>
      <c r="AE518"/>
      <c r="AF518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</row>
    <row r="519" spans="1:58" ht="13" customHeight="1" x14ac:dyDescent="0.25">
      <c r="A519"/>
      <c r="B519" s="475" t="s">
        <v>1393</v>
      </c>
      <c r="C519" s="475" t="s">
        <v>820</v>
      </c>
      <c r="D519" s="473" t="s">
        <v>783</v>
      </c>
      <c r="E519" s="473" t="s">
        <v>3279</v>
      </c>
      <c r="F519" s="474" t="s">
        <v>796</v>
      </c>
      <c r="G519" s="415"/>
      <c r="H519" s="416">
        <v>50</v>
      </c>
      <c r="I519" s="418"/>
      <c r="J519" s="418"/>
      <c r="K519" s="76"/>
      <c r="L519" s="417">
        <f>(H519*2.7)</f>
        <v>135</v>
      </c>
      <c r="M519" s="418"/>
      <c r="N519" s="418"/>
      <c r="O519"/>
      <c r="P519" s="417">
        <v>135</v>
      </c>
      <c r="Q519" s="418"/>
      <c r="R519" s="418"/>
      <c r="S519"/>
      <c r="T519" s="419">
        <v>135</v>
      </c>
      <c r="U519" s="420"/>
      <c r="V519" s="420"/>
      <c r="W519"/>
      <c r="X519"/>
      <c r="Y519"/>
      <c r="Z519"/>
      <c r="AA519"/>
      <c r="AB519"/>
      <c r="AC519"/>
      <c r="AD519"/>
      <c r="AE519"/>
      <c r="AF51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</row>
    <row r="520" spans="1:58" ht="13" customHeight="1" x14ac:dyDescent="0.25">
      <c r="A520"/>
      <c r="B520" s="472" t="s">
        <v>3975</v>
      </c>
      <c r="C520" s="472" t="s">
        <v>1643</v>
      </c>
      <c r="D520" s="473" t="s">
        <v>795</v>
      </c>
      <c r="E520" s="473" t="s">
        <v>3279</v>
      </c>
      <c r="F520" s="474" t="s">
        <v>762</v>
      </c>
      <c r="G520" s="415"/>
      <c r="H520" s="416">
        <v>42</v>
      </c>
      <c r="I520" s="418"/>
      <c r="J520" s="418"/>
      <c r="K520" s="76"/>
      <c r="L520" s="417">
        <f>(H520*2.7)</f>
        <v>113.4</v>
      </c>
      <c r="M520" s="418"/>
      <c r="N520" s="418"/>
      <c r="O520"/>
      <c r="P520" s="417">
        <v>114</v>
      </c>
      <c r="Q520" s="418"/>
      <c r="R520" s="418"/>
      <c r="S520"/>
      <c r="T520" s="419">
        <v>113.4</v>
      </c>
      <c r="U520" s="420"/>
      <c r="V520" s="420"/>
      <c r="W520"/>
      <c r="X520"/>
      <c r="Y520"/>
      <c r="Z520"/>
      <c r="AA520"/>
      <c r="AB520"/>
      <c r="AC520"/>
      <c r="AD520"/>
      <c r="AE520"/>
      <c r="AF520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</row>
    <row r="521" spans="1:58" ht="13" customHeight="1" x14ac:dyDescent="0.25">
      <c r="A521"/>
      <c r="B521" s="475" t="s">
        <v>2275</v>
      </c>
      <c r="C521" s="475" t="s">
        <v>2277</v>
      </c>
      <c r="D521" s="473" t="s">
        <v>651</v>
      </c>
      <c r="E521" s="473" t="s">
        <v>3279</v>
      </c>
      <c r="F521" s="474" t="s">
        <v>765</v>
      </c>
      <c r="G521" s="415"/>
      <c r="H521" s="416">
        <v>57</v>
      </c>
      <c r="I521" s="418"/>
      <c r="J521" s="418"/>
      <c r="K521" s="76"/>
      <c r="L521" s="417">
        <f>(H521*2.7)</f>
        <v>153.9</v>
      </c>
      <c r="M521" s="418"/>
      <c r="N521" s="418"/>
      <c r="O521"/>
      <c r="P521" s="417">
        <v>154</v>
      </c>
      <c r="Q521" s="418"/>
      <c r="R521" s="418"/>
      <c r="S521"/>
      <c r="T521" s="419">
        <v>153.9</v>
      </c>
      <c r="U521" s="420"/>
      <c r="V521" s="420"/>
      <c r="W521"/>
      <c r="X521"/>
      <c r="Y521"/>
      <c r="Z521"/>
      <c r="AA521"/>
      <c r="AB521"/>
      <c r="AC521"/>
      <c r="AD521"/>
      <c r="AE521"/>
      <c r="AF521"/>
      <c r="AG521" s="244"/>
      <c r="AH521" s="244"/>
      <c r="AI521" s="244"/>
      <c r="AJ521" s="244"/>
      <c r="AK521" s="244"/>
      <c r="AL521" s="244"/>
      <c r="AM521" s="244"/>
      <c r="AN521" s="244"/>
      <c r="AO521" s="244"/>
      <c r="AP521" s="244"/>
      <c r="AQ521" s="244"/>
      <c r="AR521" s="244"/>
      <c r="AS521" s="244"/>
      <c r="AT521" s="244"/>
      <c r="AU521" s="244"/>
      <c r="AV521" s="244"/>
      <c r="AW521" s="244"/>
      <c r="AX521" s="244"/>
      <c r="AY521" s="244"/>
      <c r="AZ521" s="244"/>
      <c r="BA521" s="244"/>
      <c r="BB521" s="244"/>
      <c r="BC521" s="244"/>
      <c r="BD521" s="244"/>
      <c r="BE521" s="244"/>
      <c r="BF521" s="244"/>
    </row>
    <row r="522" spans="1:58" ht="13" customHeight="1" x14ac:dyDescent="0.25">
      <c r="A522"/>
      <c r="B522" s="472" t="s">
        <v>3555</v>
      </c>
      <c r="C522" s="472" t="s">
        <v>3556</v>
      </c>
      <c r="D522" s="473" t="s">
        <v>736</v>
      </c>
      <c r="E522" s="473" t="s">
        <v>3279</v>
      </c>
      <c r="F522" s="474" t="s">
        <v>743</v>
      </c>
      <c r="G522" s="415"/>
      <c r="H522" s="421"/>
      <c r="I522" s="358">
        <v>0</v>
      </c>
      <c r="J522" s="358">
        <v>23.67</v>
      </c>
      <c r="K522" s="76"/>
      <c r="L522" s="417">
        <f>(H522*2.7)</f>
        <v>0</v>
      </c>
      <c r="M522" s="417">
        <f>(I522*$L$1)</f>
        <v>0</v>
      </c>
      <c r="N522" s="417">
        <f>(J522*$M$1)</f>
        <v>0</v>
      </c>
      <c r="O522"/>
      <c r="P522" s="418"/>
      <c r="Q522" s="417">
        <f>(M522*$L$1)</f>
        <v>0</v>
      </c>
      <c r="R522" s="417">
        <v>64</v>
      </c>
      <c r="S522"/>
      <c r="T522" s="422"/>
      <c r="U522" s="419">
        <v>0</v>
      </c>
      <c r="V522" s="419">
        <v>63.909000000000006</v>
      </c>
      <c r="W522"/>
      <c r="X522"/>
      <c r="Y522"/>
      <c r="Z522"/>
      <c r="AA522"/>
      <c r="AB522"/>
      <c r="AC522"/>
      <c r="AD522"/>
      <c r="AE522"/>
      <c r="AF522"/>
      <c r="AG522" s="244"/>
      <c r="AH522" s="244"/>
      <c r="AI522" s="244"/>
      <c r="AJ522" s="244"/>
      <c r="AK522" s="244"/>
      <c r="AL522" s="244"/>
      <c r="AM522" s="244"/>
      <c r="AN522" s="244"/>
      <c r="AO522" s="244"/>
      <c r="AP522" s="244"/>
      <c r="AQ522" s="244"/>
      <c r="AR522" s="244"/>
      <c r="AS522" s="244"/>
      <c r="AT522" s="244"/>
      <c r="AU522" s="244"/>
      <c r="AV522" s="244"/>
      <c r="AW522" s="244"/>
      <c r="AX522" s="244"/>
      <c r="AY522" s="244"/>
      <c r="AZ522" s="244"/>
      <c r="BA522" s="244"/>
      <c r="BB522" s="244"/>
      <c r="BC522" s="244"/>
      <c r="BD522" s="244"/>
      <c r="BE522" s="244"/>
      <c r="BF522" s="244"/>
    </row>
    <row r="523" spans="1:58" ht="13" customHeight="1" x14ac:dyDescent="0.25">
      <c r="A523"/>
      <c r="B523" s="472" t="s">
        <v>5044</v>
      </c>
      <c r="C523" s="472" t="s">
        <v>5045</v>
      </c>
      <c r="D523" s="473" t="s">
        <v>763</v>
      </c>
      <c r="E523" s="478" t="s">
        <v>3279</v>
      </c>
      <c r="F523" s="476" t="s">
        <v>743</v>
      </c>
      <c r="G523" s="425"/>
      <c r="H523" s="523"/>
      <c r="I523" s="429">
        <v>0</v>
      </c>
      <c r="J523" s="429">
        <v>16.670000000000002</v>
      </c>
      <c r="K523" s="76"/>
      <c r="L523" s="429">
        <f>(H523*2.7)</f>
        <v>0</v>
      </c>
      <c r="M523" s="429">
        <f>(I523*2.7)</f>
        <v>0</v>
      </c>
      <c r="N523" s="429">
        <f>(J523*2.7)</f>
        <v>45.009000000000007</v>
      </c>
      <c r="O523" s="76"/>
      <c r="P523" s="429"/>
      <c r="Q523" s="365"/>
      <c r="R523" s="365"/>
      <c r="S523" s="76"/>
      <c r="T523" s="422"/>
      <c r="U523" s="430">
        <f>(M523)</f>
        <v>0</v>
      </c>
      <c r="V523" s="430">
        <f>(N523)</f>
        <v>45.009000000000007</v>
      </c>
      <c r="W523"/>
      <c r="X523"/>
      <c r="Y523"/>
      <c r="Z523"/>
      <c r="AA523"/>
      <c r="AB523"/>
      <c r="AC523"/>
      <c r="AD523"/>
      <c r="AE523"/>
      <c r="AF523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</row>
    <row r="524" spans="1:58" ht="13" customHeight="1" x14ac:dyDescent="0.25">
      <c r="A524"/>
      <c r="B524" s="472" t="s">
        <v>1318</v>
      </c>
      <c r="C524" s="472" t="s">
        <v>621</v>
      </c>
      <c r="D524" s="473" t="s">
        <v>667</v>
      </c>
      <c r="E524" s="473" t="s">
        <v>3279</v>
      </c>
      <c r="F524" s="474" t="s">
        <v>754</v>
      </c>
      <c r="G524" s="415"/>
      <c r="H524" s="421"/>
      <c r="I524" s="355">
        <v>5</v>
      </c>
      <c r="J524" s="355">
        <v>39.67</v>
      </c>
      <c r="K524" s="76"/>
      <c r="L524" s="417">
        <f>(H524*2.7)</f>
        <v>0</v>
      </c>
      <c r="M524" s="417">
        <f>(I524*$L$1)</f>
        <v>0</v>
      </c>
      <c r="N524" s="417">
        <f>(J524*$M$1)</f>
        <v>0</v>
      </c>
      <c r="O524"/>
      <c r="P524" s="418"/>
      <c r="Q524" s="417">
        <v>14</v>
      </c>
      <c r="R524" s="417">
        <v>108</v>
      </c>
      <c r="S524"/>
      <c r="T524" s="422"/>
      <c r="U524" s="419">
        <v>13.5</v>
      </c>
      <c r="V524" s="419">
        <v>107.10900000000001</v>
      </c>
      <c r="W524"/>
      <c r="X524"/>
      <c r="Y524"/>
      <c r="Z524"/>
      <c r="AA524"/>
      <c r="AB524"/>
      <c r="AC524"/>
      <c r="AD524"/>
      <c r="AE524"/>
      <c r="AF524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</row>
    <row r="525" spans="1:58" ht="13" customHeight="1" x14ac:dyDescent="0.25">
      <c r="A525"/>
      <c r="B525" s="472" t="s">
        <v>1984</v>
      </c>
      <c r="C525" s="472" t="s">
        <v>867</v>
      </c>
      <c r="D525" s="473" t="s">
        <v>783</v>
      </c>
      <c r="E525" s="473" t="s">
        <v>3279</v>
      </c>
      <c r="F525" s="474" t="s">
        <v>765</v>
      </c>
      <c r="G525" s="415"/>
      <c r="H525" s="416">
        <v>52</v>
      </c>
      <c r="I525" s="418"/>
      <c r="J525" s="418"/>
      <c r="K525" s="76"/>
      <c r="L525" s="417">
        <f>(H525*2.7)</f>
        <v>140.4</v>
      </c>
      <c r="M525" s="418"/>
      <c r="N525" s="418"/>
      <c r="O525"/>
      <c r="P525" s="417">
        <v>141</v>
      </c>
      <c r="Q525" s="418"/>
      <c r="R525" s="418"/>
      <c r="S525"/>
      <c r="T525" s="419">
        <v>140.4</v>
      </c>
      <c r="U525" s="420"/>
      <c r="V525" s="420"/>
      <c r="W525"/>
      <c r="X525"/>
      <c r="Y525"/>
      <c r="Z525"/>
      <c r="AA525"/>
      <c r="AB525"/>
      <c r="AC525"/>
      <c r="AD525"/>
      <c r="AE525"/>
      <c r="AF525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</row>
    <row r="526" spans="1:58" ht="13" customHeight="1" x14ac:dyDescent="0.25">
      <c r="A526"/>
      <c r="B526" s="475" t="s">
        <v>628</v>
      </c>
      <c r="C526" s="475" t="s">
        <v>693</v>
      </c>
      <c r="D526" s="473" t="s">
        <v>756</v>
      </c>
      <c r="E526" s="473" t="s">
        <v>3279</v>
      </c>
      <c r="F526" s="474" t="s">
        <v>743</v>
      </c>
      <c r="G526" s="415"/>
      <c r="H526" s="523"/>
      <c r="I526" s="355">
        <v>5</v>
      </c>
      <c r="J526" s="355">
        <v>43</v>
      </c>
      <c r="K526" s="76"/>
      <c r="L526" s="429">
        <f>(H526*2.7)</f>
        <v>0</v>
      </c>
      <c r="M526" s="429">
        <f>(I526*2.7)</f>
        <v>13.5</v>
      </c>
      <c r="N526" s="429">
        <f>(J526*2.7)</f>
        <v>116.10000000000001</v>
      </c>
      <c r="O526" s="76"/>
      <c r="P526" s="365"/>
      <c r="Q526" s="429"/>
      <c r="R526" s="429"/>
      <c r="S526" s="76"/>
      <c r="T526" s="422"/>
      <c r="U526" s="430">
        <f>(M526)</f>
        <v>13.5</v>
      </c>
      <c r="V526" s="430">
        <f>(N526)</f>
        <v>116.10000000000001</v>
      </c>
      <c r="W526"/>
      <c r="X526"/>
      <c r="Y526"/>
      <c r="Z526"/>
      <c r="AA526"/>
      <c r="AB526"/>
      <c r="AC526"/>
      <c r="AD526"/>
      <c r="AE526"/>
      <c r="AF526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</row>
    <row r="527" spans="1:58" ht="13" customHeight="1" x14ac:dyDescent="0.25">
      <c r="A527"/>
      <c r="B527" s="472" t="s">
        <v>1988</v>
      </c>
      <c r="C527" s="472" t="s">
        <v>751</v>
      </c>
      <c r="D527" s="473" t="s">
        <v>777</v>
      </c>
      <c r="E527" s="473" t="s">
        <v>3279</v>
      </c>
      <c r="F527" s="474" t="s">
        <v>762</v>
      </c>
      <c r="G527" s="415"/>
      <c r="H527" s="416">
        <v>28</v>
      </c>
      <c r="I527" s="418"/>
      <c r="J527" s="418"/>
      <c r="K527" s="76"/>
      <c r="L527" s="417">
        <f>(H527*2.7)</f>
        <v>75.600000000000009</v>
      </c>
      <c r="M527" s="418"/>
      <c r="N527" s="418"/>
      <c r="O527"/>
      <c r="P527" s="417">
        <v>76</v>
      </c>
      <c r="Q527" s="418"/>
      <c r="R527" s="418"/>
      <c r="S527"/>
      <c r="T527" s="419">
        <v>75.600000000000009</v>
      </c>
      <c r="U527" s="420"/>
      <c r="V527" s="420"/>
      <c r="W527"/>
      <c r="X527"/>
      <c r="Y527"/>
      <c r="Z527"/>
      <c r="AA527"/>
      <c r="AB527"/>
      <c r="AC527"/>
      <c r="AD527"/>
      <c r="AE527"/>
      <c r="AF527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</row>
    <row r="528" spans="1:58" ht="13" customHeight="1" x14ac:dyDescent="0.25">
      <c r="A528"/>
      <c r="B528" s="475" t="s">
        <v>404</v>
      </c>
      <c r="C528" s="475" t="s">
        <v>4837</v>
      </c>
      <c r="D528" s="473" t="s">
        <v>756</v>
      </c>
      <c r="E528" s="473" t="s">
        <v>624</v>
      </c>
      <c r="F528" s="474" t="s">
        <v>772</v>
      </c>
      <c r="G528" s="415"/>
      <c r="H528" s="416">
        <v>15</v>
      </c>
      <c r="I528" s="392"/>
      <c r="J528" s="392"/>
      <c r="K528" s="76"/>
      <c r="L528" s="429">
        <f>(H528*2.7)</f>
        <v>40.5</v>
      </c>
      <c r="M528" s="429">
        <f>(I528*2.7)</f>
        <v>0</v>
      </c>
      <c r="N528" s="429">
        <f>(J528*2.7)</f>
        <v>0</v>
      </c>
      <c r="O528" s="76"/>
      <c r="P528" s="365"/>
      <c r="Q528" s="429"/>
      <c r="R528" s="429"/>
      <c r="S528" s="76"/>
      <c r="T528" s="430">
        <f>(L528)</f>
        <v>40.5</v>
      </c>
      <c r="U528" s="420"/>
      <c r="V528" s="420"/>
      <c r="W528"/>
      <c r="X528"/>
      <c r="Y528"/>
      <c r="Z528"/>
      <c r="AA528"/>
      <c r="AB528"/>
      <c r="AC528"/>
      <c r="AD528"/>
      <c r="AE528"/>
      <c r="AF528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</row>
    <row r="529" spans="1:58" ht="13" customHeight="1" x14ac:dyDescent="0.25">
      <c r="A529"/>
      <c r="B529" s="472" t="s">
        <v>464</v>
      </c>
      <c r="C529" s="472" t="s">
        <v>702</v>
      </c>
      <c r="D529" s="473" t="s">
        <v>752</v>
      </c>
      <c r="E529" s="478" t="s">
        <v>624</v>
      </c>
      <c r="F529" s="474" t="s">
        <v>762</v>
      </c>
      <c r="G529" s="415"/>
      <c r="H529" s="416">
        <v>23</v>
      </c>
      <c r="I529" s="418"/>
      <c r="J529" s="418"/>
      <c r="K529" s="76"/>
      <c r="L529" s="429">
        <f>(H529*2.7)</f>
        <v>62.1</v>
      </c>
      <c r="M529" s="365"/>
      <c r="N529" s="365"/>
      <c r="O529" s="76"/>
      <c r="P529" s="429">
        <v>63</v>
      </c>
      <c r="Q529" s="365"/>
      <c r="R529" s="365"/>
      <c r="S529" s="76"/>
      <c r="T529" s="430">
        <v>62.1</v>
      </c>
      <c r="U529" s="420"/>
      <c r="V529" s="420"/>
      <c r="W529"/>
      <c r="X529"/>
      <c r="Y529"/>
      <c r="Z529"/>
      <c r="AA529"/>
      <c r="AB529"/>
      <c r="AC529"/>
      <c r="AD529"/>
      <c r="AE529"/>
      <c r="AF52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</row>
    <row r="530" spans="1:58" ht="13" customHeight="1" x14ac:dyDescent="0.25">
      <c r="A530"/>
      <c r="B530" s="477" t="s">
        <v>2263</v>
      </c>
      <c r="C530" s="477" t="s">
        <v>707</v>
      </c>
      <c r="D530" s="473" t="s">
        <v>734</v>
      </c>
      <c r="E530" s="473" t="s">
        <v>624</v>
      </c>
      <c r="F530" s="474" t="s">
        <v>743</v>
      </c>
      <c r="G530" s="415"/>
      <c r="H530" s="421"/>
      <c r="I530" s="355">
        <v>0</v>
      </c>
      <c r="J530" s="355">
        <v>17</v>
      </c>
      <c r="K530" s="76"/>
      <c r="L530" s="417">
        <f>(H530*2.7)</f>
        <v>0</v>
      </c>
      <c r="M530" s="417">
        <f>(I530*$L$1)</f>
        <v>0</v>
      </c>
      <c r="N530" s="417">
        <f>(J530*$M$1)</f>
        <v>0</v>
      </c>
      <c r="O530"/>
      <c r="P530" s="418"/>
      <c r="Q530" s="417">
        <f>(M530*$L$1)</f>
        <v>0</v>
      </c>
      <c r="R530" s="417">
        <v>46</v>
      </c>
      <c r="S530"/>
      <c r="T530" s="422"/>
      <c r="U530" s="419">
        <v>0</v>
      </c>
      <c r="V530" s="419">
        <v>45.900000000000006</v>
      </c>
      <c r="W530"/>
      <c r="X530"/>
      <c r="Y530"/>
      <c r="Z530"/>
      <c r="AA530"/>
      <c r="AB530"/>
      <c r="AC530"/>
      <c r="AD530"/>
      <c r="AE530"/>
      <c r="AF530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</row>
    <row r="531" spans="1:58" ht="13" customHeight="1" x14ac:dyDescent="0.25">
      <c r="A531"/>
      <c r="B531" s="472" t="s">
        <v>3958</v>
      </c>
      <c r="C531" s="472" t="s">
        <v>3959</v>
      </c>
      <c r="D531" s="473" t="s">
        <v>1641</v>
      </c>
      <c r="E531" s="473" t="s">
        <v>624</v>
      </c>
      <c r="F531" s="474" t="s">
        <v>3608</v>
      </c>
      <c r="G531" s="415"/>
      <c r="H531" s="416">
        <v>39</v>
      </c>
      <c r="I531" s="418"/>
      <c r="J531" s="418"/>
      <c r="K531" s="76"/>
      <c r="L531" s="417">
        <f>(H531*2.7)</f>
        <v>105.30000000000001</v>
      </c>
      <c r="M531" s="418"/>
      <c r="N531" s="418"/>
      <c r="O531"/>
      <c r="P531" s="417">
        <v>106</v>
      </c>
      <c r="Q531" s="418"/>
      <c r="R531" s="418"/>
      <c r="S531"/>
      <c r="T531" s="419">
        <v>105.30000000000001</v>
      </c>
      <c r="U531" s="420"/>
      <c r="V531" s="420"/>
      <c r="W531"/>
      <c r="X531"/>
      <c r="Y531"/>
      <c r="Z531"/>
      <c r="AA531"/>
      <c r="AB531"/>
      <c r="AC531"/>
      <c r="AD531"/>
      <c r="AE531"/>
      <c r="AF531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</row>
    <row r="532" spans="1:58" ht="13" customHeight="1" x14ac:dyDescent="0.25">
      <c r="A532"/>
      <c r="B532" s="475" t="s">
        <v>4849</v>
      </c>
      <c r="C532" s="475" t="s">
        <v>801</v>
      </c>
      <c r="D532" s="473" t="s">
        <v>769</v>
      </c>
      <c r="E532" s="473" t="s">
        <v>624</v>
      </c>
      <c r="F532" s="474" t="s">
        <v>754</v>
      </c>
      <c r="G532" s="415"/>
      <c r="H532" s="421"/>
      <c r="I532" s="355">
        <v>10</v>
      </c>
      <c r="J532" s="355">
        <v>50</v>
      </c>
      <c r="K532" s="76"/>
      <c r="L532" s="429">
        <f>(H532*2.7)</f>
        <v>0</v>
      </c>
      <c r="M532" s="429">
        <f>(I532*2.7)</f>
        <v>27</v>
      </c>
      <c r="N532" s="429">
        <f>(J532*2.7)</f>
        <v>135</v>
      </c>
      <c r="O532" s="76"/>
      <c r="P532" s="365"/>
      <c r="Q532" s="429"/>
      <c r="R532" s="429"/>
      <c r="S532" s="76"/>
      <c r="T532" s="422"/>
      <c r="U532" s="430">
        <f>(M532)</f>
        <v>27</v>
      </c>
      <c r="V532" s="430">
        <f>(N532)</f>
        <v>135</v>
      </c>
      <c r="W532"/>
      <c r="X532"/>
      <c r="Y532"/>
      <c r="Z532"/>
      <c r="AA532"/>
      <c r="AB532"/>
      <c r="AC532"/>
      <c r="AD532"/>
      <c r="AE532"/>
      <c r="AF532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</row>
    <row r="533" spans="1:58" ht="13" customHeight="1" x14ac:dyDescent="0.25">
      <c r="A533"/>
      <c r="B533" s="472" t="s">
        <v>694</v>
      </c>
      <c r="C533" s="472" t="s">
        <v>3956</v>
      </c>
      <c r="D533" s="473" t="s">
        <v>814</v>
      </c>
      <c r="E533" s="473" t="s">
        <v>624</v>
      </c>
      <c r="F533" s="474" t="s">
        <v>3608</v>
      </c>
      <c r="G533" s="415"/>
      <c r="H533" s="416">
        <v>22</v>
      </c>
      <c r="I533" s="418"/>
      <c r="J533" s="418"/>
      <c r="K533" s="76"/>
      <c r="L533" s="417">
        <f>(H533*2.7)</f>
        <v>59.400000000000006</v>
      </c>
      <c r="M533" s="418"/>
      <c r="N533" s="418"/>
      <c r="O533"/>
      <c r="P533" s="417">
        <v>60</v>
      </c>
      <c r="Q533" s="418"/>
      <c r="R533" s="418"/>
      <c r="S533"/>
      <c r="T533" s="419">
        <v>59.400000000000006</v>
      </c>
      <c r="U533" s="420"/>
      <c r="V533" s="420"/>
      <c r="W533"/>
      <c r="X533"/>
      <c r="Y533"/>
      <c r="Z533"/>
      <c r="AA533"/>
      <c r="AB533"/>
      <c r="AC533"/>
      <c r="AD533"/>
      <c r="AE533"/>
      <c r="AF533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</row>
    <row r="534" spans="1:58" ht="13" customHeight="1" x14ac:dyDescent="0.25">
      <c r="A534"/>
      <c r="B534" s="472" t="s">
        <v>129</v>
      </c>
      <c r="C534" s="472" t="s">
        <v>1292</v>
      </c>
      <c r="D534" s="473" t="s">
        <v>783</v>
      </c>
      <c r="E534" s="478" t="s">
        <v>624</v>
      </c>
      <c r="F534" s="476" t="s">
        <v>743</v>
      </c>
      <c r="G534" s="425"/>
      <c r="H534" s="421"/>
      <c r="I534" s="429">
        <v>0</v>
      </c>
      <c r="J534" s="429">
        <v>23.33</v>
      </c>
      <c r="K534" s="76"/>
      <c r="L534" s="429">
        <f>(H534*2.7)</f>
        <v>0</v>
      </c>
      <c r="M534" s="429">
        <f>(I534*2.7)</f>
        <v>0</v>
      </c>
      <c r="N534" s="429">
        <f>(J534*2.7)</f>
        <v>62.991</v>
      </c>
      <c r="O534" s="76"/>
      <c r="P534" s="429"/>
      <c r="Q534" s="365"/>
      <c r="R534" s="365"/>
      <c r="S534" s="76"/>
      <c r="T534" s="422"/>
      <c r="U534" s="430">
        <f>(M534)</f>
        <v>0</v>
      </c>
      <c r="V534" s="430">
        <f>(N534)</f>
        <v>62.991</v>
      </c>
      <c r="W534"/>
      <c r="X534"/>
      <c r="Y534"/>
      <c r="Z534"/>
      <c r="AA534"/>
      <c r="AB534"/>
      <c r="AC534"/>
      <c r="AD534"/>
      <c r="AE534"/>
      <c r="AF534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</row>
    <row r="535" spans="1:58" ht="13" customHeight="1" x14ac:dyDescent="0.25">
      <c r="A535"/>
      <c r="B535" s="472" t="s">
        <v>3955</v>
      </c>
      <c r="C535" s="472" t="s">
        <v>715</v>
      </c>
      <c r="D535" s="473" t="s">
        <v>1641</v>
      </c>
      <c r="E535" s="473" t="s">
        <v>624</v>
      </c>
      <c r="F535" s="474" t="s">
        <v>796</v>
      </c>
      <c r="G535" s="415"/>
      <c r="H535" s="416">
        <v>34</v>
      </c>
      <c r="I535" s="418"/>
      <c r="J535" s="418"/>
      <c r="K535" s="76"/>
      <c r="L535" s="417">
        <f>(H535*2.7)</f>
        <v>91.800000000000011</v>
      </c>
      <c r="M535" s="418"/>
      <c r="N535" s="418"/>
      <c r="O535"/>
      <c r="P535" s="417">
        <v>92</v>
      </c>
      <c r="Q535" s="418"/>
      <c r="R535" s="418"/>
      <c r="S535"/>
      <c r="T535" s="419">
        <v>91.800000000000011</v>
      </c>
      <c r="U535" s="420"/>
      <c r="V535" s="420"/>
      <c r="W535"/>
      <c r="X535"/>
      <c r="Y535"/>
      <c r="Z535"/>
      <c r="AA535"/>
      <c r="AB535"/>
      <c r="AC535"/>
      <c r="AD535"/>
      <c r="AE535"/>
      <c r="AF535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</row>
    <row r="536" spans="1:58" ht="13" customHeight="1" x14ac:dyDescent="0.25">
      <c r="A536"/>
      <c r="B536" s="475" t="s">
        <v>4866</v>
      </c>
      <c r="C536" s="475" t="s">
        <v>4867</v>
      </c>
      <c r="D536" s="473" t="s">
        <v>777</v>
      </c>
      <c r="E536" s="473" t="s">
        <v>624</v>
      </c>
      <c r="F536" s="474" t="s">
        <v>743</v>
      </c>
      <c r="G536" s="415"/>
      <c r="H536" s="421"/>
      <c r="I536" s="355">
        <v>3</v>
      </c>
      <c r="J536" s="355">
        <v>25</v>
      </c>
      <c r="K536" s="76"/>
      <c r="L536" s="429">
        <f>(H536*2.7)</f>
        <v>0</v>
      </c>
      <c r="M536" s="429">
        <f>(I536*2.7)</f>
        <v>8.1000000000000014</v>
      </c>
      <c r="N536" s="429">
        <f>(J536*2.7)</f>
        <v>67.5</v>
      </c>
      <c r="O536" s="76"/>
      <c r="P536" s="365"/>
      <c r="Q536" s="429"/>
      <c r="R536" s="429"/>
      <c r="S536" s="76"/>
      <c r="T536" s="422"/>
      <c r="U536" s="430">
        <f>(M536)</f>
        <v>8.1000000000000014</v>
      </c>
      <c r="V536" s="430">
        <f>(N536)</f>
        <v>67.5</v>
      </c>
      <c r="W536"/>
      <c r="X536"/>
      <c r="Y536"/>
      <c r="Z536"/>
      <c r="AA536"/>
      <c r="AB536"/>
      <c r="AC536"/>
      <c r="AD536"/>
      <c r="AE536"/>
      <c r="AF536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</row>
    <row r="537" spans="1:58" ht="13" customHeight="1" x14ac:dyDescent="0.25">
      <c r="A537"/>
      <c r="B537" s="472" t="s">
        <v>575</v>
      </c>
      <c r="C537" s="472" t="s">
        <v>568</v>
      </c>
      <c r="D537" s="473" t="s">
        <v>818</v>
      </c>
      <c r="E537" s="473" t="s">
        <v>624</v>
      </c>
      <c r="F537" s="474" t="s">
        <v>743</v>
      </c>
      <c r="G537" s="415"/>
      <c r="H537" s="523"/>
      <c r="I537" s="355">
        <v>0</v>
      </c>
      <c r="J537" s="355">
        <v>19.670000000000002</v>
      </c>
      <c r="K537" s="76"/>
      <c r="L537" s="429">
        <f>(H537*2.7)</f>
        <v>0</v>
      </c>
      <c r="M537" s="429">
        <f>(I537*2.7)</f>
        <v>0</v>
      </c>
      <c r="N537" s="429">
        <f>(J537*2.7)</f>
        <v>53.109000000000009</v>
      </c>
      <c r="O537" s="76"/>
      <c r="P537" s="365"/>
      <c r="Q537" s="429">
        <f>(M537*$L$1)</f>
        <v>0</v>
      </c>
      <c r="R537" s="429">
        <v>54</v>
      </c>
      <c r="S537" s="76"/>
      <c r="T537" s="422"/>
      <c r="U537" s="430">
        <v>0</v>
      </c>
      <c r="V537" s="430">
        <v>53.109000000000009</v>
      </c>
      <c r="W537"/>
      <c r="X537"/>
      <c r="Y537"/>
      <c r="Z537"/>
      <c r="AA537"/>
      <c r="AB537"/>
      <c r="AC537"/>
      <c r="AD537"/>
      <c r="AE537"/>
      <c r="AF537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</row>
    <row r="538" spans="1:58" ht="13" customHeight="1" x14ac:dyDescent="0.25">
      <c r="A538"/>
      <c r="B538" s="475" t="s">
        <v>2281</v>
      </c>
      <c r="C538" s="475" t="s">
        <v>751</v>
      </c>
      <c r="D538" s="473" t="s">
        <v>768</v>
      </c>
      <c r="E538" s="473" t="s">
        <v>624</v>
      </c>
      <c r="F538" s="474" t="s">
        <v>754</v>
      </c>
      <c r="G538" s="415"/>
      <c r="H538" s="421"/>
      <c r="I538" s="355">
        <v>11</v>
      </c>
      <c r="J538" s="355">
        <v>59</v>
      </c>
      <c r="K538" s="76"/>
      <c r="L538" s="417">
        <f>(H538*2.7)</f>
        <v>0</v>
      </c>
      <c r="M538" s="417">
        <f>(I538*$L$1)</f>
        <v>0</v>
      </c>
      <c r="N538" s="417">
        <f>(J538*$M$1)</f>
        <v>0</v>
      </c>
      <c r="O538"/>
      <c r="P538" s="418"/>
      <c r="Q538" s="417">
        <v>30</v>
      </c>
      <c r="R538" s="417">
        <v>160</v>
      </c>
      <c r="S538"/>
      <c r="T538" s="422"/>
      <c r="U538" s="419">
        <v>29.700000000000003</v>
      </c>
      <c r="V538" s="419">
        <v>159.30000000000001</v>
      </c>
      <c r="W538"/>
      <c r="X538"/>
      <c r="Y538"/>
      <c r="Z538"/>
      <c r="AA538"/>
      <c r="AB538"/>
      <c r="AC538"/>
      <c r="AD538"/>
      <c r="AE538"/>
      <c r="AF538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</row>
    <row r="539" spans="1:58" ht="13" customHeight="1" x14ac:dyDescent="0.25">
      <c r="A539"/>
      <c r="B539" s="472" t="s">
        <v>3982</v>
      </c>
      <c r="C539" s="472" t="s">
        <v>3983</v>
      </c>
      <c r="D539" s="473" t="s">
        <v>780</v>
      </c>
      <c r="E539" s="473" t="s">
        <v>624</v>
      </c>
      <c r="F539" s="474" t="s">
        <v>743</v>
      </c>
      <c r="G539" s="415"/>
      <c r="H539" s="421"/>
      <c r="I539" s="355">
        <v>0</v>
      </c>
      <c r="J539" s="355">
        <v>15</v>
      </c>
      <c r="K539" s="76"/>
      <c r="L539" s="417">
        <f>(H539*2.7)</f>
        <v>0</v>
      </c>
      <c r="M539" s="417">
        <f>(I539*$L$1)</f>
        <v>0</v>
      </c>
      <c r="N539" s="417">
        <f>(J539*$M$1)</f>
        <v>0</v>
      </c>
      <c r="O539"/>
      <c r="P539" s="418"/>
      <c r="Q539" s="417">
        <f>(M539*$L$1)</f>
        <v>0</v>
      </c>
      <c r="R539" s="417">
        <v>41</v>
      </c>
      <c r="S539"/>
      <c r="T539" s="422"/>
      <c r="U539" s="419">
        <v>0</v>
      </c>
      <c r="V539" s="419">
        <v>40.5</v>
      </c>
      <c r="W539"/>
      <c r="X539"/>
      <c r="Y539"/>
      <c r="Z539"/>
      <c r="AA539"/>
      <c r="AB539"/>
      <c r="AC539"/>
      <c r="AD539"/>
      <c r="AE539"/>
      <c r="AF53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</row>
    <row r="540" spans="1:58" ht="13" customHeight="1" x14ac:dyDescent="0.25">
      <c r="A540"/>
      <c r="B540" s="475" t="s">
        <v>4895</v>
      </c>
      <c r="C540" s="475" t="s">
        <v>638</v>
      </c>
      <c r="D540" s="473" t="s">
        <v>780</v>
      </c>
      <c r="E540" s="473" t="s">
        <v>624</v>
      </c>
      <c r="F540" s="474" t="s">
        <v>743</v>
      </c>
      <c r="G540" s="415"/>
      <c r="H540" s="421"/>
      <c r="I540" s="355">
        <v>4</v>
      </c>
      <c r="J540" s="355">
        <v>29</v>
      </c>
      <c r="K540" s="76"/>
      <c r="L540" s="429">
        <f>(H540*2.7)</f>
        <v>0</v>
      </c>
      <c r="M540" s="429">
        <f>(I540*2.7)</f>
        <v>10.8</v>
      </c>
      <c r="N540" s="429">
        <f>(J540*2.7)</f>
        <v>78.300000000000011</v>
      </c>
      <c r="O540" s="76"/>
      <c r="P540" s="365"/>
      <c r="Q540" s="429"/>
      <c r="R540" s="429"/>
      <c r="S540" s="76"/>
      <c r="T540" s="422"/>
      <c r="U540" s="430">
        <f>(M540)</f>
        <v>10.8</v>
      </c>
      <c r="V540" s="430">
        <f>(N540)</f>
        <v>78.300000000000011</v>
      </c>
      <c r="W540"/>
      <c r="X540"/>
      <c r="Y540"/>
      <c r="Z540"/>
      <c r="AA540"/>
      <c r="AB540"/>
      <c r="AC540"/>
      <c r="AD540"/>
      <c r="AE540"/>
      <c r="AF540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</row>
    <row r="541" spans="1:58" ht="13" customHeight="1" x14ac:dyDescent="0.25">
      <c r="A541"/>
      <c r="B541" s="475" t="s">
        <v>4896</v>
      </c>
      <c r="C541" s="475" t="s">
        <v>800</v>
      </c>
      <c r="D541" s="473" t="s">
        <v>734</v>
      </c>
      <c r="E541" s="473" t="s">
        <v>624</v>
      </c>
      <c r="F541" s="474" t="s">
        <v>754</v>
      </c>
      <c r="G541" s="415"/>
      <c r="H541" s="421"/>
      <c r="I541" s="355">
        <v>8</v>
      </c>
      <c r="J541" s="355">
        <v>46.67</v>
      </c>
      <c r="K541" s="76"/>
      <c r="L541" s="429">
        <f>(H541*2.7)</f>
        <v>0</v>
      </c>
      <c r="M541" s="429">
        <f>(I541*2.7)</f>
        <v>21.6</v>
      </c>
      <c r="N541" s="429">
        <f>(J541*2.7)</f>
        <v>126.00900000000001</v>
      </c>
      <c r="O541" s="76"/>
      <c r="P541" s="365"/>
      <c r="Q541" s="429"/>
      <c r="R541" s="429"/>
      <c r="S541" s="76"/>
      <c r="T541" s="422"/>
      <c r="U541" s="430">
        <f>(M541)</f>
        <v>21.6</v>
      </c>
      <c r="V541" s="430">
        <f>(N541)</f>
        <v>126.00900000000001</v>
      </c>
      <c r="W541"/>
      <c r="X541"/>
      <c r="Y541"/>
      <c r="Z541"/>
      <c r="AA541"/>
      <c r="AB541"/>
      <c r="AC541"/>
      <c r="AD541"/>
      <c r="AE541"/>
      <c r="AF541"/>
      <c r="AG541" s="244"/>
      <c r="AH541" s="244"/>
      <c r="AI541" s="244"/>
      <c r="AJ541" s="244"/>
      <c r="AK541" s="244"/>
      <c r="AL541" s="244"/>
      <c r="AM541" s="244"/>
      <c r="AN541" s="244"/>
      <c r="AO541" s="244"/>
      <c r="AP541" s="244"/>
      <c r="AQ541" s="244"/>
      <c r="AR541" s="244"/>
      <c r="AS541" s="244"/>
      <c r="AT541" s="244"/>
      <c r="AU541" s="244"/>
      <c r="AV541" s="244"/>
      <c r="AW541" s="244"/>
      <c r="AX541" s="244"/>
      <c r="AY541" s="244"/>
      <c r="AZ541" s="244"/>
      <c r="BA541" s="244"/>
      <c r="BB541" s="244"/>
      <c r="BC541" s="244"/>
      <c r="BD541" s="244"/>
      <c r="BE541" s="244"/>
      <c r="BF541" s="244"/>
    </row>
    <row r="542" spans="1:58" ht="13" customHeight="1" x14ac:dyDescent="0.25">
      <c r="A542"/>
      <c r="B542" s="477" t="s">
        <v>656</v>
      </c>
      <c r="C542" s="477" t="s">
        <v>1437</v>
      </c>
      <c r="D542" s="473" t="s">
        <v>647</v>
      </c>
      <c r="E542" s="473" t="s">
        <v>624</v>
      </c>
      <c r="F542" s="474" t="s">
        <v>746</v>
      </c>
      <c r="G542" s="415"/>
      <c r="H542" s="416">
        <v>58</v>
      </c>
      <c r="I542" s="418"/>
      <c r="J542" s="418"/>
      <c r="K542" s="76"/>
      <c r="L542" s="417">
        <f>(H542*2.7)</f>
        <v>156.60000000000002</v>
      </c>
      <c r="M542" s="418"/>
      <c r="N542" s="418"/>
      <c r="O542"/>
      <c r="P542" s="417">
        <v>157</v>
      </c>
      <c r="Q542" s="418"/>
      <c r="R542" s="418"/>
      <c r="S542"/>
      <c r="T542" s="419">
        <v>156.60000000000002</v>
      </c>
      <c r="U542" s="420"/>
      <c r="V542" s="420"/>
      <c r="W542"/>
      <c r="X542"/>
      <c r="Y542"/>
      <c r="Z542"/>
      <c r="AA542"/>
      <c r="AB542"/>
      <c r="AC542"/>
      <c r="AD542"/>
      <c r="AE542"/>
      <c r="AF542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</row>
    <row r="543" spans="1:58" ht="13" customHeight="1" x14ac:dyDescent="0.25">
      <c r="A543"/>
      <c r="B543" s="475" t="s">
        <v>1970</v>
      </c>
      <c r="C543" s="475" t="s">
        <v>687</v>
      </c>
      <c r="D543" s="473" t="s">
        <v>758</v>
      </c>
      <c r="E543" s="473" t="s">
        <v>624</v>
      </c>
      <c r="F543" s="474" t="s">
        <v>746</v>
      </c>
      <c r="G543" s="415"/>
      <c r="H543" s="416">
        <v>54</v>
      </c>
      <c r="I543" s="418"/>
      <c r="J543" s="418"/>
      <c r="K543" s="76"/>
      <c r="L543" s="417">
        <f>(H543*2.7)</f>
        <v>145.80000000000001</v>
      </c>
      <c r="M543" s="418"/>
      <c r="N543" s="418"/>
      <c r="O543"/>
      <c r="P543" s="417">
        <v>146</v>
      </c>
      <c r="Q543" s="418"/>
      <c r="R543" s="418"/>
      <c r="S543"/>
      <c r="T543" s="419">
        <v>145.80000000000001</v>
      </c>
      <c r="U543" s="420"/>
      <c r="V543" s="420"/>
      <c r="W543"/>
      <c r="X543"/>
      <c r="Y543"/>
      <c r="Z543"/>
      <c r="AA543"/>
      <c r="AB543"/>
      <c r="AC543"/>
      <c r="AD543"/>
      <c r="AE543"/>
      <c r="AF543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</row>
    <row r="544" spans="1:58" ht="13" customHeight="1" x14ac:dyDescent="0.25">
      <c r="A544"/>
      <c r="B544" s="475" t="s">
        <v>695</v>
      </c>
      <c r="C544" s="475" t="s">
        <v>4937</v>
      </c>
      <c r="D544" s="473" t="s">
        <v>651</v>
      </c>
      <c r="E544" s="473" t="s">
        <v>624</v>
      </c>
      <c r="F544" s="474" t="s">
        <v>743</v>
      </c>
      <c r="G544" s="415"/>
      <c r="H544" s="523"/>
      <c r="I544" s="355">
        <v>0</v>
      </c>
      <c r="J544" s="355">
        <v>18.670000000000002</v>
      </c>
      <c r="K544" s="76"/>
      <c r="L544" s="429">
        <f>(H544*2.7)</f>
        <v>0</v>
      </c>
      <c r="M544" s="429">
        <f>(I544*2.7)</f>
        <v>0</v>
      </c>
      <c r="N544" s="429">
        <f>(J544*2.7)</f>
        <v>50.409000000000006</v>
      </c>
      <c r="O544" s="76"/>
      <c r="P544" s="365"/>
      <c r="Q544" s="429"/>
      <c r="R544" s="429"/>
      <c r="S544" s="76"/>
      <c r="T544" s="422"/>
      <c r="U544" s="430">
        <f>(M544)</f>
        <v>0</v>
      </c>
      <c r="V544" s="430">
        <f>(N544)</f>
        <v>50.409000000000006</v>
      </c>
      <c r="W544"/>
      <c r="X544"/>
      <c r="Y544"/>
      <c r="Z544"/>
      <c r="AA544"/>
      <c r="AB544"/>
      <c r="AC544"/>
      <c r="AD544"/>
      <c r="AE544"/>
      <c r="AF544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</row>
    <row r="545" spans="1:58" ht="13" customHeight="1" x14ac:dyDescent="0.25">
      <c r="A545"/>
      <c r="B545" s="475" t="s">
        <v>2301</v>
      </c>
      <c r="C545" s="475" t="s">
        <v>774</v>
      </c>
      <c r="D545" s="473" t="s">
        <v>777</v>
      </c>
      <c r="E545" s="473" t="s">
        <v>624</v>
      </c>
      <c r="F545" s="474" t="s">
        <v>746</v>
      </c>
      <c r="G545" s="415"/>
      <c r="H545" s="416">
        <v>49</v>
      </c>
      <c r="I545" s="418"/>
      <c r="J545" s="418"/>
      <c r="K545" s="76"/>
      <c r="L545" s="417">
        <f>(H545*2.7)</f>
        <v>132.30000000000001</v>
      </c>
      <c r="M545" s="418"/>
      <c r="N545" s="418"/>
      <c r="O545"/>
      <c r="P545" s="417">
        <v>133</v>
      </c>
      <c r="Q545" s="418"/>
      <c r="R545" s="418"/>
      <c r="S545"/>
      <c r="T545" s="419">
        <v>132.30000000000001</v>
      </c>
      <c r="U545" s="420"/>
      <c r="V545" s="420"/>
      <c r="W545"/>
      <c r="X545"/>
      <c r="Y545"/>
      <c r="Z545"/>
      <c r="AA545"/>
      <c r="AB545"/>
      <c r="AC545"/>
      <c r="AD545"/>
      <c r="AE545"/>
      <c r="AF545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</row>
    <row r="546" spans="1:58" ht="13" customHeight="1" x14ac:dyDescent="0.25">
      <c r="A546"/>
      <c r="B546" s="475" t="s">
        <v>3599</v>
      </c>
      <c r="C546" s="475" t="s">
        <v>3600</v>
      </c>
      <c r="D546" s="473" t="s">
        <v>761</v>
      </c>
      <c r="E546" s="473" t="s">
        <v>624</v>
      </c>
      <c r="F546" s="474" t="s">
        <v>466</v>
      </c>
      <c r="G546" s="415"/>
      <c r="H546" s="416">
        <v>58</v>
      </c>
      <c r="I546" s="418"/>
      <c r="J546" s="418"/>
      <c r="K546" s="76"/>
      <c r="L546" s="417">
        <f>(H546*2.7)</f>
        <v>156.60000000000002</v>
      </c>
      <c r="M546" s="418"/>
      <c r="N546" s="418"/>
      <c r="O546"/>
      <c r="P546" s="417">
        <v>157</v>
      </c>
      <c r="Q546" s="418"/>
      <c r="R546" s="418"/>
      <c r="S546"/>
      <c r="T546" s="419">
        <v>156.60000000000002</v>
      </c>
      <c r="U546" s="420"/>
      <c r="V546" s="420"/>
      <c r="W546"/>
      <c r="X546"/>
      <c r="Y546"/>
      <c r="Z546"/>
      <c r="AA546"/>
      <c r="AB546"/>
      <c r="AC546"/>
      <c r="AD546"/>
      <c r="AE546"/>
      <c r="AF546"/>
      <c r="AG546" s="244"/>
      <c r="AH546" s="244"/>
      <c r="AI546" s="244"/>
      <c r="AJ546" s="244"/>
      <c r="AK546" s="244"/>
      <c r="AL546" s="244"/>
      <c r="AM546" s="244"/>
      <c r="AN546" s="244"/>
      <c r="AO546" s="244"/>
      <c r="AP546" s="244"/>
      <c r="AQ546" s="244"/>
      <c r="AR546" s="244"/>
      <c r="AS546" s="244"/>
      <c r="AT546" s="244"/>
      <c r="AU546" s="244"/>
      <c r="AV546" s="244"/>
      <c r="AW546" s="244"/>
      <c r="AX546" s="244"/>
      <c r="AY546" s="244"/>
      <c r="AZ546" s="244"/>
      <c r="BA546" s="244"/>
      <c r="BB546" s="244"/>
      <c r="BC546" s="244"/>
      <c r="BD546" s="244"/>
      <c r="BE546" s="244"/>
      <c r="BF546" s="244"/>
    </row>
    <row r="547" spans="1:58" ht="13" customHeight="1" x14ac:dyDescent="0.25">
      <c r="A547"/>
      <c r="B547" s="472" t="s">
        <v>848</v>
      </c>
      <c r="C547" s="472" t="s">
        <v>849</v>
      </c>
      <c r="D547" s="473" t="s">
        <v>750</v>
      </c>
      <c r="E547" s="520" t="s">
        <v>624</v>
      </c>
      <c r="F547" s="474" t="s">
        <v>793</v>
      </c>
      <c r="G547" s="415"/>
      <c r="H547" s="416">
        <v>53</v>
      </c>
      <c r="I547" s="418"/>
      <c r="J547" s="418"/>
      <c r="K547" s="76"/>
      <c r="L547" s="417">
        <f>(H547*2.7)</f>
        <v>143.10000000000002</v>
      </c>
      <c r="M547" s="418"/>
      <c r="N547" s="418"/>
      <c r="O547"/>
      <c r="P547" s="417">
        <v>144</v>
      </c>
      <c r="Q547" s="418"/>
      <c r="R547" s="418"/>
      <c r="S547"/>
      <c r="T547" s="419">
        <v>143.10000000000002</v>
      </c>
      <c r="U547" s="420"/>
      <c r="V547" s="420"/>
      <c r="W547"/>
      <c r="X547"/>
      <c r="Y547"/>
      <c r="Z547"/>
      <c r="AA547"/>
      <c r="AB547"/>
      <c r="AC547"/>
      <c r="AD547"/>
      <c r="AE547"/>
      <c r="AF547"/>
      <c r="AG547" s="387"/>
      <c r="AH547" s="387"/>
      <c r="AI547" s="387"/>
      <c r="AJ547" s="387"/>
      <c r="AK547" s="387"/>
      <c r="AL547" s="387"/>
      <c r="AM547" s="387"/>
      <c r="AN547" s="387"/>
      <c r="AO547" s="387"/>
      <c r="AP547" s="387"/>
      <c r="AQ547" s="387"/>
      <c r="AR547" s="387"/>
      <c r="AS547" s="387"/>
      <c r="AT547" s="387"/>
      <c r="AU547" s="387"/>
      <c r="AV547" s="387"/>
      <c r="AW547" s="387"/>
      <c r="AX547" s="387"/>
      <c r="AY547" s="387"/>
      <c r="AZ547" s="387"/>
      <c r="BA547" s="387"/>
      <c r="BB547" s="387"/>
      <c r="BC547" s="387"/>
      <c r="BD547" s="387"/>
      <c r="BE547" s="387"/>
      <c r="BF547" s="387"/>
    </row>
    <row r="548" spans="1:58" ht="13" customHeight="1" x14ac:dyDescent="0.25">
      <c r="A548"/>
      <c r="B548" s="472" t="s">
        <v>1414</v>
      </c>
      <c r="C548" s="472" t="s">
        <v>529</v>
      </c>
      <c r="D548" s="473" t="s">
        <v>761</v>
      </c>
      <c r="E548" s="520" t="s">
        <v>624</v>
      </c>
      <c r="F548" s="474" t="s">
        <v>754</v>
      </c>
      <c r="G548" s="415"/>
      <c r="H548" s="421"/>
      <c r="I548" s="355">
        <v>13</v>
      </c>
      <c r="J548" s="355">
        <v>84</v>
      </c>
      <c r="K548" s="76"/>
      <c r="L548" s="417">
        <f>(H548*2.7)</f>
        <v>0</v>
      </c>
      <c r="M548" s="417">
        <f>(I548*$L$1)</f>
        <v>0</v>
      </c>
      <c r="N548" s="417">
        <f>(J548*$M$1)</f>
        <v>0</v>
      </c>
      <c r="O548"/>
      <c r="P548" s="418"/>
      <c r="Q548" s="417">
        <v>36</v>
      </c>
      <c r="R548" s="417">
        <v>227</v>
      </c>
      <c r="S548"/>
      <c r="T548" s="422"/>
      <c r="U548" s="419">
        <v>35.1</v>
      </c>
      <c r="V548" s="419">
        <v>226.8</v>
      </c>
      <c r="W548"/>
      <c r="X548"/>
      <c r="Y548"/>
      <c r="Z548"/>
      <c r="AA548"/>
      <c r="AB548"/>
      <c r="AC548"/>
      <c r="AD548"/>
      <c r="AE548"/>
      <c r="AF548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</row>
    <row r="549" spans="1:58" ht="13" customHeight="1" x14ac:dyDescent="0.25">
      <c r="A549"/>
      <c r="B549" s="475" t="s">
        <v>4958</v>
      </c>
      <c r="C549" s="475" t="s">
        <v>797</v>
      </c>
      <c r="D549" s="473" t="s">
        <v>776</v>
      </c>
      <c r="E549" s="473" t="s">
        <v>624</v>
      </c>
      <c r="F549" s="474" t="s">
        <v>746</v>
      </c>
      <c r="G549" s="415"/>
      <c r="H549" s="416">
        <v>35</v>
      </c>
      <c r="I549" s="392"/>
      <c r="J549" s="392"/>
      <c r="K549" s="76"/>
      <c r="L549" s="429">
        <f>(H549*2.7)</f>
        <v>94.5</v>
      </c>
      <c r="M549" s="429">
        <f>(I549*2.7)</f>
        <v>0</v>
      </c>
      <c r="N549" s="429">
        <f>(J549*2.7)</f>
        <v>0</v>
      </c>
      <c r="O549" s="76"/>
      <c r="P549" s="365"/>
      <c r="Q549" s="429"/>
      <c r="R549" s="429"/>
      <c r="S549" s="76"/>
      <c r="T549" s="430">
        <f>(L549)</f>
        <v>94.5</v>
      </c>
      <c r="U549" s="420"/>
      <c r="V549" s="420"/>
      <c r="W549"/>
      <c r="X549"/>
      <c r="Y549"/>
      <c r="Z549"/>
      <c r="AA549"/>
      <c r="AB549"/>
      <c r="AC549"/>
      <c r="AD549"/>
      <c r="AE549"/>
      <c r="AF54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</row>
    <row r="550" spans="1:58" ht="13" customHeight="1" x14ac:dyDescent="0.25">
      <c r="A550"/>
      <c r="B550" s="472" t="s">
        <v>4023</v>
      </c>
      <c r="C550" s="472" t="s">
        <v>849</v>
      </c>
      <c r="D550" s="473" t="s">
        <v>818</v>
      </c>
      <c r="E550" s="473" t="s">
        <v>624</v>
      </c>
      <c r="F550" s="474" t="s">
        <v>743</v>
      </c>
      <c r="G550" s="415"/>
      <c r="H550" s="421"/>
      <c r="I550" s="355">
        <v>0</v>
      </c>
      <c r="J550" s="355">
        <v>22.67</v>
      </c>
      <c r="K550" s="76"/>
      <c r="L550" s="417">
        <f>(H550*2.7)</f>
        <v>0</v>
      </c>
      <c r="M550" s="417">
        <f>(I550*$L$1)</f>
        <v>0</v>
      </c>
      <c r="N550" s="417">
        <f>(J550*$M$1)</f>
        <v>0</v>
      </c>
      <c r="O550"/>
      <c r="P550" s="418"/>
      <c r="Q550" s="417">
        <f>(M550*$L$1)</f>
        <v>0</v>
      </c>
      <c r="R550" s="417">
        <v>62</v>
      </c>
      <c r="S550"/>
      <c r="T550" s="422"/>
      <c r="U550" s="419">
        <v>0</v>
      </c>
      <c r="V550" s="419">
        <v>61.20900000000001</v>
      </c>
      <c r="W550"/>
      <c r="X550"/>
      <c r="Y550"/>
      <c r="Z550"/>
      <c r="AA550"/>
      <c r="AB550"/>
      <c r="AC550"/>
      <c r="AD550"/>
      <c r="AE550"/>
      <c r="AF550"/>
      <c r="AG550" s="244"/>
      <c r="AH550" s="244"/>
      <c r="AI550" s="244"/>
      <c r="AJ550" s="244"/>
      <c r="AK550" s="244"/>
      <c r="AL550" s="244"/>
      <c r="AM550" s="244"/>
      <c r="AN550" s="244"/>
      <c r="AO550" s="244"/>
      <c r="AP550" s="244"/>
      <c r="AQ550" s="244"/>
      <c r="AR550" s="244"/>
      <c r="AS550" s="244"/>
      <c r="AT550" s="244"/>
      <c r="AU550" s="244"/>
      <c r="AV550" s="244"/>
      <c r="AW550" s="244"/>
      <c r="AX550" s="244"/>
      <c r="AY550" s="244"/>
      <c r="AZ550" s="244"/>
      <c r="BA550" s="244"/>
      <c r="BB550" s="244"/>
      <c r="BC550" s="244"/>
      <c r="BD550" s="244"/>
      <c r="BE550" s="244"/>
      <c r="BF550" s="244"/>
    </row>
    <row r="551" spans="1:58" ht="13" customHeight="1" x14ac:dyDescent="0.25">
      <c r="A551"/>
      <c r="B551" s="475" t="s">
        <v>3239</v>
      </c>
      <c r="C551" s="472" t="s">
        <v>4094</v>
      </c>
      <c r="D551" s="473" t="s">
        <v>768</v>
      </c>
      <c r="E551" s="520" t="s">
        <v>624</v>
      </c>
      <c r="F551" s="474" t="s">
        <v>754</v>
      </c>
      <c r="G551" s="415"/>
      <c r="H551" s="421"/>
      <c r="I551" s="355">
        <v>11</v>
      </c>
      <c r="J551" s="355">
        <v>53</v>
      </c>
      <c r="K551" s="76"/>
      <c r="L551" s="417">
        <f>(H551*2.7)</f>
        <v>0</v>
      </c>
      <c r="M551" s="417">
        <f>(I551*$L$1)</f>
        <v>0</v>
      </c>
      <c r="N551" s="417">
        <f>(J551*$M$1)</f>
        <v>0</v>
      </c>
      <c r="O551"/>
      <c r="P551" s="418"/>
      <c r="Q551" s="417">
        <v>30</v>
      </c>
      <c r="R551" s="417">
        <v>144</v>
      </c>
      <c r="S551"/>
      <c r="T551" s="422"/>
      <c r="U551" s="419">
        <v>29.700000000000003</v>
      </c>
      <c r="V551" s="419">
        <v>143.10000000000002</v>
      </c>
      <c r="W551"/>
      <c r="X551"/>
      <c r="Y551"/>
      <c r="Z551"/>
      <c r="AA551"/>
      <c r="AB551"/>
      <c r="AC551"/>
      <c r="AD551"/>
      <c r="AE551"/>
      <c r="AF551"/>
      <c r="AG551" s="244"/>
      <c r="AH551" s="244"/>
      <c r="AI551" s="244"/>
      <c r="AJ551" s="244"/>
      <c r="AK551" s="244"/>
      <c r="AL551" s="244"/>
      <c r="AM551" s="244"/>
      <c r="AN551" s="244"/>
      <c r="AO551" s="244"/>
      <c r="AP551" s="244"/>
      <c r="AQ551" s="244"/>
      <c r="AR551" s="244"/>
      <c r="AS551" s="244"/>
      <c r="AT551" s="244"/>
      <c r="AU551" s="244"/>
      <c r="AV551" s="244"/>
      <c r="AW551" s="244"/>
      <c r="AX551" s="244"/>
      <c r="AY551" s="244"/>
      <c r="AZ551" s="244"/>
      <c r="BA551" s="244"/>
      <c r="BB551" s="244"/>
      <c r="BC551" s="244"/>
      <c r="BD551" s="244"/>
      <c r="BE551" s="244"/>
      <c r="BF551" s="244"/>
    </row>
    <row r="552" spans="1:58" ht="13" customHeight="1" x14ac:dyDescent="0.25">
      <c r="A552"/>
      <c r="B552" s="472" t="s">
        <v>1305</v>
      </c>
      <c r="C552" s="472" t="s">
        <v>832</v>
      </c>
      <c r="D552" s="473" t="s">
        <v>748</v>
      </c>
      <c r="E552" s="473" t="s">
        <v>624</v>
      </c>
      <c r="F552" s="474" t="s">
        <v>796</v>
      </c>
      <c r="G552" s="415"/>
      <c r="H552" s="426">
        <v>42</v>
      </c>
      <c r="I552" s="418"/>
      <c r="J552" s="418"/>
      <c r="K552" s="76"/>
      <c r="L552" s="417">
        <f>(H552*2.7)</f>
        <v>113.4</v>
      </c>
      <c r="M552" s="418"/>
      <c r="N552" s="418"/>
      <c r="O552"/>
      <c r="P552" s="417">
        <v>114</v>
      </c>
      <c r="Q552" s="418"/>
      <c r="R552" s="418"/>
      <c r="S552"/>
      <c r="T552" s="419">
        <v>113.4</v>
      </c>
      <c r="U552" s="420"/>
      <c r="V552" s="420"/>
      <c r="W552"/>
      <c r="X552"/>
      <c r="Y552"/>
      <c r="Z552"/>
      <c r="AA552"/>
      <c r="AB552"/>
      <c r="AC552"/>
      <c r="AD552"/>
      <c r="AE552"/>
      <c r="AF552"/>
      <c r="AG552" s="244"/>
      <c r="AH552" s="244"/>
      <c r="AI552" s="244"/>
      <c r="AJ552" s="244"/>
      <c r="AK552" s="244"/>
      <c r="AL552" s="244"/>
      <c r="AM552" s="244"/>
      <c r="AN552" s="244"/>
      <c r="AO552" s="244"/>
      <c r="AP552" s="244"/>
      <c r="AQ552" s="244"/>
      <c r="AR552" s="244"/>
      <c r="AS552" s="244"/>
      <c r="AT552" s="244"/>
      <c r="AU552" s="244"/>
      <c r="AV552" s="244"/>
      <c r="AW552" s="244"/>
      <c r="AX552" s="244"/>
      <c r="AY552" s="244"/>
      <c r="AZ552" s="244"/>
      <c r="BA552" s="244"/>
      <c r="BB552" s="244"/>
      <c r="BC552" s="244"/>
      <c r="BD552" s="244"/>
      <c r="BE552" s="244"/>
      <c r="BF552" s="244"/>
    </row>
    <row r="553" spans="1:58" ht="13" customHeight="1" x14ac:dyDescent="0.25">
      <c r="A553"/>
      <c r="B553" s="472" t="s">
        <v>4980</v>
      </c>
      <c r="C553" s="472" t="s">
        <v>693</v>
      </c>
      <c r="D553" s="473" t="s">
        <v>763</v>
      </c>
      <c r="E553" s="478" t="s">
        <v>624</v>
      </c>
      <c r="F553" s="476" t="s">
        <v>746</v>
      </c>
      <c r="G553" s="425"/>
      <c r="H553" s="416">
        <v>35</v>
      </c>
      <c r="I553" s="418"/>
      <c r="J553" s="418"/>
      <c r="K553" s="76"/>
      <c r="L553" s="429">
        <f>(H553*2.7)</f>
        <v>94.5</v>
      </c>
      <c r="M553" s="429">
        <f>(I553*2.7)</f>
        <v>0</v>
      </c>
      <c r="N553" s="429">
        <f>(J553*2.7)</f>
        <v>0</v>
      </c>
      <c r="O553" s="76"/>
      <c r="P553" s="429"/>
      <c r="Q553" s="365"/>
      <c r="R553" s="365"/>
      <c r="S553" s="76"/>
      <c r="T553" s="430">
        <f>(L553)</f>
        <v>94.5</v>
      </c>
      <c r="U553" s="420"/>
      <c r="V553" s="420"/>
      <c r="W553"/>
      <c r="X553"/>
      <c r="Y553"/>
      <c r="Z553"/>
      <c r="AA553"/>
      <c r="AB553"/>
      <c r="AC553"/>
      <c r="AD553"/>
      <c r="AE553"/>
      <c r="AF553"/>
      <c r="AG553" s="244"/>
      <c r="AH553" s="244"/>
      <c r="AI553" s="244"/>
      <c r="AJ553" s="244"/>
      <c r="AK553" s="244"/>
      <c r="AL553" s="244"/>
      <c r="AM553" s="244"/>
      <c r="AN553" s="244"/>
      <c r="AO553" s="244"/>
      <c r="AP553" s="244"/>
      <c r="AQ553" s="244"/>
      <c r="AR553" s="244"/>
      <c r="AS553" s="244"/>
      <c r="AT553" s="244"/>
      <c r="AU553" s="244"/>
      <c r="AV553" s="244"/>
      <c r="AW553" s="244"/>
      <c r="AX553" s="244"/>
      <c r="AY553" s="244"/>
      <c r="AZ553" s="244"/>
      <c r="BA553" s="244"/>
      <c r="BB553" s="244"/>
      <c r="BC553" s="244"/>
      <c r="BD553" s="244"/>
      <c r="BE553" s="244"/>
      <c r="BF553" s="244"/>
    </row>
    <row r="554" spans="1:58" ht="13" customHeight="1" x14ac:dyDescent="0.25">
      <c r="A554"/>
      <c r="B554" s="475" t="s">
        <v>4981</v>
      </c>
      <c r="C554" s="475" t="s">
        <v>4982</v>
      </c>
      <c r="D554" s="473" t="s">
        <v>763</v>
      </c>
      <c r="E554" s="473" t="s">
        <v>624</v>
      </c>
      <c r="F554" s="474" t="s">
        <v>746</v>
      </c>
      <c r="G554" s="415"/>
      <c r="H554" s="416">
        <v>48</v>
      </c>
      <c r="I554" s="418"/>
      <c r="J554" s="418"/>
      <c r="K554" s="76"/>
      <c r="L554" s="429">
        <f>(H554*2.7)</f>
        <v>129.60000000000002</v>
      </c>
      <c r="M554" s="429">
        <f>(I554*2.7)</f>
        <v>0</v>
      </c>
      <c r="N554" s="429">
        <f>(J554*2.7)</f>
        <v>0</v>
      </c>
      <c r="O554" s="76"/>
      <c r="P554" s="365"/>
      <c r="Q554" s="429"/>
      <c r="R554" s="429"/>
      <c r="S554" s="76"/>
      <c r="T554" s="430">
        <f>(L554)</f>
        <v>129.60000000000002</v>
      </c>
      <c r="U554" s="420"/>
      <c r="V554" s="420"/>
      <c r="W554"/>
      <c r="X554"/>
      <c r="Y554"/>
      <c r="Z554"/>
      <c r="AA554"/>
      <c r="AB554"/>
      <c r="AC554"/>
      <c r="AD554"/>
      <c r="AE554"/>
      <c r="AF554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</row>
    <row r="555" spans="1:58" ht="13" customHeight="1" x14ac:dyDescent="0.25">
      <c r="A555"/>
      <c r="B555" s="472" t="s">
        <v>4026</v>
      </c>
      <c r="C555" s="472" t="s">
        <v>677</v>
      </c>
      <c r="D555" s="473" t="s">
        <v>647</v>
      </c>
      <c r="E555" s="473" t="s">
        <v>624</v>
      </c>
      <c r="F555" s="474" t="s">
        <v>746</v>
      </c>
      <c r="G555" s="415"/>
      <c r="H555" s="426">
        <v>40</v>
      </c>
      <c r="I555" s="418"/>
      <c r="J555" s="418"/>
      <c r="K555" s="76"/>
      <c r="L555" s="429">
        <f>(H555*2.7)</f>
        <v>108</v>
      </c>
      <c r="M555" s="365"/>
      <c r="N555" s="365"/>
      <c r="O555" s="76"/>
      <c r="P555" s="429">
        <v>108</v>
      </c>
      <c r="Q555" s="365"/>
      <c r="R555" s="365"/>
      <c r="S555" s="76"/>
      <c r="T555" s="430">
        <v>108</v>
      </c>
      <c r="U555" s="420"/>
      <c r="V555" s="420"/>
      <c r="W555"/>
      <c r="X555"/>
      <c r="Y555"/>
      <c r="Z555"/>
      <c r="AA555"/>
      <c r="AB555"/>
      <c r="AC555"/>
      <c r="AD555"/>
      <c r="AE555"/>
      <c r="AF555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</row>
    <row r="556" spans="1:58" ht="13" customHeight="1" x14ac:dyDescent="0.25">
      <c r="A556"/>
      <c r="B556" s="472" t="s">
        <v>622</v>
      </c>
      <c r="C556" s="472" t="s">
        <v>139</v>
      </c>
      <c r="D556" s="473" t="s">
        <v>756</v>
      </c>
      <c r="E556" s="473" t="s">
        <v>624</v>
      </c>
      <c r="F556" s="474" t="s">
        <v>754</v>
      </c>
      <c r="G556" s="415"/>
      <c r="H556" s="421"/>
      <c r="I556" s="358">
        <v>12</v>
      </c>
      <c r="J556" s="358">
        <v>62</v>
      </c>
      <c r="K556" s="76"/>
      <c r="L556" s="417">
        <f>(H556*2.7)</f>
        <v>0</v>
      </c>
      <c r="M556" s="417">
        <f>(I556*$L$1)</f>
        <v>0</v>
      </c>
      <c r="N556" s="417">
        <f>(J556*$M$1)</f>
        <v>0</v>
      </c>
      <c r="O556"/>
      <c r="P556" s="418"/>
      <c r="Q556" s="417">
        <v>33</v>
      </c>
      <c r="R556" s="417">
        <v>168</v>
      </c>
      <c r="S556"/>
      <c r="T556" s="422"/>
      <c r="U556" s="419">
        <v>32.400000000000006</v>
      </c>
      <c r="V556" s="419">
        <v>167.4</v>
      </c>
      <c r="W556"/>
      <c r="X556"/>
      <c r="Y556"/>
      <c r="Z556"/>
      <c r="AA556"/>
      <c r="AB556"/>
      <c r="AC556"/>
      <c r="AD556"/>
      <c r="AE556"/>
      <c r="AF556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</row>
    <row r="557" spans="1:58" ht="13" customHeight="1" x14ac:dyDescent="0.25">
      <c r="A557"/>
      <c r="B557" s="472" t="s">
        <v>701</v>
      </c>
      <c r="C557" s="472" t="s">
        <v>2912</v>
      </c>
      <c r="D557" s="473" t="s">
        <v>795</v>
      </c>
      <c r="E557" s="478" t="s">
        <v>624</v>
      </c>
      <c r="F557" s="474" t="s">
        <v>743</v>
      </c>
      <c r="G557" s="415"/>
      <c r="H557" s="421"/>
      <c r="I557" s="358">
        <v>0</v>
      </c>
      <c r="J557" s="358">
        <v>23.33</v>
      </c>
      <c r="K557" s="76"/>
      <c r="L557" s="417">
        <f>(H557*2.7)</f>
        <v>0</v>
      </c>
      <c r="M557" s="417">
        <f>(I557*$L$1)</f>
        <v>0</v>
      </c>
      <c r="N557" s="417">
        <f>(J557*$M$1)</f>
        <v>0</v>
      </c>
      <c r="O557"/>
      <c r="P557" s="418"/>
      <c r="Q557" s="417">
        <f>(M557*$L$1)</f>
        <v>0</v>
      </c>
      <c r="R557" s="417">
        <v>63</v>
      </c>
      <c r="S557"/>
      <c r="T557" s="422"/>
      <c r="U557" s="419">
        <v>0</v>
      </c>
      <c r="V557" s="419">
        <v>62.991</v>
      </c>
      <c r="W557"/>
      <c r="X557"/>
      <c r="Y557"/>
      <c r="Z557"/>
      <c r="AA557"/>
      <c r="AB557"/>
      <c r="AC557"/>
      <c r="AD557"/>
      <c r="AE557"/>
      <c r="AF557"/>
      <c r="AG557" s="244"/>
      <c r="AH557" s="244"/>
      <c r="AI557" s="244"/>
      <c r="AJ557" s="244"/>
      <c r="AK557" s="244"/>
      <c r="AL557" s="244"/>
      <c r="AM557" s="244"/>
      <c r="AN557" s="244"/>
      <c r="AO557" s="244"/>
      <c r="AP557" s="244"/>
      <c r="AQ557" s="244"/>
      <c r="AR557" s="244"/>
      <c r="AS557" s="244"/>
      <c r="AT557" s="244"/>
      <c r="AU557" s="244"/>
      <c r="AV557" s="244"/>
      <c r="AW557" s="244"/>
      <c r="AX557" s="244"/>
      <c r="AY557" s="244"/>
      <c r="AZ557" s="244"/>
      <c r="BA557" s="244"/>
      <c r="BB557" s="244"/>
      <c r="BC557" s="244"/>
      <c r="BD557" s="244"/>
      <c r="BE557" s="244"/>
      <c r="BF557" s="244"/>
    </row>
    <row r="558" spans="1:58" ht="13" customHeight="1" x14ac:dyDescent="0.25">
      <c r="A558"/>
      <c r="B558" s="475" t="s">
        <v>1312</v>
      </c>
      <c r="C558" s="475" t="s">
        <v>121</v>
      </c>
      <c r="D558" s="473" t="s">
        <v>752</v>
      </c>
      <c r="E558" s="473" t="s">
        <v>624</v>
      </c>
      <c r="F558" s="474" t="s">
        <v>743</v>
      </c>
      <c r="G558" s="415"/>
      <c r="H558" s="421"/>
      <c r="I558" s="358">
        <v>0</v>
      </c>
      <c r="J558" s="358">
        <v>20</v>
      </c>
      <c r="K558" s="76"/>
      <c r="L558" s="417">
        <f>(H558*2.7)</f>
        <v>0</v>
      </c>
      <c r="M558" s="417">
        <f>(I558*$L$1)</f>
        <v>0</v>
      </c>
      <c r="N558" s="417">
        <f>(J558*$M$1)</f>
        <v>0</v>
      </c>
      <c r="O558"/>
      <c r="P558" s="418"/>
      <c r="Q558" s="417">
        <f>(M558*$L$1)</f>
        <v>0</v>
      </c>
      <c r="R558" s="417">
        <v>54</v>
      </c>
      <c r="S558"/>
      <c r="T558" s="422"/>
      <c r="U558" s="419">
        <v>0</v>
      </c>
      <c r="V558" s="419">
        <v>54</v>
      </c>
      <c r="W558"/>
      <c r="X558"/>
      <c r="Y558"/>
      <c r="Z558"/>
      <c r="AA558"/>
      <c r="AB558"/>
      <c r="AC558"/>
      <c r="AD558"/>
      <c r="AE558"/>
      <c r="AF558"/>
      <c r="AG558" s="244"/>
      <c r="AH558" s="244"/>
      <c r="AI558" s="244"/>
      <c r="AJ558" s="244"/>
      <c r="AK558" s="244"/>
      <c r="AL558" s="244"/>
      <c r="AM558" s="244"/>
      <c r="AN558" s="244"/>
      <c r="AO558" s="244"/>
      <c r="AP558" s="244"/>
      <c r="AQ558" s="244"/>
      <c r="AR558" s="244"/>
      <c r="AS558" s="244"/>
      <c r="AT558" s="244"/>
      <c r="AU558" s="244"/>
      <c r="AV558" s="244"/>
      <c r="AW558" s="244"/>
      <c r="AX558" s="244"/>
      <c r="AY558" s="244"/>
      <c r="AZ558" s="244"/>
      <c r="BA558" s="244"/>
      <c r="BB558" s="244"/>
      <c r="BC558" s="244"/>
      <c r="BD558" s="244"/>
      <c r="BE558" s="244"/>
      <c r="BF558" s="244"/>
    </row>
    <row r="559" spans="1:58" ht="13" customHeight="1" x14ac:dyDescent="0.25">
      <c r="A559"/>
      <c r="B559" s="472" t="s">
        <v>2563</v>
      </c>
      <c r="C559" s="472" t="s">
        <v>584</v>
      </c>
      <c r="D559" s="473" t="s">
        <v>903</v>
      </c>
      <c r="E559" s="478" t="s">
        <v>624</v>
      </c>
      <c r="F559" s="474" t="s">
        <v>746</v>
      </c>
      <c r="G559" s="415"/>
      <c r="H559" s="416">
        <v>59</v>
      </c>
      <c r="I559" s="418"/>
      <c r="J559" s="418"/>
      <c r="K559" s="76"/>
      <c r="L559" s="417">
        <f>(H559*2.7)</f>
        <v>159.30000000000001</v>
      </c>
      <c r="M559" s="418"/>
      <c r="N559" s="418"/>
      <c r="O559"/>
      <c r="P559" s="417">
        <v>160</v>
      </c>
      <c r="Q559" s="418"/>
      <c r="R559" s="418"/>
      <c r="S559"/>
      <c r="T559" s="419">
        <v>159.30000000000001</v>
      </c>
      <c r="U559" s="420"/>
      <c r="V559" s="420"/>
      <c r="W559"/>
      <c r="X559"/>
      <c r="Y559"/>
      <c r="Z559"/>
      <c r="AA559"/>
      <c r="AB559"/>
      <c r="AC559"/>
      <c r="AD559"/>
      <c r="AE559"/>
      <c r="AF55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</row>
    <row r="560" spans="1:58" ht="13" customHeight="1" x14ac:dyDescent="0.25">
      <c r="A560"/>
      <c r="B560" s="477" t="s">
        <v>3527</v>
      </c>
      <c r="C560" s="477" t="s">
        <v>1994</v>
      </c>
      <c r="D560" s="473" t="s">
        <v>745</v>
      </c>
      <c r="E560" s="478" t="s">
        <v>624</v>
      </c>
      <c r="F560" s="474" t="s">
        <v>754</v>
      </c>
      <c r="G560" s="415"/>
      <c r="H560" s="421"/>
      <c r="I560" s="355">
        <v>4</v>
      </c>
      <c r="J560" s="355">
        <v>14</v>
      </c>
      <c r="K560" s="76"/>
      <c r="L560" s="417">
        <f>(H560*2.7)</f>
        <v>0</v>
      </c>
      <c r="M560" s="417">
        <f>(I560*$L$1)</f>
        <v>0</v>
      </c>
      <c r="N560" s="417">
        <f>(J560*$M$1)</f>
        <v>0</v>
      </c>
      <c r="O560"/>
      <c r="P560" s="418"/>
      <c r="Q560" s="417">
        <v>11</v>
      </c>
      <c r="R560" s="417">
        <v>38</v>
      </c>
      <c r="S560"/>
      <c r="T560" s="422"/>
      <c r="U560" s="419">
        <v>10.8</v>
      </c>
      <c r="V560" s="419">
        <v>37.800000000000004</v>
      </c>
      <c r="W560"/>
      <c r="X560"/>
      <c r="Y560"/>
      <c r="Z560"/>
      <c r="AA560"/>
      <c r="AB560"/>
      <c r="AC560"/>
      <c r="AD560"/>
      <c r="AE560"/>
      <c r="AF560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</row>
    <row r="561" spans="1:58" ht="13" customHeight="1" x14ac:dyDescent="0.25">
      <c r="A561"/>
      <c r="B561" s="472" t="s">
        <v>3174</v>
      </c>
      <c r="C561" s="472" t="s">
        <v>3175</v>
      </c>
      <c r="D561" s="473" t="s">
        <v>782</v>
      </c>
      <c r="E561" s="473" t="s">
        <v>624</v>
      </c>
      <c r="F561" s="474" t="s">
        <v>746</v>
      </c>
      <c r="G561" s="415"/>
      <c r="H561" s="416">
        <v>51</v>
      </c>
      <c r="I561" s="418"/>
      <c r="J561" s="418"/>
      <c r="K561" s="76"/>
      <c r="L561" s="417">
        <f>(H561*2.7)</f>
        <v>137.70000000000002</v>
      </c>
      <c r="M561" s="418"/>
      <c r="N561" s="418"/>
      <c r="O561"/>
      <c r="P561" s="417">
        <v>138</v>
      </c>
      <c r="Q561" s="418"/>
      <c r="R561" s="418"/>
      <c r="S561"/>
      <c r="T561" s="419">
        <v>137.70000000000002</v>
      </c>
      <c r="U561" s="420"/>
      <c r="V561" s="420"/>
      <c r="W561"/>
      <c r="X561"/>
      <c r="Y561"/>
      <c r="Z561"/>
      <c r="AA561"/>
      <c r="AB561"/>
      <c r="AC561"/>
      <c r="AD561"/>
      <c r="AE561"/>
      <c r="AF561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</row>
    <row r="562" spans="1:58" ht="13" customHeight="1" x14ac:dyDescent="0.25">
      <c r="A562"/>
      <c r="B562" s="472" t="s">
        <v>5053</v>
      </c>
      <c r="C562" s="472" t="s">
        <v>700</v>
      </c>
      <c r="D562" s="473" t="s">
        <v>776</v>
      </c>
      <c r="E562" s="478" t="s">
        <v>624</v>
      </c>
      <c r="F562" s="476" t="s">
        <v>762</v>
      </c>
      <c r="G562" s="425"/>
      <c r="H562" s="416">
        <v>25</v>
      </c>
      <c r="I562" s="418"/>
      <c r="J562" s="418"/>
      <c r="K562" s="76"/>
      <c r="L562" s="429">
        <f>(H562*2.7)</f>
        <v>67.5</v>
      </c>
      <c r="M562" s="429">
        <f>(I562*2.7)</f>
        <v>0</v>
      </c>
      <c r="N562" s="429">
        <f>(J562*2.7)</f>
        <v>0</v>
      </c>
      <c r="O562" s="76"/>
      <c r="P562" s="429"/>
      <c r="Q562" s="365"/>
      <c r="R562" s="365"/>
      <c r="S562" s="76"/>
      <c r="T562" s="430">
        <f>(L562)</f>
        <v>67.5</v>
      </c>
      <c r="U562" s="420"/>
      <c r="V562" s="420"/>
      <c r="W562"/>
      <c r="X562"/>
      <c r="Y562"/>
      <c r="Z562"/>
      <c r="AA562"/>
      <c r="AB562"/>
      <c r="AC562"/>
      <c r="AD562"/>
      <c r="AE562"/>
      <c r="AF562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</row>
    <row r="563" spans="1:58" ht="13" customHeight="1" x14ac:dyDescent="0.25">
      <c r="A563"/>
      <c r="B563" s="475" t="s">
        <v>1411</v>
      </c>
      <c r="C563" s="475" t="s">
        <v>2886</v>
      </c>
      <c r="D563" s="473" t="s">
        <v>736</v>
      </c>
      <c r="E563" s="473" t="s">
        <v>624</v>
      </c>
      <c r="F563" s="474" t="s">
        <v>746</v>
      </c>
      <c r="G563" s="415"/>
      <c r="H563" s="416">
        <v>59</v>
      </c>
      <c r="I563" s="418"/>
      <c r="J563" s="418"/>
      <c r="K563" s="76"/>
      <c r="L563" s="417">
        <f>(H563*2.7)</f>
        <v>159.30000000000001</v>
      </c>
      <c r="M563" s="418"/>
      <c r="N563" s="418"/>
      <c r="O563"/>
      <c r="P563" s="417">
        <v>160</v>
      </c>
      <c r="Q563" s="418"/>
      <c r="R563" s="418"/>
      <c r="S563"/>
      <c r="T563" s="419">
        <v>159.30000000000001</v>
      </c>
      <c r="U563" s="420"/>
      <c r="V563" s="420"/>
      <c r="W563"/>
      <c r="X563"/>
      <c r="Y563"/>
      <c r="Z563"/>
      <c r="AA563"/>
      <c r="AB563"/>
      <c r="AC563"/>
      <c r="AD563"/>
      <c r="AE563"/>
      <c r="AF563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</row>
    <row r="564" spans="1:58" ht="13" customHeight="1" x14ac:dyDescent="0.25">
      <c r="A564"/>
      <c r="B564" s="472" t="s">
        <v>3980</v>
      </c>
      <c r="C564" s="472" t="s">
        <v>771</v>
      </c>
      <c r="D564" s="473" t="s">
        <v>780</v>
      </c>
      <c r="E564" s="473" t="s">
        <v>624</v>
      </c>
      <c r="F564" s="474" t="s">
        <v>754</v>
      </c>
      <c r="G564" s="415"/>
      <c r="H564" s="421"/>
      <c r="I564" s="355">
        <v>10</v>
      </c>
      <c r="J564" s="355">
        <v>65.67</v>
      </c>
      <c r="K564" s="76"/>
      <c r="L564" s="417">
        <f>(H564*2.7)</f>
        <v>0</v>
      </c>
      <c r="M564" s="417">
        <f>(I564*$L$1)</f>
        <v>0</v>
      </c>
      <c r="N564" s="417">
        <f>(J564*$M$1)</f>
        <v>0</v>
      </c>
      <c r="O564"/>
      <c r="P564" s="418"/>
      <c r="Q564" s="417">
        <v>27</v>
      </c>
      <c r="R564" s="417">
        <v>178</v>
      </c>
      <c r="S564"/>
      <c r="T564" s="422"/>
      <c r="U564" s="419">
        <v>27</v>
      </c>
      <c r="V564" s="419">
        <v>177.30900000000003</v>
      </c>
      <c r="W564"/>
      <c r="X564"/>
      <c r="Y564"/>
      <c r="Z564"/>
      <c r="AA564"/>
      <c r="AB564"/>
      <c r="AC564"/>
      <c r="AD564"/>
      <c r="AE564"/>
      <c r="AF564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</row>
    <row r="565" spans="1:58" ht="13" customHeight="1" x14ac:dyDescent="0.25">
      <c r="A565"/>
      <c r="B565" s="475" t="s">
        <v>3591</v>
      </c>
      <c r="C565" s="475" t="s">
        <v>755</v>
      </c>
      <c r="D565" s="473" t="s">
        <v>777</v>
      </c>
      <c r="E565" s="473" t="s">
        <v>624</v>
      </c>
      <c r="F565" s="474" t="s">
        <v>772</v>
      </c>
      <c r="G565" s="415"/>
      <c r="H565" s="416">
        <v>50</v>
      </c>
      <c r="I565" s="418"/>
      <c r="J565" s="418"/>
      <c r="K565" s="76"/>
      <c r="L565" s="417">
        <f>(H565*2.7)</f>
        <v>135</v>
      </c>
      <c r="M565" s="418"/>
      <c r="N565" s="418"/>
      <c r="O565"/>
      <c r="P565" s="417">
        <v>135</v>
      </c>
      <c r="Q565" s="418"/>
      <c r="R565" s="418"/>
      <c r="S565"/>
      <c r="T565" s="419">
        <v>135</v>
      </c>
      <c r="U565" s="420"/>
      <c r="V565" s="420"/>
      <c r="W565"/>
      <c r="X565"/>
      <c r="Y565"/>
      <c r="Z565"/>
      <c r="AA565"/>
      <c r="AB565"/>
      <c r="AC565"/>
      <c r="AD565"/>
      <c r="AE565"/>
      <c r="AF565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</row>
    <row r="566" spans="1:58" ht="13" customHeight="1" x14ac:dyDescent="0.25">
      <c r="A566"/>
      <c r="B566" s="475" t="s">
        <v>3606</v>
      </c>
      <c r="C566" s="475" t="s">
        <v>800</v>
      </c>
      <c r="D566" s="473" t="s">
        <v>782</v>
      </c>
      <c r="E566" s="473" t="s">
        <v>624</v>
      </c>
      <c r="F566" s="474" t="s">
        <v>762</v>
      </c>
      <c r="G566" s="415"/>
      <c r="H566" s="416">
        <v>42</v>
      </c>
      <c r="I566" s="418"/>
      <c r="J566" s="418"/>
      <c r="K566" s="76"/>
      <c r="L566" s="417">
        <f>(H566*2.7)</f>
        <v>113.4</v>
      </c>
      <c r="M566" s="418"/>
      <c r="N566" s="418"/>
      <c r="O566"/>
      <c r="P566" s="417">
        <v>114</v>
      </c>
      <c r="Q566" s="418"/>
      <c r="R566" s="418"/>
      <c r="S566"/>
      <c r="T566" s="419">
        <v>113.4</v>
      </c>
      <c r="U566" s="420"/>
      <c r="V566" s="420"/>
      <c r="W566"/>
      <c r="X566"/>
      <c r="Y566"/>
      <c r="Z566"/>
      <c r="AA566"/>
      <c r="AB566"/>
      <c r="AC566"/>
      <c r="AD566"/>
      <c r="AE566"/>
      <c r="AF566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</row>
    <row r="567" spans="1:58" ht="13" customHeight="1" x14ac:dyDescent="0.25">
      <c r="A567"/>
      <c r="B567" s="475" t="s">
        <v>5088</v>
      </c>
      <c r="C567" s="475" t="s">
        <v>677</v>
      </c>
      <c r="D567" s="473" t="s">
        <v>769</v>
      </c>
      <c r="E567" s="473" t="s">
        <v>624</v>
      </c>
      <c r="F567" s="474" t="s">
        <v>743</v>
      </c>
      <c r="G567" s="415"/>
      <c r="H567" s="523"/>
      <c r="I567" s="355">
        <v>0</v>
      </c>
      <c r="J567" s="355">
        <v>22</v>
      </c>
      <c r="K567" s="76"/>
      <c r="L567" s="429">
        <f>(H567*2.7)</f>
        <v>0</v>
      </c>
      <c r="M567" s="429">
        <f>(I567*2.7)</f>
        <v>0</v>
      </c>
      <c r="N567" s="429">
        <f>(J567*2.7)</f>
        <v>59.400000000000006</v>
      </c>
      <c r="O567" s="76"/>
      <c r="P567" s="365"/>
      <c r="Q567" s="429"/>
      <c r="R567" s="429"/>
      <c r="S567" s="76"/>
      <c r="T567" s="422"/>
      <c r="U567" s="430">
        <f>(M567)</f>
        <v>0</v>
      </c>
      <c r="V567" s="430">
        <f>(N567)</f>
        <v>59.400000000000006</v>
      </c>
      <c r="W567"/>
      <c r="X567"/>
      <c r="Y567"/>
      <c r="Z567"/>
      <c r="AA567"/>
      <c r="AB567"/>
      <c r="AC567"/>
      <c r="AD567"/>
      <c r="AE567"/>
      <c r="AF567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</row>
    <row r="568" spans="1:58" ht="13" customHeight="1" x14ac:dyDescent="0.25">
      <c r="A568"/>
      <c r="B568" s="475" t="s">
        <v>2251</v>
      </c>
      <c r="C568" s="472" t="s">
        <v>726</v>
      </c>
      <c r="D568" s="473" t="s">
        <v>784</v>
      </c>
      <c r="E568" s="478" t="s">
        <v>5271</v>
      </c>
      <c r="F568" s="474" t="s">
        <v>754</v>
      </c>
      <c r="G568" s="415"/>
      <c r="H568" s="421"/>
      <c r="I568" s="355">
        <v>10</v>
      </c>
      <c r="J568" s="355">
        <v>47</v>
      </c>
      <c r="K568" s="76"/>
      <c r="L568" s="417">
        <f>(H568*2.7)</f>
        <v>0</v>
      </c>
      <c r="M568" s="417">
        <f>(I568*$L$1)</f>
        <v>0</v>
      </c>
      <c r="N568" s="417">
        <f>(J568*$M$1)</f>
        <v>0</v>
      </c>
      <c r="O568"/>
      <c r="P568" s="418"/>
      <c r="Q568" s="417">
        <v>27</v>
      </c>
      <c r="R568" s="417">
        <v>127</v>
      </c>
      <c r="S568"/>
      <c r="T568" s="422"/>
      <c r="U568" s="419">
        <v>27</v>
      </c>
      <c r="V568" s="419">
        <v>126.9</v>
      </c>
      <c r="W568"/>
      <c r="X568"/>
      <c r="Y568"/>
      <c r="Z568"/>
      <c r="AA568"/>
      <c r="AB568"/>
      <c r="AC568"/>
      <c r="AD568"/>
      <c r="AE568"/>
      <c r="AF568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</row>
    <row r="569" spans="1:58" ht="13" customHeight="1" x14ac:dyDescent="0.25">
      <c r="A569"/>
      <c r="B569" s="472" t="s">
        <v>3939</v>
      </c>
      <c r="C569" s="472" t="s">
        <v>3940</v>
      </c>
      <c r="D569" s="473" t="s">
        <v>651</v>
      </c>
      <c r="E569" s="478" t="s">
        <v>5271</v>
      </c>
      <c r="F569" s="474" t="s">
        <v>746</v>
      </c>
      <c r="G569" s="415"/>
      <c r="H569" s="416">
        <v>23</v>
      </c>
      <c r="I569" s="418"/>
      <c r="J569" s="418"/>
      <c r="K569" s="76"/>
      <c r="L569" s="417">
        <f>(H569*2.7)</f>
        <v>62.1</v>
      </c>
      <c r="M569" s="418"/>
      <c r="N569" s="418"/>
      <c r="O569"/>
      <c r="P569" s="417">
        <v>63</v>
      </c>
      <c r="Q569" s="418"/>
      <c r="R569" s="418"/>
      <c r="S569"/>
      <c r="T569" s="419">
        <v>62.1</v>
      </c>
      <c r="U569" s="420"/>
      <c r="V569" s="420"/>
      <c r="W569"/>
      <c r="X569"/>
      <c r="Y569"/>
      <c r="Z569"/>
      <c r="AA569"/>
      <c r="AB569"/>
      <c r="AC569"/>
      <c r="AD569"/>
      <c r="AE569"/>
      <c r="AF56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</row>
    <row r="570" spans="1:58" ht="13" customHeight="1" x14ac:dyDescent="0.25">
      <c r="A570"/>
      <c r="B570" s="472" t="s">
        <v>2263</v>
      </c>
      <c r="C570" s="472" t="s">
        <v>3994</v>
      </c>
      <c r="D570" s="473" t="s">
        <v>764</v>
      </c>
      <c r="E570" s="473" t="s">
        <v>5271</v>
      </c>
      <c r="F570" s="474" t="s">
        <v>743</v>
      </c>
      <c r="G570" s="415"/>
      <c r="H570" s="421"/>
      <c r="I570" s="355">
        <v>1</v>
      </c>
      <c r="J570" s="355">
        <v>4.67</v>
      </c>
      <c r="K570" s="76"/>
      <c r="L570" s="417">
        <f>(H570*2.7)</f>
        <v>0</v>
      </c>
      <c r="M570" s="417">
        <f>(I570*$L$1)</f>
        <v>0</v>
      </c>
      <c r="N570" s="417">
        <f>(J570*$M$1)</f>
        <v>0</v>
      </c>
      <c r="O570"/>
      <c r="P570" s="418"/>
      <c r="Q570" s="417">
        <v>3</v>
      </c>
      <c r="R570" s="417">
        <v>13</v>
      </c>
      <c r="S570"/>
      <c r="T570" s="422"/>
      <c r="U570" s="419">
        <v>2.7</v>
      </c>
      <c r="V570" s="419">
        <v>12.609</v>
      </c>
      <c r="W570"/>
      <c r="X570"/>
      <c r="Y570"/>
      <c r="Z570"/>
      <c r="AA570"/>
      <c r="AB570"/>
      <c r="AC570"/>
      <c r="AD570"/>
      <c r="AE570"/>
      <c r="AF570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</row>
    <row r="571" spans="1:58" ht="13" customHeight="1" x14ac:dyDescent="0.25">
      <c r="A571"/>
      <c r="B571" s="472" t="s">
        <v>4043</v>
      </c>
      <c r="C571" s="472" t="s">
        <v>790</v>
      </c>
      <c r="D571" s="473" t="s">
        <v>769</v>
      </c>
      <c r="E571" s="473" t="s">
        <v>5271</v>
      </c>
      <c r="F571" s="474" t="s">
        <v>743</v>
      </c>
      <c r="G571" s="415"/>
      <c r="H571" s="421"/>
      <c r="I571" s="358">
        <v>0</v>
      </c>
      <c r="J571" s="358">
        <v>30</v>
      </c>
      <c r="K571" s="76"/>
      <c r="L571" s="417">
        <f>(H571*2.7)</f>
        <v>0</v>
      </c>
      <c r="M571" s="417">
        <f>(I571*$L$1)</f>
        <v>0</v>
      </c>
      <c r="N571" s="417">
        <f>(J571*$M$1)</f>
        <v>0</v>
      </c>
      <c r="O571"/>
      <c r="P571" s="418"/>
      <c r="Q571" s="417">
        <f>(M571*$L$1)</f>
        <v>0</v>
      </c>
      <c r="R571" s="417">
        <v>81</v>
      </c>
      <c r="S571"/>
      <c r="T571" s="422"/>
      <c r="U571" s="419">
        <v>0</v>
      </c>
      <c r="V571" s="419">
        <v>81</v>
      </c>
      <c r="W571"/>
      <c r="X571"/>
      <c r="Y571"/>
      <c r="Z571"/>
      <c r="AA571"/>
      <c r="AB571"/>
      <c r="AC571"/>
      <c r="AD571"/>
      <c r="AE571"/>
      <c r="AF571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</row>
    <row r="572" spans="1:58" ht="13" customHeight="1" x14ac:dyDescent="0.25">
      <c r="A572"/>
      <c r="B572" s="475" t="s">
        <v>1960</v>
      </c>
      <c r="C572" s="475" t="s">
        <v>638</v>
      </c>
      <c r="D572" s="473" t="s">
        <v>734</v>
      </c>
      <c r="E572" s="473" t="s">
        <v>5271</v>
      </c>
      <c r="F572" s="474" t="s">
        <v>762</v>
      </c>
      <c r="G572" s="415"/>
      <c r="H572" s="416">
        <v>29</v>
      </c>
      <c r="I572" s="418"/>
      <c r="J572" s="418"/>
      <c r="K572" s="76"/>
      <c r="L572" s="417">
        <f>(H572*2.7)</f>
        <v>78.300000000000011</v>
      </c>
      <c r="M572" s="418"/>
      <c r="N572" s="418"/>
      <c r="O572"/>
      <c r="P572" s="417">
        <v>79</v>
      </c>
      <c r="Q572" s="418"/>
      <c r="R572" s="418"/>
      <c r="S572"/>
      <c r="T572" s="419">
        <v>78.300000000000011</v>
      </c>
      <c r="U572" s="420"/>
      <c r="V572" s="420"/>
      <c r="W572"/>
      <c r="X572"/>
      <c r="Y572"/>
      <c r="Z572"/>
      <c r="AA572"/>
      <c r="AB572"/>
      <c r="AC572"/>
      <c r="AD572"/>
      <c r="AE572"/>
      <c r="AF572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</row>
    <row r="573" spans="1:58" ht="13" customHeight="1" x14ac:dyDescent="0.25">
      <c r="A573"/>
      <c r="B573" s="475" t="s">
        <v>2881</v>
      </c>
      <c r="C573" s="475" t="s">
        <v>621</v>
      </c>
      <c r="D573" s="473" t="s">
        <v>795</v>
      </c>
      <c r="E573" s="473" t="s">
        <v>5271</v>
      </c>
      <c r="F573" s="474" t="s">
        <v>796</v>
      </c>
      <c r="G573" s="415"/>
      <c r="H573" s="416">
        <v>57</v>
      </c>
      <c r="I573" s="418"/>
      <c r="J573" s="418"/>
      <c r="K573" s="76"/>
      <c r="L573" s="417">
        <f>(H573*2.7)</f>
        <v>153.9</v>
      </c>
      <c r="M573" s="418"/>
      <c r="N573" s="418"/>
      <c r="O573"/>
      <c r="P573" s="417">
        <v>154</v>
      </c>
      <c r="Q573" s="418"/>
      <c r="R573" s="418"/>
      <c r="S573"/>
      <c r="T573" s="419">
        <v>153.9</v>
      </c>
      <c r="U573" s="420"/>
      <c r="V573" s="420"/>
      <c r="W573"/>
      <c r="X573"/>
      <c r="Y573"/>
      <c r="Z573"/>
      <c r="AA573"/>
      <c r="AB573"/>
      <c r="AC573"/>
      <c r="AD573"/>
      <c r="AE573"/>
      <c r="AF573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</row>
    <row r="574" spans="1:58" ht="13" customHeight="1" x14ac:dyDescent="0.25">
      <c r="A574"/>
      <c r="B574" s="472" t="s">
        <v>4840</v>
      </c>
      <c r="C574" s="472" t="s">
        <v>1398</v>
      </c>
      <c r="D574" s="473" t="s">
        <v>735</v>
      </c>
      <c r="E574" s="478" t="s">
        <v>5271</v>
      </c>
      <c r="F574" s="476" t="s">
        <v>762</v>
      </c>
      <c r="G574" s="425"/>
      <c r="H574" s="416">
        <v>21</v>
      </c>
      <c r="I574" s="418"/>
      <c r="J574" s="418"/>
      <c r="K574" s="76"/>
      <c r="L574" s="429">
        <f>(H574*2.7)</f>
        <v>56.7</v>
      </c>
      <c r="M574" s="429">
        <f>(I574*2.7)</f>
        <v>0</v>
      </c>
      <c r="N574" s="429">
        <f>(J574*2.7)</f>
        <v>0</v>
      </c>
      <c r="O574" s="76"/>
      <c r="P574" s="429"/>
      <c r="Q574" s="365"/>
      <c r="R574" s="365"/>
      <c r="S574" s="76"/>
      <c r="T574" s="430">
        <f>(L574)</f>
        <v>56.7</v>
      </c>
      <c r="U574" s="420"/>
      <c r="V574" s="420"/>
      <c r="W574"/>
      <c r="X574"/>
      <c r="Y574"/>
      <c r="Z574"/>
      <c r="AA574"/>
      <c r="AB574"/>
      <c r="AC574"/>
      <c r="AD574"/>
      <c r="AE574"/>
      <c r="AF574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</row>
    <row r="575" spans="1:58" ht="13" customHeight="1" x14ac:dyDescent="0.25">
      <c r="A575"/>
      <c r="B575" s="472" t="s">
        <v>4018</v>
      </c>
      <c r="C575" s="472" t="s">
        <v>4019</v>
      </c>
      <c r="D575" s="473" t="s">
        <v>756</v>
      </c>
      <c r="E575" s="473" t="s">
        <v>5271</v>
      </c>
      <c r="F575" s="474" t="s">
        <v>743</v>
      </c>
      <c r="G575" s="415"/>
      <c r="H575" s="421"/>
      <c r="I575" s="355">
        <v>4</v>
      </c>
      <c r="J575" s="355">
        <v>25.67</v>
      </c>
      <c r="K575" s="76"/>
      <c r="L575" s="429">
        <f>(H575*2.7)</f>
        <v>0</v>
      </c>
      <c r="M575" s="429">
        <f>(I575*2.7)</f>
        <v>10.8</v>
      </c>
      <c r="N575" s="429">
        <f>(J575*2.7)</f>
        <v>69.309000000000012</v>
      </c>
      <c r="O575" s="76"/>
      <c r="P575" s="365"/>
      <c r="Q575" s="429">
        <v>11</v>
      </c>
      <c r="R575" s="429">
        <v>70</v>
      </c>
      <c r="S575" s="76"/>
      <c r="T575" s="422"/>
      <c r="U575" s="430">
        <v>10.8</v>
      </c>
      <c r="V575" s="430">
        <v>69.309000000000012</v>
      </c>
      <c r="W575"/>
      <c r="X575"/>
      <c r="Y575"/>
      <c r="Z575"/>
      <c r="AA575"/>
      <c r="AB575"/>
      <c r="AC575"/>
      <c r="AD575"/>
      <c r="AE575"/>
      <c r="AF575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</row>
    <row r="576" spans="1:58" ht="13" customHeight="1" x14ac:dyDescent="0.25">
      <c r="A576"/>
      <c r="B576" s="472" t="s">
        <v>4848</v>
      </c>
      <c r="C576" s="472" t="s">
        <v>3184</v>
      </c>
      <c r="D576" s="473" t="s">
        <v>795</v>
      </c>
      <c r="E576" s="478" t="s">
        <v>5271</v>
      </c>
      <c r="F576" s="476" t="s">
        <v>754</v>
      </c>
      <c r="G576" s="425"/>
      <c r="H576" s="421"/>
      <c r="I576" s="429">
        <v>11</v>
      </c>
      <c r="J576" s="429">
        <v>55.33</v>
      </c>
      <c r="K576" s="76"/>
      <c r="L576" s="429">
        <f>(H576*2.7)</f>
        <v>0</v>
      </c>
      <c r="M576" s="429">
        <f>(I576*2.7)</f>
        <v>29.700000000000003</v>
      </c>
      <c r="N576" s="429">
        <f>(J576*2.7)</f>
        <v>149.39099999999999</v>
      </c>
      <c r="O576" s="76"/>
      <c r="P576" s="429"/>
      <c r="Q576" s="365"/>
      <c r="R576" s="365"/>
      <c r="S576" s="76"/>
      <c r="T576" s="422"/>
      <c r="U576" s="430">
        <f>(M576)</f>
        <v>29.700000000000003</v>
      </c>
      <c r="V576" s="430">
        <f>(N576)</f>
        <v>149.39099999999999</v>
      </c>
      <c r="W576"/>
      <c r="X576"/>
      <c r="Y576"/>
      <c r="Z576"/>
      <c r="AA576"/>
      <c r="AB576"/>
      <c r="AC576"/>
      <c r="AD576"/>
      <c r="AE576"/>
      <c r="AF576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</row>
    <row r="577" spans="1:58" ht="13" customHeight="1" x14ac:dyDescent="0.25">
      <c r="A577"/>
      <c r="B577" s="472" t="s">
        <v>1653</v>
      </c>
      <c r="C577" s="472" t="s">
        <v>1654</v>
      </c>
      <c r="D577" s="473" t="s">
        <v>764</v>
      </c>
      <c r="E577" s="473" t="s">
        <v>5271</v>
      </c>
      <c r="F577" s="476" t="s">
        <v>762</v>
      </c>
      <c r="G577" s="425"/>
      <c r="H577" s="416">
        <v>0</v>
      </c>
      <c r="I577" s="418"/>
      <c r="J577" s="418"/>
      <c r="K577" s="76"/>
      <c r="L577" s="417">
        <f>(H577*2.7)</f>
        <v>0</v>
      </c>
      <c r="M577" s="418"/>
      <c r="N577" s="418"/>
      <c r="O577"/>
      <c r="P577" s="417">
        <v>0</v>
      </c>
      <c r="Q577" s="418"/>
      <c r="R577" s="418"/>
      <c r="S577"/>
      <c r="T577" s="419">
        <v>0</v>
      </c>
      <c r="U577" s="420"/>
      <c r="V577" s="420"/>
      <c r="W577"/>
      <c r="X577"/>
      <c r="Y577"/>
      <c r="Z577"/>
      <c r="AA577"/>
      <c r="AB577"/>
      <c r="AC577"/>
      <c r="AD577"/>
      <c r="AE577"/>
      <c r="AF577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</row>
    <row r="578" spans="1:58" ht="13" customHeight="1" x14ac:dyDescent="0.25">
      <c r="A578"/>
      <c r="B578" s="472" t="s">
        <v>123</v>
      </c>
      <c r="C578" s="472" t="s">
        <v>124</v>
      </c>
      <c r="D578" s="473" t="s">
        <v>761</v>
      </c>
      <c r="E578" s="473" t="s">
        <v>5271</v>
      </c>
      <c r="F578" s="476" t="s">
        <v>746</v>
      </c>
      <c r="G578" s="425"/>
      <c r="H578" s="416">
        <v>33</v>
      </c>
      <c r="I578" s="418"/>
      <c r="J578" s="418"/>
      <c r="K578" s="76"/>
      <c r="L578" s="417">
        <f>(H578*2.7)</f>
        <v>89.100000000000009</v>
      </c>
      <c r="M578" s="418"/>
      <c r="N578" s="418"/>
      <c r="O578"/>
      <c r="P578" s="417">
        <v>90</v>
      </c>
      <c r="Q578" s="418"/>
      <c r="R578" s="418"/>
      <c r="S578"/>
      <c r="T578" s="419">
        <v>89.100000000000009</v>
      </c>
      <c r="U578" s="420"/>
      <c r="V578" s="420"/>
      <c r="W578"/>
      <c r="X578"/>
      <c r="Y578"/>
      <c r="Z578"/>
      <c r="AA578"/>
      <c r="AB578"/>
      <c r="AC578"/>
      <c r="AD578"/>
      <c r="AE578"/>
      <c r="AF578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</row>
    <row r="579" spans="1:58" ht="13" customHeight="1" x14ac:dyDescent="0.25">
      <c r="A579"/>
      <c r="B579" s="472" t="s">
        <v>2893</v>
      </c>
      <c r="C579" s="472" t="s">
        <v>751</v>
      </c>
      <c r="D579" s="473" t="s">
        <v>748</v>
      </c>
      <c r="E579" s="473" t="s">
        <v>5271</v>
      </c>
      <c r="F579" s="474" t="s">
        <v>754</v>
      </c>
      <c r="G579" s="415"/>
      <c r="H579" s="421"/>
      <c r="I579" s="355">
        <v>8</v>
      </c>
      <c r="J579" s="355">
        <v>41.67</v>
      </c>
      <c r="K579" s="76"/>
      <c r="L579" s="417">
        <f>(H579*2.7)</f>
        <v>0</v>
      </c>
      <c r="M579" s="417">
        <f>(I579*$L$1)</f>
        <v>0</v>
      </c>
      <c r="N579" s="417">
        <f>(J579*$M$1)</f>
        <v>0</v>
      </c>
      <c r="O579"/>
      <c r="P579" s="418"/>
      <c r="Q579" s="417">
        <v>22</v>
      </c>
      <c r="R579" s="417">
        <v>113</v>
      </c>
      <c r="S579"/>
      <c r="T579" s="422"/>
      <c r="U579" s="419">
        <v>21.6</v>
      </c>
      <c r="V579" s="419">
        <v>112.50900000000001</v>
      </c>
      <c r="W579"/>
      <c r="X579"/>
      <c r="Y579"/>
      <c r="Z579"/>
      <c r="AA579"/>
      <c r="AB579"/>
      <c r="AC579"/>
      <c r="AD579"/>
      <c r="AE579"/>
      <c r="AF57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</row>
    <row r="580" spans="1:58" ht="13" customHeight="1" x14ac:dyDescent="0.25">
      <c r="A580"/>
      <c r="B580" s="472" t="s">
        <v>581</v>
      </c>
      <c r="C580" s="472" t="s">
        <v>789</v>
      </c>
      <c r="D580" s="473" t="s">
        <v>763</v>
      </c>
      <c r="E580" s="473" t="s">
        <v>5271</v>
      </c>
      <c r="F580" s="476" t="s">
        <v>796</v>
      </c>
      <c r="G580" s="425"/>
      <c r="H580" s="426">
        <v>16</v>
      </c>
      <c r="I580" s="418"/>
      <c r="J580" s="418"/>
      <c r="K580" s="76"/>
      <c r="L580" s="417">
        <f>(H580*2.7)</f>
        <v>43.2</v>
      </c>
      <c r="M580" s="418"/>
      <c r="N580" s="418"/>
      <c r="O580"/>
      <c r="P580" s="417">
        <v>44</v>
      </c>
      <c r="Q580" s="418"/>
      <c r="R580" s="418"/>
      <c r="S580"/>
      <c r="T580" s="419">
        <v>43.2</v>
      </c>
      <c r="U580" s="420"/>
      <c r="V580" s="420"/>
      <c r="W580"/>
      <c r="X580"/>
      <c r="Y580"/>
      <c r="Z580"/>
      <c r="AA580"/>
      <c r="AB580"/>
      <c r="AC580"/>
      <c r="AD580"/>
      <c r="AE580"/>
      <c r="AF580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</row>
    <row r="581" spans="1:58" ht="13" customHeight="1" x14ac:dyDescent="0.25">
      <c r="A581"/>
      <c r="B581" s="475" t="s">
        <v>2517</v>
      </c>
      <c r="C581" s="475" t="s">
        <v>1398</v>
      </c>
      <c r="D581" s="473" t="s">
        <v>651</v>
      </c>
      <c r="E581" s="473" t="s">
        <v>5271</v>
      </c>
      <c r="F581" s="474" t="s">
        <v>743</v>
      </c>
      <c r="G581" s="415"/>
      <c r="H581" s="421"/>
      <c r="I581" s="355">
        <v>0</v>
      </c>
      <c r="J581" s="355">
        <v>33.67</v>
      </c>
      <c r="K581" s="76"/>
      <c r="L581" s="417">
        <f>(H581*2.7)</f>
        <v>0</v>
      </c>
      <c r="M581" s="417">
        <f>(I581*$L$1)</f>
        <v>0</v>
      </c>
      <c r="N581" s="417">
        <f>(J581*$M$1)</f>
        <v>0</v>
      </c>
      <c r="O581"/>
      <c r="P581" s="418"/>
      <c r="Q581" s="417">
        <f>(M581*$L$1)</f>
        <v>0</v>
      </c>
      <c r="R581" s="417">
        <v>91</v>
      </c>
      <c r="S581"/>
      <c r="T581" s="422"/>
      <c r="U581" s="419">
        <v>0</v>
      </c>
      <c r="V581" s="419">
        <v>90.909000000000006</v>
      </c>
      <c r="W581"/>
      <c r="X581"/>
      <c r="Y581"/>
      <c r="Z581"/>
      <c r="AA581"/>
      <c r="AB581"/>
      <c r="AC581"/>
      <c r="AD581"/>
      <c r="AE581"/>
      <c r="AF581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</row>
    <row r="582" spans="1:58" ht="13" customHeight="1" x14ac:dyDescent="0.25">
      <c r="A582"/>
      <c r="B582" s="472" t="s">
        <v>1401</v>
      </c>
      <c r="C582" s="472" t="s">
        <v>760</v>
      </c>
      <c r="D582" s="473" t="s">
        <v>757</v>
      </c>
      <c r="E582" s="473" t="s">
        <v>5271</v>
      </c>
      <c r="F582" s="476" t="s">
        <v>793</v>
      </c>
      <c r="G582" s="425"/>
      <c r="H582" s="416">
        <v>45</v>
      </c>
      <c r="I582" s="418"/>
      <c r="J582" s="418"/>
      <c r="K582" s="76"/>
      <c r="L582" s="417">
        <f>(H582*2.7)</f>
        <v>121.50000000000001</v>
      </c>
      <c r="M582" s="418"/>
      <c r="N582" s="418"/>
      <c r="O582"/>
      <c r="P582" s="417">
        <v>122</v>
      </c>
      <c r="Q582" s="418"/>
      <c r="R582" s="418"/>
      <c r="S582"/>
      <c r="T582" s="419">
        <v>121.50000000000001</v>
      </c>
      <c r="U582" s="420"/>
      <c r="V582" s="420"/>
      <c r="W582"/>
      <c r="X582"/>
      <c r="Y582"/>
      <c r="Z582"/>
      <c r="AA582"/>
      <c r="AB582"/>
      <c r="AC582"/>
      <c r="AD582"/>
      <c r="AE582"/>
      <c r="AF582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</row>
    <row r="583" spans="1:58" ht="13" customHeight="1" x14ac:dyDescent="0.25">
      <c r="A583"/>
      <c r="B583" s="472" t="s">
        <v>1394</v>
      </c>
      <c r="C583" s="472" t="s">
        <v>751</v>
      </c>
      <c r="D583" s="473" t="s">
        <v>647</v>
      </c>
      <c r="E583" s="473" t="s">
        <v>5271</v>
      </c>
      <c r="F583" s="474" t="s">
        <v>772</v>
      </c>
      <c r="G583" s="415"/>
      <c r="H583" s="416">
        <v>24</v>
      </c>
      <c r="I583" s="418"/>
      <c r="J583" s="418"/>
      <c r="K583" s="76"/>
      <c r="L583" s="417">
        <f>(H583*2.7)</f>
        <v>64.800000000000011</v>
      </c>
      <c r="M583" s="418"/>
      <c r="N583" s="418"/>
      <c r="O583"/>
      <c r="P583" s="417">
        <v>65</v>
      </c>
      <c r="Q583" s="418"/>
      <c r="R583" s="418"/>
      <c r="S583"/>
      <c r="T583" s="419">
        <v>64.800000000000011</v>
      </c>
      <c r="U583" s="420"/>
      <c r="V583" s="420"/>
      <c r="W583"/>
      <c r="X583"/>
      <c r="Y583"/>
      <c r="Z583"/>
      <c r="AA583"/>
      <c r="AB583"/>
      <c r="AC583"/>
      <c r="AD583"/>
      <c r="AE583"/>
      <c r="AF583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</row>
    <row r="584" spans="1:58" ht="13" customHeight="1" x14ac:dyDescent="0.25">
      <c r="A584"/>
      <c r="B584" s="472" t="s">
        <v>556</v>
      </c>
      <c r="C584" s="472" t="s">
        <v>702</v>
      </c>
      <c r="D584" s="473" t="s">
        <v>769</v>
      </c>
      <c r="E584" s="478" t="s">
        <v>5271</v>
      </c>
      <c r="F584" s="474" t="s">
        <v>746</v>
      </c>
      <c r="G584" s="415"/>
      <c r="H584" s="426">
        <v>50</v>
      </c>
      <c r="I584" s="418"/>
      <c r="J584" s="418"/>
      <c r="K584" s="76"/>
      <c r="L584" s="429">
        <f>(H584*2.7)</f>
        <v>135</v>
      </c>
      <c r="M584" s="365"/>
      <c r="N584" s="365"/>
      <c r="O584" s="76"/>
      <c r="P584" s="429">
        <v>135</v>
      </c>
      <c r="Q584" s="365"/>
      <c r="R584" s="365"/>
      <c r="S584" s="76"/>
      <c r="T584" s="430">
        <v>135</v>
      </c>
      <c r="U584" s="420"/>
      <c r="V584" s="420"/>
      <c r="W584"/>
      <c r="X584"/>
      <c r="Y584"/>
      <c r="Z584"/>
      <c r="AA584"/>
      <c r="AB584"/>
      <c r="AC584"/>
      <c r="AD584"/>
      <c r="AE584"/>
      <c r="AF584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</row>
    <row r="585" spans="1:58" ht="13" customHeight="1" x14ac:dyDescent="0.25">
      <c r="A585"/>
      <c r="B585" s="472" t="s">
        <v>1158</v>
      </c>
      <c r="C585" s="472" t="s">
        <v>648</v>
      </c>
      <c r="D585" s="473" t="s">
        <v>764</v>
      </c>
      <c r="E585" s="473" t="s">
        <v>5271</v>
      </c>
      <c r="F585" s="474" t="s">
        <v>746</v>
      </c>
      <c r="G585" s="415"/>
      <c r="H585" s="416">
        <v>31</v>
      </c>
      <c r="I585" s="418"/>
      <c r="J585" s="418"/>
      <c r="K585" s="76"/>
      <c r="L585" s="417">
        <f>(H585*2.7)</f>
        <v>83.7</v>
      </c>
      <c r="M585" s="418"/>
      <c r="N585" s="418"/>
      <c r="O585"/>
      <c r="P585" s="417">
        <v>84</v>
      </c>
      <c r="Q585" s="418"/>
      <c r="R585" s="418"/>
      <c r="S585"/>
      <c r="T585" s="419">
        <v>83.7</v>
      </c>
      <c r="U585" s="420"/>
      <c r="V585" s="420"/>
      <c r="W585"/>
      <c r="X585"/>
      <c r="Y585"/>
      <c r="Z585"/>
      <c r="AA585"/>
      <c r="AB585"/>
      <c r="AC585"/>
      <c r="AD585"/>
      <c r="AE585"/>
      <c r="AF585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</row>
    <row r="586" spans="1:58" ht="13" customHeight="1" x14ac:dyDescent="0.25">
      <c r="A586"/>
      <c r="B586" s="472" t="s">
        <v>840</v>
      </c>
      <c r="C586" s="472" t="s">
        <v>841</v>
      </c>
      <c r="D586" s="473" t="s">
        <v>758</v>
      </c>
      <c r="E586" s="478" t="s">
        <v>5271</v>
      </c>
      <c r="F586" s="474" t="s">
        <v>754</v>
      </c>
      <c r="G586" s="415"/>
      <c r="H586" s="421"/>
      <c r="I586" s="355">
        <v>9</v>
      </c>
      <c r="J586" s="355">
        <v>49.33</v>
      </c>
      <c r="K586" s="76"/>
      <c r="L586" s="417">
        <f>(H586*2.7)</f>
        <v>0</v>
      </c>
      <c r="M586" s="417">
        <f>(I586*$L$1)</f>
        <v>0</v>
      </c>
      <c r="N586" s="417">
        <f>(J586*$M$1)</f>
        <v>0</v>
      </c>
      <c r="O586"/>
      <c r="P586" s="418"/>
      <c r="Q586" s="417">
        <v>25</v>
      </c>
      <c r="R586" s="417">
        <v>134</v>
      </c>
      <c r="S586"/>
      <c r="T586" s="422"/>
      <c r="U586" s="419">
        <v>24.3</v>
      </c>
      <c r="V586" s="419">
        <v>133.191</v>
      </c>
      <c r="W586"/>
      <c r="X586"/>
      <c r="Y586"/>
      <c r="Z586"/>
      <c r="AA586"/>
      <c r="AB586"/>
      <c r="AC586"/>
      <c r="AD586"/>
      <c r="AE586"/>
      <c r="AF586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</row>
    <row r="587" spans="1:58" ht="13" customHeight="1" x14ac:dyDescent="0.25">
      <c r="A587"/>
      <c r="B587" s="472" t="s">
        <v>656</v>
      </c>
      <c r="C587" s="472" t="s">
        <v>867</v>
      </c>
      <c r="D587" s="473" t="s">
        <v>761</v>
      </c>
      <c r="E587" s="478" t="s">
        <v>5271</v>
      </c>
      <c r="F587" s="476" t="s">
        <v>743</v>
      </c>
      <c r="G587" s="425"/>
      <c r="H587" s="421"/>
      <c r="I587" s="429">
        <v>0</v>
      </c>
      <c r="J587" s="429">
        <v>31</v>
      </c>
      <c r="K587" s="76"/>
      <c r="L587" s="429">
        <f>(H587*2.7)</f>
        <v>0</v>
      </c>
      <c r="M587" s="429">
        <f>(I587*2.7)</f>
        <v>0</v>
      </c>
      <c r="N587" s="429">
        <f>(J587*2.7)</f>
        <v>83.7</v>
      </c>
      <c r="O587" s="76"/>
      <c r="P587" s="429"/>
      <c r="Q587" s="365"/>
      <c r="R587" s="365"/>
      <c r="S587" s="76"/>
      <c r="T587" s="422"/>
      <c r="U587" s="430">
        <f>(M587)</f>
        <v>0</v>
      </c>
      <c r="V587" s="430">
        <f>(N587)</f>
        <v>83.7</v>
      </c>
      <c r="W587"/>
      <c r="X587"/>
      <c r="Y587"/>
      <c r="Z587"/>
      <c r="AA587"/>
      <c r="AB587"/>
      <c r="AC587"/>
      <c r="AD587"/>
      <c r="AE587"/>
      <c r="AF587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</row>
    <row r="588" spans="1:58" ht="13" customHeight="1" x14ac:dyDescent="0.25">
      <c r="A588"/>
      <c r="B588" s="472" t="s">
        <v>766</v>
      </c>
      <c r="C588" s="472" t="s">
        <v>409</v>
      </c>
      <c r="D588" s="473" t="s">
        <v>736</v>
      </c>
      <c r="E588" s="473" t="s">
        <v>5271</v>
      </c>
      <c r="F588" s="474" t="s">
        <v>743</v>
      </c>
      <c r="G588" s="415"/>
      <c r="H588" s="421"/>
      <c r="I588" s="358">
        <v>0</v>
      </c>
      <c r="J588" s="358">
        <v>20.67</v>
      </c>
      <c r="K588" s="76"/>
      <c r="L588" s="417">
        <f>(H588*2.7)</f>
        <v>0</v>
      </c>
      <c r="M588" s="417">
        <f>(I588*$L$1)</f>
        <v>0</v>
      </c>
      <c r="N588" s="417">
        <f>(J588*$M$1)</f>
        <v>0</v>
      </c>
      <c r="O588"/>
      <c r="P588" s="418"/>
      <c r="Q588" s="417">
        <f>(M588*$L$1)</f>
        <v>0</v>
      </c>
      <c r="R588" s="417">
        <v>56</v>
      </c>
      <c r="S588"/>
      <c r="T588" s="422"/>
      <c r="U588" s="419">
        <v>0</v>
      </c>
      <c r="V588" s="419">
        <v>55.809000000000012</v>
      </c>
      <c r="W588"/>
      <c r="X588"/>
      <c r="Y588"/>
      <c r="Z588"/>
      <c r="AA588"/>
      <c r="AB588"/>
      <c r="AC588"/>
      <c r="AD588"/>
      <c r="AE588"/>
      <c r="AF588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</row>
    <row r="589" spans="1:58" ht="13" customHeight="1" x14ac:dyDescent="0.25">
      <c r="A589"/>
      <c r="B589" s="475" t="s">
        <v>2591</v>
      </c>
      <c r="C589" s="475" t="s">
        <v>813</v>
      </c>
      <c r="D589" s="473" t="s">
        <v>647</v>
      </c>
      <c r="E589" s="478" t="s">
        <v>5271</v>
      </c>
      <c r="F589" s="474" t="s">
        <v>765</v>
      </c>
      <c r="G589" s="415"/>
      <c r="H589" s="416">
        <v>60</v>
      </c>
      <c r="I589" s="418"/>
      <c r="J589" s="418"/>
      <c r="K589" s="76"/>
      <c r="L589" s="417">
        <f>(H589*2.7)</f>
        <v>162</v>
      </c>
      <c r="M589" s="418"/>
      <c r="N589" s="418"/>
      <c r="O589"/>
      <c r="P589" s="417">
        <v>162</v>
      </c>
      <c r="Q589" s="418"/>
      <c r="R589" s="418"/>
      <c r="S589"/>
      <c r="T589" s="419">
        <v>162</v>
      </c>
      <c r="U589" s="420"/>
      <c r="V589" s="420"/>
      <c r="W589"/>
      <c r="X589"/>
      <c r="Y589"/>
      <c r="Z589"/>
      <c r="AA589"/>
      <c r="AB589"/>
      <c r="AC589"/>
      <c r="AD589"/>
      <c r="AE589"/>
      <c r="AF58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</row>
    <row r="590" spans="1:58" ht="13" customHeight="1" x14ac:dyDescent="0.25">
      <c r="A590"/>
      <c r="B590" s="472" t="s">
        <v>773</v>
      </c>
      <c r="C590" s="472" t="s">
        <v>3218</v>
      </c>
      <c r="D590" s="473" t="s">
        <v>769</v>
      </c>
      <c r="E590" s="478" t="s">
        <v>5271</v>
      </c>
      <c r="F590" s="474" t="s">
        <v>772</v>
      </c>
      <c r="G590" s="415"/>
      <c r="H590" s="416">
        <v>56</v>
      </c>
      <c r="I590" s="418"/>
      <c r="J590" s="418"/>
      <c r="K590" s="76"/>
      <c r="L590" s="417">
        <f>(H590*2.7)</f>
        <v>151.20000000000002</v>
      </c>
      <c r="M590" s="418"/>
      <c r="N590" s="418"/>
      <c r="O590"/>
      <c r="P590" s="417">
        <v>152</v>
      </c>
      <c r="Q590" s="418"/>
      <c r="R590" s="418"/>
      <c r="S590"/>
      <c r="T590" s="419">
        <v>151.20000000000002</v>
      </c>
      <c r="U590" s="420"/>
      <c r="V590" s="420"/>
      <c r="W590"/>
      <c r="X590"/>
      <c r="Y590"/>
      <c r="Z590"/>
      <c r="AA590"/>
      <c r="AB590"/>
      <c r="AC590"/>
      <c r="AD590"/>
      <c r="AE590"/>
      <c r="AF590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</row>
    <row r="591" spans="1:58" ht="13" customHeight="1" x14ac:dyDescent="0.25">
      <c r="A591"/>
      <c r="B591" s="475" t="s">
        <v>4964</v>
      </c>
      <c r="C591" s="475" t="s">
        <v>3546</v>
      </c>
      <c r="D591" s="473" t="s">
        <v>824</v>
      </c>
      <c r="E591" s="473" t="s">
        <v>5271</v>
      </c>
      <c r="F591" s="474" t="s">
        <v>466</v>
      </c>
      <c r="G591" s="415"/>
      <c r="H591" s="416">
        <v>21</v>
      </c>
      <c r="I591" s="418"/>
      <c r="J591" s="418"/>
      <c r="K591" s="76"/>
      <c r="L591" s="429">
        <f>(H591*2.7)</f>
        <v>56.7</v>
      </c>
      <c r="M591" s="429">
        <f>(I591*2.7)</f>
        <v>0</v>
      </c>
      <c r="N591" s="429">
        <f>(J591*2.7)</f>
        <v>0</v>
      </c>
      <c r="O591" s="76"/>
      <c r="P591" s="365"/>
      <c r="Q591" s="429"/>
      <c r="R591" s="429"/>
      <c r="S591" s="76"/>
      <c r="T591" s="430">
        <f>(L591)</f>
        <v>56.7</v>
      </c>
      <c r="U591" s="420"/>
      <c r="V591" s="420"/>
      <c r="W591"/>
      <c r="X591"/>
      <c r="Y591"/>
      <c r="Z591"/>
      <c r="AA591"/>
      <c r="AB591"/>
      <c r="AC591"/>
      <c r="AD591"/>
      <c r="AE591"/>
      <c r="AF591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</row>
    <row r="592" spans="1:58" ht="13" customHeight="1" x14ac:dyDescent="0.25">
      <c r="A592"/>
      <c r="B592" s="472" t="s">
        <v>4974</v>
      </c>
      <c r="C592" s="472" t="s">
        <v>4843</v>
      </c>
      <c r="D592" s="473" t="s">
        <v>903</v>
      </c>
      <c r="E592" s="478" t="s">
        <v>5271</v>
      </c>
      <c r="F592" s="476" t="s">
        <v>754</v>
      </c>
      <c r="G592" s="425"/>
      <c r="H592" s="421"/>
      <c r="I592" s="429">
        <v>11</v>
      </c>
      <c r="J592" s="429">
        <v>62.33</v>
      </c>
      <c r="K592" s="76"/>
      <c r="L592" s="429">
        <f>(H592*2.7)</f>
        <v>0</v>
      </c>
      <c r="M592" s="429">
        <f>(I592*2.7)</f>
        <v>29.700000000000003</v>
      </c>
      <c r="N592" s="429">
        <f>(J592*2.7)</f>
        <v>168.291</v>
      </c>
      <c r="O592" s="76"/>
      <c r="P592" s="429"/>
      <c r="Q592" s="365"/>
      <c r="R592" s="365"/>
      <c r="S592" s="76"/>
      <c r="T592" s="422"/>
      <c r="U592" s="430">
        <f>(M592)</f>
        <v>29.700000000000003</v>
      </c>
      <c r="V592" s="430">
        <f>(N592)</f>
        <v>168.291</v>
      </c>
      <c r="W592"/>
      <c r="X592"/>
      <c r="Y592"/>
      <c r="Z592"/>
      <c r="AA592"/>
      <c r="AB592"/>
      <c r="AC592"/>
      <c r="AD592"/>
      <c r="AE592"/>
      <c r="AF592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</row>
    <row r="593" spans="1:58" ht="13" customHeight="1" x14ac:dyDescent="0.25">
      <c r="A593"/>
      <c r="B593" s="475" t="s">
        <v>3228</v>
      </c>
      <c r="C593" s="472" t="s">
        <v>905</v>
      </c>
      <c r="D593" s="473" t="s">
        <v>777</v>
      </c>
      <c r="E593" s="473" t="s">
        <v>5271</v>
      </c>
      <c r="F593" s="474" t="s">
        <v>754</v>
      </c>
      <c r="G593" s="415"/>
      <c r="H593" s="421"/>
      <c r="I593" s="358">
        <v>9</v>
      </c>
      <c r="J593" s="358">
        <v>38</v>
      </c>
      <c r="K593" s="76"/>
      <c r="L593" s="417">
        <f>(H593*2.7)</f>
        <v>0</v>
      </c>
      <c r="M593" s="417">
        <f>(I593*$L$1)</f>
        <v>0</v>
      </c>
      <c r="N593" s="417">
        <f>(J593*$M$1)</f>
        <v>0</v>
      </c>
      <c r="O593"/>
      <c r="P593" s="418"/>
      <c r="Q593" s="417">
        <v>25</v>
      </c>
      <c r="R593" s="417">
        <v>103</v>
      </c>
      <c r="S593"/>
      <c r="T593" s="422"/>
      <c r="U593" s="419">
        <v>24.3</v>
      </c>
      <c r="V593" s="419">
        <v>102.60000000000001</v>
      </c>
      <c r="W593"/>
      <c r="X593"/>
      <c r="Y593"/>
      <c r="Z593"/>
      <c r="AA593"/>
      <c r="AB593"/>
      <c r="AC593"/>
      <c r="AD593"/>
      <c r="AE593"/>
      <c r="AF593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</row>
    <row r="594" spans="1:58" ht="13" customHeight="1" x14ac:dyDescent="0.25">
      <c r="A594"/>
      <c r="B594" s="475" t="s">
        <v>2614</v>
      </c>
      <c r="C594" s="475" t="s">
        <v>1769</v>
      </c>
      <c r="D594" s="473" t="s">
        <v>764</v>
      </c>
      <c r="E594" s="473" t="s">
        <v>5271</v>
      </c>
      <c r="F594" s="474" t="s">
        <v>743</v>
      </c>
      <c r="G594" s="415"/>
      <c r="H594" s="421"/>
      <c r="I594" s="355">
        <v>0</v>
      </c>
      <c r="J594" s="355">
        <v>4.33</v>
      </c>
      <c r="K594" s="76"/>
      <c r="L594" s="417">
        <f>(H594*2.7)</f>
        <v>0</v>
      </c>
      <c r="M594" s="417">
        <f>(I594*$L$1)</f>
        <v>0</v>
      </c>
      <c r="N594" s="417">
        <f>(J594*$M$1)</f>
        <v>0</v>
      </c>
      <c r="O594"/>
      <c r="P594" s="418"/>
      <c r="Q594" s="417">
        <f>(M594*$L$1)</f>
        <v>0</v>
      </c>
      <c r="R594" s="417">
        <v>12</v>
      </c>
      <c r="S594"/>
      <c r="T594" s="422"/>
      <c r="U594" s="419">
        <v>0</v>
      </c>
      <c r="V594" s="419">
        <v>11.691000000000001</v>
      </c>
      <c r="W594"/>
      <c r="X594"/>
      <c r="Y594"/>
      <c r="Z594"/>
      <c r="AA594"/>
      <c r="AB594"/>
      <c r="AC594"/>
      <c r="AD594"/>
      <c r="AE594"/>
      <c r="AF594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</row>
    <row r="595" spans="1:58" ht="13" customHeight="1" x14ac:dyDescent="0.25">
      <c r="A595"/>
      <c r="B595" s="472" t="s">
        <v>622</v>
      </c>
      <c r="C595" s="472" t="s">
        <v>1425</v>
      </c>
      <c r="D595" s="473" t="s">
        <v>769</v>
      </c>
      <c r="E595" s="473" t="s">
        <v>5271</v>
      </c>
      <c r="F595" s="476" t="s">
        <v>762</v>
      </c>
      <c r="G595" s="425"/>
      <c r="H595" s="426">
        <v>37</v>
      </c>
      <c r="I595" s="418"/>
      <c r="J595" s="418"/>
      <c r="K595" s="76"/>
      <c r="L595" s="417">
        <f>(H595*2.7)</f>
        <v>99.9</v>
      </c>
      <c r="M595" s="418"/>
      <c r="N595" s="418"/>
      <c r="O595"/>
      <c r="P595" s="417">
        <v>100</v>
      </c>
      <c r="Q595" s="418"/>
      <c r="R595" s="418"/>
      <c r="S595"/>
      <c r="T595" s="419">
        <v>99.9</v>
      </c>
      <c r="U595" s="420"/>
      <c r="V595" s="420"/>
      <c r="W595"/>
      <c r="X595"/>
      <c r="Y595"/>
      <c r="Z595"/>
      <c r="AA595"/>
      <c r="AB595"/>
      <c r="AC595"/>
      <c r="AD595"/>
      <c r="AE595"/>
      <c r="AF595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</row>
    <row r="596" spans="1:58" ht="13" customHeight="1" x14ac:dyDescent="0.25">
      <c r="A596"/>
      <c r="B596" s="472" t="s">
        <v>622</v>
      </c>
      <c r="C596" s="472" t="s">
        <v>534</v>
      </c>
      <c r="D596" s="473" t="s">
        <v>647</v>
      </c>
      <c r="E596" s="473" t="s">
        <v>5271</v>
      </c>
      <c r="F596" s="474" t="s">
        <v>743</v>
      </c>
      <c r="G596" s="415"/>
      <c r="H596" s="421"/>
      <c r="I596" s="358">
        <v>0</v>
      </c>
      <c r="J596" s="358">
        <v>18</v>
      </c>
      <c r="K596" s="76"/>
      <c r="L596" s="417">
        <f>(H596*2.7)</f>
        <v>0</v>
      </c>
      <c r="M596" s="417">
        <f>(I596*$L$1)</f>
        <v>0</v>
      </c>
      <c r="N596" s="417">
        <f>(J596*$M$1)</f>
        <v>0</v>
      </c>
      <c r="O596"/>
      <c r="P596" s="418"/>
      <c r="Q596" s="417">
        <f>(M596*$L$1)</f>
        <v>0</v>
      </c>
      <c r="R596" s="417">
        <v>49</v>
      </c>
      <c r="S596"/>
      <c r="T596" s="422"/>
      <c r="U596" s="419">
        <v>0</v>
      </c>
      <c r="V596" s="419">
        <v>48.6</v>
      </c>
      <c r="W596"/>
      <c r="X596"/>
      <c r="Y596"/>
      <c r="Z596"/>
      <c r="AA596"/>
      <c r="AB596"/>
      <c r="AC596"/>
      <c r="AD596"/>
      <c r="AE596"/>
      <c r="AF596"/>
      <c r="AG596" s="244"/>
      <c r="AH596" s="244"/>
      <c r="AI596" s="244"/>
      <c r="AJ596" s="244"/>
      <c r="AK596" s="244"/>
      <c r="AL596" s="244"/>
      <c r="AM596" s="244"/>
      <c r="AN596" s="244"/>
      <c r="AO596" s="244"/>
      <c r="AP596" s="244"/>
      <c r="AQ596" s="244"/>
      <c r="AR596" s="244"/>
      <c r="AS596" s="244"/>
      <c r="AT596" s="244"/>
      <c r="AU596" s="244"/>
      <c r="AV596" s="244"/>
      <c r="AW596" s="244"/>
      <c r="AX596" s="244"/>
      <c r="AY596" s="244"/>
      <c r="AZ596" s="244"/>
      <c r="BA596" s="244"/>
      <c r="BB596" s="244"/>
      <c r="BC596" s="244"/>
      <c r="BD596" s="244"/>
      <c r="BE596" s="244"/>
      <c r="BF596" s="244"/>
    </row>
    <row r="597" spans="1:58" ht="13" customHeight="1" x14ac:dyDescent="0.25">
      <c r="A597"/>
      <c r="B597" s="472" t="s">
        <v>463</v>
      </c>
      <c r="C597" s="472" t="s">
        <v>591</v>
      </c>
      <c r="D597" s="473" t="s">
        <v>757</v>
      </c>
      <c r="E597" s="473" t="s">
        <v>5271</v>
      </c>
      <c r="F597" s="474" t="s">
        <v>754</v>
      </c>
      <c r="G597" s="415"/>
      <c r="H597" s="421"/>
      <c r="I597" s="355">
        <v>12</v>
      </c>
      <c r="J597" s="355">
        <v>59</v>
      </c>
      <c r="K597" s="76"/>
      <c r="L597" s="417">
        <f>(H597*2.7)</f>
        <v>0</v>
      </c>
      <c r="M597" s="417">
        <f>(I597*$L$1)</f>
        <v>0</v>
      </c>
      <c r="N597" s="417">
        <f>(J597*$M$1)</f>
        <v>0</v>
      </c>
      <c r="O597"/>
      <c r="P597" s="418"/>
      <c r="Q597" s="417">
        <v>33</v>
      </c>
      <c r="R597" s="417">
        <v>160</v>
      </c>
      <c r="S597"/>
      <c r="T597" s="422"/>
      <c r="U597" s="419">
        <v>32.400000000000006</v>
      </c>
      <c r="V597" s="419">
        <v>159.30000000000001</v>
      </c>
      <c r="W597"/>
      <c r="X597"/>
      <c r="Y597"/>
      <c r="Z597"/>
      <c r="AA597"/>
      <c r="AB597"/>
      <c r="AC597"/>
      <c r="AD597"/>
      <c r="AE597"/>
      <c r="AF597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</row>
    <row r="598" spans="1:58" ht="13" customHeight="1" x14ac:dyDescent="0.25">
      <c r="A598"/>
      <c r="B598" s="472" t="s">
        <v>663</v>
      </c>
      <c r="C598" s="472" t="s">
        <v>664</v>
      </c>
      <c r="D598" s="473" t="s">
        <v>735</v>
      </c>
      <c r="E598" s="478" t="s">
        <v>5271</v>
      </c>
      <c r="F598" s="476" t="s">
        <v>796</v>
      </c>
      <c r="G598" s="425"/>
      <c r="H598" s="516">
        <v>39</v>
      </c>
      <c r="I598" s="418"/>
      <c r="J598" s="418"/>
      <c r="K598" s="518"/>
      <c r="L598" s="517">
        <f>(H598*2.7)</f>
        <v>105.30000000000001</v>
      </c>
      <c r="M598" s="423"/>
      <c r="N598" s="423"/>
      <c r="O598" s="518"/>
      <c r="P598" s="517">
        <v>106</v>
      </c>
      <c r="Q598" s="423"/>
      <c r="R598" s="423"/>
      <c r="S598" s="518"/>
      <c r="T598" s="519">
        <v>105.30000000000001</v>
      </c>
      <c r="U598" s="420"/>
      <c r="V598" s="420"/>
      <c r="W598"/>
      <c r="X598"/>
      <c r="Y598"/>
      <c r="Z598"/>
      <c r="AA598"/>
      <c r="AB598"/>
      <c r="AC598"/>
      <c r="AD598"/>
      <c r="AE598"/>
      <c r="AF598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</row>
    <row r="599" spans="1:58" ht="13" customHeight="1" x14ac:dyDescent="0.25">
      <c r="A599"/>
      <c r="B599" s="472" t="s">
        <v>1418</v>
      </c>
      <c r="C599" s="472" t="s">
        <v>621</v>
      </c>
      <c r="D599" s="473" t="s">
        <v>824</v>
      </c>
      <c r="E599" s="478" t="s">
        <v>5271</v>
      </c>
      <c r="F599" s="474" t="s">
        <v>746</v>
      </c>
      <c r="G599" s="415"/>
      <c r="H599" s="416">
        <v>56</v>
      </c>
      <c r="I599" s="418"/>
      <c r="J599" s="418"/>
      <c r="K599" s="76"/>
      <c r="L599" s="417">
        <f>(H599*2.7)</f>
        <v>151.20000000000002</v>
      </c>
      <c r="M599" s="418"/>
      <c r="N599" s="418"/>
      <c r="O599"/>
      <c r="P599" s="417">
        <v>152</v>
      </c>
      <c r="Q599" s="418"/>
      <c r="R599" s="418"/>
      <c r="S599"/>
      <c r="T599" s="419">
        <v>151.20000000000002</v>
      </c>
      <c r="U599" s="420"/>
      <c r="V599" s="420"/>
      <c r="W599"/>
      <c r="X599"/>
      <c r="Y599"/>
      <c r="Z599"/>
      <c r="AA599"/>
      <c r="AB599"/>
      <c r="AC599"/>
      <c r="AD599"/>
      <c r="AE599"/>
      <c r="AF5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</row>
    <row r="600" spans="1:58" ht="13" customHeight="1" x14ac:dyDescent="0.25">
      <c r="A600"/>
      <c r="B600" s="475" t="s">
        <v>1979</v>
      </c>
      <c r="C600" s="475" t="s">
        <v>638</v>
      </c>
      <c r="D600" s="473" t="s">
        <v>814</v>
      </c>
      <c r="E600" s="478" t="s">
        <v>5271</v>
      </c>
      <c r="F600" s="474" t="s">
        <v>746</v>
      </c>
      <c r="G600" s="415"/>
      <c r="H600" s="416">
        <v>37</v>
      </c>
      <c r="I600" s="418"/>
      <c r="J600" s="418"/>
      <c r="K600" s="76"/>
      <c r="L600" s="417">
        <f>(H600*2.7)</f>
        <v>99.9</v>
      </c>
      <c r="M600" s="418"/>
      <c r="N600" s="418"/>
      <c r="O600"/>
      <c r="P600" s="417">
        <v>100</v>
      </c>
      <c r="Q600" s="418"/>
      <c r="R600" s="418"/>
      <c r="S600"/>
      <c r="T600" s="419">
        <v>99.9</v>
      </c>
      <c r="U600" s="420"/>
      <c r="V600" s="420"/>
      <c r="W600"/>
      <c r="X600"/>
      <c r="Y600"/>
      <c r="Z600"/>
      <c r="AA600"/>
      <c r="AB600"/>
      <c r="AC600"/>
      <c r="AD600"/>
      <c r="AE600"/>
      <c r="AF600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</row>
    <row r="601" spans="1:58" ht="13" customHeight="1" x14ac:dyDescent="0.25">
      <c r="A601"/>
      <c r="B601" s="472" t="s">
        <v>4069</v>
      </c>
      <c r="C601" s="472" t="s">
        <v>778</v>
      </c>
      <c r="D601" s="473" t="s">
        <v>784</v>
      </c>
      <c r="E601" s="473" t="s">
        <v>5271</v>
      </c>
      <c r="F601" s="474" t="s">
        <v>772</v>
      </c>
      <c r="G601" s="415"/>
      <c r="H601" s="416">
        <v>43</v>
      </c>
      <c r="I601" s="418"/>
      <c r="J601" s="418"/>
      <c r="K601" s="76"/>
      <c r="L601" s="417">
        <f>(H601*2.7)</f>
        <v>116.10000000000001</v>
      </c>
      <c r="M601" s="418"/>
      <c r="N601" s="418"/>
      <c r="O601"/>
      <c r="P601" s="417">
        <v>117</v>
      </c>
      <c r="Q601" s="418"/>
      <c r="R601" s="418"/>
      <c r="S601"/>
      <c r="T601" s="419">
        <v>116.10000000000001</v>
      </c>
      <c r="U601" s="420"/>
      <c r="V601" s="420"/>
      <c r="W601"/>
      <c r="X601"/>
      <c r="Y601"/>
      <c r="Z601"/>
      <c r="AA601"/>
      <c r="AB601"/>
      <c r="AC601"/>
      <c r="AD601"/>
      <c r="AE601"/>
      <c r="AF601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</row>
    <row r="602" spans="1:58" ht="13" customHeight="1" x14ac:dyDescent="0.25">
      <c r="A602"/>
      <c r="B602" s="472" t="s">
        <v>1246</v>
      </c>
      <c r="C602" s="472" t="s">
        <v>1247</v>
      </c>
      <c r="D602" s="473" t="s">
        <v>768</v>
      </c>
      <c r="E602" s="478" t="s">
        <v>5271</v>
      </c>
      <c r="F602" s="474" t="s">
        <v>743</v>
      </c>
      <c r="G602" s="415"/>
      <c r="H602" s="421"/>
      <c r="I602" s="355">
        <v>0</v>
      </c>
      <c r="J602" s="355">
        <v>22.33</v>
      </c>
      <c r="K602" s="76"/>
      <c r="L602" s="417">
        <f>(H602*2.7)</f>
        <v>0</v>
      </c>
      <c r="M602" s="417">
        <f>(I602*$L$1)</f>
        <v>0</v>
      </c>
      <c r="N602" s="417">
        <f>(J602*$M$1)</f>
        <v>0</v>
      </c>
      <c r="O602"/>
      <c r="P602" s="418"/>
      <c r="Q602" s="417">
        <f>(M602*$L$1)</f>
        <v>0</v>
      </c>
      <c r="R602" s="417">
        <v>61</v>
      </c>
      <c r="S602"/>
      <c r="T602" s="422"/>
      <c r="U602" s="419">
        <v>0</v>
      </c>
      <c r="V602" s="419">
        <v>60.290999999999997</v>
      </c>
      <c r="W602"/>
      <c r="X602"/>
      <c r="Y602"/>
      <c r="Z602"/>
      <c r="AA602"/>
      <c r="AB602"/>
      <c r="AC602"/>
      <c r="AD602"/>
      <c r="AE602"/>
      <c r="AF602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</row>
    <row r="603" spans="1:58" ht="13" customHeight="1" x14ac:dyDescent="0.25">
      <c r="A603"/>
      <c r="B603" s="472" t="s">
        <v>1755</v>
      </c>
      <c r="C603" s="472" t="s">
        <v>4040</v>
      </c>
      <c r="D603" s="473" t="s">
        <v>769</v>
      </c>
      <c r="E603" s="473" t="s">
        <v>5271</v>
      </c>
      <c r="F603" s="474" t="s">
        <v>746</v>
      </c>
      <c r="G603" s="415"/>
      <c r="H603" s="416">
        <v>35</v>
      </c>
      <c r="I603" s="418"/>
      <c r="J603" s="418"/>
      <c r="K603" s="76"/>
      <c r="L603" s="429">
        <f>(H603*2.7)</f>
        <v>94.5</v>
      </c>
      <c r="M603" s="429">
        <f>(I603*2.7)</f>
        <v>0</v>
      </c>
      <c r="N603" s="429">
        <f>(J603*2.7)</f>
        <v>0</v>
      </c>
      <c r="O603" s="76"/>
      <c r="P603" s="429">
        <v>95</v>
      </c>
      <c r="Q603" s="365"/>
      <c r="R603" s="365"/>
      <c r="S603" s="76"/>
      <c r="T603" s="430">
        <v>94.5</v>
      </c>
      <c r="U603" s="420"/>
      <c r="V603" s="420"/>
      <c r="W603"/>
      <c r="X603"/>
      <c r="Y603"/>
      <c r="Z603"/>
      <c r="AA603"/>
      <c r="AB603"/>
      <c r="AC603"/>
      <c r="AD603"/>
      <c r="AE603"/>
      <c r="AF603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</row>
    <row r="604" spans="1:58" ht="13" customHeight="1" x14ac:dyDescent="0.25">
      <c r="A604"/>
      <c r="B604" s="472" t="s">
        <v>5176</v>
      </c>
      <c r="C604" s="472" t="s">
        <v>1408</v>
      </c>
      <c r="D604" s="473" t="s">
        <v>776</v>
      </c>
      <c r="E604" s="478" t="s">
        <v>5271</v>
      </c>
      <c r="F604" s="474" t="s">
        <v>765</v>
      </c>
      <c r="G604" s="415"/>
      <c r="H604" s="416">
        <v>33</v>
      </c>
      <c r="I604" s="418"/>
      <c r="J604" s="418"/>
      <c r="K604" s="76"/>
      <c r="L604" s="417">
        <f>(H604*2.7)</f>
        <v>89.100000000000009</v>
      </c>
      <c r="M604" s="418"/>
      <c r="N604" s="418"/>
      <c r="O604"/>
      <c r="P604" s="417">
        <v>90</v>
      </c>
      <c r="Q604" s="418"/>
      <c r="R604" s="418"/>
      <c r="S604"/>
      <c r="T604" s="419">
        <v>89.100000000000009</v>
      </c>
      <c r="U604" s="420"/>
      <c r="V604" s="420"/>
      <c r="W604"/>
      <c r="X604"/>
      <c r="Y604"/>
      <c r="Z604"/>
      <c r="AA604"/>
      <c r="AB604"/>
      <c r="AC604"/>
      <c r="AD604"/>
      <c r="AE604"/>
      <c r="AF604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</row>
    <row r="605" spans="1:58" ht="13" customHeight="1" x14ac:dyDescent="0.25">
      <c r="A605"/>
      <c r="B605" s="472" t="s">
        <v>1411</v>
      </c>
      <c r="C605" s="472" t="s">
        <v>633</v>
      </c>
      <c r="D605" s="473" t="s">
        <v>734</v>
      </c>
      <c r="E605" s="478" t="s">
        <v>5271</v>
      </c>
      <c r="F605" s="474" t="s">
        <v>793</v>
      </c>
      <c r="G605" s="415"/>
      <c r="H605" s="416">
        <v>42</v>
      </c>
      <c r="I605" s="418"/>
      <c r="J605" s="418"/>
      <c r="K605" s="76"/>
      <c r="L605" s="417">
        <f>(H605*2.7)</f>
        <v>113.4</v>
      </c>
      <c r="M605" s="418"/>
      <c r="N605" s="418"/>
      <c r="O605"/>
      <c r="P605" s="417">
        <v>114</v>
      </c>
      <c r="Q605" s="418"/>
      <c r="R605" s="418"/>
      <c r="S605"/>
      <c r="T605" s="419">
        <v>113.4</v>
      </c>
      <c r="U605" s="420"/>
      <c r="V605" s="420"/>
      <c r="W605"/>
      <c r="X605"/>
      <c r="Y605"/>
      <c r="Z605"/>
      <c r="AA605"/>
      <c r="AB605"/>
      <c r="AC605"/>
      <c r="AD605"/>
      <c r="AE605"/>
      <c r="AF605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</row>
    <row r="606" spans="1:58" ht="13" customHeight="1" x14ac:dyDescent="0.25">
      <c r="A606"/>
      <c r="B606" s="472" t="s">
        <v>73</v>
      </c>
      <c r="C606" s="472" t="s">
        <v>633</v>
      </c>
      <c r="D606" s="473" t="s">
        <v>764</v>
      </c>
      <c r="E606" s="473" t="s">
        <v>5271</v>
      </c>
      <c r="F606" s="474" t="s">
        <v>754</v>
      </c>
      <c r="G606" s="415"/>
      <c r="H606" s="421"/>
      <c r="I606" s="355">
        <v>1</v>
      </c>
      <c r="J606" s="355">
        <v>6</v>
      </c>
      <c r="K606" s="76"/>
      <c r="L606" s="417">
        <f>(H606*2.7)</f>
        <v>0</v>
      </c>
      <c r="M606" s="417">
        <f>(I606*$L$1)</f>
        <v>0</v>
      </c>
      <c r="N606" s="417">
        <f>(J606*$M$1)</f>
        <v>0</v>
      </c>
      <c r="O606"/>
      <c r="P606" s="418"/>
      <c r="Q606" s="417">
        <v>3</v>
      </c>
      <c r="R606" s="417">
        <v>17</v>
      </c>
      <c r="S606"/>
      <c r="T606" s="422"/>
      <c r="U606" s="419">
        <v>2.7</v>
      </c>
      <c r="V606" s="419">
        <v>16.200000000000003</v>
      </c>
      <c r="W606"/>
      <c r="X606"/>
      <c r="Y606"/>
      <c r="Z606"/>
      <c r="AA606"/>
      <c r="AB606"/>
      <c r="AC606"/>
      <c r="AD606"/>
      <c r="AE606"/>
      <c r="AF606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</row>
    <row r="607" spans="1:58" ht="13" customHeight="1" x14ac:dyDescent="0.25">
      <c r="A607"/>
      <c r="B607" s="472" t="s">
        <v>4017</v>
      </c>
      <c r="C607" s="472" t="s">
        <v>2000</v>
      </c>
      <c r="D607" s="473" t="s">
        <v>756</v>
      </c>
      <c r="E607" s="473" t="s">
        <v>5271</v>
      </c>
      <c r="F607" s="474" t="s">
        <v>743</v>
      </c>
      <c r="G607" s="415"/>
      <c r="H607" s="421"/>
      <c r="I607" s="355">
        <v>0</v>
      </c>
      <c r="J607" s="355">
        <v>13.33</v>
      </c>
      <c r="K607" s="76"/>
      <c r="L607" s="417">
        <f>(H607*2.7)</f>
        <v>0</v>
      </c>
      <c r="M607" s="417">
        <f>(I607*$L$1)</f>
        <v>0</v>
      </c>
      <c r="N607" s="417">
        <f>(J607*$M$1)</f>
        <v>0</v>
      </c>
      <c r="O607"/>
      <c r="P607" s="418"/>
      <c r="Q607" s="417">
        <f>(M607*$L$1)</f>
        <v>0</v>
      </c>
      <c r="R607" s="417">
        <v>36</v>
      </c>
      <c r="S607"/>
      <c r="T607" s="422"/>
      <c r="U607" s="419">
        <v>0</v>
      </c>
      <c r="V607" s="419">
        <v>35.991</v>
      </c>
      <c r="W607"/>
      <c r="X607"/>
      <c r="Y607"/>
      <c r="Z607"/>
      <c r="AA607"/>
      <c r="AB607"/>
      <c r="AC607"/>
      <c r="AD607"/>
      <c r="AE607"/>
      <c r="AF607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</row>
    <row r="608" spans="1:58" ht="13" customHeight="1" x14ac:dyDescent="0.25">
      <c r="A608"/>
      <c r="B608" s="472" t="s">
        <v>1406</v>
      </c>
      <c r="C608" s="472" t="s">
        <v>797</v>
      </c>
      <c r="D608" s="473" t="s">
        <v>824</v>
      </c>
      <c r="E608" s="473" t="s">
        <v>635</v>
      </c>
      <c r="F608" s="474" t="s">
        <v>772</v>
      </c>
      <c r="G608" s="415"/>
      <c r="H608" s="416">
        <v>48</v>
      </c>
      <c r="I608" s="418"/>
      <c r="J608" s="418"/>
      <c r="K608" s="76"/>
      <c r="L608" s="417">
        <f>(H608*2.7)</f>
        <v>129.60000000000002</v>
      </c>
      <c r="M608" s="418"/>
      <c r="N608" s="418"/>
      <c r="O608"/>
      <c r="P608" s="417">
        <v>130</v>
      </c>
      <c r="Q608" s="418"/>
      <c r="R608" s="418"/>
      <c r="S608"/>
      <c r="T608" s="419">
        <v>129.60000000000002</v>
      </c>
      <c r="U608" s="420"/>
      <c r="V608" s="420"/>
      <c r="W608"/>
      <c r="X608"/>
      <c r="Y608"/>
      <c r="Z608"/>
      <c r="AA608"/>
      <c r="AB608"/>
      <c r="AC608"/>
      <c r="AD608"/>
      <c r="AE608"/>
      <c r="AF608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</row>
    <row r="609" spans="1:58" ht="13" customHeight="1" x14ac:dyDescent="0.25">
      <c r="A609"/>
      <c r="B609" s="475" t="s">
        <v>2251</v>
      </c>
      <c r="C609" s="475" t="s">
        <v>747</v>
      </c>
      <c r="D609" s="473" t="s">
        <v>1641</v>
      </c>
      <c r="E609" s="473" t="s">
        <v>635</v>
      </c>
      <c r="F609" s="474" t="s">
        <v>793</v>
      </c>
      <c r="G609" s="415"/>
      <c r="H609" s="426">
        <v>59</v>
      </c>
      <c r="I609" s="418"/>
      <c r="J609" s="418"/>
      <c r="K609" s="76"/>
      <c r="L609" s="417">
        <f>(H609*2.7)</f>
        <v>159.30000000000001</v>
      </c>
      <c r="M609" s="418"/>
      <c r="N609" s="418"/>
      <c r="O609"/>
      <c r="P609" s="417">
        <v>160</v>
      </c>
      <c r="Q609" s="418"/>
      <c r="R609" s="418"/>
      <c r="S609"/>
      <c r="T609" s="419">
        <v>159.30000000000001</v>
      </c>
      <c r="U609" s="420"/>
      <c r="V609" s="420"/>
      <c r="W609"/>
      <c r="X609"/>
      <c r="Y609"/>
      <c r="Z609"/>
      <c r="AA609"/>
      <c r="AB609"/>
      <c r="AC609"/>
      <c r="AD609"/>
      <c r="AE609"/>
      <c r="AF60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</row>
    <row r="610" spans="1:58" ht="13" customHeight="1" x14ac:dyDescent="0.25">
      <c r="A610"/>
      <c r="B610" s="475" t="s">
        <v>4833</v>
      </c>
      <c r="C610" s="475" t="s">
        <v>4834</v>
      </c>
      <c r="D610" s="473" t="s">
        <v>651</v>
      </c>
      <c r="E610" s="473" t="s">
        <v>635</v>
      </c>
      <c r="F610" s="474" t="s">
        <v>743</v>
      </c>
      <c r="G610" s="415"/>
      <c r="H610" s="421"/>
      <c r="I610" s="355">
        <v>4</v>
      </c>
      <c r="J610" s="355">
        <v>35.33</v>
      </c>
      <c r="K610" s="76"/>
      <c r="L610" s="429">
        <f>(H610*2.7)</f>
        <v>0</v>
      </c>
      <c r="M610" s="429">
        <f>(I610*2.7)</f>
        <v>10.8</v>
      </c>
      <c r="N610" s="429">
        <f>(J610*2.7)</f>
        <v>95.391000000000005</v>
      </c>
      <c r="O610" s="76"/>
      <c r="P610" s="365"/>
      <c r="Q610" s="429"/>
      <c r="R610" s="429"/>
      <c r="S610" s="76"/>
      <c r="T610" s="422"/>
      <c r="U610" s="430">
        <f>(M610)</f>
        <v>10.8</v>
      </c>
      <c r="V610" s="430">
        <f>(N610)</f>
        <v>95.391000000000005</v>
      </c>
      <c r="W610"/>
      <c r="X610"/>
      <c r="Y610"/>
      <c r="Z610"/>
      <c r="AA610"/>
      <c r="AB610"/>
      <c r="AC610"/>
      <c r="AD610"/>
      <c r="AE610"/>
      <c r="AF610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</row>
    <row r="611" spans="1:58" ht="13" customHeight="1" x14ac:dyDescent="0.25">
      <c r="A611"/>
      <c r="B611" s="472" t="s">
        <v>3577</v>
      </c>
      <c r="C611" s="472" t="s">
        <v>1294</v>
      </c>
      <c r="D611" s="473" t="s">
        <v>735</v>
      </c>
      <c r="E611" s="478" t="s">
        <v>635</v>
      </c>
      <c r="F611" s="474" t="s">
        <v>754</v>
      </c>
      <c r="G611" s="415"/>
      <c r="H611" s="421"/>
      <c r="I611" s="355">
        <v>5</v>
      </c>
      <c r="J611" s="355">
        <v>32.33</v>
      </c>
      <c r="K611" s="76"/>
      <c r="L611" s="429">
        <f>(H611*2.7)</f>
        <v>0</v>
      </c>
      <c r="M611" s="429">
        <f>(I611*2.7)</f>
        <v>13.5</v>
      </c>
      <c r="N611" s="429">
        <f>(J611*2.7)</f>
        <v>87.290999999999997</v>
      </c>
      <c r="O611" s="76"/>
      <c r="P611" s="365"/>
      <c r="Q611" s="429">
        <v>14</v>
      </c>
      <c r="R611" s="429">
        <v>88</v>
      </c>
      <c r="S611" s="76"/>
      <c r="T611" s="422"/>
      <c r="U611" s="430">
        <v>13.5</v>
      </c>
      <c r="V611" s="430">
        <v>87.290999999999997</v>
      </c>
      <c r="W611"/>
      <c r="X611"/>
      <c r="Y611"/>
      <c r="Z611"/>
      <c r="AA611"/>
      <c r="AB611"/>
      <c r="AC611"/>
      <c r="AD611"/>
      <c r="AE611"/>
      <c r="AF611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</row>
    <row r="612" spans="1:58" ht="13" customHeight="1" x14ac:dyDescent="0.25">
      <c r="A612"/>
      <c r="B612" s="472" t="s">
        <v>4842</v>
      </c>
      <c r="C612" s="472" t="s">
        <v>4843</v>
      </c>
      <c r="D612" s="473" t="s">
        <v>775</v>
      </c>
      <c r="E612" s="478" t="s">
        <v>635</v>
      </c>
      <c r="F612" s="476" t="s">
        <v>793</v>
      </c>
      <c r="G612" s="425"/>
      <c r="H612" s="416">
        <v>44</v>
      </c>
      <c r="I612" s="418"/>
      <c r="J612" s="418"/>
      <c r="K612" s="76"/>
      <c r="L612" s="429">
        <f>(H612*2.7)</f>
        <v>118.80000000000001</v>
      </c>
      <c r="M612" s="429">
        <f>(I612*2.7)</f>
        <v>0</v>
      </c>
      <c r="N612" s="429">
        <f>(J612*2.7)</f>
        <v>0</v>
      </c>
      <c r="O612" s="76"/>
      <c r="P612" s="429"/>
      <c r="Q612" s="365"/>
      <c r="R612" s="365"/>
      <c r="S612" s="76"/>
      <c r="T612" s="430">
        <f>(L612)</f>
        <v>118.80000000000001</v>
      </c>
      <c r="U612" s="420"/>
      <c r="V612" s="420"/>
      <c r="W612"/>
      <c r="X612"/>
      <c r="Y612"/>
      <c r="Z612"/>
      <c r="AA612"/>
      <c r="AB612"/>
      <c r="AC612"/>
      <c r="AD612"/>
      <c r="AE612"/>
      <c r="AF612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</row>
    <row r="613" spans="1:58" ht="13" customHeight="1" x14ac:dyDescent="0.25">
      <c r="A613"/>
      <c r="B613" s="475" t="s">
        <v>2593</v>
      </c>
      <c r="C613" s="475" t="s">
        <v>4095</v>
      </c>
      <c r="D613" s="473" t="s">
        <v>814</v>
      </c>
      <c r="E613" s="473" t="s">
        <v>635</v>
      </c>
      <c r="F613" s="474" t="s">
        <v>754</v>
      </c>
      <c r="G613" s="415"/>
      <c r="H613" s="421"/>
      <c r="I613" s="355">
        <v>12</v>
      </c>
      <c r="J613" s="355">
        <v>60.33</v>
      </c>
      <c r="K613" s="76"/>
      <c r="L613" s="417">
        <f>(H613*2.7)</f>
        <v>0</v>
      </c>
      <c r="M613" s="417">
        <f>(I613*$L$1)</f>
        <v>0</v>
      </c>
      <c r="N613" s="417">
        <f>(J613*$M$1)</f>
        <v>0</v>
      </c>
      <c r="O613"/>
      <c r="P613" s="418"/>
      <c r="Q613" s="417">
        <v>33</v>
      </c>
      <c r="R613" s="417">
        <v>163</v>
      </c>
      <c r="S613"/>
      <c r="T613" s="422"/>
      <c r="U613" s="419">
        <v>32.400000000000006</v>
      </c>
      <c r="V613" s="419">
        <v>162.89100000000002</v>
      </c>
      <c r="W613"/>
      <c r="X613"/>
      <c r="Y613"/>
      <c r="Z613"/>
      <c r="AA613"/>
      <c r="AB613"/>
      <c r="AC613"/>
      <c r="AD613"/>
      <c r="AE613"/>
      <c r="AF613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</row>
    <row r="614" spans="1:58" ht="13" customHeight="1" x14ac:dyDescent="0.25">
      <c r="A614"/>
      <c r="B614" s="472" t="s">
        <v>3541</v>
      </c>
      <c r="C614" s="472" t="s">
        <v>855</v>
      </c>
      <c r="D614" s="473" t="s">
        <v>795</v>
      </c>
      <c r="E614" s="478" t="s">
        <v>635</v>
      </c>
      <c r="F614" s="474" t="s">
        <v>754</v>
      </c>
      <c r="G614" s="415"/>
      <c r="H614" s="421"/>
      <c r="I614" s="355">
        <v>10</v>
      </c>
      <c r="J614" s="355">
        <v>42.67</v>
      </c>
      <c r="K614" s="76"/>
      <c r="L614" s="429">
        <f>(H614*2.7)</f>
        <v>0</v>
      </c>
      <c r="M614" s="429">
        <f>(I614*2.7)</f>
        <v>27</v>
      </c>
      <c r="N614" s="429">
        <f>(J614*2.7)</f>
        <v>115.20900000000002</v>
      </c>
      <c r="O614" s="76"/>
      <c r="P614" s="365"/>
      <c r="Q614" s="429">
        <v>27</v>
      </c>
      <c r="R614" s="429">
        <v>116</v>
      </c>
      <c r="S614" s="76"/>
      <c r="T614" s="422"/>
      <c r="U614" s="430">
        <v>27</v>
      </c>
      <c r="V614" s="430">
        <v>115.20900000000002</v>
      </c>
      <c r="W614"/>
      <c r="X614"/>
      <c r="Y614"/>
      <c r="Z614"/>
      <c r="AA614"/>
      <c r="AB614"/>
      <c r="AC614"/>
      <c r="AD614"/>
      <c r="AE614"/>
      <c r="AF614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</row>
    <row r="615" spans="1:58" ht="13" customHeight="1" x14ac:dyDescent="0.25">
      <c r="A615"/>
      <c r="B615" s="472" t="s">
        <v>4847</v>
      </c>
      <c r="C615" s="472" t="s">
        <v>751</v>
      </c>
      <c r="D615" s="473" t="s">
        <v>777</v>
      </c>
      <c r="E615" s="478" t="s">
        <v>635</v>
      </c>
      <c r="F615" s="476" t="s">
        <v>466</v>
      </c>
      <c r="G615" s="425"/>
      <c r="H615" s="416">
        <v>37</v>
      </c>
      <c r="I615" s="418"/>
      <c r="J615" s="418"/>
      <c r="K615" s="76"/>
      <c r="L615" s="429">
        <f>(H615*2.7)</f>
        <v>99.9</v>
      </c>
      <c r="M615" s="429">
        <f>(I615*2.7)</f>
        <v>0</v>
      </c>
      <c r="N615" s="429">
        <f>(J615*2.7)</f>
        <v>0</v>
      </c>
      <c r="O615" s="76"/>
      <c r="P615" s="429"/>
      <c r="Q615" s="365"/>
      <c r="R615" s="365"/>
      <c r="S615" s="76"/>
      <c r="T615" s="430">
        <f>(L615)</f>
        <v>99.9</v>
      </c>
      <c r="U615" s="420"/>
      <c r="V615" s="420"/>
      <c r="W615"/>
      <c r="X615"/>
      <c r="Y615"/>
      <c r="Z615"/>
      <c r="AA615"/>
      <c r="AB615"/>
      <c r="AC615"/>
      <c r="AD615"/>
      <c r="AE615"/>
      <c r="AF615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</row>
    <row r="616" spans="1:58" ht="13" customHeight="1" x14ac:dyDescent="0.25">
      <c r="A616"/>
      <c r="B616" s="472" t="s">
        <v>3515</v>
      </c>
      <c r="C616" s="472" t="s">
        <v>543</v>
      </c>
      <c r="D616" s="473" t="s">
        <v>903</v>
      </c>
      <c r="E616" s="473" t="s">
        <v>635</v>
      </c>
      <c r="F616" s="476" t="s">
        <v>762</v>
      </c>
      <c r="G616" s="425"/>
      <c r="H616" s="416">
        <v>44</v>
      </c>
      <c r="I616" s="418"/>
      <c r="J616" s="418"/>
      <c r="K616" s="76"/>
      <c r="L616" s="417">
        <f>(H616*2.7)</f>
        <v>118.80000000000001</v>
      </c>
      <c r="M616" s="418"/>
      <c r="N616" s="418"/>
      <c r="O616"/>
      <c r="P616" s="417">
        <v>119</v>
      </c>
      <c r="Q616" s="418"/>
      <c r="R616" s="418"/>
      <c r="S616"/>
      <c r="T616" s="419">
        <v>118.80000000000001</v>
      </c>
      <c r="U616" s="420"/>
      <c r="V616" s="420"/>
      <c r="W616"/>
      <c r="X616"/>
      <c r="Y616"/>
      <c r="Z616"/>
      <c r="AA616"/>
      <c r="AB616"/>
      <c r="AC616"/>
      <c r="AD616"/>
      <c r="AE616"/>
      <c r="AF616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</row>
    <row r="617" spans="1:58" ht="13" customHeight="1" x14ac:dyDescent="0.25">
      <c r="A617"/>
      <c r="B617" s="475" t="s">
        <v>2594</v>
      </c>
      <c r="C617" s="475" t="s">
        <v>675</v>
      </c>
      <c r="D617" s="473" t="s">
        <v>824</v>
      </c>
      <c r="E617" s="478" t="s">
        <v>635</v>
      </c>
      <c r="F617" s="474" t="s">
        <v>765</v>
      </c>
      <c r="G617" s="415"/>
      <c r="H617" s="426">
        <v>58</v>
      </c>
      <c r="I617" s="418"/>
      <c r="J617" s="418"/>
      <c r="K617" s="76"/>
      <c r="L617" s="417">
        <f>(H617*2.7)</f>
        <v>156.60000000000002</v>
      </c>
      <c r="M617" s="418"/>
      <c r="N617" s="418"/>
      <c r="O617"/>
      <c r="P617" s="417">
        <v>157</v>
      </c>
      <c r="Q617" s="418"/>
      <c r="R617" s="418"/>
      <c r="S617"/>
      <c r="T617" s="419">
        <v>156.60000000000002</v>
      </c>
      <c r="U617" s="420"/>
      <c r="V617" s="420"/>
      <c r="W617"/>
      <c r="X617"/>
      <c r="Y617"/>
      <c r="Z617"/>
      <c r="AA617"/>
      <c r="AB617"/>
      <c r="AC617"/>
      <c r="AD617"/>
      <c r="AE617"/>
      <c r="AF617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</row>
    <row r="618" spans="1:58" ht="13" customHeight="1" x14ac:dyDescent="0.25">
      <c r="A618"/>
      <c r="B618" s="475" t="s">
        <v>4872</v>
      </c>
      <c r="C618" s="475" t="s">
        <v>4873</v>
      </c>
      <c r="D618" s="473" t="s">
        <v>667</v>
      </c>
      <c r="E618" s="473" t="s">
        <v>635</v>
      </c>
      <c r="F618" s="474" t="s">
        <v>743</v>
      </c>
      <c r="G618" s="415"/>
      <c r="H618" s="421"/>
      <c r="I618" s="355">
        <v>0</v>
      </c>
      <c r="J618" s="355">
        <v>27.33</v>
      </c>
      <c r="K618" s="76"/>
      <c r="L618" s="429">
        <f>(H618*2.7)</f>
        <v>0</v>
      </c>
      <c r="M618" s="429">
        <f>(I618*2.7)</f>
        <v>0</v>
      </c>
      <c r="N618" s="429">
        <f>(J618*2.7)</f>
        <v>73.790999999999997</v>
      </c>
      <c r="O618" s="76"/>
      <c r="P618" s="365"/>
      <c r="Q618" s="429"/>
      <c r="R618" s="429"/>
      <c r="S618" s="76"/>
      <c r="T618" s="422"/>
      <c r="U618" s="430">
        <f>(M618)</f>
        <v>0</v>
      </c>
      <c r="V618" s="430">
        <f>(N618)</f>
        <v>73.790999999999997</v>
      </c>
      <c r="W618"/>
      <c r="X618"/>
      <c r="Y618"/>
      <c r="Z618"/>
      <c r="AA618"/>
      <c r="AB618"/>
      <c r="AC618"/>
      <c r="AD618"/>
      <c r="AE618"/>
      <c r="AF618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</row>
    <row r="619" spans="1:58" ht="13" customHeight="1" x14ac:dyDescent="0.25">
      <c r="A619"/>
      <c r="B619" s="472" t="s">
        <v>911</v>
      </c>
      <c r="C619" s="472" t="s">
        <v>702</v>
      </c>
      <c r="D619" s="473" t="s">
        <v>750</v>
      </c>
      <c r="E619" s="473" t="s">
        <v>635</v>
      </c>
      <c r="F619" s="474" t="s">
        <v>746</v>
      </c>
      <c r="G619" s="415"/>
      <c r="H619" s="416">
        <v>52</v>
      </c>
      <c r="I619" s="418"/>
      <c r="J619" s="418"/>
      <c r="K619" s="76"/>
      <c r="L619" s="417">
        <f>(H619*2.7)</f>
        <v>140.4</v>
      </c>
      <c r="M619" s="418"/>
      <c r="N619" s="418"/>
      <c r="O619"/>
      <c r="P619" s="417">
        <v>141</v>
      </c>
      <c r="Q619" s="418"/>
      <c r="R619" s="418"/>
      <c r="S619"/>
      <c r="T619" s="419">
        <v>140.4</v>
      </c>
      <c r="U619" s="420"/>
      <c r="V619" s="420"/>
      <c r="W619"/>
      <c r="X619"/>
      <c r="Y619"/>
      <c r="Z619"/>
      <c r="AA619"/>
      <c r="AB619"/>
      <c r="AC619"/>
      <c r="AD619"/>
      <c r="AE619"/>
      <c r="AF61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</row>
    <row r="620" spans="1:58" ht="13" customHeight="1" x14ac:dyDescent="0.25">
      <c r="A620"/>
      <c r="B620" s="472" t="s">
        <v>3977</v>
      </c>
      <c r="C620" s="472" t="s">
        <v>564</v>
      </c>
      <c r="D620" s="473" t="s">
        <v>780</v>
      </c>
      <c r="E620" s="473" t="s">
        <v>635</v>
      </c>
      <c r="F620" s="474" t="s">
        <v>466</v>
      </c>
      <c r="G620" s="415"/>
      <c r="H620" s="426">
        <v>55</v>
      </c>
      <c r="I620" s="418"/>
      <c r="J620" s="418"/>
      <c r="K620" s="76"/>
      <c r="L620" s="417">
        <f>(H620*2.7)</f>
        <v>148.5</v>
      </c>
      <c r="M620" s="418"/>
      <c r="N620" s="418"/>
      <c r="O620"/>
      <c r="P620" s="417">
        <v>149</v>
      </c>
      <c r="Q620" s="418"/>
      <c r="R620" s="418"/>
      <c r="S620"/>
      <c r="T620" s="419">
        <v>148.5</v>
      </c>
      <c r="U620" s="420"/>
      <c r="V620" s="420"/>
      <c r="W620"/>
      <c r="X620"/>
      <c r="Y620"/>
      <c r="Z620"/>
      <c r="AA620"/>
      <c r="AB620"/>
      <c r="AC620"/>
      <c r="AD620"/>
      <c r="AE620"/>
      <c r="AF620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</row>
    <row r="621" spans="1:58" ht="13" customHeight="1" x14ac:dyDescent="0.25">
      <c r="A621"/>
      <c r="B621" s="475" t="s">
        <v>3221</v>
      </c>
      <c r="C621" s="475" t="s">
        <v>771</v>
      </c>
      <c r="D621" s="473" t="s">
        <v>818</v>
      </c>
      <c r="E621" s="473" t="s">
        <v>635</v>
      </c>
      <c r="F621" s="474" t="s">
        <v>746</v>
      </c>
      <c r="G621" s="415"/>
      <c r="H621" s="416">
        <v>36</v>
      </c>
      <c r="I621" s="418"/>
      <c r="J621" s="418"/>
      <c r="K621" s="76"/>
      <c r="L621" s="429">
        <f>(H621*2.7)</f>
        <v>97.2</v>
      </c>
      <c r="M621" s="429">
        <f>(I621*2.7)</f>
        <v>0</v>
      </c>
      <c r="N621" s="429">
        <f>(J621*2.7)</f>
        <v>0</v>
      </c>
      <c r="O621" s="76"/>
      <c r="P621" s="429">
        <v>98</v>
      </c>
      <c r="Q621" s="365"/>
      <c r="R621" s="365"/>
      <c r="S621" s="76"/>
      <c r="T621" s="430">
        <v>97.2</v>
      </c>
      <c r="U621" s="420"/>
      <c r="V621" s="420"/>
      <c r="W621"/>
      <c r="X621"/>
      <c r="Y621"/>
      <c r="Z621"/>
      <c r="AA621"/>
      <c r="AB621"/>
      <c r="AC621"/>
      <c r="AD621"/>
      <c r="AE621"/>
      <c r="AF621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</row>
    <row r="622" spans="1:58" ht="13" customHeight="1" x14ac:dyDescent="0.25">
      <c r="A622"/>
      <c r="B622" s="472" t="s">
        <v>1694</v>
      </c>
      <c r="C622" s="472" t="s">
        <v>3546</v>
      </c>
      <c r="D622" s="473" t="s">
        <v>780</v>
      </c>
      <c r="E622" s="478" t="s">
        <v>635</v>
      </c>
      <c r="F622" s="474" t="s">
        <v>754</v>
      </c>
      <c r="G622" s="415"/>
      <c r="H622" s="421"/>
      <c r="I622" s="355">
        <v>9</v>
      </c>
      <c r="J622" s="355">
        <v>40.33</v>
      </c>
      <c r="K622" s="76"/>
      <c r="L622" s="417">
        <f>(H622*2.7)</f>
        <v>0</v>
      </c>
      <c r="M622" s="417">
        <f>(I622*$L$1)</f>
        <v>0</v>
      </c>
      <c r="N622" s="417">
        <f>(J622*$M$1)</f>
        <v>0</v>
      </c>
      <c r="O622"/>
      <c r="P622" s="418"/>
      <c r="Q622" s="417">
        <v>25</v>
      </c>
      <c r="R622" s="417">
        <v>109</v>
      </c>
      <c r="S622"/>
      <c r="T622" s="422"/>
      <c r="U622" s="419">
        <v>24.3</v>
      </c>
      <c r="V622" s="419">
        <v>108.89100000000001</v>
      </c>
      <c r="W622"/>
      <c r="X622"/>
      <c r="Y622"/>
      <c r="Z622"/>
      <c r="AA622"/>
      <c r="AB622"/>
      <c r="AC622"/>
      <c r="AD622"/>
      <c r="AE622"/>
      <c r="AF622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</row>
    <row r="623" spans="1:58" ht="13" customHeight="1" x14ac:dyDescent="0.25">
      <c r="A623"/>
      <c r="B623" s="472" t="s">
        <v>3933</v>
      </c>
      <c r="C623" s="472" t="s">
        <v>1250</v>
      </c>
      <c r="D623" s="473" t="s">
        <v>667</v>
      </c>
      <c r="E623" s="473" t="s">
        <v>635</v>
      </c>
      <c r="F623" s="474" t="s">
        <v>754</v>
      </c>
      <c r="G623" s="415"/>
      <c r="H623" s="421"/>
      <c r="I623" s="355">
        <v>11</v>
      </c>
      <c r="J623" s="355">
        <v>56</v>
      </c>
      <c r="K623" s="76"/>
      <c r="L623" s="417">
        <f>(H623*2.7)</f>
        <v>0</v>
      </c>
      <c r="M623" s="417">
        <f>(I623*$L$1)</f>
        <v>0</v>
      </c>
      <c r="N623" s="417">
        <f>(J623*$M$1)</f>
        <v>0</v>
      </c>
      <c r="O623"/>
      <c r="P623" s="418"/>
      <c r="Q623" s="417">
        <v>30</v>
      </c>
      <c r="R623" s="417">
        <v>152</v>
      </c>
      <c r="S623"/>
      <c r="T623" s="422"/>
      <c r="U623" s="419">
        <v>29.700000000000003</v>
      </c>
      <c r="V623" s="419">
        <v>151.20000000000002</v>
      </c>
      <c r="W623"/>
      <c r="X623"/>
      <c r="Y623"/>
      <c r="Z623"/>
      <c r="AA623"/>
      <c r="AB623"/>
      <c r="AC623"/>
      <c r="AD623"/>
      <c r="AE623"/>
      <c r="AF623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</row>
    <row r="624" spans="1:58" ht="13" customHeight="1" x14ac:dyDescent="0.25">
      <c r="A624"/>
      <c r="B624" s="472" t="s">
        <v>1293</v>
      </c>
      <c r="C624" s="472" t="s">
        <v>3952</v>
      </c>
      <c r="D624" s="473" t="s">
        <v>1641</v>
      </c>
      <c r="E624" s="473" t="s">
        <v>635</v>
      </c>
      <c r="F624" s="474" t="s">
        <v>743</v>
      </c>
      <c r="G624" s="415"/>
      <c r="H624" s="421"/>
      <c r="I624" s="355">
        <v>0</v>
      </c>
      <c r="J624" s="355">
        <v>15</v>
      </c>
      <c r="K624" s="76"/>
      <c r="L624" s="417">
        <f>(H624*2.7)</f>
        <v>0</v>
      </c>
      <c r="M624" s="417">
        <f>(I624*$L$1)</f>
        <v>0</v>
      </c>
      <c r="N624" s="417">
        <f>(J624*$M$1)</f>
        <v>0</v>
      </c>
      <c r="O624"/>
      <c r="P624" s="418"/>
      <c r="Q624" s="417">
        <f>(M624*$L$1)</f>
        <v>0</v>
      </c>
      <c r="R624" s="417">
        <v>41</v>
      </c>
      <c r="S624"/>
      <c r="T624" s="422"/>
      <c r="U624" s="419">
        <v>0</v>
      </c>
      <c r="V624" s="419">
        <v>40.5</v>
      </c>
      <c r="W624"/>
      <c r="X624"/>
      <c r="Y624"/>
      <c r="Z624"/>
      <c r="AA624"/>
      <c r="AB624"/>
      <c r="AC624"/>
      <c r="AD624"/>
      <c r="AE624"/>
      <c r="AF624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</row>
    <row r="625" spans="1:58" ht="13" customHeight="1" x14ac:dyDescent="0.25">
      <c r="A625"/>
      <c r="B625" s="475" t="s">
        <v>4898</v>
      </c>
      <c r="C625" s="475" t="s">
        <v>4899</v>
      </c>
      <c r="D625" s="473" t="s">
        <v>775</v>
      </c>
      <c r="E625" s="473" t="s">
        <v>635</v>
      </c>
      <c r="F625" s="474" t="s">
        <v>746</v>
      </c>
      <c r="G625" s="415"/>
      <c r="H625" s="416">
        <v>39</v>
      </c>
      <c r="I625" s="392"/>
      <c r="J625" s="392"/>
      <c r="K625" s="76"/>
      <c r="L625" s="429">
        <f>(H625*2.7)</f>
        <v>105.30000000000001</v>
      </c>
      <c r="M625" s="429">
        <f>(I625*2.7)</f>
        <v>0</v>
      </c>
      <c r="N625" s="429">
        <f>(J625*2.7)</f>
        <v>0</v>
      </c>
      <c r="O625" s="76"/>
      <c r="P625" s="365"/>
      <c r="Q625" s="429"/>
      <c r="R625" s="429"/>
      <c r="S625" s="76"/>
      <c r="T625" s="430">
        <f>(L625)</f>
        <v>105.30000000000001</v>
      </c>
      <c r="U625" s="420"/>
      <c r="V625" s="420"/>
      <c r="W625"/>
      <c r="X625"/>
      <c r="Y625"/>
      <c r="Z625"/>
      <c r="AA625"/>
      <c r="AB625"/>
      <c r="AC625"/>
      <c r="AD625"/>
      <c r="AE625"/>
      <c r="AF625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</row>
    <row r="626" spans="1:58" ht="13" customHeight="1" x14ac:dyDescent="0.25">
      <c r="A626"/>
      <c r="B626" s="475" t="s">
        <v>4096</v>
      </c>
      <c r="C626" s="475" t="s">
        <v>3603</v>
      </c>
      <c r="D626" s="473" t="s">
        <v>783</v>
      </c>
      <c r="E626" s="473" t="s">
        <v>635</v>
      </c>
      <c r="F626" s="474" t="s">
        <v>765</v>
      </c>
      <c r="G626" s="415"/>
      <c r="H626" s="416">
        <v>57</v>
      </c>
      <c r="I626" s="418"/>
      <c r="J626" s="418"/>
      <c r="K626" s="76"/>
      <c r="L626" s="417">
        <f>(H626*2.7)</f>
        <v>153.9</v>
      </c>
      <c r="M626" s="418"/>
      <c r="N626" s="418"/>
      <c r="O626"/>
      <c r="P626" s="417">
        <v>154</v>
      </c>
      <c r="Q626" s="418"/>
      <c r="R626" s="418"/>
      <c r="S626"/>
      <c r="T626" s="419">
        <v>153.9</v>
      </c>
      <c r="U626" s="420"/>
      <c r="V626" s="420"/>
      <c r="W626"/>
      <c r="X626"/>
      <c r="Y626"/>
      <c r="Z626"/>
      <c r="AA626"/>
      <c r="AB626"/>
      <c r="AC626"/>
      <c r="AD626"/>
      <c r="AE626"/>
      <c r="AF626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</row>
    <row r="627" spans="1:58" ht="13" customHeight="1" x14ac:dyDescent="0.25">
      <c r="A627"/>
      <c r="B627" s="475" t="s">
        <v>1969</v>
      </c>
      <c r="C627" s="475" t="s">
        <v>590</v>
      </c>
      <c r="D627" s="473" t="s">
        <v>647</v>
      </c>
      <c r="E627" s="473" t="s">
        <v>635</v>
      </c>
      <c r="F627" s="474" t="s">
        <v>743</v>
      </c>
      <c r="G627" s="415"/>
      <c r="H627" s="421"/>
      <c r="I627" s="355">
        <v>0</v>
      </c>
      <c r="J627" s="355">
        <v>22</v>
      </c>
      <c r="K627" s="76"/>
      <c r="L627" s="417">
        <f>(H627*2.7)</f>
        <v>0</v>
      </c>
      <c r="M627" s="417">
        <f>(I627*$L$1)</f>
        <v>0</v>
      </c>
      <c r="N627" s="417">
        <f>(J627*$M$1)</f>
        <v>0</v>
      </c>
      <c r="O627"/>
      <c r="P627" s="418"/>
      <c r="Q627" s="417">
        <f>(M627*$L$1)</f>
        <v>0</v>
      </c>
      <c r="R627" s="417">
        <v>60</v>
      </c>
      <c r="S627"/>
      <c r="T627" s="422"/>
      <c r="U627" s="419">
        <v>0</v>
      </c>
      <c r="V627" s="419">
        <v>59.400000000000006</v>
      </c>
      <c r="W627"/>
      <c r="X627"/>
      <c r="Y627"/>
      <c r="Z627"/>
      <c r="AA627"/>
      <c r="AB627"/>
      <c r="AC627"/>
      <c r="AD627"/>
      <c r="AE627"/>
      <c r="AF627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</row>
    <row r="628" spans="1:58" ht="13" customHeight="1" x14ac:dyDescent="0.25">
      <c r="A628"/>
      <c r="B628" s="475" t="s">
        <v>2854</v>
      </c>
      <c r="C628" s="475" t="s">
        <v>832</v>
      </c>
      <c r="D628" s="473" t="s">
        <v>764</v>
      </c>
      <c r="E628" s="473" t="s">
        <v>635</v>
      </c>
      <c r="F628" s="474" t="s">
        <v>746</v>
      </c>
      <c r="G628" s="415"/>
      <c r="H628" s="416">
        <v>0</v>
      </c>
      <c r="I628" s="418"/>
      <c r="J628" s="418"/>
      <c r="K628" s="76"/>
      <c r="L628" s="417">
        <f>(H628*2.7)</f>
        <v>0</v>
      </c>
      <c r="M628" s="418"/>
      <c r="N628" s="418"/>
      <c r="O628"/>
      <c r="P628" s="417">
        <v>0</v>
      </c>
      <c r="Q628" s="418"/>
      <c r="R628" s="418"/>
      <c r="S628"/>
      <c r="T628" s="419">
        <v>0</v>
      </c>
      <c r="U628" s="420"/>
      <c r="V628" s="420"/>
      <c r="W628"/>
      <c r="X628"/>
      <c r="Y628"/>
      <c r="Z628"/>
      <c r="AA628"/>
      <c r="AB628"/>
      <c r="AC628"/>
      <c r="AD628"/>
      <c r="AE628"/>
      <c r="AF628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</row>
    <row r="629" spans="1:58" ht="13" customHeight="1" x14ac:dyDescent="0.25">
      <c r="A629"/>
      <c r="B629" s="475" t="s">
        <v>2914</v>
      </c>
      <c r="C629" s="475" t="s">
        <v>613</v>
      </c>
      <c r="D629" s="473" t="s">
        <v>757</v>
      </c>
      <c r="E629" s="473" t="s">
        <v>635</v>
      </c>
      <c r="F629" s="474" t="s">
        <v>746</v>
      </c>
      <c r="G629" s="415"/>
      <c r="H629" s="416">
        <v>15</v>
      </c>
      <c r="I629" s="392"/>
      <c r="J629" s="392"/>
      <c r="K629" s="76"/>
      <c r="L629" s="429">
        <f>(H629*2.7)</f>
        <v>40.5</v>
      </c>
      <c r="M629" s="429">
        <f>(I629*2.7)</f>
        <v>0</v>
      </c>
      <c r="N629" s="429">
        <f>(J629*2.7)</f>
        <v>0</v>
      </c>
      <c r="O629" s="76"/>
      <c r="P629" s="429">
        <v>41</v>
      </c>
      <c r="Q629" s="365"/>
      <c r="R629" s="365"/>
      <c r="S629" s="76"/>
      <c r="T629" s="430">
        <v>40.5</v>
      </c>
      <c r="U629" s="420"/>
      <c r="V629" s="420"/>
      <c r="W629"/>
      <c r="X629"/>
      <c r="Y629"/>
      <c r="Z629"/>
      <c r="AA629"/>
      <c r="AB629"/>
      <c r="AC629"/>
      <c r="AD629"/>
      <c r="AE629"/>
      <c r="AF62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</row>
    <row r="630" spans="1:58" ht="13" customHeight="1" x14ac:dyDescent="0.25">
      <c r="A630"/>
      <c r="B630" s="472" t="s">
        <v>3963</v>
      </c>
      <c r="C630" s="472" t="s">
        <v>3962</v>
      </c>
      <c r="D630" s="473" t="s">
        <v>784</v>
      </c>
      <c r="E630" s="473" t="s">
        <v>635</v>
      </c>
      <c r="F630" s="474" t="s">
        <v>772</v>
      </c>
      <c r="G630" s="415"/>
      <c r="H630" s="416">
        <v>59</v>
      </c>
      <c r="I630" s="418"/>
      <c r="J630" s="418"/>
      <c r="K630" s="76"/>
      <c r="L630" s="417">
        <f>(H630*2.7)</f>
        <v>159.30000000000001</v>
      </c>
      <c r="M630" s="418"/>
      <c r="N630" s="418"/>
      <c r="O630"/>
      <c r="P630" s="417">
        <v>160</v>
      </c>
      <c r="Q630" s="418"/>
      <c r="R630" s="418"/>
      <c r="S630"/>
      <c r="T630" s="419">
        <v>159.30000000000001</v>
      </c>
      <c r="U630" s="420"/>
      <c r="V630" s="420"/>
      <c r="W630"/>
      <c r="X630"/>
      <c r="Y630"/>
      <c r="Z630"/>
      <c r="AA630"/>
      <c r="AB630"/>
      <c r="AC630"/>
      <c r="AD630"/>
      <c r="AE630"/>
      <c r="AF630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</row>
    <row r="631" spans="1:58" ht="13" customHeight="1" x14ac:dyDescent="0.25">
      <c r="A631"/>
      <c r="B631" s="472" t="s">
        <v>4933</v>
      </c>
      <c r="C631" s="472" t="s">
        <v>202</v>
      </c>
      <c r="D631" s="473" t="s">
        <v>1641</v>
      </c>
      <c r="E631" s="478" t="s">
        <v>635</v>
      </c>
      <c r="F631" s="476" t="s">
        <v>743</v>
      </c>
      <c r="G631" s="425"/>
      <c r="H631" s="421"/>
      <c r="I631" s="429">
        <v>0</v>
      </c>
      <c r="J631" s="429">
        <v>14.67</v>
      </c>
      <c r="K631" s="76"/>
      <c r="L631" s="429">
        <f>(H631*2.7)</f>
        <v>0</v>
      </c>
      <c r="M631" s="429">
        <f>(I631*2.7)</f>
        <v>0</v>
      </c>
      <c r="N631" s="429">
        <f>(J631*2.7)</f>
        <v>39.609000000000002</v>
      </c>
      <c r="O631" s="76"/>
      <c r="P631" s="429"/>
      <c r="Q631" s="365"/>
      <c r="R631" s="365"/>
      <c r="S631" s="76"/>
      <c r="T631" s="422"/>
      <c r="U631" s="430">
        <f>(M631)</f>
        <v>0</v>
      </c>
      <c r="V631" s="430">
        <f>(N631)</f>
        <v>39.609000000000002</v>
      </c>
      <c r="W631"/>
      <c r="X631"/>
      <c r="Y631"/>
      <c r="Z631"/>
      <c r="AA631"/>
      <c r="AB631"/>
      <c r="AC631"/>
      <c r="AD631"/>
      <c r="AE631"/>
      <c r="AF631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</row>
    <row r="632" spans="1:58" ht="13" customHeight="1" x14ac:dyDescent="0.25">
      <c r="A632"/>
      <c r="B632" s="475" t="s">
        <v>2282</v>
      </c>
      <c r="C632" s="475" t="s">
        <v>692</v>
      </c>
      <c r="D632" s="473" t="s">
        <v>903</v>
      </c>
      <c r="E632" s="473" t="s">
        <v>635</v>
      </c>
      <c r="F632" s="474" t="s">
        <v>743</v>
      </c>
      <c r="G632" s="415"/>
      <c r="H632" s="421"/>
      <c r="I632" s="355">
        <v>0</v>
      </c>
      <c r="J632" s="355">
        <v>23</v>
      </c>
      <c r="K632" s="76"/>
      <c r="L632" s="429">
        <f>(H632*2.7)</f>
        <v>0</v>
      </c>
      <c r="M632" s="429">
        <f>(I632*2.7)</f>
        <v>0</v>
      </c>
      <c r="N632" s="429">
        <f>(J632*2.7)</f>
        <v>62.1</v>
      </c>
      <c r="O632" s="76"/>
      <c r="P632" s="365"/>
      <c r="Q632" s="429">
        <f>(M632*$L$1)</f>
        <v>0</v>
      </c>
      <c r="R632" s="429">
        <v>55</v>
      </c>
      <c r="S632" s="76"/>
      <c r="T632" s="422"/>
      <c r="U632" s="430">
        <v>0</v>
      </c>
      <c r="V632" s="430">
        <v>62</v>
      </c>
      <c r="W632"/>
      <c r="X632"/>
      <c r="Y632"/>
      <c r="Z632"/>
      <c r="AA632"/>
      <c r="AB632"/>
      <c r="AC632"/>
      <c r="AD632"/>
      <c r="AE632"/>
      <c r="AF632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</row>
    <row r="633" spans="1:58" ht="13" customHeight="1" x14ac:dyDescent="0.25">
      <c r="A633"/>
      <c r="B633" s="475" t="s">
        <v>695</v>
      </c>
      <c r="C633" s="472" t="s">
        <v>5362</v>
      </c>
      <c r="D633" s="473" t="s">
        <v>814</v>
      </c>
      <c r="E633" s="473" t="s">
        <v>635</v>
      </c>
      <c r="F633" s="474" t="s">
        <v>746</v>
      </c>
      <c r="G633" s="415"/>
      <c r="H633" s="416">
        <v>30</v>
      </c>
      <c r="I633" s="418"/>
      <c r="J633" s="418"/>
      <c r="K633" s="76"/>
      <c r="L633" s="417">
        <f>(H633*2.7)</f>
        <v>81</v>
      </c>
      <c r="M633" s="418"/>
      <c r="N633" s="418"/>
      <c r="O633"/>
      <c r="P633" s="417">
        <v>81</v>
      </c>
      <c r="Q633" s="418"/>
      <c r="R633" s="418"/>
      <c r="S633"/>
      <c r="T633" s="419">
        <v>81</v>
      </c>
      <c r="U633" s="420"/>
      <c r="V633" s="420"/>
      <c r="W633"/>
      <c r="X633"/>
      <c r="Y633"/>
      <c r="Z633"/>
      <c r="AA633"/>
      <c r="AB633"/>
      <c r="AC633"/>
      <c r="AD633"/>
      <c r="AE633"/>
      <c r="AF633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</row>
    <row r="634" spans="1:58" ht="13" customHeight="1" x14ac:dyDescent="0.25">
      <c r="A634"/>
      <c r="B634" s="475" t="s">
        <v>3203</v>
      </c>
      <c r="C634" s="475" t="s">
        <v>3204</v>
      </c>
      <c r="D634" s="473" t="s">
        <v>748</v>
      </c>
      <c r="E634" s="473" t="s">
        <v>635</v>
      </c>
      <c r="F634" s="474" t="s">
        <v>754</v>
      </c>
      <c r="G634" s="415"/>
      <c r="H634" s="421"/>
      <c r="I634" s="355">
        <v>12</v>
      </c>
      <c r="J634" s="355">
        <v>69</v>
      </c>
      <c r="K634" s="76"/>
      <c r="L634" s="417">
        <f>(H634*2.7)</f>
        <v>0</v>
      </c>
      <c r="M634" s="417">
        <f>(I634*$L$1)</f>
        <v>0</v>
      </c>
      <c r="N634" s="417">
        <f>(J634*$M$1)</f>
        <v>0</v>
      </c>
      <c r="O634"/>
      <c r="P634" s="418"/>
      <c r="Q634" s="417">
        <v>33</v>
      </c>
      <c r="R634" s="417">
        <v>187</v>
      </c>
      <c r="S634"/>
      <c r="T634" s="422"/>
      <c r="U634" s="419">
        <v>32.400000000000006</v>
      </c>
      <c r="V634" s="419">
        <v>186.3</v>
      </c>
      <c r="W634"/>
      <c r="X634"/>
      <c r="Y634"/>
      <c r="Z634"/>
      <c r="AA634"/>
      <c r="AB634"/>
      <c r="AC634"/>
      <c r="AD634"/>
      <c r="AE634"/>
      <c r="AF634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</row>
    <row r="635" spans="1:58" ht="13" customHeight="1" x14ac:dyDescent="0.25">
      <c r="A635"/>
      <c r="B635" s="475" t="s">
        <v>3586</v>
      </c>
      <c r="C635" s="475" t="s">
        <v>791</v>
      </c>
      <c r="D635" s="473" t="s">
        <v>768</v>
      </c>
      <c r="E635" s="473" t="s">
        <v>635</v>
      </c>
      <c r="F635" s="474" t="s">
        <v>746</v>
      </c>
      <c r="G635" s="415"/>
      <c r="H635" s="416">
        <v>54</v>
      </c>
      <c r="I635" s="418"/>
      <c r="J635" s="418"/>
      <c r="K635" s="76"/>
      <c r="L635" s="417">
        <f>(H635*2.7)</f>
        <v>145.80000000000001</v>
      </c>
      <c r="M635" s="418"/>
      <c r="N635" s="418"/>
      <c r="O635"/>
      <c r="P635" s="417">
        <v>146</v>
      </c>
      <c r="Q635" s="418"/>
      <c r="R635" s="418"/>
      <c r="S635"/>
      <c r="T635" s="419">
        <v>145.80000000000001</v>
      </c>
      <c r="U635" s="420"/>
      <c r="V635" s="420"/>
      <c r="W635"/>
      <c r="X635"/>
      <c r="Y635"/>
      <c r="Z635"/>
      <c r="AA635"/>
      <c r="AB635"/>
      <c r="AC635"/>
      <c r="AD635"/>
      <c r="AE635"/>
      <c r="AF635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</row>
    <row r="636" spans="1:58" ht="13" customHeight="1" x14ac:dyDescent="0.25">
      <c r="A636"/>
      <c r="B636" s="472" t="s">
        <v>2866</v>
      </c>
      <c r="C636" s="472" t="s">
        <v>2867</v>
      </c>
      <c r="D636" s="473" t="s">
        <v>752</v>
      </c>
      <c r="E636" s="473" t="s">
        <v>635</v>
      </c>
      <c r="F636" s="474" t="s">
        <v>754</v>
      </c>
      <c r="G636" s="415"/>
      <c r="H636" s="421"/>
      <c r="I636" s="355">
        <v>11</v>
      </c>
      <c r="J636" s="355">
        <v>66.67</v>
      </c>
      <c r="K636" s="76"/>
      <c r="L636" s="417">
        <f>(H636*2.7)</f>
        <v>0</v>
      </c>
      <c r="M636" s="417">
        <f>(I636*$L$1)</f>
        <v>0</v>
      </c>
      <c r="N636" s="417">
        <f>(J636*$M$1)</f>
        <v>0</v>
      </c>
      <c r="O636"/>
      <c r="P636" s="418"/>
      <c r="Q636" s="417">
        <v>30</v>
      </c>
      <c r="R636" s="417">
        <v>181</v>
      </c>
      <c r="S636"/>
      <c r="T636" s="422"/>
      <c r="U636" s="419">
        <v>29.700000000000003</v>
      </c>
      <c r="V636" s="419">
        <v>180.00900000000001</v>
      </c>
      <c r="W636"/>
      <c r="X636"/>
      <c r="Y636"/>
      <c r="Z636"/>
      <c r="AA636"/>
      <c r="AB636"/>
      <c r="AC636"/>
      <c r="AD636"/>
      <c r="AE636"/>
      <c r="AF636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</row>
    <row r="637" spans="1:58" ht="13" customHeight="1" x14ac:dyDescent="0.25">
      <c r="A637"/>
      <c r="B637" s="475" t="s">
        <v>4091</v>
      </c>
      <c r="C637" s="475" t="s">
        <v>529</v>
      </c>
      <c r="D637" s="473" t="s">
        <v>824</v>
      </c>
      <c r="E637" s="473" t="s">
        <v>635</v>
      </c>
      <c r="F637" s="474" t="s">
        <v>754</v>
      </c>
      <c r="G637" s="415"/>
      <c r="H637" s="421"/>
      <c r="I637" s="355">
        <v>11</v>
      </c>
      <c r="J637" s="355">
        <v>55</v>
      </c>
      <c r="K637" s="76"/>
      <c r="L637" s="417">
        <f>(H637*2.7)</f>
        <v>0</v>
      </c>
      <c r="M637" s="417">
        <f>(I637*$L$1)</f>
        <v>0</v>
      </c>
      <c r="N637" s="417">
        <f>(J637*$M$1)</f>
        <v>0</v>
      </c>
      <c r="O637"/>
      <c r="P637" s="418"/>
      <c r="Q637" s="417">
        <v>30</v>
      </c>
      <c r="R637" s="417">
        <v>149</v>
      </c>
      <c r="S637"/>
      <c r="T637" s="422"/>
      <c r="U637" s="419">
        <v>29.700000000000003</v>
      </c>
      <c r="V637" s="419">
        <v>148.5</v>
      </c>
      <c r="W637"/>
      <c r="X637"/>
      <c r="Y637"/>
      <c r="Z637"/>
      <c r="AA637"/>
      <c r="AB637"/>
      <c r="AC637"/>
      <c r="AD637"/>
      <c r="AE637"/>
      <c r="AF637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</row>
    <row r="638" spans="1:58" ht="13" customHeight="1" x14ac:dyDescent="0.25">
      <c r="A638"/>
      <c r="B638" s="472" t="s">
        <v>3543</v>
      </c>
      <c r="C638" s="472" t="s">
        <v>3544</v>
      </c>
      <c r="D638" s="473" t="s">
        <v>756</v>
      </c>
      <c r="E638" s="473" t="s">
        <v>635</v>
      </c>
      <c r="F638" s="474" t="s">
        <v>466</v>
      </c>
      <c r="G638" s="415"/>
      <c r="H638" s="416">
        <v>12</v>
      </c>
      <c r="I638" s="418"/>
      <c r="J638" s="418"/>
      <c r="K638" s="76"/>
      <c r="L638" s="429">
        <f>(H638*2.7)</f>
        <v>32.400000000000006</v>
      </c>
      <c r="M638" s="429">
        <f>(I638*2.7)</f>
        <v>0</v>
      </c>
      <c r="N638" s="429">
        <f>(J638*2.7)</f>
        <v>0</v>
      </c>
      <c r="O638" s="76"/>
      <c r="P638" s="429">
        <v>33</v>
      </c>
      <c r="Q638" s="365"/>
      <c r="R638" s="365"/>
      <c r="S638" s="76"/>
      <c r="T638" s="430">
        <v>32.400000000000006</v>
      </c>
      <c r="U638" s="420"/>
      <c r="V638" s="420"/>
      <c r="W638"/>
      <c r="X638"/>
      <c r="Y638"/>
      <c r="Z638"/>
      <c r="AA638"/>
      <c r="AB638"/>
      <c r="AC638"/>
      <c r="AD638"/>
      <c r="AE638"/>
      <c r="AF638"/>
      <c r="AG638" s="387"/>
      <c r="AH638" s="387"/>
      <c r="AI638" s="387"/>
      <c r="AJ638" s="387"/>
      <c r="AK638" s="387"/>
      <c r="AL638" s="387"/>
      <c r="AM638" s="387"/>
      <c r="AN638" s="387"/>
      <c r="AO638" s="387"/>
      <c r="AP638" s="387"/>
      <c r="AQ638" s="387"/>
      <c r="AR638" s="387"/>
      <c r="AS638" s="387"/>
      <c r="AT638" s="387"/>
      <c r="AU638" s="387"/>
      <c r="AV638" s="387"/>
      <c r="AW638" s="387"/>
      <c r="AX638" s="387"/>
      <c r="AY638" s="387"/>
      <c r="AZ638" s="387"/>
      <c r="BA638" s="387"/>
      <c r="BB638" s="387"/>
      <c r="BC638" s="387"/>
      <c r="BD638" s="387"/>
      <c r="BE638" s="387"/>
      <c r="BF638" s="387"/>
    </row>
    <row r="639" spans="1:58" ht="13" customHeight="1" x14ac:dyDescent="0.25">
      <c r="A639"/>
      <c r="B639" s="472" t="s">
        <v>2583</v>
      </c>
      <c r="C639" s="472" t="s">
        <v>638</v>
      </c>
      <c r="D639" s="473" t="s">
        <v>748</v>
      </c>
      <c r="E639" s="473" t="s">
        <v>635</v>
      </c>
      <c r="F639" s="474" t="s">
        <v>796</v>
      </c>
      <c r="G639" s="415"/>
      <c r="H639" s="416">
        <v>48</v>
      </c>
      <c r="I639" s="418"/>
      <c r="J639" s="418"/>
      <c r="K639" s="76"/>
      <c r="L639" s="417">
        <f>(H639*2.7)</f>
        <v>129.60000000000002</v>
      </c>
      <c r="M639" s="418"/>
      <c r="N639" s="418"/>
      <c r="O639"/>
      <c r="P639" s="417">
        <v>130</v>
      </c>
      <c r="Q639" s="418"/>
      <c r="R639" s="418"/>
      <c r="S639"/>
      <c r="T639" s="419">
        <v>129.60000000000002</v>
      </c>
      <c r="U639" s="420"/>
      <c r="V639" s="420"/>
      <c r="W639"/>
      <c r="X639"/>
      <c r="Y639"/>
      <c r="Z639"/>
      <c r="AA639"/>
      <c r="AB639"/>
      <c r="AC639"/>
      <c r="AD639"/>
      <c r="AE639"/>
      <c r="AF63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</row>
    <row r="640" spans="1:58" ht="13" customHeight="1" x14ac:dyDescent="0.25">
      <c r="A640"/>
      <c r="B640" s="475" t="s">
        <v>2274</v>
      </c>
      <c r="C640" s="475" t="s">
        <v>1722</v>
      </c>
      <c r="D640" s="473" t="s">
        <v>783</v>
      </c>
      <c r="E640" s="473" t="s">
        <v>635</v>
      </c>
      <c r="F640" s="474" t="s">
        <v>754</v>
      </c>
      <c r="G640" s="415"/>
      <c r="H640" s="421"/>
      <c r="I640" s="358">
        <v>11</v>
      </c>
      <c r="J640" s="355">
        <v>51.67</v>
      </c>
      <c r="K640" s="76"/>
      <c r="L640" s="417">
        <f>(H640*2.7)</f>
        <v>0</v>
      </c>
      <c r="M640" s="417">
        <f>(I640*$L$1)</f>
        <v>0</v>
      </c>
      <c r="N640" s="417">
        <f>(J640*$M$1)</f>
        <v>0</v>
      </c>
      <c r="O640"/>
      <c r="P640" s="418"/>
      <c r="Q640" s="417">
        <v>30</v>
      </c>
      <c r="R640" s="417">
        <v>140</v>
      </c>
      <c r="S640"/>
      <c r="T640" s="422"/>
      <c r="U640" s="419">
        <v>29.700000000000003</v>
      </c>
      <c r="V640" s="419">
        <v>139.50900000000001</v>
      </c>
      <c r="W640"/>
      <c r="X640"/>
      <c r="Y640"/>
      <c r="Z640"/>
      <c r="AA640"/>
      <c r="AB640"/>
      <c r="AC640"/>
      <c r="AD640"/>
      <c r="AE640"/>
      <c r="AF640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</row>
    <row r="641" spans="1:58" ht="13" customHeight="1" x14ac:dyDescent="0.25">
      <c r="A641"/>
      <c r="B641" s="472" t="s">
        <v>3942</v>
      </c>
      <c r="C641" s="472" t="s">
        <v>4774</v>
      </c>
      <c r="D641" s="473" t="s">
        <v>764</v>
      </c>
      <c r="E641" s="473" t="s">
        <v>635</v>
      </c>
      <c r="F641" s="474" t="s">
        <v>772</v>
      </c>
      <c r="G641" s="415"/>
      <c r="H641" s="426">
        <v>7</v>
      </c>
      <c r="I641" s="418"/>
      <c r="J641" s="418"/>
      <c r="K641" s="76"/>
      <c r="L641" s="417">
        <f>(H641*2.7)</f>
        <v>18.900000000000002</v>
      </c>
      <c r="M641" s="418"/>
      <c r="N641" s="418"/>
      <c r="O641"/>
      <c r="P641" s="417">
        <v>19</v>
      </c>
      <c r="Q641" s="418"/>
      <c r="R641" s="418"/>
      <c r="S641"/>
      <c r="T641" s="419">
        <v>18.900000000000002</v>
      </c>
      <c r="U641" s="420"/>
      <c r="V641" s="420"/>
      <c r="W641"/>
      <c r="X641"/>
      <c r="Y641"/>
      <c r="Z641"/>
      <c r="AA641"/>
      <c r="AB641"/>
      <c r="AC641"/>
      <c r="AD641"/>
      <c r="AE641"/>
      <c r="AF641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</row>
    <row r="642" spans="1:58" ht="13" customHeight="1" x14ac:dyDescent="0.25">
      <c r="A642"/>
      <c r="B642" s="472" t="s">
        <v>1312</v>
      </c>
      <c r="C642" s="472" t="s">
        <v>677</v>
      </c>
      <c r="D642" s="473" t="s">
        <v>750</v>
      </c>
      <c r="E642" s="478" t="s">
        <v>635</v>
      </c>
      <c r="F642" s="476" t="s">
        <v>743</v>
      </c>
      <c r="G642" s="425"/>
      <c r="H642" s="523"/>
      <c r="I642" s="429">
        <v>0</v>
      </c>
      <c r="J642" s="429">
        <v>28</v>
      </c>
      <c r="K642" s="76"/>
      <c r="L642" s="429">
        <f>(H642*2.7)</f>
        <v>0</v>
      </c>
      <c r="M642" s="429">
        <f>(I642*2.7)</f>
        <v>0</v>
      </c>
      <c r="N642" s="429">
        <f>(J642*2.7)</f>
        <v>75.600000000000009</v>
      </c>
      <c r="O642" s="76"/>
      <c r="P642" s="429"/>
      <c r="Q642" s="365"/>
      <c r="R642" s="365"/>
      <c r="S642" s="76"/>
      <c r="T642" s="422"/>
      <c r="U642" s="430">
        <f>(M642)</f>
        <v>0</v>
      </c>
      <c r="V642" s="430">
        <f>(N642)</f>
        <v>75.600000000000009</v>
      </c>
      <c r="W642"/>
      <c r="X642"/>
      <c r="Y642"/>
      <c r="Z642"/>
      <c r="AA642"/>
      <c r="AB642"/>
      <c r="AC642"/>
      <c r="AD642"/>
      <c r="AE642"/>
      <c r="AF642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</row>
    <row r="643" spans="1:58" ht="13" customHeight="1" x14ac:dyDescent="0.25">
      <c r="A643"/>
      <c r="B643" s="475" t="s">
        <v>5017</v>
      </c>
      <c r="C643" s="475" t="s">
        <v>540</v>
      </c>
      <c r="D643" s="473" t="s">
        <v>750</v>
      </c>
      <c r="E643" s="473" t="s">
        <v>635</v>
      </c>
      <c r="F643" s="474" t="s">
        <v>746</v>
      </c>
      <c r="G643" s="415"/>
      <c r="H643" s="416">
        <v>40</v>
      </c>
      <c r="I643" s="418"/>
      <c r="J643" s="418"/>
      <c r="K643" s="76"/>
      <c r="L643" s="429">
        <f>(H643*2.7)</f>
        <v>108</v>
      </c>
      <c r="M643" s="429">
        <f>(I643*2.7)</f>
        <v>0</v>
      </c>
      <c r="N643" s="429">
        <f>(J643*2.7)</f>
        <v>0</v>
      </c>
      <c r="O643" s="76"/>
      <c r="P643" s="365"/>
      <c r="Q643" s="429"/>
      <c r="R643" s="429"/>
      <c r="S643" s="76"/>
      <c r="T643" s="430">
        <f>(L643)</f>
        <v>108</v>
      </c>
      <c r="U643" s="420"/>
      <c r="V643" s="420"/>
      <c r="W643"/>
      <c r="X643"/>
      <c r="Y643"/>
      <c r="Z643"/>
      <c r="AA643"/>
      <c r="AB643"/>
      <c r="AC643"/>
      <c r="AD643"/>
      <c r="AE643"/>
      <c r="AF643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</row>
    <row r="644" spans="1:58" ht="13" customHeight="1" x14ac:dyDescent="0.25">
      <c r="A644"/>
      <c r="B644" s="475" t="s">
        <v>2341</v>
      </c>
      <c r="C644" s="475" t="s">
        <v>666</v>
      </c>
      <c r="D644" s="473" t="s">
        <v>758</v>
      </c>
      <c r="E644" s="473" t="s">
        <v>635</v>
      </c>
      <c r="F644" s="474" t="s">
        <v>762</v>
      </c>
      <c r="G644" s="415"/>
      <c r="H644" s="416">
        <v>49</v>
      </c>
      <c r="I644" s="418"/>
      <c r="J644" s="418"/>
      <c r="K644" s="76"/>
      <c r="L644" s="417">
        <f>(H644*2.7)</f>
        <v>132.30000000000001</v>
      </c>
      <c r="M644" s="418"/>
      <c r="N644" s="418"/>
      <c r="O644"/>
      <c r="P644" s="417">
        <v>133</v>
      </c>
      <c r="Q644" s="418"/>
      <c r="R644" s="418"/>
      <c r="S644"/>
      <c r="T644" s="419">
        <v>132.30000000000001</v>
      </c>
      <c r="U644" s="420"/>
      <c r="V644" s="420"/>
      <c r="W644"/>
      <c r="X644"/>
      <c r="Y644"/>
      <c r="Z644"/>
      <c r="AA644"/>
      <c r="AB644"/>
      <c r="AC644"/>
      <c r="AD644"/>
      <c r="AE644"/>
      <c r="AF644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</row>
    <row r="645" spans="1:58" ht="13" customHeight="1" x14ac:dyDescent="0.25">
      <c r="A645"/>
      <c r="B645" s="472" t="s">
        <v>787</v>
      </c>
      <c r="C645" s="472" t="s">
        <v>675</v>
      </c>
      <c r="D645" s="473" t="s">
        <v>647</v>
      </c>
      <c r="E645" s="473" t="s">
        <v>635</v>
      </c>
      <c r="F645" s="474" t="s">
        <v>796</v>
      </c>
      <c r="G645" s="415"/>
      <c r="H645" s="426">
        <v>60</v>
      </c>
      <c r="I645" s="418"/>
      <c r="J645" s="418"/>
      <c r="K645" s="76"/>
      <c r="L645" s="417">
        <f>(H645*2.7)</f>
        <v>162</v>
      </c>
      <c r="M645" s="418"/>
      <c r="N645" s="418"/>
      <c r="O645"/>
      <c r="P645" s="417">
        <v>0</v>
      </c>
      <c r="Q645" s="418"/>
      <c r="R645" s="418"/>
      <c r="S645"/>
      <c r="T645" s="419">
        <v>162</v>
      </c>
      <c r="U645" s="420"/>
      <c r="V645" s="420"/>
      <c r="W645"/>
      <c r="X645"/>
      <c r="Y645"/>
      <c r="Z645"/>
      <c r="AA645"/>
      <c r="AB645"/>
      <c r="AC645"/>
      <c r="AD645"/>
      <c r="AE645"/>
      <c r="AF645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</row>
    <row r="646" spans="1:58" ht="13" customHeight="1" x14ac:dyDescent="0.25">
      <c r="A646"/>
      <c r="B646" s="472" t="s">
        <v>5041</v>
      </c>
      <c r="C646" s="472" t="s">
        <v>184</v>
      </c>
      <c r="D646" s="473" t="s">
        <v>784</v>
      </c>
      <c r="E646" s="478" t="s">
        <v>635</v>
      </c>
      <c r="F646" s="476" t="s">
        <v>743</v>
      </c>
      <c r="G646" s="425"/>
      <c r="H646" s="421"/>
      <c r="I646" s="429">
        <v>4</v>
      </c>
      <c r="J646" s="429">
        <v>31.67</v>
      </c>
      <c r="K646" s="76"/>
      <c r="L646" s="429">
        <f>(H646*2.7)</f>
        <v>0</v>
      </c>
      <c r="M646" s="429">
        <f>(I646*2.7)</f>
        <v>10.8</v>
      </c>
      <c r="N646" s="429">
        <f>(J646*2.7)</f>
        <v>85.509000000000015</v>
      </c>
      <c r="O646" s="76"/>
      <c r="P646" s="429"/>
      <c r="Q646" s="365"/>
      <c r="R646" s="365"/>
      <c r="S646" s="76"/>
      <c r="T646" s="422"/>
      <c r="U646" s="430">
        <f>(M646)</f>
        <v>10.8</v>
      </c>
      <c r="V646" s="430">
        <f>(N646)</f>
        <v>85.509000000000015</v>
      </c>
      <c r="W646"/>
      <c r="X646"/>
      <c r="Y646"/>
      <c r="Z646"/>
      <c r="AA646"/>
      <c r="AB646"/>
      <c r="AC646"/>
      <c r="AD646"/>
      <c r="AE646"/>
      <c r="AF646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</row>
    <row r="647" spans="1:58" ht="13" customHeight="1" x14ac:dyDescent="0.25">
      <c r="A647"/>
      <c r="B647" s="472" t="s">
        <v>3948</v>
      </c>
      <c r="C647" s="472" t="s">
        <v>702</v>
      </c>
      <c r="D647" s="473" t="s">
        <v>756</v>
      </c>
      <c r="E647" s="473" t="s">
        <v>635</v>
      </c>
      <c r="F647" s="474" t="s">
        <v>746</v>
      </c>
      <c r="G647" s="415"/>
      <c r="H647" s="416">
        <v>53</v>
      </c>
      <c r="I647" s="418"/>
      <c r="J647" s="418"/>
      <c r="K647" s="76"/>
      <c r="L647" s="417">
        <f>(H647*2.7)</f>
        <v>143.10000000000002</v>
      </c>
      <c r="M647" s="418"/>
      <c r="N647" s="418"/>
      <c r="O647"/>
      <c r="P647" s="417">
        <v>144</v>
      </c>
      <c r="Q647" s="418"/>
      <c r="R647" s="418"/>
      <c r="S647"/>
      <c r="T647" s="419">
        <v>143.10000000000002</v>
      </c>
      <c r="U647" s="420"/>
      <c r="V647" s="420"/>
      <c r="W647"/>
      <c r="X647"/>
      <c r="Y647"/>
      <c r="Z647"/>
      <c r="AA647"/>
      <c r="AB647"/>
      <c r="AC647"/>
      <c r="AD647"/>
      <c r="AE647"/>
      <c r="AF647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</row>
    <row r="648" spans="1:58" ht="13" customHeight="1" x14ac:dyDescent="0.25">
      <c r="A648"/>
      <c r="B648" s="472" t="s">
        <v>3186</v>
      </c>
      <c r="C648" s="472" t="s">
        <v>16</v>
      </c>
      <c r="D648" s="473" t="s">
        <v>1641</v>
      </c>
      <c r="E648" s="473" t="s">
        <v>3143</v>
      </c>
      <c r="F648" s="474" t="s">
        <v>796</v>
      </c>
      <c r="G648" s="415"/>
      <c r="H648" s="416">
        <v>51</v>
      </c>
      <c r="I648" s="418"/>
      <c r="J648" s="418"/>
      <c r="K648" s="76"/>
      <c r="L648" s="429">
        <f>(H648*2.7)</f>
        <v>137.70000000000002</v>
      </c>
      <c r="M648" s="429">
        <f>(I648*2.7)</f>
        <v>0</v>
      </c>
      <c r="N648" s="429">
        <f>(J648*2.7)</f>
        <v>0</v>
      </c>
      <c r="O648" s="76"/>
      <c r="P648" s="429">
        <v>138</v>
      </c>
      <c r="Q648" s="365"/>
      <c r="R648" s="365"/>
      <c r="S648" s="76"/>
      <c r="T648" s="430">
        <v>137.70000000000002</v>
      </c>
      <c r="U648" s="420"/>
      <c r="V648" s="420"/>
      <c r="W648"/>
      <c r="X648"/>
      <c r="Y648"/>
      <c r="Z648"/>
      <c r="AA648"/>
      <c r="AB648"/>
      <c r="AC648"/>
      <c r="AD648"/>
      <c r="AE648"/>
      <c r="AF648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</row>
    <row r="649" spans="1:58" ht="13" customHeight="1" x14ac:dyDescent="0.25">
      <c r="A649"/>
      <c r="B649" s="472" t="s">
        <v>4836</v>
      </c>
      <c r="C649" s="472" t="s">
        <v>606</v>
      </c>
      <c r="D649" s="473" t="s">
        <v>777</v>
      </c>
      <c r="E649" s="473" t="s">
        <v>3143</v>
      </c>
      <c r="F649" s="476" t="s">
        <v>746</v>
      </c>
      <c r="G649" s="425"/>
      <c r="H649" s="416">
        <v>23</v>
      </c>
      <c r="I649" s="418"/>
      <c r="J649" s="418"/>
      <c r="K649" s="76"/>
      <c r="L649" s="429">
        <f>(H649*2.7)</f>
        <v>62.1</v>
      </c>
      <c r="M649" s="429">
        <f>(I649*2.7)</f>
        <v>0</v>
      </c>
      <c r="N649" s="429">
        <f>(J649*2.7)</f>
        <v>0</v>
      </c>
      <c r="O649" s="76"/>
      <c r="P649" s="429"/>
      <c r="Q649" s="365"/>
      <c r="R649" s="365"/>
      <c r="S649" s="76"/>
      <c r="T649" s="430">
        <f>(L649)</f>
        <v>62.1</v>
      </c>
      <c r="U649" s="420"/>
      <c r="V649" s="420"/>
      <c r="W649"/>
      <c r="X649"/>
      <c r="Y649"/>
      <c r="Z649"/>
      <c r="AA649"/>
      <c r="AB649"/>
      <c r="AC649"/>
      <c r="AD649"/>
      <c r="AE649"/>
      <c r="AF64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</row>
    <row r="650" spans="1:58" ht="13" customHeight="1" x14ac:dyDescent="0.25">
      <c r="A650"/>
      <c r="B650" s="472" t="s">
        <v>462</v>
      </c>
      <c r="C650" s="472" t="s">
        <v>579</v>
      </c>
      <c r="D650" s="473" t="s">
        <v>824</v>
      </c>
      <c r="E650" s="473" t="s">
        <v>3143</v>
      </c>
      <c r="F650" s="474" t="s">
        <v>746</v>
      </c>
      <c r="G650" s="415"/>
      <c r="H650" s="416">
        <v>46</v>
      </c>
      <c r="I650" s="418"/>
      <c r="J650" s="418"/>
      <c r="K650" s="76"/>
      <c r="L650" s="417">
        <f>(H650*2.7)</f>
        <v>124.2</v>
      </c>
      <c r="M650" s="418"/>
      <c r="N650" s="418"/>
      <c r="O650"/>
      <c r="P650" s="417">
        <v>125</v>
      </c>
      <c r="Q650" s="418"/>
      <c r="R650" s="418"/>
      <c r="S650"/>
      <c r="T650" s="419">
        <v>124.2</v>
      </c>
      <c r="U650" s="420"/>
      <c r="V650" s="420"/>
      <c r="W650"/>
      <c r="X650"/>
      <c r="Y650"/>
      <c r="Z650"/>
      <c r="AA650"/>
      <c r="AB650"/>
      <c r="AC650"/>
      <c r="AD650"/>
      <c r="AE650"/>
      <c r="AF650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</row>
    <row r="651" spans="1:58" ht="13" customHeight="1" x14ac:dyDescent="0.25">
      <c r="A651"/>
      <c r="B651" s="472" t="s">
        <v>1285</v>
      </c>
      <c r="C651" s="472" t="s">
        <v>1286</v>
      </c>
      <c r="D651" s="473" t="s">
        <v>745</v>
      </c>
      <c r="E651" s="473" t="s">
        <v>3143</v>
      </c>
      <c r="F651" s="474" t="s">
        <v>754</v>
      </c>
      <c r="G651" s="415"/>
      <c r="H651" s="421"/>
      <c r="I651" s="355">
        <v>9</v>
      </c>
      <c r="J651" s="355">
        <v>41.67</v>
      </c>
      <c r="K651" s="76"/>
      <c r="L651" s="417">
        <f>(H651*2.7)</f>
        <v>0</v>
      </c>
      <c r="M651" s="417">
        <f>(I651*$L$1)</f>
        <v>0</v>
      </c>
      <c r="N651" s="417">
        <f>(J651*$M$1)</f>
        <v>0</v>
      </c>
      <c r="O651"/>
      <c r="P651" s="418"/>
      <c r="Q651" s="417">
        <v>25</v>
      </c>
      <c r="R651" s="417">
        <v>113</v>
      </c>
      <c r="S651"/>
      <c r="T651" s="422"/>
      <c r="U651" s="419">
        <v>24.3</v>
      </c>
      <c r="V651" s="419">
        <v>112.50900000000001</v>
      </c>
      <c r="W651"/>
      <c r="X651"/>
      <c r="Y651"/>
      <c r="Z651"/>
      <c r="AA651"/>
      <c r="AB651"/>
      <c r="AC651"/>
      <c r="AD651"/>
      <c r="AE651"/>
      <c r="AF651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</row>
    <row r="652" spans="1:58" ht="13" customHeight="1" x14ac:dyDescent="0.25">
      <c r="A652"/>
      <c r="B652" s="475" t="s">
        <v>1653</v>
      </c>
      <c r="C652" s="475" t="s">
        <v>3596</v>
      </c>
      <c r="D652" s="473" t="s">
        <v>777</v>
      </c>
      <c r="E652" s="473" t="s">
        <v>3143</v>
      </c>
      <c r="F652" s="474" t="s">
        <v>743</v>
      </c>
      <c r="G652" s="415"/>
      <c r="H652" s="421"/>
      <c r="I652" s="355">
        <v>0</v>
      </c>
      <c r="J652" s="355">
        <v>21.67</v>
      </c>
      <c r="K652" s="76"/>
      <c r="L652" s="417">
        <f>(H652*2.7)</f>
        <v>0</v>
      </c>
      <c r="M652" s="417">
        <f>(I652*$L$1)</f>
        <v>0</v>
      </c>
      <c r="N652" s="417">
        <f>(J652*$M$1)</f>
        <v>0</v>
      </c>
      <c r="O652"/>
      <c r="P652" s="418"/>
      <c r="Q652" s="417">
        <f>(M652*$L$1)</f>
        <v>0</v>
      </c>
      <c r="R652" s="417">
        <v>59</v>
      </c>
      <c r="S652"/>
      <c r="T652" s="422"/>
      <c r="U652" s="419">
        <v>0</v>
      </c>
      <c r="V652" s="419">
        <v>58.509000000000007</v>
      </c>
      <c r="W652"/>
      <c r="X652"/>
      <c r="Y652"/>
      <c r="Z652"/>
      <c r="AA652"/>
      <c r="AB652"/>
      <c r="AC652"/>
      <c r="AD652"/>
      <c r="AE652"/>
      <c r="AF652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</row>
    <row r="653" spans="1:58" ht="13" customHeight="1" x14ac:dyDescent="0.25">
      <c r="A653"/>
      <c r="B653" s="472" t="s">
        <v>1403</v>
      </c>
      <c r="C653" s="472" t="s">
        <v>1404</v>
      </c>
      <c r="D653" s="473" t="s">
        <v>758</v>
      </c>
      <c r="E653" s="473" t="s">
        <v>3143</v>
      </c>
      <c r="F653" s="474" t="s">
        <v>743</v>
      </c>
      <c r="G653" s="415"/>
      <c r="H653" s="421"/>
      <c r="I653" s="355">
        <v>0</v>
      </c>
      <c r="J653" s="355">
        <v>11.67</v>
      </c>
      <c r="K653" s="76"/>
      <c r="L653" s="417">
        <f>(H653*2.7)</f>
        <v>0</v>
      </c>
      <c r="M653" s="417">
        <f>(I653*$L$1)</f>
        <v>0</v>
      </c>
      <c r="N653" s="417">
        <f>(J653*$M$1)</f>
        <v>0</v>
      </c>
      <c r="O653"/>
      <c r="P653" s="418"/>
      <c r="Q653" s="417">
        <f>(M653*$L$1)</f>
        <v>0</v>
      </c>
      <c r="R653" s="417">
        <v>32</v>
      </c>
      <c r="S653"/>
      <c r="T653" s="422"/>
      <c r="U653" s="419">
        <v>0</v>
      </c>
      <c r="V653" s="419">
        <v>31.509</v>
      </c>
      <c r="W653"/>
      <c r="X653"/>
      <c r="Y653"/>
      <c r="Z653"/>
      <c r="AA653"/>
      <c r="AB653"/>
      <c r="AC653"/>
      <c r="AD653"/>
      <c r="AE653"/>
      <c r="AF653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</row>
    <row r="654" spans="1:58" ht="13" customHeight="1" x14ac:dyDescent="0.25">
      <c r="A654"/>
      <c r="B654" s="472" t="s">
        <v>4033</v>
      </c>
      <c r="C654" s="472" t="s">
        <v>797</v>
      </c>
      <c r="D654" s="473" t="s">
        <v>814</v>
      </c>
      <c r="E654" s="473" t="s">
        <v>3143</v>
      </c>
      <c r="F654" s="474" t="s">
        <v>743</v>
      </c>
      <c r="G654" s="415"/>
      <c r="H654" s="421"/>
      <c r="I654" s="355">
        <v>0</v>
      </c>
      <c r="J654" s="355">
        <v>29.67</v>
      </c>
      <c r="K654" s="76"/>
      <c r="L654" s="429">
        <f>(H654*2.7)</f>
        <v>0</v>
      </c>
      <c r="M654" s="429">
        <f>(I654*2.7)</f>
        <v>0</v>
      </c>
      <c r="N654" s="429">
        <f>(J654*2.7)</f>
        <v>80.109000000000009</v>
      </c>
      <c r="O654" s="76"/>
      <c r="P654" s="365"/>
      <c r="Q654" s="429">
        <f>(M654*$L$1)</f>
        <v>0</v>
      </c>
      <c r="R654" s="429">
        <v>81</v>
      </c>
      <c r="S654" s="76"/>
      <c r="T654" s="422"/>
      <c r="U654" s="430">
        <v>0</v>
      </c>
      <c r="V654" s="430">
        <v>80.109000000000009</v>
      </c>
      <c r="W654"/>
      <c r="X654"/>
      <c r="Y654"/>
      <c r="Z654"/>
      <c r="AA654"/>
      <c r="AB654"/>
      <c r="AC654"/>
      <c r="AD654"/>
      <c r="AE654"/>
      <c r="AF654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</row>
    <row r="655" spans="1:58" ht="13" customHeight="1" x14ac:dyDescent="0.25">
      <c r="A655"/>
      <c r="B655" s="472" t="s">
        <v>2592</v>
      </c>
      <c r="C655" s="472" t="s">
        <v>415</v>
      </c>
      <c r="D655" s="473" t="s">
        <v>764</v>
      </c>
      <c r="E655" s="473" t="s">
        <v>3143</v>
      </c>
      <c r="F655" s="474" t="s">
        <v>762</v>
      </c>
      <c r="G655" s="415"/>
      <c r="H655" s="416">
        <v>9</v>
      </c>
      <c r="I655" s="418"/>
      <c r="J655" s="418"/>
      <c r="K655" s="76"/>
      <c r="L655" s="417">
        <f>(H655*2.7)</f>
        <v>24.3</v>
      </c>
      <c r="M655" s="418"/>
      <c r="N655" s="418"/>
      <c r="O655"/>
      <c r="P655" s="417">
        <v>25</v>
      </c>
      <c r="Q655" s="418"/>
      <c r="R655" s="418"/>
      <c r="S655"/>
      <c r="T655" s="419">
        <v>24.3</v>
      </c>
      <c r="U655" s="420"/>
      <c r="V655" s="420"/>
      <c r="W655"/>
      <c r="X655"/>
      <c r="Y655"/>
      <c r="Z655"/>
      <c r="AA655"/>
      <c r="AB655"/>
      <c r="AC655"/>
      <c r="AD655"/>
      <c r="AE655"/>
      <c r="AF655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</row>
    <row r="656" spans="1:58" ht="13" customHeight="1" x14ac:dyDescent="0.25">
      <c r="A656"/>
      <c r="B656" s="472" t="s">
        <v>1770</v>
      </c>
      <c r="C656" s="472" t="s">
        <v>820</v>
      </c>
      <c r="D656" s="473" t="s">
        <v>667</v>
      </c>
      <c r="E656" s="473" t="s">
        <v>3143</v>
      </c>
      <c r="F656" s="474" t="s">
        <v>762</v>
      </c>
      <c r="G656" s="415"/>
      <c r="H656" s="416">
        <v>44</v>
      </c>
      <c r="I656" s="418"/>
      <c r="J656" s="418"/>
      <c r="K656" s="76"/>
      <c r="L656" s="417">
        <f>(H656*2.7)</f>
        <v>118.80000000000001</v>
      </c>
      <c r="M656" s="418"/>
      <c r="N656" s="418"/>
      <c r="O656"/>
      <c r="P656" s="417">
        <v>119</v>
      </c>
      <c r="Q656" s="418"/>
      <c r="R656" s="418"/>
      <c r="S656"/>
      <c r="T656" s="419">
        <v>118.80000000000001</v>
      </c>
      <c r="U656" s="420"/>
      <c r="V656" s="420"/>
      <c r="W656" s="76"/>
      <c r="X656"/>
      <c r="Y656"/>
      <c r="Z656"/>
      <c r="AA656"/>
      <c r="AB656"/>
      <c r="AC656"/>
      <c r="AD656"/>
      <c r="AE656"/>
      <c r="AF656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</row>
    <row r="657" spans="1:58" ht="13" customHeight="1" x14ac:dyDescent="0.25">
      <c r="A657"/>
      <c r="B657" s="472" t="s">
        <v>1717</v>
      </c>
      <c r="C657" s="472" t="s">
        <v>621</v>
      </c>
      <c r="D657" s="473" t="s">
        <v>752</v>
      </c>
      <c r="E657" s="473" t="s">
        <v>3143</v>
      </c>
      <c r="F657" s="474" t="s">
        <v>762</v>
      </c>
      <c r="G657" s="415"/>
      <c r="H657" s="416">
        <v>28</v>
      </c>
      <c r="I657" s="418"/>
      <c r="J657" s="418"/>
      <c r="K657" s="76"/>
      <c r="L657" s="417">
        <f>(H657*2.7)</f>
        <v>75.600000000000009</v>
      </c>
      <c r="M657" s="418"/>
      <c r="N657" s="418"/>
      <c r="O657"/>
      <c r="P657" s="417">
        <v>76</v>
      </c>
      <c r="Q657" s="418"/>
      <c r="R657" s="418"/>
      <c r="S657"/>
      <c r="T657" s="419">
        <v>75.600000000000009</v>
      </c>
      <c r="U657" s="420"/>
      <c r="V657" s="420"/>
      <c r="W657"/>
      <c r="X657"/>
      <c r="Y657"/>
      <c r="Z657"/>
      <c r="AA657"/>
      <c r="AB657"/>
      <c r="AC657"/>
      <c r="AD657"/>
      <c r="AE657"/>
      <c r="AF657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</row>
    <row r="658" spans="1:58" ht="13" customHeight="1" x14ac:dyDescent="0.25">
      <c r="A658"/>
      <c r="B658" s="472" t="s">
        <v>4884</v>
      </c>
      <c r="C658" s="472" t="s">
        <v>4885</v>
      </c>
      <c r="D658" s="473" t="s">
        <v>736</v>
      </c>
      <c r="E658" s="473" t="s">
        <v>3143</v>
      </c>
      <c r="F658" s="476" t="s">
        <v>743</v>
      </c>
      <c r="G658" s="425"/>
      <c r="H658" s="421"/>
      <c r="I658" s="429">
        <v>0</v>
      </c>
      <c r="J658" s="429">
        <v>24.67</v>
      </c>
      <c r="K658" s="76"/>
      <c r="L658" s="429">
        <f>(H658*2.7)</f>
        <v>0</v>
      </c>
      <c r="M658" s="429">
        <f>(I658*2.7)</f>
        <v>0</v>
      </c>
      <c r="N658" s="429">
        <f>(J658*2.7)</f>
        <v>66.609000000000009</v>
      </c>
      <c r="O658" s="76"/>
      <c r="P658" s="429"/>
      <c r="Q658" s="365"/>
      <c r="R658" s="365"/>
      <c r="S658" s="76"/>
      <c r="T658" s="422"/>
      <c r="U658" s="430">
        <f>(M658)</f>
        <v>0</v>
      </c>
      <c r="V658" s="430">
        <f>(N658)</f>
        <v>66.609000000000009</v>
      </c>
      <c r="W658"/>
      <c r="X658"/>
      <c r="Y658"/>
      <c r="Z658"/>
      <c r="AA658"/>
      <c r="AB658"/>
      <c r="AC658"/>
      <c r="AD658"/>
      <c r="AE658"/>
      <c r="AF658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</row>
    <row r="659" spans="1:58" ht="13" customHeight="1" x14ac:dyDescent="0.25">
      <c r="A659"/>
      <c r="B659" s="472" t="s">
        <v>2894</v>
      </c>
      <c r="C659" s="472" t="s">
        <v>579</v>
      </c>
      <c r="D659" s="473" t="s">
        <v>814</v>
      </c>
      <c r="E659" s="473" t="s">
        <v>3143</v>
      </c>
      <c r="F659" s="474" t="s">
        <v>754</v>
      </c>
      <c r="G659" s="415"/>
      <c r="H659" s="523"/>
      <c r="I659" s="355">
        <v>10</v>
      </c>
      <c r="J659" s="355">
        <v>27.67</v>
      </c>
      <c r="K659" s="76"/>
      <c r="L659" s="429">
        <f>(H659*2.7)</f>
        <v>0</v>
      </c>
      <c r="M659" s="429">
        <f>(I659*$L$1)</f>
        <v>0</v>
      </c>
      <c r="N659" s="429">
        <f>(J659*$M$1)</f>
        <v>0</v>
      </c>
      <c r="O659" s="76"/>
      <c r="P659" s="365"/>
      <c r="Q659" s="429">
        <v>27</v>
      </c>
      <c r="R659" s="429">
        <v>75</v>
      </c>
      <c r="S659" s="76"/>
      <c r="T659" s="422"/>
      <c r="U659" s="430">
        <v>27</v>
      </c>
      <c r="V659" s="430">
        <v>74.709000000000003</v>
      </c>
      <c r="W659"/>
      <c r="X659"/>
      <c r="Y659"/>
      <c r="Z659"/>
      <c r="AA659"/>
      <c r="AB659"/>
      <c r="AC659"/>
      <c r="AD659"/>
      <c r="AE659"/>
      <c r="AF65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</row>
    <row r="660" spans="1:58" ht="13" customHeight="1" x14ac:dyDescent="0.25">
      <c r="A660"/>
      <c r="B660" s="472" t="s">
        <v>1293</v>
      </c>
      <c r="C660" s="472" t="s">
        <v>5356</v>
      </c>
      <c r="D660" s="473" t="s">
        <v>736</v>
      </c>
      <c r="E660" s="473" t="s">
        <v>3143</v>
      </c>
      <c r="F660" s="474" t="s">
        <v>772</v>
      </c>
      <c r="G660" s="415"/>
      <c r="H660" s="416">
        <v>40</v>
      </c>
      <c r="I660" s="418"/>
      <c r="J660" s="418"/>
      <c r="K660" s="76"/>
      <c r="L660" s="429">
        <f>(H660*2.7)</f>
        <v>108</v>
      </c>
      <c r="M660" s="429">
        <f>(I660*2.7)</f>
        <v>0</v>
      </c>
      <c r="N660" s="429">
        <f>(J660*2.7)</f>
        <v>0</v>
      </c>
      <c r="O660" s="76"/>
      <c r="P660" s="365"/>
      <c r="Q660" s="429">
        <v>30</v>
      </c>
      <c r="R660" s="429">
        <v>23</v>
      </c>
      <c r="S660" s="76"/>
      <c r="T660" s="430">
        <v>108</v>
      </c>
      <c r="U660" s="420"/>
      <c r="V660" s="420"/>
      <c r="W660"/>
      <c r="X660"/>
      <c r="Y660"/>
      <c r="Z660"/>
      <c r="AA660"/>
      <c r="AB660"/>
      <c r="AC660"/>
      <c r="AD660"/>
      <c r="AE660"/>
      <c r="AF660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</row>
    <row r="661" spans="1:58" ht="13" customHeight="1" x14ac:dyDescent="0.25">
      <c r="A661"/>
      <c r="B661" s="472" t="s">
        <v>1293</v>
      </c>
      <c r="C661" s="472" t="s">
        <v>1993</v>
      </c>
      <c r="D661" s="473" t="s">
        <v>784</v>
      </c>
      <c r="E661" s="473" t="s">
        <v>3143</v>
      </c>
      <c r="F661" s="474" t="s">
        <v>746</v>
      </c>
      <c r="G661" s="415"/>
      <c r="H661" s="416">
        <v>53</v>
      </c>
      <c r="I661" s="418"/>
      <c r="J661" s="418"/>
      <c r="K661" s="76"/>
      <c r="L661" s="417">
        <f>(H661*2.7)</f>
        <v>143.10000000000002</v>
      </c>
      <c r="M661" s="418"/>
      <c r="N661" s="418"/>
      <c r="O661"/>
      <c r="P661" s="417">
        <v>144</v>
      </c>
      <c r="Q661" s="418"/>
      <c r="R661" s="418"/>
      <c r="S661"/>
      <c r="T661" s="419">
        <v>143.10000000000002</v>
      </c>
      <c r="U661" s="420"/>
      <c r="V661" s="420"/>
      <c r="W661"/>
      <c r="X661"/>
      <c r="Y661"/>
      <c r="Z661"/>
      <c r="AA661"/>
      <c r="AB661"/>
      <c r="AC661"/>
      <c r="AD661"/>
      <c r="AE661"/>
      <c r="AF661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</row>
    <row r="662" spans="1:58" ht="13" customHeight="1" x14ac:dyDescent="0.25">
      <c r="A662"/>
      <c r="B662" s="472" t="s">
        <v>1293</v>
      </c>
      <c r="C662" s="472" t="s">
        <v>4890</v>
      </c>
      <c r="D662" s="473" t="s">
        <v>758</v>
      </c>
      <c r="E662" s="473" t="s">
        <v>3143</v>
      </c>
      <c r="F662" s="476" t="s">
        <v>754</v>
      </c>
      <c r="G662" s="425"/>
      <c r="H662" s="421"/>
      <c r="I662" s="429">
        <v>6</v>
      </c>
      <c r="J662" s="429">
        <v>34.33</v>
      </c>
      <c r="K662" s="76"/>
      <c r="L662" s="429">
        <f>(H662*2.7)</f>
        <v>0</v>
      </c>
      <c r="M662" s="429">
        <f>(I662*2.7)</f>
        <v>16.200000000000003</v>
      </c>
      <c r="N662" s="429">
        <f>(J662*2.7)</f>
        <v>92.691000000000003</v>
      </c>
      <c r="O662" s="76"/>
      <c r="P662" s="429"/>
      <c r="Q662" s="365"/>
      <c r="R662" s="365"/>
      <c r="S662" s="76"/>
      <c r="T662" s="422"/>
      <c r="U662" s="430">
        <f>(M662)</f>
        <v>16.200000000000003</v>
      </c>
      <c r="V662" s="430">
        <f>(N662)</f>
        <v>92.691000000000003</v>
      </c>
      <c r="W662"/>
      <c r="X662"/>
      <c r="Y662"/>
      <c r="Z662"/>
      <c r="AA662"/>
      <c r="AB662"/>
      <c r="AC662"/>
      <c r="AD662"/>
      <c r="AE662"/>
      <c r="AF662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</row>
    <row r="663" spans="1:58" ht="13" customHeight="1" x14ac:dyDescent="0.25">
      <c r="A663"/>
      <c r="B663" s="475" t="s">
        <v>2289</v>
      </c>
      <c r="C663" s="475" t="s">
        <v>2519</v>
      </c>
      <c r="D663" s="473" t="s">
        <v>764</v>
      </c>
      <c r="E663" s="473" t="s">
        <v>3143</v>
      </c>
      <c r="F663" s="474" t="s">
        <v>743</v>
      </c>
      <c r="G663" s="415"/>
      <c r="H663" s="421"/>
      <c r="I663" s="358">
        <v>0</v>
      </c>
      <c r="J663" s="358">
        <v>3.67</v>
      </c>
      <c r="K663" s="76"/>
      <c r="L663" s="417">
        <f>(H663*2.7)</f>
        <v>0</v>
      </c>
      <c r="M663" s="417">
        <f>(I663*$L$1)</f>
        <v>0</v>
      </c>
      <c r="N663" s="417">
        <f>(J663*$M$1)</f>
        <v>0</v>
      </c>
      <c r="O663"/>
      <c r="P663" s="418"/>
      <c r="Q663" s="417">
        <f>(M663*$L$1)</f>
        <v>0</v>
      </c>
      <c r="R663" s="417">
        <v>10</v>
      </c>
      <c r="S663"/>
      <c r="T663" s="422"/>
      <c r="U663" s="419">
        <v>0</v>
      </c>
      <c r="V663" s="419">
        <v>9.9090000000000007</v>
      </c>
      <c r="W663"/>
      <c r="X663"/>
      <c r="Y663"/>
      <c r="Z663"/>
      <c r="AA663"/>
      <c r="AB663"/>
      <c r="AC663"/>
      <c r="AD663"/>
      <c r="AE663"/>
      <c r="AF663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</row>
    <row r="664" spans="1:58" ht="13" customHeight="1" x14ac:dyDescent="0.25">
      <c r="A664"/>
      <c r="B664" s="472" t="s">
        <v>1968</v>
      </c>
      <c r="C664" s="472" t="s">
        <v>1996</v>
      </c>
      <c r="D664" s="473" t="s">
        <v>775</v>
      </c>
      <c r="E664" s="473" t="s">
        <v>3143</v>
      </c>
      <c r="F664" s="474" t="s">
        <v>765</v>
      </c>
      <c r="G664" s="415"/>
      <c r="H664" s="416">
        <v>60</v>
      </c>
      <c r="I664" s="418"/>
      <c r="J664" s="418"/>
      <c r="K664" s="76"/>
      <c r="L664" s="417">
        <f>(H664*2.7)</f>
        <v>162</v>
      </c>
      <c r="M664" s="418"/>
      <c r="N664" s="418"/>
      <c r="O664"/>
      <c r="P664" s="417">
        <v>162</v>
      </c>
      <c r="Q664" s="418"/>
      <c r="R664" s="418"/>
      <c r="S664"/>
      <c r="T664" s="419">
        <v>162</v>
      </c>
      <c r="U664" s="420"/>
      <c r="V664" s="420"/>
      <c r="W664"/>
      <c r="X664"/>
      <c r="Y664"/>
      <c r="Z664"/>
      <c r="AA664"/>
      <c r="AB664"/>
      <c r="AC664"/>
      <c r="AD664"/>
      <c r="AE664"/>
      <c r="AF664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</row>
    <row r="665" spans="1:58" ht="13" customHeight="1" x14ac:dyDescent="0.25">
      <c r="A665"/>
      <c r="B665" s="475" t="s">
        <v>2898</v>
      </c>
      <c r="C665" s="475" t="s">
        <v>3897</v>
      </c>
      <c r="D665" s="473" t="s">
        <v>824</v>
      </c>
      <c r="E665" s="473" t="s">
        <v>3143</v>
      </c>
      <c r="F665" s="474" t="s">
        <v>796</v>
      </c>
      <c r="G665" s="415"/>
      <c r="H665" s="416">
        <v>57</v>
      </c>
      <c r="I665" s="418"/>
      <c r="J665" s="418"/>
      <c r="K665" s="76"/>
      <c r="L665" s="417">
        <f>(H665*2.7)</f>
        <v>153.9</v>
      </c>
      <c r="M665" s="418"/>
      <c r="N665" s="418"/>
      <c r="O665"/>
      <c r="P665" s="417">
        <v>154</v>
      </c>
      <c r="Q665" s="418"/>
      <c r="R665" s="418"/>
      <c r="S665"/>
      <c r="T665" s="419">
        <v>153.9</v>
      </c>
      <c r="U665" s="420"/>
      <c r="V665" s="420"/>
      <c r="W665"/>
      <c r="X665"/>
      <c r="Y665"/>
      <c r="Z665"/>
      <c r="AA665"/>
      <c r="AB665"/>
      <c r="AC665"/>
      <c r="AD665"/>
      <c r="AE665"/>
      <c r="AF665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</row>
    <row r="666" spans="1:58" ht="13" customHeight="1" x14ac:dyDescent="0.25">
      <c r="A666"/>
      <c r="B666" s="472" t="s">
        <v>2264</v>
      </c>
      <c r="C666" s="472" t="s">
        <v>584</v>
      </c>
      <c r="D666" s="473" t="s">
        <v>903</v>
      </c>
      <c r="E666" s="473" t="s">
        <v>3143</v>
      </c>
      <c r="F666" s="474" t="s">
        <v>754</v>
      </c>
      <c r="G666" s="415"/>
      <c r="H666" s="421"/>
      <c r="I666" s="355">
        <v>12</v>
      </c>
      <c r="J666" s="355">
        <v>81.33</v>
      </c>
      <c r="K666" s="76"/>
      <c r="L666" s="417">
        <f>(H666*2.7)</f>
        <v>0</v>
      </c>
      <c r="M666" s="417">
        <f>(I666*$L$1)</f>
        <v>0</v>
      </c>
      <c r="N666" s="417">
        <f>(J666*$M$1)</f>
        <v>0</v>
      </c>
      <c r="O666"/>
      <c r="P666" s="418"/>
      <c r="Q666" s="417">
        <v>33</v>
      </c>
      <c r="R666" s="417">
        <v>220</v>
      </c>
      <c r="S666"/>
      <c r="T666" s="422"/>
      <c r="U666" s="419">
        <v>32.400000000000006</v>
      </c>
      <c r="V666" s="419">
        <v>219.59100000000001</v>
      </c>
      <c r="W666"/>
      <c r="X666"/>
      <c r="Y666"/>
      <c r="Z666"/>
      <c r="AA666"/>
      <c r="AB666"/>
      <c r="AC666"/>
      <c r="AD666"/>
      <c r="AE666"/>
      <c r="AF666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</row>
    <row r="667" spans="1:58" ht="13" customHeight="1" x14ac:dyDescent="0.25">
      <c r="A667"/>
      <c r="B667" s="472" t="s">
        <v>1713</v>
      </c>
      <c r="C667" s="472" t="s">
        <v>1714</v>
      </c>
      <c r="D667" s="473" t="s">
        <v>768</v>
      </c>
      <c r="E667" s="473" t="s">
        <v>3143</v>
      </c>
      <c r="F667" s="474" t="s">
        <v>743</v>
      </c>
      <c r="G667" s="415"/>
      <c r="H667" s="421"/>
      <c r="I667" s="355">
        <v>0</v>
      </c>
      <c r="J667" s="355">
        <v>25.33</v>
      </c>
      <c r="K667" s="76"/>
      <c r="L667" s="417">
        <f>(H667*2.7)</f>
        <v>0</v>
      </c>
      <c r="M667" s="417">
        <f>(I667*$L$1)</f>
        <v>0</v>
      </c>
      <c r="N667" s="417">
        <f>(J667*$M$1)</f>
        <v>0</v>
      </c>
      <c r="O667"/>
      <c r="P667" s="418"/>
      <c r="Q667" s="417">
        <f>(M667*$L$1)</f>
        <v>0</v>
      </c>
      <c r="R667" s="417">
        <v>69</v>
      </c>
      <c r="S667"/>
      <c r="T667" s="422"/>
      <c r="U667" s="419">
        <v>0</v>
      </c>
      <c r="V667" s="419">
        <v>68.391000000000005</v>
      </c>
      <c r="W667"/>
      <c r="X667"/>
      <c r="Y667"/>
      <c r="Z667"/>
      <c r="AA667"/>
      <c r="AB667"/>
      <c r="AC667"/>
      <c r="AD667"/>
      <c r="AE667"/>
      <c r="AF667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</row>
    <row r="668" spans="1:58" ht="13" customHeight="1" x14ac:dyDescent="0.25">
      <c r="A668"/>
      <c r="B668" s="472" t="s">
        <v>531</v>
      </c>
      <c r="C668" s="472" t="s">
        <v>2868</v>
      </c>
      <c r="D668" s="473" t="s">
        <v>752</v>
      </c>
      <c r="E668" s="473" t="s">
        <v>3143</v>
      </c>
      <c r="F668" s="474" t="s">
        <v>754</v>
      </c>
      <c r="G668" s="415"/>
      <c r="H668" s="421"/>
      <c r="I668" s="355">
        <v>8</v>
      </c>
      <c r="J668" s="355">
        <v>38.67</v>
      </c>
      <c r="K668" s="76"/>
      <c r="L668" s="417">
        <f>(H668*2.7)</f>
        <v>0</v>
      </c>
      <c r="M668" s="417">
        <f>(I668*$L$1)</f>
        <v>0</v>
      </c>
      <c r="N668" s="417">
        <f>(J668*$M$1)</f>
        <v>0</v>
      </c>
      <c r="O668"/>
      <c r="P668" s="418"/>
      <c r="Q668" s="417">
        <v>22</v>
      </c>
      <c r="R668" s="417">
        <v>105</v>
      </c>
      <c r="S668"/>
      <c r="T668" s="422"/>
      <c r="U668" s="419">
        <v>21.6</v>
      </c>
      <c r="V668" s="419">
        <v>104.40900000000001</v>
      </c>
      <c r="W668" s="76"/>
      <c r="X668" s="76"/>
      <c r="Y668"/>
      <c r="Z668"/>
      <c r="AA668"/>
      <c r="AB668"/>
      <c r="AC668"/>
      <c r="AD668"/>
      <c r="AE668"/>
      <c r="AF668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</row>
    <row r="669" spans="1:58" ht="13" customHeight="1" x14ac:dyDescent="0.25">
      <c r="A669"/>
      <c r="B669" s="475" t="s">
        <v>678</v>
      </c>
      <c r="C669" s="475" t="s">
        <v>4936</v>
      </c>
      <c r="D669" s="473" t="s">
        <v>748</v>
      </c>
      <c r="E669" s="473" t="s">
        <v>3143</v>
      </c>
      <c r="F669" s="474" t="s">
        <v>743</v>
      </c>
      <c r="G669" s="415"/>
      <c r="H669" s="421"/>
      <c r="I669" s="355">
        <v>0</v>
      </c>
      <c r="J669" s="355">
        <v>20</v>
      </c>
      <c r="K669" s="76"/>
      <c r="L669" s="429">
        <f>(H669*2.7)</f>
        <v>0</v>
      </c>
      <c r="M669" s="429">
        <f>(I669*2.7)</f>
        <v>0</v>
      </c>
      <c r="N669" s="429">
        <f>(J669*2.7)</f>
        <v>54</v>
      </c>
      <c r="O669" s="76"/>
      <c r="P669" s="365"/>
      <c r="Q669" s="429"/>
      <c r="R669" s="429"/>
      <c r="S669" s="76"/>
      <c r="T669" s="422"/>
      <c r="U669" s="430">
        <f>(M669)</f>
        <v>0</v>
      </c>
      <c r="V669" s="430">
        <f>(N669)</f>
        <v>54</v>
      </c>
      <c r="W669"/>
      <c r="X669"/>
      <c r="Y669"/>
      <c r="Z669"/>
      <c r="AA669"/>
      <c r="AB669"/>
      <c r="AC669"/>
      <c r="AD669"/>
      <c r="AE669"/>
      <c r="AF66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</row>
    <row r="670" spans="1:58" ht="13" customHeight="1" x14ac:dyDescent="0.25">
      <c r="A670"/>
      <c r="B670" s="472" t="s">
        <v>688</v>
      </c>
      <c r="C670" s="472" t="s">
        <v>3563</v>
      </c>
      <c r="D670" s="473" t="s">
        <v>745</v>
      </c>
      <c r="E670" s="473" t="s">
        <v>3143</v>
      </c>
      <c r="F670" s="474" t="s">
        <v>762</v>
      </c>
      <c r="G670" s="415"/>
      <c r="H670" s="416">
        <v>39</v>
      </c>
      <c r="I670" s="418"/>
      <c r="J670" s="418"/>
      <c r="K670" s="76"/>
      <c r="L670" s="417">
        <f>(H670*2.7)</f>
        <v>105.30000000000001</v>
      </c>
      <c r="M670" s="418"/>
      <c r="N670" s="418"/>
      <c r="O670"/>
      <c r="P670" s="417">
        <v>106</v>
      </c>
      <c r="Q670" s="418"/>
      <c r="R670" s="418"/>
      <c r="S670"/>
      <c r="T670" s="419">
        <v>105.30000000000001</v>
      </c>
      <c r="U670" s="420"/>
      <c r="V670" s="420"/>
      <c r="W670"/>
      <c r="X670"/>
      <c r="Y670"/>
      <c r="Z670"/>
      <c r="AA670"/>
      <c r="AB670"/>
      <c r="AC670"/>
      <c r="AD670"/>
      <c r="AE670"/>
      <c r="AF670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</row>
    <row r="671" spans="1:58" ht="13" customHeight="1" x14ac:dyDescent="0.25">
      <c r="A671"/>
      <c r="B671" s="472" t="s">
        <v>2859</v>
      </c>
      <c r="C671" s="472" t="s">
        <v>564</v>
      </c>
      <c r="D671" s="473" t="s">
        <v>768</v>
      </c>
      <c r="E671" s="473" t="s">
        <v>3143</v>
      </c>
      <c r="F671" s="474" t="s">
        <v>793</v>
      </c>
      <c r="G671" s="415"/>
      <c r="H671" s="416">
        <v>55</v>
      </c>
      <c r="I671" s="418"/>
      <c r="J671" s="418"/>
      <c r="K671" s="76"/>
      <c r="L671" s="417">
        <f>(H671*2.7)</f>
        <v>148.5</v>
      </c>
      <c r="M671" s="418"/>
      <c r="N671" s="418"/>
      <c r="O671"/>
      <c r="P671" s="417">
        <v>149</v>
      </c>
      <c r="Q671" s="418"/>
      <c r="R671" s="418"/>
      <c r="S671"/>
      <c r="T671" s="419">
        <v>148.5</v>
      </c>
      <c r="U671" s="420"/>
      <c r="V671" s="420"/>
      <c r="W671"/>
      <c r="X671"/>
      <c r="Y671"/>
      <c r="Z671"/>
      <c r="AA671"/>
      <c r="AB671"/>
      <c r="AC671"/>
      <c r="AD671"/>
      <c r="AE671"/>
      <c r="AF671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</row>
    <row r="672" spans="1:58" ht="13" customHeight="1" x14ac:dyDescent="0.25">
      <c r="A672"/>
      <c r="B672" s="472" t="s">
        <v>1683</v>
      </c>
      <c r="C672" s="472" t="s">
        <v>1755</v>
      </c>
      <c r="D672" s="473" t="s">
        <v>1641</v>
      </c>
      <c r="E672" s="473" t="s">
        <v>3143</v>
      </c>
      <c r="F672" s="474" t="s">
        <v>746</v>
      </c>
      <c r="G672" s="415"/>
      <c r="H672" s="416">
        <v>61</v>
      </c>
      <c r="I672" s="418"/>
      <c r="J672" s="418"/>
      <c r="K672" s="76"/>
      <c r="L672" s="417">
        <f>(H672*2.7)</f>
        <v>164.70000000000002</v>
      </c>
      <c r="M672" s="418"/>
      <c r="N672" s="418"/>
      <c r="O672"/>
      <c r="P672" s="417">
        <v>165</v>
      </c>
      <c r="Q672" s="418"/>
      <c r="R672" s="418"/>
      <c r="S672"/>
      <c r="T672" s="419">
        <v>164.70000000000002</v>
      </c>
      <c r="U672" s="420"/>
      <c r="V672" s="420"/>
      <c r="W672"/>
      <c r="X672"/>
      <c r="Y672"/>
      <c r="Z672"/>
      <c r="AA672"/>
      <c r="AB672"/>
      <c r="AC672"/>
      <c r="AD672"/>
      <c r="AE672"/>
      <c r="AF672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</row>
    <row r="673" spans="1:58" ht="13" customHeight="1" x14ac:dyDescent="0.25">
      <c r="A673"/>
      <c r="B673" s="472" t="s">
        <v>192</v>
      </c>
      <c r="C673" s="472" t="s">
        <v>868</v>
      </c>
      <c r="D673" s="473" t="s">
        <v>775</v>
      </c>
      <c r="E673" s="473" t="s">
        <v>3143</v>
      </c>
      <c r="F673" s="474" t="s">
        <v>746</v>
      </c>
      <c r="G673" s="415"/>
      <c r="H673" s="416">
        <v>57</v>
      </c>
      <c r="I673" s="418"/>
      <c r="J673" s="418"/>
      <c r="K673" s="76"/>
      <c r="L673" s="429">
        <f>(H673*2.7)</f>
        <v>153.9</v>
      </c>
      <c r="M673" s="365"/>
      <c r="N673" s="365"/>
      <c r="O673" s="76"/>
      <c r="P673" s="429">
        <v>154</v>
      </c>
      <c r="Q673" s="365"/>
      <c r="R673" s="365"/>
      <c r="S673" s="76"/>
      <c r="T673" s="430">
        <v>153.9</v>
      </c>
      <c r="U673" s="420"/>
      <c r="V673" s="420"/>
      <c r="W673"/>
      <c r="X673"/>
      <c r="Y673"/>
      <c r="Z673"/>
      <c r="AA673"/>
      <c r="AB673"/>
      <c r="AC673"/>
      <c r="AD673"/>
      <c r="AE673"/>
      <c r="AF673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</row>
    <row r="674" spans="1:58" ht="13" customHeight="1" x14ac:dyDescent="0.25">
      <c r="A674"/>
      <c r="B674" s="472" t="s">
        <v>4979</v>
      </c>
      <c r="C674" s="472" t="s">
        <v>536</v>
      </c>
      <c r="D674" s="473" t="s">
        <v>748</v>
      </c>
      <c r="E674" s="473" t="s">
        <v>3143</v>
      </c>
      <c r="F674" s="476" t="s">
        <v>754</v>
      </c>
      <c r="G674" s="425"/>
      <c r="H674" s="421"/>
      <c r="I674" s="429">
        <v>4</v>
      </c>
      <c r="J674" s="429">
        <v>19.329999999999998</v>
      </c>
      <c r="K674" s="76"/>
      <c r="L674" s="429">
        <f>(H674*2.7)</f>
        <v>0</v>
      </c>
      <c r="M674" s="429">
        <f>(I674*2.7)</f>
        <v>10.8</v>
      </c>
      <c r="N674" s="429">
        <f>(J674*2.7)</f>
        <v>52.190999999999995</v>
      </c>
      <c r="O674" s="76"/>
      <c r="P674" s="429"/>
      <c r="Q674" s="365"/>
      <c r="R674" s="365"/>
      <c r="S674" s="76"/>
      <c r="T674" s="422"/>
      <c r="U674" s="430">
        <f>(M674)</f>
        <v>10.8</v>
      </c>
      <c r="V674" s="430">
        <f>(N674)</f>
        <v>52.190999999999995</v>
      </c>
      <c r="W674"/>
      <c r="X674"/>
      <c r="Y674"/>
      <c r="Z674"/>
      <c r="AA674"/>
      <c r="AB674"/>
      <c r="AC674"/>
      <c r="AD674"/>
      <c r="AE674"/>
      <c r="AF674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</row>
    <row r="675" spans="1:58" ht="13" customHeight="1" x14ac:dyDescent="0.25">
      <c r="A675"/>
      <c r="B675" s="472" t="s">
        <v>3521</v>
      </c>
      <c r="C675" s="472" t="s">
        <v>1250</v>
      </c>
      <c r="D675" s="473" t="s">
        <v>734</v>
      </c>
      <c r="E675" s="473" t="s">
        <v>3143</v>
      </c>
      <c r="F675" s="476" t="s">
        <v>796</v>
      </c>
      <c r="G675" s="425"/>
      <c r="H675" s="416">
        <v>58</v>
      </c>
      <c r="I675" s="418"/>
      <c r="J675" s="418"/>
      <c r="K675" s="76"/>
      <c r="L675" s="417">
        <f>(H675*2.7)</f>
        <v>156.60000000000002</v>
      </c>
      <c r="M675" s="418"/>
      <c r="N675" s="418"/>
      <c r="O675"/>
      <c r="P675" s="417">
        <v>157</v>
      </c>
      <c r="Q675" s="418"/>
      <c r="R675" s="418"/>
      <c r="S675"/>
      <c r="T675" s="419">
        <v>156.60000000000002</v>
      </c>
      <c r="U675" s="420"/>
      <c r="V675" s="420"/>
      <c r="W675"/>
      <c r="X675"/>
      <c r="Y675"/>
      <c r="Z675"/>
      <c r="AA675"/>
      <c r="AB675"/>
      <c r="AC675"/>
      <c r="AD675"/>
      <c r="AE675"/>
      <c r="AF675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</row>
    <row r="676" spans="1:58" ht="13" customHeight="1" x14ac:dyDescent="0.25">
      <c r="A676"/>
      <c r="B676" s="475" t="s">
        <v>2302</v>
      </c>
      <c r="C676" s="475" t="s">
        <v>662</v>
      </c>
      <c r="D676" s="473" t="s">
        <v>752</v>
      </c>
      <c r="E676" s="473" t="s">
        <v>3143</v>
      </c>
      <c r="F676" s="474" t="s">
        <v>754</v>
      </c>
      <c r="G676" s="415"/>
      <c r="H676" s="421"/>
      <c r="I676" s="355">
        <v>4</v>
      </c>
      <c r="J676" s="355">
        <v>13.67</v>
      </c>
      <c r="K676" s="76"/>
      <c r="L676" s="417">
        <f>(H676*2.7)</f>
        <v>0</v>
      </c>
      <c r="M676" s="417">
        <f>(I676*$L$1)</f>
        <v>0</v>
      </c>
      <c r="N676" s="417">
        <f>(J676*$M$1)</f>
        <v>0</v>
      </c>
      <c r="O676"/>
      <c r="P676" s="418"/>
      <c r="Q676" s="417">
        <v>11</v>
      </c>
      <c r="R676" s="417">
        <v>37</v>
      </c>
      <c r="S676"/>
      <c r="T676" s="422"/>
      <c r="U676" s="419">
        <v>10.8</v>
      </c>
      <c r="V676" s="419">
        <v>36.908999999999999</v>
      </c>
      <c r="W676"/>
      <c r="X676"/>
      <c r="Y676"/>
      <c r="Z676"/>
      <c r="AA676"/>
      <c r="AB676"/>
      <c r="AC676"/>
      <c r="AD676"/>
      <c r="AE676"/>
      <c r="AF676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</row>
    <row r="677" spans="1:58" ht="13" customHeight="1" x14ac:dyDescent="0.25">
      <c r="A677"/>
      <c r="B677" s="475" t="s">
        <v>4996</v>
      </c>
      <c r="C677" s="475" t="s">
        <v>3164</v>
      </c>
      <c r="D677" s="473" t="s">
        <v>780</v>
      </c>
      <c r="E677" s="473" t="s">
        <v>3143</v>
      </c>
      <c r="F677" s="474" t="s">
        <v>754</v>
      </c>
      <c r="G677" s="415"/>
      <c r="H677" s="421"/>
      <c r="I677" s="355">
        <v>5</v>
      </c>
      <c r="J677" s="355">
        <v>24.67</v>
      </c>
      <c r="K677" s="76"/>
      <c r="L677" s="429">
        <f>(H677*2.7)</f>
        <v>0</v>
      </c>
      <c r="M677" s="429">
        <f>(I677*2.7)</f>
        <v>13.5</v>
      </c>
      <c r="N677" s="429">
        <f>(J677*2.7)</f>
        <v>66.609000000000009</v>
      </c>
      <c r="O677" s="76"/>
      <c r="P677" s="365"/>
      <c r="Q677" s="429"/>
      <c r="R677" s="429"/>
      <c r="S677" s="76"/>
      <c r="T677" s="422"/>
      <c r="U677" s="430">
        <f>(M677)</f>
        <v>13.5</v>
      </c>
      <c r="V677" s="430">
        <f>(N677)</f>
        <v>66.609000000000009</v>
      </c>
      <c r="W677"/>
      <c r="X677"/>
      <c r="Y677"/>
      <c r="Z677"/>
      <c r="AA677"/>
      <c r="AB677"/>
      <c r="AC677"/>
      <c r="AD677"/>
      <c r="AE677"/>
      <c r="AF677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</row>
    <row r="678" spans="1:58" ht="13" customHeight="1" x14ac:dyDescent="0.25">
      <c r="A678"/>
      <c r="B678" s="475" t="s">
        <v>4997</v>
      </c>
      <c r="C678" s="475" t="s">
        <v>4998</v>
      </c>
      <c r="D678" s="473" t="s">
        <v>814</v>
      </c>
      <c r="E678" s="473" t="s">
        <v>3143</v>
      </c>
      <c r="F678" s="474" t="s">
        <v>793</v>
      </c>
      <c r="G678" s="415"/>
      <c r="H678" s="416">
        <v>34</v>
      </c>
      <c r="I678" s="418"/>
      <c r="J678" s="418"/>
      <c r="K678" s="76"/>
      <c r="L678" s="429">
        <f>(H678*2.7)</f>
        <v>91.800000000000011</v>
      </c>
      <c r="M678" s="429">
        <f>(I678*2.7)</f>
        <v>0</v>
      </c>
      <c r="N678" s="429">
        <f>(J678*2.7)</f>
        <v>0</v>
      </c>
      <c r="O678" s="76"/>
      <c r="P678" s="365"/>
      <c r="Q678" s="429"/>
      <c r="R678" s="429"/>
      <c r="S678" s="76"/>
      <c r="T678" s="430">
        <f>(L678)</f>
        <v>91.800000000000011</v>
      </c>
      <c r="U678" s="420"/>
      <c r="V678" s="420"/>
      <c r="W678"/>
      <c r="X678"/>
      <c r="Y678"/>
      <c r="Z678"/>
      <c r="AA678"/>
      <c r="AB678"/>
      <c r="AC678"/>
      <c r="AD678"/>
      <c r="AE678"/>
      <c r="AF678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</row>
    <row r="679" spans="1:58" ht="13" customHeight="1" x14ac:dyDescent="0.25">
      <c r="A679"/>
      <c r="B679" s="472" t="s">
        <v>1664</v>
      </c>
      <c r="C679" s="472" t="s">
        <v>599</v>
      </c>
      <c r="D679" s="473" t="s">
        <v>748</v>
      </c>
      <c r="E679" s="473" t="s">
        <v>3143</v>
      </c>
      <c r="F679" s="474" t="s">
        <v>743</v>
      </c>
      <c r="G679" s="415"/>
      <c r="H679" s="421"/>
      <c r="I679" s="358">
        <v>0</v>
      </c>
      <c r="J679" s="358">
        <v>18.670000000000002</v>
      </c>
      <c r="K679" s="76"/>
      <c r="L679" s="417">
        <f>(H679*2.7)</f>
        <v>0</v>
      </c>
      <c r="M679" s="417">
        <f>(I679*$L$1)</f>
        <v>0</v>
      </c>
      <c r="N679" s="417">
        <f>(J679*$M$1)</f>
        <v>0</v>
      </c>
      <c r="O679"/>
      <c r="P679" s="418"/>
      <c r="Q679" s="417">
        <f>(M679*$L$1)</f>
        <v>0</v>
      </c>
      <c r="R679" s="417">
        <v>51</v>
      </c>
      <c r="S679"/>
      <c r="T679" s="422"/>
      <c r="U679" s="419">
        <v>0</v>
      </c>
      <c r="V679" s="419">
        <v>50.409000000000006</v>
      </c>
      <c r="W679"/>
      <c r="X679"/>
      <c r="Y679"/>
      <c r="Z679"/>
      <c r="AA679"/>
      <c r="AB679"/>
      <c r="AC679"/>
      <c r="AD679"/>
      <c r="AE679"/>
      <c r="AF67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</row>
    <row r="680" spans="1:58" ht="13" customHeight="1" x14ac:dyDescent="0.25">
      <c r="A680"/>
      <c r="B680" s="475" t="s">
        <v>1758</v>
      </c>
      <c r="C680" s="475" t="s">
        <v>2569</v>
      </c>
      <c r="D680" s="473" t="s">
        <v>752</v>
      </c>
      <c r="E680" s="473" t="s">
        <v>3143</v>
      </c>
      <c r="F680" s="474" t="s">
        <v>746</v>
      </c>
      <c r="G680" s="415"/>
      <c r="H680" s="416">
        <v>57</v>
      </c>
      <c r="I680" s="418"/>
      <c r="J680" s="418"/>
      <c r="K680" s="76"/>
      <c r="L680" s="417">
        <f>(H680*2.7)</f>
        <v>153.9</v>
      </c>
      <c r="M680" s="418"/>
      <c r="N680" s="418"/>
      <c r="O680"/>
      <c r="P680" s="417">
        <v>154</v>
      </c>
      <c r="Q680" s="418"/>
      <c r="R680" s="418"/>
      <c r="S680"/>
      <c r="T680" s="419">
        <v>153.9</v>
      </c>
      <c r="U680" s="420"/>
      <c r="V680" s="420"/>
      <c r="W680"/>
      <c r="X680"/>
      <c r="Y680"/>
      <c r="Z680"/>
      <c r="AA680"/>
      <c r="AB680"/>
      <c r="AC680"/>
      <c r="AD680"/>
      <c r="AE680"/>
      <c r="AF680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</row>
    <row r="681" spans="1:58" ht="13" customHeight="1" x14ac:dyDescent="0.25">
      <c r="A681"/>
      <c r="B681" s="475" t="s">
        <v>3181</v>
      </c>
      <c r="C681" s="475" t="s">
        <v>3182</v>
      </c>
      <c r="D681" s="473" t="s">
        <v>783</v>
      </c>
      <c r="E681" s="473" t="s">
        <v>3143</v>
      </c>
      <c r="F681" s="474" t="s">
        <v>754</v>
      </c>
      <c r="G681" s="415"/>
      <c r="H681" s="421"/>
      <c r="I681" s="355">
        <v>12</v>
      </c>
      <c r="J681" s="355">
        <v>67</v>
      </c>
      <c r="K681" s="76"/>
      <c r="L681" s="417">
        <f>(H681*2.7)</f>
        <v>0</v>
      </c>
      <c r="M681" s="417">
        <f>(I681*$L$1)</f>
        <v>0</v>
      </c>
      <c r="N681" s="417">
        <f>(J681*$M$1)</f>
        <v>0</v>
      </c>
      <c r="O681"/>
      <c r="P681" s="418"/>
      <c r="Q681" s="417">
        <v>33</v>
      </c>
      <c r="R681" s="417">
        <v>181</v>
      </c>
      <c r="S681"/>
      <c r="T681" s="422"/>
      <c r="U681" s="419">
        <v>32.400000000000006</v>
      </c>
      <c r="V681" s="419">
        <v>180.9</v>
      </c>
      <c r="W681"/>
      <c r="X681"/>
      <c r="Y681"/>
      <c r="Z681"/>
      <c r="AA681"/>
      <c r="AB681"/>
      <c r="AC681"/>
      <c r="AD681"/>
      <c r="AE681"/>
      <c r="AF681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</row>
    <row r="682" spans="1:58" ht="13" customHeight="1" x14ac:dyDescent="0.25">
      <c r="A682"/>
      <c r="B682" s="472" t="s">
        <v>5050</v>
      </c>
      <c r="C682" s="472" t="s">
        <v>2251</v>
      </c>
      <c r="D682" s="473" t="s">
        <v>761</v>
      </c>
      <c r="E682" s="473" t="s">
        <v>3143</v>
      </c>
      <c r="F682" s="476" t="s">
        <v>765</v>
      </c>
      <c r="G682" s="425"/>
      <c r="H682" s="416">
        <v>23</v>
      </c>
      <c r="I682" s="418"/>
      <c r="J682" s="418"/>
      <c r="K682" s="76"/>
      <c r="L682" s="429">
        <f>(H682*2.7)</f>
        <v>62.1</v>
      </c>
      <c r="M682" s="429">
        <f>(I682*2.7)</f>
        <v>0</v>
      </c>
      <c r="N682" s="429">
        <f>(J682*2.7)</f>
        <v>0</v>
      </c>
      <c r="O682" s="76"/>
      <c r="P682" s="429"/>
      <c r="Q682" s="365"/>
      <c r="R682" s="365"/>
      <c r="S682" s="76"/>
      <c r="T682" s="430">
        <f>(L682)</f>
        <v>62.1</v>
      </c>
      <c r="U682" s="420"/>
      <c r="V682" s="420"/>
      <c r="W682"/>
      <c r="X682"/>
      <c r="Y682"/>
      <c r="Z682"/>
      <c r="AA682"/>
      <c r="AB682"/>
      <c r="AC682"/>
      <c r="AD682"/>
      <c r="AE682"/>
      <c r="AF682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</row>
    <row r="683" spans="1:58" ht="13" customHeight="1" x14ac:dyDescent="0.25">
      <c r="A683"/>
      <c r="B683" s="475" t="s">
        <v>3604</v>
      </c>
      <c r="C683" s="475" t="s">
        <v>3605</v>
      </c>
      <c r="D683" s="473" t="s">
        <v>783</v>
      </c>
      <c r="E683" s="473" t="s">
        <v>3143</v>
      </c>
      <c r="F683" s="474" t="s">
        <v>796</v>
      </c>
      <c r="G683" s="415"/>
      <c r="H683" s="416">
        <v>35</v>
      </c>
      <c r="I683" s="418"/>
      <c r="J683" s="418"/>
      <c r="K683" s="76"/>
      <c r="L683" s="417">
        <f>(H683*2.7)</f>
        <v>94.5</v>
      </c>
      <c r="M683" s="418"/>
      <c r="N683" s="418"/>
      <c r="O683"/>
      <c r="P683" s="417">
        <v>95</v>
      </c>
      <c r="Q683" s="418"/>
      <c r="R683" s="418"/>
      <c r="S683"/>
      <c r="T683" s="419">
        <v>94.5</v>
      </c>
      <c r="U683" s="420"/>
      <c r="V683" s="420"/>
      <c r="W683"/>
      <c r="X683"/>
      <c r="Y683"/>
      <c r="Z683"/>
      <c r="AA683"/>
      <c r="AB683"/>
      <c r="AC683"/>
      <c r="AD683"/>
      <c r="AE683"/>
      <c r="AF683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</row>
    <row r="684" spans="1:58" ht="13" customHeight="1" x14ac:dyDescent="0.25">
      <c r="A684"/>
      <c r="B684" s="472" t="s">
        <v>2869</v>
      </c>
      <c r="C684" s="472" t="s">
        <v>700</v>
      </c>
      <c r="D684" s="473" t="s">
        <v>784</v>
      </c>
      <c r="E684" s="473" t="s">
        <v>3143</v>
      </c>
      <c r="F684" s="474" t="s">
        <v>466</v>
      </c>
      <c r="G684" s="415"/>
      <c r="H684" s="416">
        <v>41</v>
      </c>
      <c r="I684" s="418"/>
      <c r="J684" s="418"/>
      <c r="K684" s="76"/>
      <c r="L684" s="417">
        <f>(H684*2.7)</f>
        <v>110.7</v>
      </c>
      <c r="M684" s="418"/>
      <c r="N684" s="418"/>
      <c r="O684"/>
      <c r="P684" s="417">
        <v>111</v>
      </c>
      <c r="Q684" s="418"/>
      <c r="R684" s="418"/>
      <c r="S684"/>
      <c r="T684" s="419">
        <v>110.7</v>
      </c>
      <c r="U684" s="420"/>
      <c r="V684" s="420"/>
      <c r="W684"/>
      <c r="X684"/>
      <c r="Y684"/>
      <c r="Z684"/>
      <c r="AA684"/>
      <c r="AB684"/>
      <c r="AC684"/>
      <c r="AD684"/>
      <c r="AE684"/>
      <c r="AF684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</row>
    <row r="685" spans="1:58" ht="13" customHeight="1" x14ac:dyDescent="0.25">
      <c r="A685"/>
      <c r="B685" s="472" t="s">
        <v>4038</v>
      </c>
      <c r="C685" s="472" t="s">
        <v>4039</v>
      </c>
      <c r="D685" s="473" t="s">
        <v>824</v>
      </c>
      <c r="E685" s="473" t="s">
        <v>3143</v>
      </c>
      <c r="F685" s="474" t="s">
        <v>754</v>
      </c>
      <c r="G685" s="415"/>
      <c r="H685" s="421"/>
      <c r="I685" s="355">
        <v>10</v>
      </c>
      <c r="J685" s="355">
        <v>70.67</v>
      </c>
      <c r="K685" s="76"/>
      <c r="L685" s="429">
        <f>(H685*2.7)</f>
        <v>0</v>
      </c>
      <c r="M685" s="429">
        <f>(I685*2.7)</f>
        <v>27</v>
      </c>
      <c r="N685" s="429">
        <f>(J685*2.7)</f>
        <v>190.80900000000003</v>
      </c>
      <c r="O685" s="76"/>
      <c r="P685" s="365"/>
      <c r="Q685" s="429">
        <v>27</v>
      </c>
      <c r="R685" s="429">
        <v>191</v>
      </c>
      <c r="S685" s="76"/>
      <c r="T685" s="422"/>
      <c r="U685" s="430">
        <v>27</v>
      </c>
      <c r="V685" s="430">
        <v>190.80900000000003</v>
      </c>
      <c r="W685"/>
      <c r="X685"/>
      <c r="Y685"/>
      <c r="Z685"/>
      <c r="AA685"/>
      <c r="AB685"/>
      <c r="AC685"/>
      <c r="AD685"/>
      <c r="AE685"/>
      <c r="AF685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</row>
    <row r="686" spans="1:58" ht="13" customHeight="1" x14ac:dyDescent="0.25">
      <c r="A686"/>
      <c r="B686" s="472" t="s">
        <v>705</v>
      </c>
      <c r="C686" s="472" t="s">
        <v>584</v>
      </c>
      <c r="D686" s="473" t="s">
        <v>667</v>
      </c>
      <c r="E686" s="473" t="s">
        <v>3143</v>
      </c>
      <c r="F686" s="476" t="s">
        <v>754</v>
      </c>
      <c r="G686" s="425"/>
      <c r="H686" s="421"/>
      <c r="I686" s="429">
        <v>8</v>
      </c>
      <c r="J686" s="429">
        <v>38</v>
      </c>
      <c r="K686" s="76"/>
      <c r="L686" s="429">
        <f>(H686*2.7)</f>
        <v>0</v>
      </c>
      <c r="M686" s="429">
        <f>(I686*2.7)</f>
        <v>21.6</v>
      </c>
      <c r="N686" s="429">
        <f>(J686*2.7)</f>
        <v>102.60000000000001</v>
      </c>
      <c r="O686" s="76"/>
      <c r="P686" s="429"/>
      <c r="Q686" s="365"/>
      <c r="R686" s="365"/>
      <c r="S686" s="76"/>
      <c r="T686" s="422"/>
      <c r="U686" s="430">
        <f>(M686)</f>
        <v>21.6</v>
      </c>
      <c r="V686" s="430">
        <f>(N686)</f>
        <v>102.60000000000001</v>
      </c>
      <c r="W686" s="76"/>
      <c r="X686"/>
      <c r="Y686"/>
      <c r="Z686"/>
      <c r="AA686"/>
      <c r="AB686"/>
      <c r="AC686"/>
      <c r="AD686"/>
      <c r="AE686"/>
      <c r="AF686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</row>
    <row r="687" spans="1:58" ht="13" customHeight="1" x14ac:dyDescent="0.25">
      <c r="A687"/>
      <c r="B687" s="472" t="s">
        <v>1987</v>
      </c>
      <c r="C687" s="472" t="s">
        <v>1396</v>
      </c>
      <c r="D687" s="473" t="s">
        <v>784</v>
      </c>
      <c r="E687" s="473" t="s">
        <v>3143</v>
      </c>
      <c r="F687" s="474" t="s">
        <v>746</v>
      </c>
      <c r="G687" s="415"/>
      <c r="H687" s="416">
        <v>58</v>
      </c>
      <c r="I687" s="418"/>
      <c r="J687" s="418"/>
      <c r="K687" s="76"/>
      <c r="L687" s="417">
        <f>(H687*2.7)</f>
        <v>156.60000000000002</v>
      </c>
      <c r="M687" s="418"/>
      <c r="N687" s="418"/>
      <c r="O687"/>
      <c r="P687" s="417">
        <v>157</v>
      </c>
      <c r="Q687" s="418"/>
      <c r="R687" s="418"/>
      <c r="S687"/>
      <c r="T687" s="419">
        <v>156.60000000000002</v>
      </c>
      <c r="U687" s="420"/>
      <c r="V687" s="420"/>
      <c r="W687"/>
      <c r="X687"/>
      <c r="Y687"/>
      <c r="Z687"/>
      <c r="AA687"/>
      <c r="AB687"/>
      <c r="AC687"/>
      <c r="AD687"/>
      <c r="AE687"/>
      <c r="AF687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</row>
    <row r="688" spans="1:58" ht="13" customHeight="1" x14ac:dyDescent="0.25">
      <c r="A688"/>
      <c r="B688" s="475" t="s">
        <v>3592</v>
      </c>
      <c r="C688" s="475" t="s">
        <v>3593</v>
      </c>
      <c r="D688" s="473" t="s">
        <v>777</v>
      </c>
      <c r="E688" s="473" t="s">
        <v>247</v>
      </c>
      <c r="F688" s="474" t="s">
        <v>765</v>
      </c>
      <c r="G688" s="415"/>
      <c r="H688" s="416">
        <v>54</v>
      </c>
      <c r="I688" s="418"/>
      <c r="J688" s="418"/>
      <c r="K688" s="76"/>
      <c r="L688" s="417">
        <f>(H688*2.7)</f>
        <v>145.80000000000001</v>
      </c>
      <c r="M688" s="418"/>
      <c r="N688" s="418"/>
      <c r="O688"/>
      <c r="P688" s="417">
        <v>146</v>
      </c>
      <c r="Q688" s="418"/>
      <c r="R688" s="418"/>
      <c r="S688"/>
      <c r="T688" s="419">
        <v>145.80000000000001</v>
      </c>
      <c r="U688" s="420"/>
      <c r="V688" s="420"/>
      <c r="W688"/>
      <c r="X688"/>
      <c r="Y688"/>
      <c r="Z688"/>
      <c r="AA688"/>
      <c r="AB688"/>
      <c r="AC688"/>
      <c r="AD688"/>
      <c r="AE688"/>
      <c r="AF688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</row>
    <row r="689" spans="1:58" ht="13" customHeight="1" x14ac:dyDescent="0.25">
      <c r="A689"/>
      <c r="B689" s="475" t="s">
        <v>4825</v>
      </c>
      <c r="C689" s="475" t="s">
        <v>1398</v>
      </c>
      <c r="D689" s="473" t="s">
        <v>795</v>
      </c>
      <c r="E689" s="473" t="s">
        <v>247</v>
      </c>
      <c r="F689" s="474" t="s">
        <v>746</v>
      </c>
      <c r="G689" s="415"/>
      <c r="H689" s="416">
        <v>18</v>
      </c>
      <c r="I689" s="418"/>
      <c r="J689" s="418"/>
      <c r="K689" s="76"/>
      <c r="L689" s="429">
        <f>(H689*2.7)</f>
        <v>48.6</v>
      </c>
      <c r="M689" s="429">
        <f>(I689*2.7)</f>
        <v>0</v>
      </c>
      <c r="N689" s="429">
        <f>(J689*2.7)</f>
        <v>0</v>
      </c>
      <c r="O689" s="76"/>
      <c r="P689" s="365"/>
      <c r="Q689" s="429"/>
      <c r="R689" s="429"/>
      <c r="S689" s="76"/>
      <c r="T689" s="430">
        <f>(L689)</f>
        <v>48.6</v>
      </c>
      <c r="U689" s="420"/>
      <c r="V689" s="420"/>
      <c r="W689"/>
      <c r="X689"/>
      <c r="Y689"/>
      <c r="Z689"/>
      <c r="AA689"/>
      <c r="AB689"/>
      <c r="AC689"/>
      <c r="AD689"/>
      <c r="AE689"/>
      <c r="AF68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</row>
    <row r="690" spans="1:58" ht="13" customHeight="1" x14ac:dyDescent="0.25">
      <c r="A690"/>
      <c r="B690" s="472" t="s">
        <v>2251</v>
      </c>
      <c r="C690" s="472" t="s">
        <v>684</v>
      </c>
      <c r="D690" s="473" t="s">
        <v>777</v>
      </c>
      <c r="E690" s="473" t="s">
        <v>247</v>
      </c>
      <c r="F690" s="474" t="s">
        <v>743</v>
      </c>
      <c r="G690" s="415"/>
      <c r="H690" s="421"/>
      <c r="I690" s="358">
        <v>0</v>
      </c>
      <c r="J690" s="358">
        <v>16.329999999999998</v>
      </c>
      <c r="K690" s="76"/>
      <c r="L690" s="417">
        <f>(H690*2.7)</f>
        <v>0</v>
      </c>
      <c r="M690" s="417">
        <f>(I690*$L$1)</f>
        <v>0</v>
      </c>
      <c r="N690" s="417">
        <f>(J690*$M$1)</f>
        <v>0</v>
      </c>
      <c r="O690"/>
      <c r="P690" s="418"/>
      <c r="Q690" s="417">
        <f>(M690*$L$1)</f>
        <v>0</v>
      </c>
      <c r="R690" s="417">
        <v>45</v>
      </c>
      <c r="S690"/>
      <c r="T690" s="422"/>
      <c r="U690" s="419">
        <v>0</v>
      </c>
      <c r="V690" s="419">
        <v>44.091000000000001</v>
      </c>
      <c r="W690"/>
      <c r="X690"/>
      <c r="Y690"/>
      <c r="Z690"/>
      <c r="AA690"/>
      <c r="AB690"/>
      <c r="AC690"/>
      <c r="AD690"/>
      <c r="AE690"/>
      <c r="AF690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</row>
    <row r="691" spans="1:58" ht="13" customHeight="1" x14ac:dyDescent="0.25">
      <c r="A691"/>
      <c r="B691" s="472" t="s">
        <v>1958</v>
      </c>
      <c r="C691" s="472" t="s">
        <v>1989</v>
      </c>
      <c r="D691" s="473" t="s">
        <v>782</v>
      </c>
      <c r="E691" s="473" t="s">
        <v>247</v>
      </c>
      <c r="F691" s="474" t="s">
        <v>793</v>
      </c>
      <c r="G691" s="415"/>
      <c r="H691" s="416">
        <v>48</v>
      </c>
      <c r="I691" s="418"/>
      <c r="J691" s="418"/>
      <c r="K691" s="76"/>
      <c r="L691" s="417">
        <f>(H691*2.7)</f>
        <v>129.60000000000002</v>
      </c>
      <c r="M691" s="418"/>
      <c r="N691" s="418"/>
      <c r="O691"/>
      <c r="P691" s="417">
        <v>130</v>
      </c>
      <c r="Q691" s="418"/>
      <c r="R691" s="418"/>
      <c r="S691"/>
      <c r="T691" s="419">
        <v>129.60000000000002</v>
      </c>
      <c r="U691" s="420"/>
      <c r="V691" s="420"/>
      <c r="W691"/>
      <c r="X691"/>
      <c r="Y691"/>
      <c r="Z691"/>
      <c r="AA691"/>
      <c r="AB691"/>
      <c r="AC691"/>
      <c r="AD691"/>
      <c r="AE691"/>
      <c r="AF691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</row>
    <row r="692" spans="1:58" ht="13" customHeight="1" x14ac:dyDescent="0.25">
      <c r="A692"/>
      <c r="B692" s="472" t="s">
        <v>4049</v>
      </c>
      <c r="C692" s="472" t="s">
        <v>700</v>
      </c>
      <c r="D692" s="473" t="s">
        <v>752</v>
      </c>
      <c r="E692" s="473" t="s">
        <v>247</v>
      </c>
      <c r="F692" s="474" t="s">
        <v>3608</v>
      </c>
      <c r="G692" s="415"/>
      <c r="H692" s="416">
        <v>32</v>
      </c>
      <c r="I692" s="418"/>
      <c r="J692" s="418"/>
      <c r="K692" s="76"/>
      <c r="L692" s="417">
        <f>(H692*2.7)</f>
        <v>86.4</v>
      </c>
      <c r="M692" s="418"/>
      <c r="N692" s="418"/>
      <c r="O692"/>
      <c r="P692" s="417">
        <v>87</v>
      </c>
      <c r="Q692" s="418"/>
      <c r="R692" s="418"/>
      <c r="S692"/>
      <c r="T692" s="419">
        <v>86.4</v>
      </c>
      <c r="U692" s="420"/>
      <c r="V692" s="420"/>
      <c r="W692"/>
      <c r="X692"/>
      <c r="Y692"/>
      <c r="Z692"/>
      <c r="AA692"/>
      <c r="AB692"/>
      <c r="AC692"/>
      <c r="AD692"/>
      <c r="AE692"/>
      <c r="AF692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</row>
    <row r="693" spans="1:58" ht="13" customHeight="1" x14ac:dyDescent="0.25">
      <c r="A693"/>
      <c r="B693" s="475" t="s">
        <v>3200</v>
      </c>
      <c r="C693" s="475" t="s">
        <v>2292</v>
      </c>
      <c r="D693" s="473" t="s">
        <v>780</v>
      </c>
      <c r="E693" s="473" t="s">
        <v>247</v>
      </c>
      <c r="F693" s="474" t="s">
        <v>746</v>
      </c>
      <c r="G693" s="415"/>
      <c r="H693" s="416">
        <v>50</v>
      </c>
      <c r="I693" s="418"/>
      <c r="J693" s="418"/>
      <c r="K693" s="76"/>
      <c r="L693" s="417">
        <f>(H693*2.7)</f>
        <v>135</v>
      </c>
      <c r="M693" s="418"/>
      <c r="N693" s="418"/>
      <c r="O693"/>
      <c r="P693" s="417">
        <v>135</v>
      </c>
      <c r="Q693" s="418"/>
      <c r="R693" s="418"/>
      <c r="S693"/>
      <c r="T693" s="419">
        <v>135</v>
      </c>
      <c r="U693" s="420"/>
      <c r="V693" s="420"/>
      <c r="W693"/>
      <c r="X693"/>
      <c r="Y693"/>
      <c r="Z693"/>
      <c r="AA693"/>
      <c r="AB693"/>
      <c r="AC693"/>
      <c r="AD693"/>
      <c r="AE693"/>
      <c r="AF693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</row>
    <row r="694" spans="1:58" ht="13" customHeight="1" x14ac:dyDescent="0.25">
      <c r="A694"/>
      <c r="B694" s="472" t="s">
        <v>1687</v>
      </c>
      <c r="C694" s="472" t="s">
        <v>653</v>
      </c>
      <c r="D694" s="473" t="s">
        <v>750</v>
      </c>
      <c r="E694" s="473" t="s">
        <v>247</v>
      </c>
      <c r="F694" s="474" t="s">
        <v>796</v>
      </c>
      <c r="G694" s="415"/>
      <c r="H694" s="416">
        <v>51</v>
      </c>
      <c r="I694" s="418"/>
      <c r="J694" s="418"/>
      <c r="K694" s="76"/>
      <c r="L694" s="417">
        <f>(H694*2.7)</f>
        <v>137.70000000000002</v>
      </c>
      <c r="M694" s="418"/>
      <c r="N694" s="418"/>
      <c r="O694"/>
      <c r="P694" s="417">
        <v>138</v>
      </c>
      <c r="Q694" s="418"/>
      <c r="R694" s="418"/>
      <c r="S694"/>
      <c r="T694" s="419">
        <v>137.70000000000002</v>
      </c>
      <c r="U694" s="420"/>
      <c r="V694" s="420"/>
      <c r="W694"/>
      <c r="X694"/>
      <c r="Y694"/>
      <c r="Z694"/>
      <c r="AA694"/>
      <c r="AB694"/>
      <c r="AC694"/>
      <c r="AD694"/>
      <c r="AE694"/>
      <c r="AF694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</row>
    <row r="695" spans="1:58" ht="13" customHeight="1" x14ac:dyDescent="0.25">
      <c r="A695"/>
      <c r="B695" s="472" t="s">
        <v>2564</v>
      </c>
      <c r="C695" s="472" t="s">
        <v>801</v>
      </c>
      <c r="D695" s="473" t="s">
        <v>903</v>
      </c>
      <c r="E695" s="473" t="s">
        <v>247</v>
      </c>
      <c r="F695" s="476" t="s">
        <v>793</v>
      </c>
      <c r="G695" s="425"/>
      <c r="H695" s="416">
        <v>34</v>
      </c>
      <c r="I695" s="418"/>
      <c r="J695" s="418"/>
      <c r="K695" s="76"/>
      <c r="L695" s="417">
        <f>(H695*2.7)</f>
        <v>91.800000000000011</v>
      </c>
      <c r="M695" s="418"/>
      <c r="N695" s="418"/>
      <c r="O695"/>
      <c r="P695" s="417">
        <v>92</v>
      </c>
      <c r="Q695" s="418"/>
      <c r="R695" s="418"/>
      <c r="S695"/>
      <c r="T695" s="419">
        <v>91.800000000000011</v>
      </c>
      <c r="U695" s="420"/>
      <c r="V695" s="420"/>
      <c r="W695"/>
      <c r="X695"/>
      <c r="Y695"/>
      <c r="Z695"/>
      <c r="AA695"/>
      <c r="AB695"/>
      <c r="AC695"/>
      <c r="AD695"/>
      <c r="AE695"/>
      <c r="AF695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</row>
    <row r="696" spans="1:58" ht="13" customHeight="1" x14ac:dyDescent="0.25">
      <c r="A696"/>
      <c r="B696" s="472" t="s">
        <v>694</v>
      </c>
      <c r="C696" s="472" t="s">
        <v>657</v>
      </c>
      <c r="D696" s="473" t="s">
        <v>748</v>
      </c>
      <c r="E696" s="473" t="s">
        <v>247</v>
      </c>
      <c r="F696" s="474" t="s">
        <v>762</v>
      </c>
      <c r="G696" s="415"/>
      <c r="H696" s="416">
        <v>27</v>
      </c>
      <c r="I696" s="418"/>
      <c r="J696" s="418"/>
      <c r="K696" s="76"/>
      <c r="L696" s="417">
        <f>(H696*2.7)</f>
        <v>72.900000000000006</v>
      </c>
      <c r="M696" s="418"/>
      <c r="N696" s="418"/>
      <c r="O696"/>
      <c r="P696" s="417">
        <v>73</v>
      </c>
      <c r="Q696" s="418"/>
      <c r="R696" s="418"/>
      <c r="S696"/>
      <c r="T696" s="419">
        <v>72.900000000000006</v>
      </c>
      <c r="U696" s="420"/>
      <c r="V696" s="420"/>
      <c r="W696"/>
      <c r="X696"/>
      <c r="Y696"/>
      <c r="Z696"/>
      <c r="AA696"/>
      <c r="AB696"/>
      <c r="AC696"/>
      <c r="AD696"/>
      <c r="AE696"/>
      <c r="AF696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</row>
    <row r="697" spans="1:58" ht="13" customHeight="1" x14ac:dyDescent="0.25">
      <c r="A697"/>
      <c r="B697" s="472" t="s">
        <v>815</v>
      </c>
      <c r="C697" s="472" t="s">
        <v>4060</v>
      </c>
      <c r="D697" s="473" t="s">
        <v>776</v>
      </c>
      <c r="E697" s="473" t="s">
        <v>247</v>
      </c>
      <c r="F697" s="474" t="s">
        <v>765</v>
      </c>
      <c r="G697" s="415"/>
      <c r="H697" s="426">
        <v>53</v>
      </c>
      <c r="I697" s="418"/>
      <c r="J697" s="418"/>
      <c r="K697" s="76"/>
      <c r="L697" s="417">
        <f>(H697*2.7)</f>
        <v>143.10000000000002</v>
      </c>
      <c r="M697" s="418"/>
      <c r="N697" s="418"/>
      <c r="O697"/>
      <c r="P697" s="417">
        <v>144</v>
      </c>
      <c r="Q697" s="418"/>
      <c r="R697" s="418"/>
      <c r="S697"/>
      <c r="T697" s="419">
        <v>143.10000000000002</v>
      </c>
      <c r="U697" s="420"/>
      <c r="V697" s="420"/>
      <c r="W697"/>
      <c r="X697"/>
      <c r="Y697"/>
      <c r="Z697"/>
      <c r="AA697"/>
      <c r="AB697"/>
      <c r="AC697"/>
      <c r="AD697"/>
      <c r="AE697"/>
      <c r="AF697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</row>
    <row r="698" spans="1:58" ht="13" customHeight="1" x14ac:dyDescent="0.25">
      <c r="A698"/>
      <c r="B698" s="477" t="s">
        <v>2573</v>
      </c>
      <c r="C698" s="477" t="s">
        <v>637</v>
      </c>
      <c r="D698" s="473" t="s">
        <v>748</v>
      </c>
      <c r="E698" s="473" t="s">
        <v>247</v>
      </c>
      <c r="F698" s="474" t="s">
        <v>754</v>
      </c>
      <c r="G698" s="415"/>
      <c r="H698" s="421"/>
      <c r="I698" s="355">
        <v>12</v>
      </c>
      <c r="J698" s="355">
        <v>69.33</v>
      </c>
      <c r="K698" s="76"/>
      <c r="L698" s="417">
        <f>(H698*2.7)</f>
        <v>0</v>
      </c>
      <c r="M698" s="417">
        <f>(I698*$L$1)</f>
        <v>0</v>
      </c>
      <c r="N698" s="417">
        <f>(J698*$M$1)</f>
        <v>0</v>
      </c>
      <c r="O698"/>
      <c r="P698" s="418"/>
      <c r="Q698" s="417">
        <v>33</v>
      </c>
      <c r="R698" s="417">
        <v>188</v>
      </c>
      <c r="S698"/>
      <c r="T698" s="422"/>
      <c r="U698" s="419">
        <v>32.400000000000006</v>
      </c>
      <c r="V698" s="419">
        <v>187.191</v>
      </c>
      <c r="W698"/>
      <c r="X698"/>
      <c r="Y698"/>
      <c r="Z698"/>
      <c r="AA698"/>
      <c r="AB698"/>
      <c r="AC698"/>
      <c r="AD698"/>
      <c r="AE698"/>
      <c r="AF698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</row>
    <row r="699" spans="1:58" ht="13" customHeight="1" x14ac:dyDescent="0.25">
      <c r="A699"/>
      <c r="B699" s="475" t="s">
        <v>2880</v>
      </c>
      <c r="C699" s="475" t="s">
        <v>637</v>
      </c>
      <c r="D699" s="473" t="s">
        <v>775</v>
      </c>
      <c r="E699" s="473" t="s">
        <v>247</v>
      </c>
      <c r="F699" s="474" t="s">
        <v>754</v>
      </c>
      <c r="G699" s="415"/>
      <c r="H699" s="421"/>
      <c r="I699" s="355">
        <v>10</v>
      </c>
      <c r="J699" s="355">
        <v>59</v>
      </c>
      <c r="K699" s="76"/>
      <c r="L699" s="417">
        <f>(H699*2.7)</f>
        <v>0</v>
      </c>
      <c r="M699" s="417">
        <f>(I699*$L$1)</f>
        <v>0</v>
      </c>
      <c r="N699" s="417">
        <f>(J699*$M$1)</f>
        <v>0</v>
      </c>
      <c r="O699"/>
      <c r="P699" s="418"/>
      <c r="Q699" s="417">
        <v>27</v>
      </c>
      <c r="R699" s="417">
        <v>160</v>
      </c>
      <c r="S699"/>
      <c r="T699" s="422"/>
      <c r="U699" s="419">
        <v>27</v>
      </c>
      <c r="V699" s="419">
        <v>159.30000000000001</v>
      </c>
      <c r="W699"/>
      <c r="X699"/>
      <c r="Y699"/>
      <c r="Z699"/>
      <c r="AA699"/>
      <c r="AB699"/>
      <c r="AC699"/>
      <c r="AD699"/>
      <c r="AE699"/>
      <c r="AF6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</row>
    <row r="700" spans="1:58" ht="13" customHeight="1" x14ac:dyDescent="0.25">
      <c r="A700"/>
      <c r="B700" s="475" t="s">
        <v>3554</v>
      </c>
      <c r="C700" s="475" t="s">
        <v>1765</v>
      </c>
      <c r="D700" s="473" t="s">
        <v>736</v>
      </c>
      <c r="E700" s="473" t="s">
        <v>247</v>
      </c>
      <c r="F700" s="474" t="s">
        <v>754</v>
      </c>
      <c r="G700" s="415"/>
      <c r="H700" s="421"/>
      <c r="I700" s="355">
        <v>8</v>
      </c>
      <c r="J700" s="355">
        <v>50.33</v>
      </c>
      <c r="K700" s="76"/>
      <c r="L700" s="417">
        <f>(H700*2.7)</f>
        <v>0</v>
      </c>
      <c r="M700" s="417">
        <f>(I700*$L$1)</f>
        <v>0</v>
      </c>
      <c r="N700" s="417">
        <f>(J700*$M$1)</f>
        <v>0</v>
      </c>
      <c r="O700"/>
      <c r="P700" s="418"/>
      <c r="Q700" s="417">
        <v>22</v>
      </c>
      <c r="R700" s="417">
        <v>136</v>
      </c>
      <c r="S700"/>
      <c r="T700" s="422"/>
      <c r="U700" s="419">
        <v>21.6</v>
      </c>
      <c r="V700" s="419">
        <v>135.89099999999999</v>
      </c>
      <c r="W700"/>
      <c r="X700"/>
      <c r="Y700"/>
      <c r="Z700"/>
      <c r="AA700"/>
      <c r="AB700"/>
      <c r="AC700"/>
      <c r="AD700"/>
      <c r="AE700"/>
      <c r="AF700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</row>
    <row r="701" spans="1:58" ht="13" customHeight="1" x14ac:dyDescent="0.25">
      <c r="A701"/>
      <c r="B701" s="472" t="s">
        <v>3178</v>
      </c>
      <c r="C701" s="472" t="s">
        <v>584</v>
      </c>
      <c r="D701" s="473" t="s">
        <v>782</v>
      </c>
      <c r="E701" s="473" t="s">
        <v>247</v>
      </c>
      <c r="F701" s="474" t="s">
        <v>754</v>
      </c>
      <c r="G701" s="415"/>
      <c r="H701" s="421"/>
      <c r="I701" s="355">
        <v>13</v>
      </c>
      <c r="J701" s="355">
        <v>70.67</v>
      </c>
      <c r="K701" s="76"/>
      <c r="L701" s="417">
        <f>(H701*2.7)</f>
        <v>0</v>
      </c>
      <c r="M701" s="417">
        <f>(I701*$L$1)</f>
        <v>0</v>
      </c>
      <c r="N701" s="417">
        <f>(J701*$M$1)</f>
        <v>0</v>
      </c>
      <c r="O701"/>
      <c r="P701" s="418"/>
      <c r="Q701" s="417">
        <v>36</v>
      </c>
      <c r="R701" s="417">
        <v>191</v>
      </c>
      <c r="S701"/>
      <c r="T701" s="422"/>
      <c r="U701" s="419">
        <v>35.1</v>
      </c>
      <c r="V701" s="419">
        <v>190.80900000000003</v>
      </c>
      <c r="W701"/>
      <c r="X701"/>
      <c r="Y701"/>
      <c r="Z701"/>
      <c r="AA701"/>
      <c r="AB701"/>
      <c r="AC701"/>
      <c r="AD701"/>
      <c r="AE701"/>
      <c r="AF701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</row>
    <row r="702" spans="1:58" ht="13" customHeight="1" x14ac:dyDescent="0.25">
      <c r="A702"/>
      <c r="B702" s="472" t="s">
        <v>3572</v>
      </c>
      <c r="C702" s="472" t="s">
        <v>2597</v>
      </c>
      <c r="D702" s="473" t="s">
        <v>769</v>
      </c>
      <c r="E702" s="478" t="s">
        <v>247</v>
      </c>
      <c r="F702" s="474" t="s">
        <v>762</v>
      </c>
      <c r="G702" s="415"/>
      <c r="H702" s="416">
        <v>25</v>
      </c>
      <c r="I702" s="418"/>
      <c r="J702" s="418"/>
      <c r="K702" s="76"/>
      <c r="L702" s="429">
        <f>(H702*2.7)</f>
        <v>67.5</v>
      </c>
      <c r="M702" s="429">
        <f>(I702*2.7)</f>
        <v>0</v>
      </c>
      <c r="N702" s="429">
        <f>(J702*2.7)</f>
        <v>0</v>
      </c>
      <c r="O702" s="76"/>
      <c r="P702" s="429">
        <v>68</v>
      </c>
      <c r="Q702" s="365"/>
      <c r="R702" s="365"/>
      <c r="S702" s="76"/>
      <c r="T702" s="430">
        <v>67.5</v>
      </c>
      <c r="U702" s="420"/>
      <c r="V702" s="420"/>
      <c r="W702"/>
      <c r="X702"/>
      <c r="Y702"/>
      <c r="Z702"/>
      <c r="AA702"/>
      <c r="AB702"/>
      <c r="AC702"/>
      <c r="AD702"/>
      <c r="AE702"/>
      <c r="AF702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</row>
    <row r="703" spans="1:58" ht="13" customHeight="1" x14ac:dyDescent="0.25">
      <c r="A703"/>
      <c r="B703" s="472" t="s">
        <v>4894</v>
      </c>
      <c r="C703" s="472" t="s">
        <v>3995</v>
      </c>
      <c r="D703" s="473" t="s">
        <v>757</v>
      </c>
      <c r="E703" s="478" t="s">
        <v>247</v>
      </c>
      <c r="F703" s="476" t="s">
        <v>765</v>
      </c>
      <c r="G703" s="425"/>
      <c r="H703" s="416">
        <v>49</v>
      </c>
      <c r="I703" s="418"/>
      <c r="J703" s="418"/>
      <c r="K703" s="76"/>
      <c r="L703" s="429">
        <f>(H703*2.7)</f>
        <v>132.30000000000001</v>
      </c>
      <c r="M703" s="429">
        <f>(I703*2.7)</f>
        <v>0</v>
      </c>
      <c r="N703" s="429">
        <f>(J703*2.7)</f>
        <v>0</v>
      </c>
      <c r="O703" s="76"/>
      <c r="P703" s="429"/>
      <c r="Q703" s="365"/>
      <c r="R703" s="365"/>
      <c r="S703" s="76"/>
      <c r="T703" s="430">
        <f>(L703)</f>
        <v>132.30000000000001</v>
      </c>
      <c r="U703" s="420"/>
      <c r="V703" s="420"/>
      <c r="W703"/>
      <c r="X703"/>
      <c r="Y703"/>
      <c r="Z703"/>
      <c r="AA703"/>
      <c r="AB703"/>
      <c r="AC703"/>
      <c r="AD703"/>
      <c r="AE703"/>
      <c r="AF703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</row>
    <row r="704" spans="1:58" ht="13" customHeight="1" x14ac:dyDescent="0.25">
      <c r="A704"/>
      <c r="B704" s="475" t="s">
        <v>759</v>
      </c>
      <c r="C704" s="475" t="s">
        <v>535</v>
      </c>
      <c r="D704" s="473" t="s">
        <v>667</v>
      </c>
      <c r="E704" s="473" t="s">
        <v>247</v>
      </c>
      <c r="F704" s="474" t="s">
        <v>743</v>
      </c>
      <c r="G704" s="415"/>
      <c r="H704" s="421"/>
      <c r="I704" s="355">
        <v>0</v>
      </c>
      <c r="J704" s="355">
        <v>27.67</v>
      </c>
      <c r="K704" s="76"/>
      <c r="L704" s="417">
        <f>(H704*2.7)</f>
        <v>0</v>
      </c>
      <c r="M704" s="417">
        <f>(I704*$L$1)</f>
        <v>0</v>
      </c>
      <c r="N704" s="417">
        <f>(J704*$M$1)</f>
        <v>0</v>
      </c>
      <c r="O704"/>
      <c r="P704" s="418"/>
      <c r="Q704" s="417">
        <f>(M704*$L$1)</f>
        <v>0</v>
      </c>
      <c r="R704" s="417">
        <v>75</v>
      </c>
      <c r="S704"/>
      <c r="T704" s="422"/>
      <c r="U704" s="419">
        <v>0</v>
      </c>
      <c r="V704" s="419">
        <v>74.709000000000003</v>
      </c>
      <c r="W704"/>
      <c r="X704"/>
      <c r="Y704"/>
      <c r="Z704"/>
      <c r="AA704"/>
      <c r="AB704"/>
      <c r="AC704"/>
      <c r="AD704"/>
      <c r="AE704"/>
      <c r="AF704"/>
      <c r="AG704" s="387"/>
      <c r="AH704" s="387"/>
      <c r="AI704" s="387"/>
      <c r="AJ704" s="387"/>
      <c r="AK704" s="387"/>
      <c r="AL704" s="387"/>
      <c r="AM704" s="387"/>
      <c r="AN704" s="387"/>
      <c r="AO704" s="387"/>
      <c r="AP704" s="387"/>
      <c r="AQ704" s="387"/>
      <c r="AR704" s="387"/>
      <c r="AS704" s="387"/>
      <c r="AT704" s="387"/>
      <c r="AU704" s="387"/>
      <c r="AV704" s="387"/>
      <c r="AW704" s="387"/>
      <c r="AX704" s="387"/>
      <c r="AY704" s="387"/>
      <c r="AZ704" s="387"/>
      <c r="BA704" s="387"/>
      <c r="BB704" s="387"/>
      <c r="BC704" s="387"/>
      <c r="BD704" s="387"/>
      <c r="BE704" s="387"/>
      <c r="BF704" s="387"/>
    </row>
    <row r="705" spans="1:58" ht="13" customHeight="1" x14ac:dyDescent="0.25">
      <c r="A705"/>
      <c r="B705" s="475" t="s">
        <v>2905</v>
      </c>
      <c r="C705" s="475" t="s">
        <v>1722</v>
      </c>
      <c r="D705" s="473" t="s">
        <v>768</v>
      </c>
      <c r="E705" s="473" t="s">
        <v>247</v>
      </c>
      <c r="F705" s="474" t="s">
        <v>746</v>
      </c>
      <c r="G705" s="415"/>
      <c r="H705" s="416">
        <v>57</v>
      </c>
      <c r="I705" s="418"/>
      <c r="J705" s="418"/>
      <c r="K705" s="76"/>
      <c r="L705" s="429">
        <f>(H705*2.7)</f>
        <v>153.9</v>
      </c>
      <c r="M705" s="429">
        <f>(I705*2.7)</f>
        <v>0</v>
      </c>
      <c r="N705" s="429">
        <f>(J705*2.7)</f>
        <v>0</v>
      </c>
      <c r="O705" s="76"/>
      <c r="P705" s="429">
        <v>154</v>
      </c>
      <c r="Q705" s="365"/>
      <c r="R705" s="365"/>
      <c r="S705" s="76"/>
      <c r="T705" s="430">
        <v>153.9</v>
      </c>
      <c r="U705" s="420"/>
      <c r="V705" s="420"/>
      <c r="W705"/>
      <c r="X705"/>
      <c r="Y705"/>
      <c r="Z705"/>
      <c r="AA705"/>
      <c r="AB705"/>
      <c r="AC705"/>
      <c r="AD705"/>
      <c r="AE705"/>
      <c r="AF705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</row>
    <row r="706" spans="1:58" ht="13" customHeight="1" x14ac:dyDescent="0.25">
      <c r="A706"/>
      <c r="B706" s="472" t="s">
        <v>4940</v>
      </c>
      <c r="C706" s="472" t="s">
        <v>4941</v>
      </c>
      <c r="D706" s="473" t="s">
        <v>736</v>
      </c>
      <c r="E706" s="478" t="s">
        <v>247</v>
      </c>
      <c r="F706" s="476" t="s">
        <v>793</v>
      </c>
      <c r="G706" s="425"/>
      <c r="H706" s="416">
        <v>33</v>
      </c>
      <c r="I706" s="418"/>
      <c r="J706" s="418"/>
      <c r="K706" s="76"/>
      <c r="L706" s="429">
        <f>(H706*2.7)</f>
        <v>89.100000000000009</v>
      </c>
      <c r="M706" s="429">
        <f>(I706*2.7)</f>
        <v>0</v>
      </c>
      <c r="N706" s="429">
        <f>(J706*2.7)</f>
        <v>0</v>
      </c>
      <c r="O706" s="76"/>
      <c r="P706" s="429"/>
      <c r="Q706" s="365"/>
      <c r="R706" s="365"/>
      <c r="S706" s="76"/>
      <c r="T706" s="430">
        <f>(L706)</f>
        <v>89.100000000000009</v>
      </c>
      <c r="U706" s="420"/>
      <c r="V706" s="420"/>
      <c r="W706"/>
      <c r="X706"/>
      <c r="Y706"/>
      <c r="Z706"/>
      <c r="AA706"/>
      <c r="AB706"/>
      <c r="AC706"/>
      <c r="AD706"/>
      <c r="AE706"/>
      <c r="AF706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</row>
    <row r="707" spans="1:58" ht="13" customHeight="1" x14ac:dyDescent="0.25">
      <c r="A707"/>
      <c r="B707" s="472" t="s">
        <v>4957</v>
      </c>
      <c r="C707" s="472" t="s">
        <v>684</v>
      </c>
      <c r="D707" s="473" t="s">
        <v>818</v>
      </c>
      <c r="E707" s="478" t="s">
        <v>247</v>
      </c>
      <c r="F707" s="476" t="s">
        <v>772</v>
      </c>
      <c r="G707" s="425"/>
      <c r="H707" s="416">
        <v>29</v>
      </c>
      <c r="I707" s="418"/>
      <c r="J707" s="418"/>
      <c r="K707" s="76"/>
      <c r="L707" s="429">
        <f>(H707*2.7)</f>
        <v>78.300000000000011</v>
      </c>
      <c r="M707" s="429">
        <f>(I707*2.7)</f>
        <v>0</v>
      </c>
      <c r="N707" s="429">
        <f>(J707*2.7)</f>
        <v>0</v>
      </c>
      <c r="O707" s="76"/>
      <c r="P707" s="429"/>
      <c r="Q707" s="365"/>
      <c r="R707" s="365"/>
      <c r="S707" s="76"/>
      <c r="T707" s="430">
        <f>(L707)</f>
        <v>78.300000000000011</v>
      </c>
      <c r="U707" s="420"/>
      <c r="V707" s="420"/>
      <c r="W707"/>
      <c r="X707"/>
      <c r="Y707"/>
      <c r="Z707"/>
      <c r="AA707"/>
      <c r="AB707"/>
      <c r="AC707"/>
      <c r="AD707"/>
      <c r="AE707"/>
      <c r="AF707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</row>
    <row r="708" spans="1:58" ht="13" customHeight="1" x14ac:dyDescent="0.25">
      <c r="A708"/>
      <c r="B708" s="472" t="s">
        <v>3520</v>
      </c>
      <c r="C708" s="472" t="s">
        <v>677</v>
      </c>
      <c r="D708" s="473" t="s">
        <v>651</v>
      </c>
      <c r="E708" s="473" t="s">
        <v>247</v>
      </c>
      <c r="F708" s="474" t="s">
        <v>754</v>
      </c>
      <c r="G708" s="415"/>
      <c r="H708" s="421"/>
      <c r="I708" s="355">
        <v>9</v>
      </c>
      <c r="J708" s="355">
        <v>47.67</v>
      </c>
      <c r="K708" s="76"/>
      <c r="L708" s="417">
        <f>(H708*2.7)</f>
        <v>0</v>
      </c>
      <c r="M708" s="417">
        <f>(I708*$L$1)</f>
        <v>0</v>
      </c>
      <c r="N708" s="417">
        <f>(J708*$M$1)</f>
        <v>0</v>
      </c>
      <c r="O708"/>
      <c r="P708" s="418"/>
      <c r="Q708" s="417">
        <v>25</v>
      </c>
      <c r="R708" s="417">
        <v>129</v>
      </c>
      <c r="S708"/>
      <c r="T708" s="422"/>
      <c r="U708" s="419">
        <v>24.3</v>
      </c>
      <c r="V708" s="419">
        <v>128.709</v>
      </c>
      <c r="W708"/>
      <c r="X708"/>
      <c r="Y708"/>
      <c r="Z708"/>
      <c r="AA708"/>
      <c r="AB708"/>
      <c r="AC708"/>
      <c r="AD708"/>
      <c r="AE708"/>
      <c r="AF708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</row>
    <row r="709" spans="1:58" ht="13" customHeight="1" x14ac:dyDescent="0.25">
      <c r="A709"/>
      <c r="B709" s="475" t="s">
        <v>1683</v>
      </c>
      <c r="C709" s="475" t="s">
        <v>2605</v>
      </c>
      <c r="D709" s="473" t="s">
        <v>745</v>
      </c>
      <c r="E709" s="473" t="s">
        <v>247</v>
      </c>
      <c r="F709" s="474" t="s">
        <v>765</v>
      </c>
      <c r="G709" s="415"/>
      <c r="H709" s="416">
        <v>45</v>
      </c>
      <c r="I709" s="418"/>
      <c r="J709" s="418"/>
      <c r="K709" s="76"/>
      <c r="L709" s="417">
        <f>(H709*2.7)</f>
        <v>121.50000000000001</v>
      </c>
      <c r="M709" s="418"/>
      <c r="N709" s="418"/>
      <c r="O709"/>
      <c r="P709" s="417">
        <v>122</v>
      </c>
      <c r="Q709" s="418"/>
      <c r="R709" s="418"/>
      <c r="S709"/>
      <c r="T709" s="419">
        <v>121.50000000000001</v>
      </c>
      <c r="U709" s="420"/>
      <c r="V709" s="420"/>
      <c r="W709"/>
      <c r="X709"/>
      <c r="Y709"/>
      <c r="Z709"/>
      <c r="AA709"/>
      <c r="AB709"/>
      <c r="AC709"/>
      <c r="AD709"/>
      <c r="AE709"/>
      <c r="AF70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</row>
    <row r="710" spans="1:58" ht="13" customHeight="1" x14ac:dyDescent="0.25">
      <c r="A710"/>
      <c r="B710" s="472" t="s">
        <v>139</v>
      </c>
      <c r="C710" s="472" t="s">
        <v>726</v>
      </c>
      <c r="D710" s="473" t="s">
        <v>761</v>
      </c>
      <c r="E710" s="473" t="s">
        <v>247</v>
      </c>
      <c r="F710" s="474" t="s">
        <v>743</v>
      </c>
      <c r="G710" s="415"/>
      <c r="H710" s="421"/>
      <c r="I710" s="355">
        <v>0</v>
      </c>
      <c r="J710" s="355">
        <v>14.67</v>
      </c>
      <c r="K710" s="76"/>
      <c r="L710" s="417">
        <f>(H710*2.7)</f>
        <v>0</v>
      </c>
      <c r="M710" s="417">
        <f>(I710*$L$1)</f>
        <v>0</v>
      </c>
      <c r="N710" s="417">
        <f>(J710*$M$1)</f>
        <v>0</v>
      </c>
      <c r="O710"/>
      <c r="P710" s="418"/>
      <c r="Q710" s="417">
        <f>(M710*$L$1)</f>
        <v>0</v>
      </c>
      <c r="R710" s="417">
        <v>40</v>
      </c>
      <c r="S710"/>
      <c r="T710" s="422"/>
      <c r="U710" s="419">
        <v>0</v>
      </c>
      <c r="V710" s="419">
        <v>39.609000000000002</v>
      </c>
      <c r="W710"/>
      <c r="X710"/>
      <c r="Y710"/>
      <c r="Z710"/>
      <c r="AA710"/>
      <c r="AB710"/>
      <c r="AC710"/>
      <c r="AD710"/>
      <c r="AE710"/>
      <c r="AF710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</row>
    <row r="711" spans="1:58" ht="13" customHeight="1" x14ac:dyDescent="0.25">
      <c r="A711"/>
      <c r="B711" s="475" t="s">
        <v>2900</v>
      </c>
      <c r="C711" s="475" t="s">
        <v>685</v>
      </c>
      <c r="D711" s="473" t="s">
        <v>795</v>
      </c>
      <c r="E711" s="473" t="s">
        <v>247</v>
      </c>
      <c r="F711" s="474" t="s">
        <v>754</v>
      </c>
      <c r="G711" s="415"/>
      <c r="H711" s="421"/>
      <c r="I711" s="355">
        <v>8</v>
      </c>
      <c r="J711" s="355">
        <v>39.67</v>
      </c>
      <c r="K711" s="76"/>
      <c r="L711" s="417">
        <f>(H711*2.7)</f>
        <v>0</v>
      </c>
      <c r="M711" s="417">
        <f>(I711*$L$1)</f>
        <v>0</v>
      </c>
      <c r="N711" s="417">
        <f>(J711*$M$1)</f>
        <v>0</v>
      </c>
      <c r="O711"/>
      <c r="P711" s="418"/>
      <c r="Q711" s="417">
        <v>22</v>
      </c>
      <c r="R711" s="417">
        <v>108</v>
      </c>
      <c r="S711"/>
      <c r="T711" s="422"/>
      <c r="U711" s="419">
        <v>21.6</v>
      </c>
      <c r="V711" s="419">
        <v>107.10900000000001</v>
      </c>
      <c r="W711"/>
      <c r="X711"/>
      <c r="Y711"/>
      <c r="Z711"/>
      <c r="AA711"/>
      <c r="AB711"/>
      <c r="AC711"/>
      <c r="AD711"/>
      <c r="AE711"/>
      <c r="AF711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</row>
    <row r="712" spans="1:58" ht="13" customHeight="1" x14ac:dyDescent="0.25">
      <c r="A712"/>
      <c r="B712" s="472" t="s">
        <v>1973</v>
      </c>
      <c r="C712" s="472" t="s">
        <v>1997</v>
      </c>
      <c r="D712" s="473" t="s">
        <v>667</v>
      </c>
      <c r="E712" s="473" t="s">
        <v>247</v>
      </c>
      <c r="F712" s="474" t="s">
        <v>746</v>
      </c>
      <c r="G712" s="415"/>
      <c r="H712" s="416">
        <v>60</v>
      </c>
      <c r="I712" s="418"/>
      <c r="J712" s="418"/>
      <c r="K712" s="76"/>
      <c r="L712" s="417">
        <f>(H712*2.7)</f>
        <v>162</v>
      </c>
      <c r="M712" s="418"/>
      <c r="N712" s="418"/>
      <c r="O712"/>
      <c r="P712" s="417">
        <v>162</v>
      </c>
      <c r="Q712" s="418"/>
      <c r="R712" s="418"/>
      <c r="S712"/>
      <c r="T712" s="419">
        <v>162</v>
      </c>
      <c r="U712" s="420"/>
      <c r="V712" s="420"/>
      <c r="W712"/>
      <c r="X712"/>
      <c r="Y712"/>
      <c r="Z712"/>
      <c r="AA712"/>
      <c r="AB712"/>
      <c r="AC712"/>
      <c r="AD712"/>
      <c r="AE712"/>
      <c r="AF712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</row>
    <row r="713" spans="1:58" ht="13" customHeight="1" x14ac:dyDescent="0.25">
      <c r="A713"/>
      <c r="B713" s="472" t="s">
        <v>622</v>
      </c>
      <c r="C713" s="472" t="s">
        <v>1769</v>
      </c>
      <c r="D713" s="473" t="s">
        <v>647</v>
      </c>
      <c r="E713" s="478" t="s">
        <v>247</v>
      </c>
      <c r="F713" s="474" t="s">
        <v>762</v>
      </c>
      <c r="G713" s="415"/>
      <c r="H713" s="416">
        <v>32</v>
      </c>
      <c r="I713" s="418"/>
      <c r="J713" s="418"/>
      <c r="K713" s="76"/>
      <c r="L713" s="417">
        <f>(H713*2.7)</f>
        <v>86.4</v>
      </c>
      <c r="M713" s="418"/>
      <c r="N713" s="418"/>
      <c r="O713"/>
      <c r="P713" s="417">
        <v>87</v>
      </c>
      <c r="Q713" s="418"/>
      <c r="R713" s="418"/>
      <c r="S713"/>
      <c r="T713" s="419">
        <v>86.4</v>
      </c>
      <c r="U713" s="420"/>
      <c r="V713" s="420"/>
      <c r="W713"/>
      <c r="X713"/>
      <c r="Y713"/>
      <c r="Z713"/>
      <c r="AA713"/>
      <c r="AB713"/>
      <c r="AC713"/>
      <c r="AD713"/>
      <c r="AE713"/>
      <c r="AF713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</row>
    <row r="714" spans="1:58" ht="13" customHeight="1" x14ac:dyDescent="0.25">
      <c r="A714"/>
      <c r="B714" s="472" t="s">
        <v>3565</v>
      </c>
      <c r="C714" s="472" t="s">
        <v>771</v>
      </c>
      <c r="D714" s="473" t="s">
        <v>647</v>
      </c>
      <c r="E714" s="473" t="s">
        <v>247</v>
      </c>
      <c r="F714" s="476" t="s">
        <v>754</v>
      </c>
      <c r="G714" s="425"/>
      <c r="H714" s="523"/>
      <c r="I714" s="355">
        <v>4</v>
      </c>
      <c r="J714" s="355">
        <v>27.67</v>
      </c>
      <c r="K714" s="76"/>
      <c r="L714" s="429">
        <f>(H714*2.7)</f>
        <v>0</v>
      </c>
      <c r="M714" s="429">
        <f>(I714*$L$1)</f>
        <v>0</v>
      </c>
      <c r="N714" s="429">
        <f>(J714*$M$1)</f>
        <v>0</v>
      </c>
      <c r="O714" s="76"/>
      <c r="P714" s="365"/>
      <c r="Q714" s="429">
        <v>11</v>
      </c>
      <c r="R714" s="429">
        <v>75</v>
      </c>
      <c r="S714" s="76"/>
      <c r="T714" s="422"/>
      <c r="U714" s="430">
        <v>10.8</v>
      </c>
      <c r="V714" s="430">
        <v>74.709000000000003</v>
      </c>
      <c r="W714"/>
      <c r="X714"/>
      <c r="Y714"/>
      <c r="Z714"/>
      <c r="AA714"/>
      <c r="AB714"/>
      <c r="AC714"/>
      <c r="AD714"/>
      <c r="AE714"/>
      <c r="AF714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</row>
    <row r="715" spans="1:58" ht="13" customHeight="1" x14ac:dyDescent="0.25">
      <c r="A715"/>
      <c r="B715" s="472" t="s">
        <v>3932</v>
      </c>
      <c r="C715" s="472" t="s">
        <v>638</v>
      </c>
      <c r="D715" s="473" t="s">
        <v>667</v>
      </c>
      <c r="E715" s="473" t="s">
        <v>247</v>
      </c>
      <c r="F715" s="474" t="s">
        <v>746</v>
      </c>
      <c r="G715" s="415"/>
      <c r="H715" s="416">
        <v>57</v>
      </c>
      <c r="I715" s="418"/>
      <c r="J715" s="418"/>
      <c r="K715" s="76"/>
      <c r="L715" s="417">
        <f>(H715*2.7)</f>
        <v>153.9</v>
      </c>
      <c r="M715" s="418"/>
      <c r="N715" s="418"/>
      <c r="O715"/>
      <c r="P715" s="417">
        <v>154</v>
      </c>
      <c r="Q715" s="418"/>
      <c r="R715" s="418"/>
      <c r="S715"/>
      <c r="T715" s="419">
        <v>153.9</v>
      </c>
      <c r="U715" s="420"/>
      <c r="V715" s="420"/>
      <c r="W715"/>
      <c r="X715"/>
      <c r="Y715"/>
      <c r="Z715"/>
      <c r="AA715"/>
      <c r="AB715"/>
      <c r="AC715"/>
      <c r="AD715"/>
      <c r="AE715"/>
      <c r="AF715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</row>
    <row r="716" spans="1:58" ht="13" customHeight="1" x14ac:dyDescent="0.25">
      <c r="A716"/>
      <c r="B716" s="472" t="s">
        <v>3941</v>
      </c>
      <c r="C716" s="472" t="s">
        <v>684</v>
      </c>
      <c r="D716" s="473" t="s">
        <v>651</v>
      </c>
      <c r="E716" s="473" t="s">
        <v>247</v>
      </c>
      <c r="F716" s="474" t="s">
        <v>746</v>
      </c>
      <c r="G716" s="415"/>
      <c r="H716" s="416">
        <v>23</v>
      </c>
      <c r="I716" s="418"/>
      <c r="J716" s="418"/>
      <c r="K716" s="76"/>
      <c r="L716" s="417">
        <f>(H716*2.7)</f>
        <v>62.1</v>
      </c>
      <c r="M716" s="418"/>
      <c r="N716" s="418"/>
      <c r="O716"/>
      <c r="P716" s="417">
        <v>63</v>
      </c>
      <c r="Q716" s="418"/>
      <c r="R716" s="418"/>
      <c r="S716"/>
      <c r="T716" s="419">
        <v>62.1</v>
      </c>
      <c r="U716" s="420"/>
      <c r="V716" s="420"/>
      <c r="W716"/>
      <c r="X716"/>
      <c r="Y716"/>
      <c r="Z716"/>
      <c r="AA716"/>
      <c r="AB716"/>
      <c r="AC716"/>
      <c r="AD716"/>
      <c r="AE716"/>
      <c r="AF716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</row>
    <row r="717" spans="1:58" ht="13" customHeight="1" x14ac:dyDescent="0.25">
      <c r="A717"/>
      <c r="B717" s="472" t="s">
        <v>4073</v>
      </c>
      <c r="C717" s="472" t="s">
        <v>684</v>
      </c>
      <c r="D717" s="473" t="s">
        <v>761</v>
      </c>
      <c r="E717" s="473" t="s">
        <v>247</v>
      </c>
      <c r="F717" s="474" t="s">
        <v>793</v>
      </c>
      <c r="G717" s="415"/>
      <c r="H717" s="416">
        <v>58</v>
      </c>
      <c r="I717" s="418"/>
      <c r="J717" s="418"/>
      <c r="K717" s="76"/>
      <c r="L717" s="417">
        <f>(H717*2.7)</f>
        <v>156.60000000000002</v>
      </c>
      <c r="M717" s="418"/>
      <c r="N717" s="418"/>
      <c r="O717"/>
      <c r="P717" s="417">
        <v>157</v>
      </c>
      <c r="Q717" s="418"/>
      <c r="R717" s="418"/>
      <c r="S717"/>
      <c r="T717" s="419">
        <v>156.60000000000002</v>
      </c>
      <c r="U717" s="420"/>
      <c r="V717" s="420"/>
      <c r="W717"/>
      <c r="X717"/>
      <c r="Y717"/>
      <c r="Z717"/>
      <c r="AA717"/>
      <c r="AB717"/>
      <c r="AC717"/>
      <c r="AD717"/>
      <c r="AE717"/>
      <c r="AF717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</row>
    <row r="718" spans="1:58" ht="13" customHeight="1" x14ac:dyDescent="0.25">
      <c r="A718"/>
      <c r="B718" s="472" t="s">
        <v>3934</v>
      </c>
      <c r="C718" s="472" t="s">
        <v>751</v>
      </c>
      <c r="D718" s="473" t="s">
        <v>764</v>
      </c>
      <c r="E718" s="473" t="s">
        <v>247</v>
      </c>
      <c r="F718" s="474" t="s">
        <v>754</v>
      </c>
      <c r="G718" s="415"/>
      <c r="H718" s="421"/>
      <c r="I718" s="355">
        <v>3</v>
      </c>
      <c r="J718" s="355">
        <v>13.67</v>
      </c>
      <c r="K718" s="76"/>
      <c r="L718" s="417">
        <f>(H718*2.7)</f>
        <v>0</v>
      </c>
      <c r="M718" s="417">
        <f>(I718*$L$1)</f>
        <v>0</v>
      </c>
      <c r="N718" s="417">
        <f>(J718*$M$1)</f>
        <v>0</v>
      </c>
      <c r="O718"/>
      <c r="P718" s="418"/>
      <c r="Q718" s="417">
        <v>9</v>
      </c>
      <c r="R718" s="417">
        <v>37</v>
      </c>
      <c r="S718"/>
      <c r="T718" s="422"/>
      <c r="U718" s="419">
        <v>8.1000000000000014</v>
      </c>
      <c r="V718" s="419">
        <v>36.908999999999999</v>
      </c>
      <c r="W718"/>
      <c r="X718"/>
      <c r="Y718"/>
      <c r="Z718"/>
      <c r="AA718"/>
      <c r="AB718"/>
      <c r="AC718"/>
      <c r="AD718"/>
      <c r="AE718"/>
      <c r="AF718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</row>
    <row r="719" spans="1:58" ht="13" customHeight="1" x14ac:dyDescent="0.25">
      <c r="A719"/>
      <c r="B719" s="472" t="s">
        <v>1317</v>
      </c>
      <c r="C719" s="472" t="s">
        <v>126</v>
      </c>
      <c r="D719" s="473" t="s">
        <v>764</v>
      </c>
      <c r="E719" s="473" t="s">
        <v>247</v>
      </c>
      <c r="F719" s="476" t="s">
        <v>754</v>
      </c>
      <c r="G719" s="425"/>
      <c r="H719" s="421"/>
      <c r="I719" s="355">
        <v>2</v>
      </c>
      <c r="J719" s="355">
        <v>5</v>
      </c>
      <c r="K719" s="76"/>
      <c r="L719" s="417">
        <f>(H719*2.7)</f>
        <v>0</v>
      </c>
      <c r="M719" s="417">
        <f>(I719*$L$1)</f>
        <v>0</v>
      </c>
      <c r="N719" s="417">
        <f>(J719*$M$1)</f>
        <v>0</v>
      </c>
      <c r="O719"/>
      <c r="P719" s="418"/>
      <c r="Q719" s="417">
        <v>6</v>
      </c>
      <c r="R719" s="417">
        <v>14</v>
      </c>
      <c r="S719"/>
      <c r="T719" s="422"/>
      <c r="U719" s="419">
        <v>5.4</v>
      </c>
      <c r="V719" s="419">
        <v>13.5</v>
      </c>
      <c r="W719"/>
      <c r="X719"/>
      <c r="Y719"/>
      <c r="Z719"/>
      <c r="AA719"/>
      <c r="AB719"/>
      <c r="AC719"/>
      <c r="AD719"/>
      <c r="AE719"/>
      <c r="AF71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</row>
    <row r="720" spans="1:58" ht="13" customHeight="1" x14ac:dyDescent="0.25">
      <c r="A720"/>
      <c r="B720" s="472" t="s">
        <v>121</v>
      </c>
      <c r="C720" s="472" t="s">
        <v>5049</v>
      </c>
      <c r="D720" s="473" t="s">
        <v>784</v>
      </c>
      <c r="E720" s="478" t="s">
        <v>247</v>
      </c>
      <c r="F720" s="476" t="s">
        <v>746</v>
      </c>
      <c r="G720" s="425"/>
      <c r="H720" s="416">
        <v>22</v>
      </c>
      <c r="I720" s="418"/>
      <c r="J720" s="418"/>
      <c r="K720" s="76"/>
      <c r="L720" s="429">
        <f>(H720*2.7)</f>
        <v>59.400000000000006</v>
      </c>
      <c r="M720" s="429">
        <f>(I720*2.7)</f>
        <v>0</v>
      </c>
      <c r="N720" s="429">
        <f>(J720*2.7)</f>
        <v>0</v>
      </c>
      <c r="O720" s="76"/>
      <c r="P720" s="429"/>
      <c r="Q720" s="365"/>
      <c r="R720" s="365"/>
      <c r="S720" s="76"/>
      <c r="T720" s="430">
        <f>(L720)</f>
        <v>59.400000000000006</v>
      </c>
      <c r="U720" s="420"/>
      <c r="V720" s="420"/>
      <c r="W720"/>
      <c r="X720"/>
      <c r="Y720"/>
      <c r="Z720"/>
      <c r="AA720"/>
      <c r="AB720"/>
      <c r="AC720"/>
      <c r="AD720"/>
      <c r="AE720"/>
      <c r="AF720"/>
      <c r="AG720" s="387"/>
      <c r="AH720" s="387"/>
      <c r="AI720" s="387"/>
      <c r="AJ720" s="387"/>
      <c r="AK720" s="387"/>
      <c r="AL720" s="387"/>
      <c r="AM720" s="387"/>
      <c r="AN720" s="387"/>
      <c r="AO720" s="387"/>
      <c r="AP720" s="387"/>
      <c r="AQ720" s="387"/>
      <c r="AR720" s="387"/>
      <c r="AS720" s="387"/>
      <c r="AT720" s="387"/>
      <c r="AU720" s="387"/>
      <c r="AV720" s="387"/>
      <c r="AW720" s="387"/>
      <c r="AX720" s="387"/>
      <c r="AY720" s="387"/>
      <c r="AZ720" s="387"/>
      <c r="BA720" s="387"/>
      <c r="BB720" s="387"/>
      <c r="BC720" s="387"/>
      <c r="BD720" s="387"/>
      <c r="BE720" s="387"/>
      <c r="BF720" s="387"/>
    </row>
    <row r="721" spans="1:58" ht="13" customHeight="1" x14ac:dyDescent="0.25">
      <c r="A721"/>
      <c r="B721" s="475" t="s">
        <v>121</v>
      </c>
      <c r="C721" s="475" t="s">
        <v>789</v>
      </c>
      <c r="D721" s="473" t="s">
        <v>734</v>
      </c>
      <c r="E721" s="473" t="s">
        <v>247</v>
      </c>
      <c r="F721" s="474" t="s">
        <v>746</v>
      </c>
      <c r="G721" s="415"/>
      <c r="H721" s="416">
        <v>56</v>
      </c>
      <c r="I721" s="418"/>
      <c r="J721" s="418"/>
      <c r="K721" s="76"/>
      <c r="L721" s="417">
        <f>(H721*2.7)</f>
        <v>151.20000000000002</v>
      </c>
      <c r="M721" s="418"/>
      <c r="N721" s="418"/>
      <c r="O721"/>
      <c r="P721" s="417">
        <v>152</v>
      </c>
      <c r="Q721" s="418"/>
      <c r="R721" s="418"/>
      <c r="S721"/>
      <c r="T721" s="419">
        <v>151.20000000000002</v>
      </c>
      <c r="U721" s="420"/>
      <c r="V721" s="420"/>
      <c r="W721"/>
      <c r="X721"/>
      <c r="Y721"/>
      <c r="Z721"/>
      <c r="AA721"/>
      <c r="AB721"/>
      <c r="AC721"/>
      <c r="AD721"/>
      <c r="AE721"/>
      <c r="AF721"/>
      <c r="AG721" s="387"/>
      <c r="AH721" s="387"/>
      <c r="AI721" s="387"/>
      <c r="AJ721" s="387"/>
      <c r="AK721" s="387"/>
      <c r="AL721" s="387"/>
      <c r="AM721" s="387"/>
      <c r="AN721" s="387"/>
      <c r="AO721" s="387"/>
      <c r="AP721" s="387"/>
      <c r="AQ721" s="387"/>
      <c r="AR721" s="387"/>
      <c r="AS721" s="387"/>
      <c r="AT721" s="387"/>
      <c r="AU721" s="387"/>
      <c r="AV721" s="387"/>
      <c r="AW721" s="387"/>
      <c r="AX721" s="387"/>
      <c r="AY721" s="387"/>
      <c r="AZ721" s="387"/>
      <c r="BA721" s="387"/>
      <c r="BB721" s="387"/>
      <c r="BC721" s="387"/>
      <c r="BD721" s="387"/>
      <c r="BE721" s="387"/>
      <c r="BF721" s="387"/>
    </row>
    <row r="722" spans="1:58" ht="13" customHeight="1" x14ac:dyDescent="0.25">
      <c r="A722"/>
      <c r="B722" s="472" t="s">
        <v>1983</v>
      </c>
      <c r="C722" s="472" t="s">
        <v>1994</v>
      </c>
      <c r="D722" s="473" t="s">
        <v>752</v>
      </c>
      <c r="E722" s="478" t="s">
        <v>247</v>
      </c>
      <c r="F722" s="476" t="s">
        <v>743</v>
      </c>
      <c r="G722" s="425"/>
      <c r="H722" s="421"/>
      <c r="I722" s="429">
        <v>0</v>
      </c>
      <c r="J722" s="429">
        <v>20</v>
      </c>
      <c r="K722" s="76"/>
      <c r="L722" s="429">
        <f>(H722*2.7)</f>
        <v>0</v>
      </c>
      <c r="M722" s="429">
        <f>(I722*2.7)</f>
        <v>0</v>
      </c>
      <c r="N722" s="429">
        <f>(J722*2.7)</f>
        <v>54</v>
      </c>
      <c r="O722" s="76"/>
      <c r="P722" s="429"/>
      <c r="Q722" s="365"/>
      <c r="R722" s="365"/>
      <c r="S722" s="76"/>
      <c r="T722" s="422"/>
      <c r="U722" s="430">
        <f>(M722)</f>
        <v>0</v>
      </c>
      <c r="V722" s="430">
        <f>(N722)</f>
        <v>54</v>
      </c>
      <c r="W722"/>
      <c r="X722"/>
      <c r="Y722"/>
      <c r="Z722"/>
      <c r="AA722"/>
      <c r="AB722"/>
      <c r="AC722"/>
      <c r="AD722"/>
      <c r="AE722"/>
      <c r="AF722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</row>
    <row r="723" spans="1:58" ht="13" customHeight="1" x14ac:dyDescent="0.25">
      <c r="A723"/>
      <c r="B723" s="472" t="s">
        <v>4038</v>
      </c>
      <c r="C723" s="472" t="s">
        <v>565</v>
      </c>
      <c r="D723" s="473" t="s">
        <v>756</v>
      </c>
      <c r="E723" s="478" t="s">
        <v>247</v>
      </c>
      <c r="F723" s="476" t="s">
        <v>743</v>
      </c>
      <c r="G723" s="425"/>
      <c r="H723" s="421"/>
      <c r="I723" s="429">
        <v>0</v>
      </c>
      <c r="J723" s="429">
        <v>30.33</v>
      </c>
      <c r="K723" s="76"/>
      <c r="L723" s="429">
        <f>(H723*2.7)</f>
        <v>0</v>
      </c>
      <c r="M723" s="429">
        <f>(I723*2.7)</f>
        <v>0</v>
      </c>
      <c r="N723" s="429">
        <f>(J723*2.7)</f>
        <v>81.891000000000005</v>
      </c>
      <c r="O723" s="76"/>
      <c r="P723" s="429"/>
      <c r="Q723" s="365"/>
      <c r="R723" s="365"/>
      <c r="S723" s="76"/>
      <c r="T723" s="422"/>
      <c r="U723" s="430">
        <f>(M723)</f>
        <v>0</v>
      </c>
      <c r="V723" s="430">
        <f>(N723)</f>
        <v>81.891000000000005</v>
      </c>
      <c r="W723"/>
      <c r="X723"/>
      <c r="Y723"/>
      <c r="Z723"/>
      <c r="AA723"/>
      <c r="AB723"/>
      <c r="AC723"/>
      <c r="AD723"/>
      <c r="AE723"/>
      <c r="AF723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</row>
    <row r="724" spans="1:58" ht="13" customHeight="1" x14ac:dyDescent="0.25">
      <c r="A724"/>
      <c r="B724" s="475" t="s">
        <v>5074</v>
      </c>
      <c r="C724" s="475" t="s">
        <v>1684</v>
      </c>
      <c r="D724" s="473" t="s">
        <v>735</v>
      </c>
      <c r="E724" s="473" t="s">
        <v>247</v>
      </c>
      <c r="F724" s="474" t="s">
        <v>796</v>
      </c>
      <c r="G724" s="415"/>
      <c r="H724" s="416">
        <v>32</v>
      </c>
      <c r="I724" s="418"/>
      <c r="J724" s="418"/>
      <c r="K724" s="76"/>
      <c r="L724" s="429">
        <f>(H724*2.7)</f>
        <v>86.4</v>
      </c>
      <c r="M724" s="429">
        <f>(I724*2.7)</f>
        <v>0</v>
      </c>
      <c r="N724" s="429">
        <f>(J724*2.7)</f>
        <v>0</v>
      </c>
      <c r="O724" s="76"/>
      <c r="P724" s="365"/>
      <c r="Q724" s="429"/>
      <c r="R724" s="429"/>
      <c r="S724" s="76"/>
      <c r="T724" s="430">
        <f>(L724)</f>
        <v>86.4</v>
      </c>
      <c r="U724" s="420"/>
      <c r="V724" s="420"/>
      <c r="W724"/>
      <c r="X724"/>
      <c r="Y724"/>
      <c r="Z724"/>
      <c r="AA724"/>
      <c r="AB724"/>
      <c r="AC724"/>
      <c r="AD724"/>
      <c r="AE724"/>
      <c r="AF724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</row>
    <row r="725" spans="1:58" ht="13" customHeight="1" x14ac:dyDescent="0.25">
      <c r="A725"/>
      <c r="B725" s="472" t="s">
        <v>1413</v>
      </c>
      <c r="C725" s="472" t="s">
        <v>800</v>
      </c>
      <c r="D725" s="473" t="s">
        <v>750</v>
      </c>
      <c r="E725" s="478" t="s">
        <v>247</v>
      </c>
      <c r="F725" s="474" t="s">
        <v>743</v>
      </c>
      <c r="G725" s="415"/>
      <c r="H725" s="421"/>
      <c r="I725" s="355">
        <v>0</v>
      </c>
      <c r="J725" s="355">
        <v>18</v>
      </c>
      <c r="K725" s="76"/>
      <c r="L725" s="417">
        <f>(H725*2.7)</f>
        <v>0</v>
      </c>
      <c r="M725" s="417">
        <f>(I725*$L$1)</f>
        <v>0</v>
      </c>
      <c r="N725" s="417">
        <f>(J725*$M$1)</f>
        <v>0</v>
      </c>
      <c r="O725"/>
      <c r="P725" s="418"/>
      <c r="Q725" s="417">
        <f>(M725*$L$1)</f>
        <v>0</v>
      </c>
      <c r="R725" s="417">
        <v>49</v>
      </c>
      <c r="S725"/>
      <c r="T725" s="422"/>
      <c r="U725" s="419">
        <v>0</v>
      </c>
      <c r="V725" s="419">
        <v>48.6</v>
      </c>
      <c r="W725"/>
      <c r="X725"/>
      <c r="Y725"/>
      <c r="Z725"/>
      <c r="AA725"/>
      <c r="AB725"/>
      <c r="AC725"/>
      <c r="AD725"/>
      <c r="AE725"/>
      <c r="AF725"/>
      <c r="AG725" s="387"/>
      <c r="AH725" s="387"/>
      <c r="AI725" s="387"/>
      <c r="AJ725" s="387"/>
      <c r="AK725" s="387"/>
      <c r="AL725" s="387"/>
      <c r="AM725" s="387"/>
      <c r="AN725" s="387"/>
      <c r="AO725" s="387"/>
      <c r="AP725" s="387"/>
      <c r="AQ725" s="387"/>
      <c r="AR725" s="387"/>
      <c r="AS725" s="387"/>
      <c r="AT725" s="387"/>
      <c r="AU725" s="387"/>
      <c r="AV725" s="387"/>
      <c r="AW725" s="387"/>
      <c r="AX725" s="387"/>
      <c r="AY725" s="387"/>
      <c r="AZ725" s="387"/>
      <c r="BA725" s="387"/>
      <c r="BB725" s="387"/>
      <c r="BC725" s="387"/>
      <c r="BD725" s="387"/>
      <c r="BE725" s="387"/>
      <c r="BF725" s="387"/>
    </row>
    <row r="726" spans="1:58" ht="13" customHeight="1" x14ac:dyDescent="0.25">
      <c r="A726"/>
      <c r="B726" s="472" t="s">
        <v>3937</v>
      </c>
      <c r="C726" s="472" t="s">
        <v>3938</v>
      </c>
      <c r="D726" s="473" t="s">
        <v>903</v>
      </c>
      <c r="E726" s="473" t="s">
        <v>247</v>
      </c>
      <c r="F726" s="474" t="s">
        <v>743</v>
      </c>
      <c r="G726" s="415"/>
      <c r="H726" s="421"/>
      <c r="I726" s="358">
        <v>0</v>
      </c>
      <c r="J726" s="355">
        <v>17.329999999999998</v>
      </c>
      <c r="K726" s="76"/>
      <c r="L726" s="417">
        <f>(H726*2.7)</f>
        <v>0</v>
      </c>
      <c r="M726" s="417">
        <f>(I726*$L$1)</f>
        <v>0</v>
      </c>
      <c r="N726" s="417">
        <f>(J726*$M$1)</f>
        <v>0</v>
      </c>
      <c r="O726"/>
      <c r="P726" s="418"/>
      <c r="Q726" s="417">
        <f>(M726*$L$1)</f>
        <v>0</v>
      </c>
      <c r="R726" s="417">
        <v>47</v>
      </c>
      <c r="S726"/>
      <c r="T726" s="422"/>
      <c r="U726" s="419">
        <v>0</v>
      </c>
      <c r="V726" s="419">
        <v>46.790999999999997</v>
      </c>
      <c r="W726"/>
      <c r="X726"/>
      <c r="Y726"/>
      <c r="Z726"/>
      <c r="AA726"/>
      <c r="AB726"/>
      <c r="AC726"/>
      <c r="AD726"/>
      <c r="AE726"/>
      <c r="AF726"/>
      <c r="AG726" s="244"/>
      <c r="AH726" s="244"/>
      <c r="AI726" s="244"/>
      <c r="AJ726" s="244"/>
      <c r="AK726" s="244"/>
      <c r="AL726" s="244"/>
      <c r="AM726" s="244"/>
      <c r="AN726" s="244"/>
      <c r="AO726" s="244"/>
      <c r="AP726" s="244"/>
      <c r="AQ726" s="244"/>
      <c r="AR726" s="244"/>
      <c r="AS726" s="244"/>
      <c r="AT726" s="244"/>
      <c r="AU726" s="244"/>
      <c r="AV726" s="244"/>
      <c r="AW726" s="244"/>
      <c r="AX726" s="244"/>
      <c r="AY726" s="244"/>
      <c r="AZ726" s="244"/>
      <c r="BA726" s="244"/>
      <c r="BB726" s="244"/>
      <c r="BC726" s="244"/>
      <c r="BD726" s="244"/>
      <c r="BE726" s="244"/>
      <c r="BF726" s="244"/>
    </row>
    <row r="727" spans="1:58" ht="13" customHeight="1" x14ac:dyDescent="0.25">
      <c r="A727"/>
      <c r="B727" s="475" t="s">
        <v>1429</v>
      </c>
      <c r="C727" s="475" t="s">
        <v>3167</v>
      </c>
      <c r="D727" s="473" t="s">
        <v>784</v>
      </c>
      <c r="E727" s="473" t="s">
        <v>247</v>
      </c>
      <c r="F727" s="474" t="s">
        <v>743</v>
      </c>
      <c r="G727" s="415"/>
      <c r="H727" s="421"/>
      <c r="I727" s="355">
        <v>0</v>
      </c>
      <c r="J727" s="355">
        <v>27</v>
      </c>
      <c r="K727" s="76"/>
      <c r="L727" s="429">
        <f>(H727*2.7)</f>
        <v>0</v>
      </c>
      <c r="M727" s="429">
        <f>(I727*2.7)</f>
        <v>0</v>
      </c>
      <c r="N727" s="429">
        <f>(J727*2.7)</f>
        <v>72.900000000000006</v>
      </c>
      <c r="O727" s="76"/>
      <c r="P727" s="365"/>
      <c r="Q727" s="429"/>
      <c r="R727" s="429"/>
      <c r="S727" s="76"/>
      <c r="T727" s="422"/>
      <c r="U727" s="430">
        <f>(M727)</f>
        <v>0</v>
      </c>
      <c r="V727" s="430">
        <f>(N727)</f>
        <v>72.900000000000006</v>
      </c>
      <c r="W727"/>
      <c r="X727"/>
      <c r="Y727"/>
      <c r="Z727"/>
      <c r="AA727"/>
      <c r="AB727"/>
      <c r="AC727"/>
      <c r="AD727"/>
      <c r="AE727"/>
      <c r="AF727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</row>
    <row r="728" spans="1:58" ht="13" customHeight="1" x14ac:dyDescent="0.25">
      <c r="A728"/>
      <c r="B728" s="515"/>
      <c r="C728" s="515"/>
      <c r="D728" s="399"/>
      <c r="E728" s="399"/>
      <c r="F728" s="439"/>
      <c r="G728" s="440"/>
      <c r="H728" s="522"/>
      <c r="I728" s="399"/>
      <c r="J728" s="399"/>
      <c r="K728" s="441"/>
      <c r="L728" s="443"/>
      <c r="M728" s="443"/>
      <c r="N728" s="443"/>
      <c r="O728" s="441"/>
      <c r="P728" s="442"/>
      <c r="Q728" s="443"/>
      <c r="R728" s="443"/>
      <c r="S728" s="441"/>
      <c r="T728" s="444"/>
      <c r="U728" s="445"/>
      <c r="V728" s="445"/>
      <c r="W728"/>
      <c r="X728"/>
      <c r="Y728"/>
      <c r="Z728"/>
      <c r="AA728"/>
      <c r="AB728"/>
      <c r="AC728"/>
      <c r="AD728"/>
      <c r="AE728"/>
      <c r="AF728"/>
      <c r="AG728" s="387"/>
      <c r="AH728" s="387"/>
      <c r="AI728" s="387"/>
      <c r="AJ728" s="387"/>
      <c r="AK728" s="387"/>
      <c r="AL728" s="387"/>
      <c r="AM728" s="387"/>
      <c r="AN728" s="387"/>
      <c r="AO728" s="387"/>
      <c r="AP728" s="387"/>
      <c r="AQ728" s="387"/>
      <c r="AR728" s="387"/>
      <c r="AS728" s="387"/>
      <c r="AT728" s="387"/>
      <c r="AU728" s="387"/>
      <c r="AV728" s="387"/>
      <c r="AW728" s="387"/>
      <c r="AX728" s="387"/>
      <c r="AY728" s="387"/>
      <c r="AZ728" s="387"/>
      <c r="BA728" s="387"/>
      <c r="BB728" s="387"/>
      <c r="BC728" s="387"/>
      <c r="BD728" s="387"/>
      <c r="BE728" s="387"/>
      <c r="BF728" s="387"/>
    </row>
    <row r="729" spans="1:58" ht="13" customHeight="1" x14ac:dyDescent="0.25">
      <c r="A729"/>
      <c r="B729" s="356" t="s">
        <v>616</v>
      </c>
      <c r="C729" s="356" t="s">
        <v>792</v>
      </c>
      <c r="D729" s="355" t="s">
        <v>667</v>
      </c>
      <c r="E729" s="358"/>
      <c r="F729" s="424" t="s">
        <v>796</v>
      </c>
      <c r="G729" s="425"/>
      <c r="H729" s="416">
        <v>16</v>
      </c>
      <c r="I729" s="392"/>
      <c r="J729" s="392"/>
      <c r="K729" s="76"/>
      <c r="L729" s="429">
        <f>(H729*2.7)</f>
        <v>43.2</v>
      </c>
      <c r="M729" s="365"/>
      <c r="N729" s="365"/>
      <c r="O729" s="76"/>
      <c r="P729" s="429">
        <v>44</v>
      </c>
      <c r="Q729" s="365"/>
      <c r="R729" s="365"/>
      <c r="S729" s="76"/>
      <c r="T729" s="430">
        <v>43.2</v>
      </c>
      <c r="U729" s="420"/>
      <c r="V729" s="420"/>
      <c r="W729"/>
      <c r="X729"/>
      <c r="Y729"/>
      <c r="Z729"/>
      <c r="AA729"/>
      <c r="AB729"/>
      <c r="AC729"/>
      <c r="AD729"/>
      <c r="AE729"/>
      <c r="AF72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</row>
    <row r="730" spans="1:58" ht="13" customHeight="1" x14ac:dyDescent="0.25">
      <c r="A730"/>
      <c r="B730" s="357" t="s">
        <v>3233</v>
      </c>
      <c r="C730" s="356" t="s">
        <v>3234</v>
      </c>
      <c r="D730" s="355" t="s">
        <v>752</v>
      </c>
      <c r="E730" s="355"/>
      <c r="F730" s="414" t="s">
        <v>466</v>
      </c>
      <c r="G730" s="415"/>
      <c r="H730" s="416">
        <v>44</v>
      </c>
      <c r="I730" s="392"/>
      <c r="J730" s="392"/>
      <c r="K730" s="76"/>
      <c r="L730" s="417">
        <f>(H730*2.7)</f>
        <v>118.80000000000001</v>
      </c>
      <c r="M730" s="418"/>
      <c r="N730" s="418"/>
      <c r="O730"/>
      <c r="P730" s="417">
        <v>119</v>
      </c>
      <c r="Q730" s="418"/>
      <c r="R730" s="418"/>
      <c r="S730"/>
      <c r="T730" s="419">
        <v>118.80000000000001</v>
      </c>
      <c r="U730" s="420"/>
      <c r="V730" s="420"/>
      <c r="W730"/>
      <c r="X730"/>
      <c r="Y730"/>
      <c r="Z730"/>
      <c r="AA730"/>
      <c r="AB730"/>
      <c r="AC730"/>
      <c r="AD730"/>
      <c r="AE730"/>
      <c r="AF730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</row>
    <row r="731" spans="1:58" ht="13" customHeight="1" x14ac:dyDescent="0.25">
      <c r="A731"/>
      <c r="B731" s="356" t="s">
        <v>4822</v>
      </c>
      <c r="C731" s="356" t="s">
        <v>4823</v>
      </c>
      <c r="D731" s="355" t="s">
        <v>651</v>
      </c>
      <c r="E731" s="358"/>
      <c r="F731" s="424" t="s">
        <v>746</v>
      </c>
      <c r="G731" s="425"/>
      <c r="H731" s="416">
        <v>54</v>
      </c>
      <c r="I731" s="392"/>
      <c r="J731" s="392"/>
      <c r="K731" s="76"/>
      <c r="L731" s="429">
        <f>(H731*2.7)</f>
        <v>145.80000000000001</v>
      </c>
      <c r="M731" s="429">
        <f>(I731*2.7)</f>
        <v>0</v>
      </c>
      <c r="N731" s="429">
        <f>(J731*2.7)</f>
        <v>0</v>
      </c>
      <c r="O731" s="76"/>
      <c r="P731" s="429"/>
      <c r="Q731" s="365"/>
      <c r="R731" s="365"/>
      <c r="S731" s="76"/>
      <c r="T731" s="430">
        <f>(L731)</f>
        <v>145.80000000000001</v>
      </c>
      <c r="U731" s="420"/>
      <c r="V731" s="420"/>
      <c r="W731"/>
      <c r="X731"/>
      <c r="Y731"/>
      <c r="Z731"/>
      <c r="AA731"/>
      <c r="AB731"/>
      <c r="AC731"/>
      <c r="AD731"/>
      <c r="AE731"/>
      <c r="AF731"/>
      <c r="AG731" s="387"/>
      <c r="AH731" s="387"/>
      <c r="AI731" s="387"/>
      <c r="AJ731" s="387"/>
      <c r="AK731" s="387"/>
      <c r="AL731" s="387"/>
      <c r="AM731" s="387"/>
      <c r="AN731" s="387"/>
      <c r="AO731" s="387"/>
      <c r="AP731" s="387"/>
      <c r="AQ731" s="387"/>
      <c r="AR731" s="387"/>
      <c r="AS731" s="387"/>
      <c r="AT731" s="387"/>
      <c r="AU731" s="387"/>
      <c r="AV731" s="387"/>
      <c r="AW731" s="387"/>
      <c r="AX731" s="387"/>
      <c r="AY731" s="387"/>
      <c r="AZ731" s="387"/>
      <c r="BA731" s="387"/>
      <c r="BB731" s="387"/>
      <c r="BC731" s="387"/>
      <c r="BD731" s="387"/>
      <c r="BE731" s="387"/>
      <c r="BF731" s="387"/>
    </row>
    <row r="732" spans="1:58" ht="13" customHeight="1" x14ac:dyDescent="0.25">
      <c r="A732"/>
      <c r="B732" s="356" t="s">
        <v>1275</v>
      </c>
      <c r="C732" s="356" t="s">
        <v>638</v>
      </c>
      <c r="D732" s="355" t="s">
        <v>768</v>
      </c>
      <c r="E732" s="355"/>
      <c r="F732" s="414" t="s">
        <v>762</v>
      </c>
      <c r="G732" s="415"/>
      <c r="H732" s="416">
        <v>14</v>
      </c>
      <c r="I732" s="418"/>
      <c r="J732" s="418"/>
      <c r="K732" s="76"/>
      <c r="L732" s="417">
        <f>(H732*2.7)</f>
        <v>37.800000000000004</v>
      </c>
      <c r="M732" s="418"/>
      <c r="N732" s="418"/>
      <c r="O732"/>
      <c r="P732" s="417">
        <v>38</v>
      </c>
      <c r="Q732" s="418"/>
      <c r="R732" s="418"/>
      <c r="S732"/>
      <c r="T732" s="419">
        <v>37.800000000000004</v>
      </c>
      <c r="U732" s="420"/>
      <c r="V732" s="420"/>
      <c r="W732"/>
      <c r="X732"/>
      <c r="Y732"/>
      <c r="Z732"/>
      <c r="AA732"/>
      <c r="AB732"/>
      <c r="AC732"/>
      <c r="AD732"/>
      <c r="AE732"/>
      <c r="AF732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</row>
    <row r="733" spans="1:58" ht="13" customHeight="1" x14ac:dyDescent="0.25">
      <c r="A733"/>
      <c r="B733" s="356" t="s">
        <v>4087</v>
      </c>
      <c r="C733" s="356" t="s">
        <v>664</v>
      </c>
      <c r="D733" s="355" t="s">
        <v>903</v>
      </c>
      <c r="E733" s="355"/>
      <c r="F733" s="414" t="s">
        <v>746</v>
      </c>
      <c r="G733" s="415"/>
      <c r="H733" s="426">
        <v>28</v>
      </c>
      <c r="I733" s="392"/>
      <c r="J733" s="392"/>
      <c r="K733" s="76"/>
      <c r="L733" s="429">
        <f>(H733*2.7)</f>
        <v>75.600000000000009</v>
      </c>
      <c r="M733" s="365"/>
      <c r="N733" s="365"/>
      <c r="O733" s="76"/>
      <c r="P733" s="429">
        <v>76</v>
      </c>
      <c r="Q733" s="365"/>
      <c r="R733" s="365"/>
      <c r="S733" s="76"/>
      <c r="T733" s="430">
        <v>75.600000000000009</v>
      </c>
      <c r="U733" s="420"/>
      <c r="V733" s="420"/>
      <c r="W733"/>
      <c r="X733"/>
      <c r="Y733"/>
      <c r="Z733"/>
      <c r="AA733"/>
      <c r="AB733"/>
      <c r="AC733"/>
      <c r="AD733"/>
      <c r="AE733"/>
      <c r="AF733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</row>
    <row r="734" spans="1:58" ht="13" customHeight="1" x14ac:dyDescent="0.25">
      <c r="A734"/>
      <c r="B734" s="357" t="s">
        <v>4828</v>
      </c>
      <c r="C734" s="357" t="s">
        <v>4829</v>
      </c>
      <c r="D734" s="355" t="s">
        <v>748</v>
      </c>
      <c r="E734" s="355"/>
      <c r="F734" s="414" t="s">
        <v>743</v>
      </c>
      <c r="G734" s="415"/>
      <c r="H734" s="523"/>
      <c r="I734" s="355">
        <v>0</v>
      </c>
      <c r="J734" s="355">
        <v>21.33</v>
      </c>
      <c r="K734" s="76"/>
      <c r="L734" s="429">
        <f>(H734*2.7)</f>
        <v>0</v>
      </c>
      <c r="M734" s="429">
        <f>(I734*2.7)</f>
        <v>0</v>
      </c>
      <c r="N734" s="429">
        <f>(J734*2.7)</f>
        <v>57.591000000000001</v>
      </c>
      <c r="O734" s="76"/>
      <c r="P734" s="365"/>
      <c r="Q734" s="429"/>
      <c r="R734" s="429"/>
      <c r="S734" s="76"/>
      <c r="T734" s="422"/>
      <c r="U734" s="430">
        <f>(M734)</f>
        <v>0</v>
      </c>
      <c r="V734" s="430">
        <f>(N734)</f>
        <v>57.591000000000001</v>
      </c>
      <c r="W734"/>
      <c r="X734"/>
      <c r="Y734"/>
      <c r="Z734"/>
      <c r="AA734"/>
      <c r="AB734"/>
      <c r="AC734"/>
      <c r="AD734"/>
      <c r="AE734"/>
      <c r="AF734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</row>
    <row r="735" spans="1:58" ht="13" customHeight="1" x14ac:dyDescent="0.25">
      <c r="A735"/>
      <c r="B735" s="356" t="s">
        <v>2251</v>
      </c>
      <c r="C735" s="356" t="s">
        <v>4002</v>
      </c>
      <c r="D735" s="355" t="s">
        <v>750</v>
      </c>
      <c r="E735" s="355"/>
      <c r="F735" s="414" t="s">
        <v>743</v>
      </c>
      <c r="G735" s="415"/>
      <c r="H735" s="421"/>
      <c r="I735" s="355">
        <v>0</v>
      </c>
      <c r="J735" s="355">
        <v>15.33</v>
      </c>
      <c r="K735" s="76"/>
      <c r="L735" s="417">
        <f>(H735*2.7)</f>
        <v>0</v>
      </c>
      <c r="M735" s="417">
        <f>(I735*$L$1)</f>
        <v>0</v>
      </c>
      <c r="N735" s="417">
        <f>(J735*$M$1)</f>
        <v>0</v>
      </c>
      <c r="O735"/>
      <c r="P735" s="418"/>
      <c r="Q735" s="417">
        <f>(M735*$L$1)</f>
        <v>0</v>
      </c>
      <c r="R735" s="417">
        <v>42</v>
      </c>
      <c r="S735"/>
      <c r="T735" s="422"/>
      <c r="U735" s="419">
        <v>0</v>
      </c>
      <c r="V735" s="419">
        <v>41.391000000000005</v>
      </c>
      <c r="W735"/>
      <c r="X735"/>
      <c r="Y735"/>
      <c r="Z735"/>
      <c r="AA735"/>
      <c r="AB735"/>
      <c r="AC735"/>
      <c r="AD735"/>
      <c r="AE735"/>
      <c r="AF735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</row>
    <row r="736" spans="1:58" ht="13" customHeight="1" x14ac:dyDescent="0.25">
      <c r="A736"/>
      <c r="B736" s="357" t="s">
        <v>2608</v>
      </c>
      <c r="C736" s="357" t="s">
        <v>792</v>
      </c>
      <c r="D736" s="355" t="s">
        <v>735</v>
      </c>
      <c r="E736" s="355"/>
      <c r="F736" s="414" t="s">
        <v>743</v>
      </c>
      <c r="G736" s="415"/>
      <c r="H736" s="523"/>
      <c r="I736" s="358">
        <v>1</v>
      </c>
      <c r="J736" s="358">
        <v>32</v>
      </c>
      <c r="K736" s="76"/>
      <c r="L736" s="429">
        <f>(H736*2.7)</f>
        <v>0</v>
      </c>
      <c r="M736" s="429">
        <f>(I736*2.7)</f>
        <v>2.7</v>
      </c>
      <c r="N736" s="429">
        <f>(J736*2.7)</f>
        <v>86.4</v>
      </c>
      <c r="O736" s="76"/>
      <c r="P736" s="365"/>
      <c r="Q736" s="429">
        <v>3</v>
      </c>
      <c r="R736" s="429">
        <v>87</v>
      </c>
      <c r="S736" s="76"/>
      <c r="T736" s="422"/>
      <c r="U736" s="430">
        <v>2.7</v>
      </c>
      <c r="V736" s="430">
        <v>86.4</v>
      </c>
      <c r="W736"/>
      <c r="X736"/>
      <c r="Y736"/>
      <c r="Z736"/>
      <c r="AA736"/>
      <c r="AB736"/>
      <c r="AC736"/>
      <c r="AD736"/>
      <c r="AE736"/>
      <c r="AF736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</row>
    <row r="737" spans="1:58" ht="13" customHeight="1" x14ac:dyDescent="0.25">
      <c r="A737"/>
      <c r="B737" s="356" t="s">
        <v>803</v>
      </c>
      <c r="C737" s="356" t="s">
        <v>804</v>
      </c>
      <c r="D737" s="355" t="s">
        <v>761</v>
      </c>
      <c r="E737" s="355"/>
      <c r="F737" s="424" t="s">
        <v>765</v>
      </c>
      <c r="G737" s="425"/>
      <c r="H737" s="416">
        <v>29</v>
      </c>
      <c r="I737" s="392"/>
      <c r="J737" s="392"/>
      <c r="K737" s="76"/>
      <c r="L737" s="417">
        <f>(H737*2.7)</f>
        <v>78.300000000000011</v>
      </c>
      <c r="M737" s="418"/>
      <c r="N737" s="418"/>
      <c r="O737"/>
      <c r="P737" s="417">
        <v>79</v>
      </c>
      <c r="Q737" s="418"/>
      <c r="R737" s="418"/>
      <c r="S737"/>
      <c r="T737" s="419">
        <v>78.300000000000011</v>
      </c>
      <c r="U737" s="420"/>
      <c r="V737" s="420"/>
      <c r="W737"/>
      <c r="X737"/>
      <c r="Y737"/>
      <c r="Z737"/>
      <c r="AA737"/>
      <c r="AB737"/>
      <c r="AC737"/>
      <c r="AD737"/>
      <c r="AE737"/>
      <c r="AF737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</row>
    <row r="738" spans="1:58" ht="13" customHeight="1" x14ac:dyDescent="0.25">
      <c r="A738"/>
      <c r="B738" s="356" t="s">
        <v>4835</v>
      </c>
      <c r="C738" s="356" t="s">
        <v>867</v>
      </c>
      <c r="D738" s="355" t="s">
        <v>756</v>
      </c>
      <c r="E738" s="358"/>
      <c r="F738" s="424" t="s">
        <v>772</v>
      </c>
      <c r="G738" s="425"/>
      <c r="H738" s="416">
        <v>25</v>
      </c>
      <c r="I738" s="392"/>
      <c r="J738" s="392"/>
      <c r="K738" s="76"/>
      <c r="L738" s="429">
        <f>(H738*2.7)</f>
        <v>67.5</v>
      </c>
      <c r="M738" s="429">
        <f>(I738*2.7)</f>
        <v>0</v>
      </c>
      <c r="N738" s="429">
        <f>(J738*2.7)</f>
        <v>0</v>
      </c>
      <c r="O738" s="76"/>
      <c r="P738" s="429"/>
      <c r="Q738" s="365"/>
      <c r="R738" s="365"/>
      <c r="S738" s="76"/>
      <c r="T738" s="430">
        <f>(L738)</f>
        <v>67.5</v>
      </c>
      <c r="U738" s="420"/>
      <c r="V738" s="420"/>
      <c r="W738"/>
      <c r="X738"/>
      <c r="Y738"/>
      <c r="Z738"/>
      <c r="AA738"/>
      <c r="AB738"/>
      <c r="AC738"/>
      <c r="AD738"/>
      <c r="AE738"/>
      <c r="AF738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</row>
    <row r="739" spans="1:58" ht="13" customHeight="1" x14ac:dyDescent="0.25">
      <c r="A739"/>
      <c r="B739" s="356" t="s">
        <v>1959</v>
      </c>
      <c r="C739" s="356" t="s">
        <v>700</v>
      </c>
      <c r="D739" s="355" t="s">
        <v>758</v>
      </c>
      <c r="E739" s="358"/>
      <c r="F739" s="414" t="s">
        <v>743</v>
      </c>
      <c r="G739" s="415"/>
      <c r="H739" s="523"/>
      <c r="I739" s="358">
        <v>0</v>
      </c>
      <c r="J739" s="358">
        <v>8.33</v>
      </c>
      <c r="K739" s="76"/>
      <c r="L739" s="429">
        <f>(H739*2.7)</f>
        <v>0</v>
      </c>
      <c r="M739" s="429">
        <f>(I739*2.7)</f>
        <v>0</v>
      </c>
      <c r="N739" s="429">
        <f>(J739*2.7)</f>
        <v>22.491000000000003</v>
      </c>
      <c r="O739" s="76"/>
      <c r="P739" s="365"/>
      <c r="Q739" s="429">
        <f>(M739*$L$1)</f>
        <v>0</v>
      </c>
      <c r="R739" s="429">
        <v>23</v>
      </c>
      <c r="S739" s="76"/>
      <c r="T739" s="422"/>
      <c r="U739" s="430">
        <v>0</v>
      </c>
      <c r="V739" s="430">
        <v>22.491000000000003</v>
      </c>
      <c r="W739"/>
      <c r="X739"/>
      <c r="Y739"/>
      <c r="Z739"/>
      <c r="AA739"/>
      <c r="AB739"/>
      <c r="AC739"/>
      <c r="AD739"/>
      <c r="AE739"/>
      <c r="AF73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</row>
    <row r="740" spans="1:58" ht="13" customHeight="1" x14ac:dyDescent="0.25">
      <c r="A740"/>
      <c r="B740" s="357" t="s">
        <v>4838</v>
      </c>
      <c r="C740" s="357" t="s">
        <v>3979</v>
      </c>
      <c r="D740" s="355" t="s">
        <v>736</v>
      </c>
      <c r="E740" s="355"/>
      <c r="F740" s="414" t="s">
        <v>743</v>
      </c>
      <c r="G740" s="415"/>
      <c r="H740" s="523"/>
      <c r="I740" s="355">
        <v>0</v>
      </c>
      <c r="J740" s="355">
        <v>11.33</v>
      </c>
      <c r="K740" s="76"/>
      <c r="L740" s="429">
        <f>(H740*2.7)</f>
        <v>0</v>
      </c>
      <c r="M740" s="429">
        <f>(I740*2.7)</f>
        <v>0</v>
      </c>
      <c r="N740" s="429">
        <f>(J740*2.7)</f>
        <v>30.591000000000001</v>
      </c>
      <c r="O740" s="76"/>
      <c r="P740" s="365"/>
      <c r="Q740" s="429"/>
      <c r="R740" s="429"/>
      <c r="S740" s="76"/>
      <c r="T740" s="422"/>
      <c r="U740" s="430">
        <f>(M740)</f>
        <v>0</v>
      </c>
      <c r="V740" s="430">
        <f>(N740)</f>
        <v>30.591000000000001</v>
      </c>
      <c r="W740"/>
      <c r="X740"/>
      <c r="Y740"/>
      <c r="Z740"/>
      <c r="AA740"/>
      <c r="AB740"/>
      <c r="AC740"/>
      <c r="AD740"/>
      <c r="AE740"/>
      <c r="AF740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</row>
    <row r="741" spans="1:58" ht="13" customHeight="1" x14ac:dyDescent="0.25">
      <c r="A741"/>
      <c r="B741" s="356" t="s">
        <v>1960</v>
      </c>
      <c r="C741" s="356" t="s">
        <v>1643</v>
      </c>
      <c r="D741" s="355" t="s">
        <v>735</v>
      </c>
      <c r="E741" s="355"/>
      <c r="F741" s="414" t="s">
        <v>743</v>
      </c>
      <c r="G741" s="415"/>
      <c r="H741" s="523"/>
      <c r="I741" s="358">
        <v>0</v>
      </c>
      <c r="J741" s="358">
        <v>18</v>
      </c>
      <c r="K741" s="76"/>
      <c r="L741" s="429">
        <f>(H741*2.7)</f>
        <v>0</v>
      </c>
      <c r="M741" s="429">
        <f>(I741*2.7)</f>
        <v>0</v>
      </c>
      <c r="N741" s="429">
        <f>(J741*2.7)</f>
        <v>48.6</v>
      </c>
      <c r="O741" s="76"/>
      <c r="P741" s="365"/>
      <c r="Q741" s="429">
        <f>(M741*$L$1)</f>
        <v>0</v>
      </c>
      <c r="R741" s="429">
        <v>49</v>
      </c>
      <c r="S741" s="76"/>
      <c r="T741" s="422"/>
      <c r="U741" s="430">
        <v>0</v>
      </c>
      <c r="V741" s="430">
        <v>48.6</v>
      </c>
      <c r="W741"/>
      <c r="X741"/>
      <c r="Y741"/>
      <c r="Z741"/>
      <c r="AA741"/>
      <c r="AB741"/>
      <c r="AC741"/>
      <c r="AD741"/>
      <c r="AE741"/>
      <c r="AF741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</row>
    <row r="742" spans="1:58" ht="13" customHeight="1" x14ac:dyDescent="0.25">
      <c r="A742"/>
      <c r="B742" s="356" t="s">
        <v>4057</v>
      </c>
      <c r="C742" s="356" t="s">
        <v>4058</v>
      </c>
      <c r="D742" s="355" t="s">
        <v>735</v>
      </c>
      <c r="E742" s="355"/>
      <c r="F742" s="414" t="s">
        <v>772</v>
      </c>
      <c r="G742" s="415"/>
      <c r="H742" s="416">
        <v>6</v>
      </c>
      <c r="I742" s="429"/>
      <c r="J742" s="429"/>
      <c r="K742" s="76"/>
      <c r="L742" s="429">
        <f>(H742*2.7)</f>
        <v>16.200000000000003</v>
      </c>
      <c r="M742" s="365"/>
      <c r="N742" s="365"/>
      <c r="O742" s="76"/>
      <c r="P742" s="429">
        <v>17</v>
      </c>
      <c r="Q742" s="365"/>
      <c r="R742" s="365"/>
      <c r="S742" s="76"/>
      <c r="T742" s="430">
        <v>16.200000000000003</v>
      </c>
      <c r="U742" s="430"/>
      <c r="V742" s="430"/>
      <c r="W742"/>
      <c r="X742"/>
      <c r="Y742"/>
      <c r="Z742"/>
      <c r="AA742"/>
      <c r="AB742"/>
      <c r="AC742"/>
      <c r="AD742"/>
      <c r="AE742"/>
      <c r="AF742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</row>
    <row r="743" spans="1:58" ht="13" customHeight="1" x14ac:dyDescent="0.25">
      <c r="A743"/>
      <c r="B743" s="356" t="s">
        <v>3531</v>
      </c>
      <c r="C743" s="356" t="s">
        <v>677</v>
      </c>
      <c r="D743" s="355" t="s">
        <v>795</v>
      </c>
      <c r="E743" s="355"/>
      <c r="F743" s="414" t="s">
        <v>743</v>
      </c>
      <c r="G743" s="415"/>
      <c r="H743" s="523"/>
      <c r="I743" s="355">
        <v>0</v>
      </c>
      <c r="J743" s="355">
        <v>8.33</v>
      </c>
      <c r="K743" s="76"/>
      <c r="L743" s="429">
        <f>(H743*2.7)</f>
        <v>0</v>
      </c>
      <c r="M743" s="429">
        <f>(I743*2.7)</f>
        <v>0</v>
      </c>
      <c r="N743" s="429">
        <f>(J743*2.7)</f>
        <v>22.491000000000003</v>
      </c>
      <c r="O743" s="76"/>
      <c r="P743" s="365"/>
      <c r="Q743" s="429">
        <f>(M743*$L$1)</f>
        <v>0</v>
      </c>
      <c r="R743" s="429">
        <v>23</v>
      </c>
      <c r="S743" s="76"/>
      <c r="T743" s="422"/>
      <c r="U743" s="430">
        <v>0</v>
      </c>
      <c r="V743" s="430">
        <v>22.491000000000003</v>
      </c>
      <c r="W743"/>
      <c r="X743"/>
      <c r="Y743"/>
      <c r="Z743"/>
      <c r="AA743"/>
      <c r="AB743"/>
      <c r="AC743"/>
      <c r="AD743"/>
      <c r="AE743"/>
      <c r="AF743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</row>
    <row r="744" spans="1:58" ht="13" customHeight="1" x14ac:dyDescent="0.25">
      <c r="A744"/>
      <c r="B744" s="357" t="s">
        <v>2596</v>
      </c>
      <c r="C744" s="357" t="s">
        <v>2597</v>
      </c>
      <c r="D744" s="355" t="s">
        <v>735</v>
      </c>
      <c r="E744" s="358"/>
      <c r="F744" s="414" t="s">
        <v>743</v>
      </c>
      <c r="G744" s="415"/>
      <c r="H744" s="421"/>
      <c r="I744" s="355">
        <v>0</v>
      </c>
      <c r="J744" s="355">
        <v>14.67</v>
      </c>
      <c r="K744" s="76"/>
      <c r="L744" s="417">
        <f>(H744*2.7)</f>
        <v>0</v>
      </c>
      <c r="M744" s="417">
        <f>(I744*$L$1)</f>
        <v>0</v>
      </c>
      <c r="N744" s="417">
        <f>(J744*$M$1)</f>
        <v>0</v>
      </c>
      <c r="O744"/>
      <c r="P744" s="418"/>
      <c r="Q744" s="417">
        <f>(M744*$L$1)</f>
        <v>0</v>
      </c>
      <c r="R744" s="417">
        <v>40</v>
      </c>
      <c r="S744"/>
      <c r="T744" s="422"/>
      <c r="U744" s="419">
        <v>0</v>
      </c>
      <c r="V744" s="419">
        <v>39.609000000000002</v>
      </c>
      <c r="W744"/>
      <c r="X744"/>
      <c r="Y744"/>
      <c r="Z744"/>
      <c r="AA744"/>
      <c r="AB744"/>
      <c r="AC744"/>
      <c r="AD744"/>
      <c r="AE744"/>
      <c r="AF744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</row>
    <row r="745" spans="1:58" ht="13" customHeight="1" x14ac:dyDescent="0.25">
      <c r="A745"/>
      <c r="B745" s="356" t="s">
        <v>4004</v>
      </c>
      <c r="C745" s="356" t="s">
        <v>820</v>
      </c>
      <c r="D745" s="355" t="s">
        <v>745</v>
      </c>
      <c r="E745" s="355"/>
      <c r="F745" s="414" t="s">
        <v>743</v>
      </c>
      <c r="G745" s="415"/>
      <c r="H745" s="523"/>
      <c r="I745" s="355">
        <v>0</v>
      </c>
      <c r="J745" s="355">
        <v>8.67</v>
      </c>
      <c r="K745" s="76"/>
      <c r="L745" s="429">
        <f>(H745*2.7)</f>
        <v>0</v>
      </c>
      <c r="M745" s="429">
        <f>(I745*2.7)</f>
        <v>0</v>
      </c>
      <c r="N745" s="429">
        <f>(J745*2.7)</f>
        <v>23.409000000000002</v>
      </c>
      <c r="O745" s="76"/>
      <c r="P745" s="365"/>
      <c r="Q745" s="429">
        <f>(M745*$L$1)</f>
        <v>0</v>
      </c>
      <c r="R745" s="429">
        <v>24</v>
      </c>
      <c r="S745" s="76"/>
      <c r="T745" s="422"/>
      <c r="U745" s="430">
        <v>0</v>
      </c>
      <c r="V745" s="430">
        <v>23.409000000000002</v>
      </c>
      <c r="W745"/>
      <c r="X745"/>
      <c r="Y745"/>
      <c r="Z745"/>
      <c r="AA745"/>
      <c r="AB745"/>
      <c r="AC745"/>
      <c r="AD745"/>
      <c r="AE745"/>
      <c r="AF745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</row>
    <row r="746" spans="1:58" ht="13" customHeight="1" x14ac:dyDescent="0.25">
      <c r="A746"/>
      <c r="B746" s="357" t="s">
        <v>2283</v>
      </c>
      <c r="C746" s="357" t="s">
        <v>2286</v>
      </c>
      <c r="D746" s="355" t="s">
        <v>757</v>
      </c>
      <c r="E746" s="355"/>
      <c r="F746" s="414" t="s">
        <v>743</v>
      </c>
      <c r="G746" s="415"/>
      <c r="H746" s="523"/>
      <c r="I746" s="358">
        <v>0</v>
      </c>
      <c r="J746" s="358">
        <v>11.67</v>
      </c>
      <c r="K746" s="76"/>
      <c r="L746" s="429">
        <f>(H746*2.7)</f>
        <v>0</v>
      </c>
      <c r="M746" s="429">
        <f>(I746*$L$1)</f>
        <v>0</v>
      </c>
      <c r="N746" s="429">
        <f>(J746*$M$1)</f>
        <v>0</v>
      </c>
      <c r="O746" s="76"/>
      <c r="P746" s="365"/>
      <c r="Q746" s="429">
        <f>(M746*$L$1)</f>
        <v>0</v>
      </c>
      <c r="R746" s="429">
        <v>32</v>
      </c>
      <c r="S746" s="76"/>
      <c r="T746" s="422"/>
      <c r="U746" s="430">
        <v>0</v>
      </c>
      <c r="V746" s="430">
        <v>31.509</v>
      </c>
      <c r="W746"/>
      <c r="X746"/>
      <c r="Y746"/>
      <c r="Z746"/>
      <c r="AA746"/>
      <c r="AB746"/>
      <c r="AC746"/>
      <c r="AD746"/>
      <c r="AE746"/>
      <c r="AF746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</row>
    <row r="747" spans="1:58" ht="13" customHeight="1" x14ac:dyDescent="0.25">
      <c r="A747"/>
      <c r="B747" s="356" t="s">
        <v>4841</v>
      </c>
      <c r="C747" s="356" t="s">
        <v>653</v>
      </c>
      <c r="D747" s="355" t="s">
        <v>824</v>
      </c>
      <c r="E747" s="358"/>
      <c r="F747" s="424" t="s">
        <v>754</v>
      </c>
      <c r="G747" s="425"/>
      <c r="H747" s="523"/>
      <c r="I747" s="429">
        <v>6</v>
      </c>
      <c r="J747" s="429">
        <v>32</v>
      </c>
      <c r="K747" s="76"/>
      <c r="L747" s="429">
        <f>(H747*2.7)</f>
        <v>0</v>
      </c>
      <c r="M747" s="429">
        <f>(I747*2.7)</f>
        <v>16.200000000000003</v>
      </c>
      <c r="N747" s="429">
        <f>(J747*2.7)</f>
        <v>86.4</v>
      </c>
      <c r="O747" s="76"/>
      <c r="P747" s="429"/>
      <c r="Q747" s="365"/>
      <c r="R747" s="365"/>
      <c r="S747" s="76"/>
      <c r="T747" s="422"/>
      <c r="U747" s="430">
        <f>(M747)</f>
        <v>16.200000000000003</v>
      </c>
      <c r="V747" s="430">
        <f>(N747)</f>
        <v>86.4</v>
      </c>
      <c r="W747"/>
      <c r="X747"/>
      <c r="Y747"/>
      <c r="Z747"/>
      <c r="AA747"/>
      <c r="AB747"/>
      <c r="AC747"/>
      <c r="AD747"/>
      <c r="AE747"/>
      <c r="AF747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</row>
    <row r="748" spans="1:58" ht="13" customHeight="1" x14ac:dyDescent="0.25">
      <c r="A748"/>
      <c r="B748" s="356" t="s">
        <v>4844</v>
      </c>
      <c r="C748" s="356" t="s">
        <v>611</v>
      </c>
      <c r="D748" s="355" t="s">
        <v>814</v>
      </c>
      <c r="E748" s="358"/>
      <c r="F748" s="424" t="s">
        <v>746</v>
      </c>
      <c r="G748" s="425"/>
      <c r="H748" s="416">
        <v>30</v>
      </c>
      <c r="I748" s="392"/>
      <c r="J748" s="392"/>
      <c r="K748" s="76"/>
      <c r="L748" s="429">
        <f>(H748*2.7)</f>
        <v>81</v>
      </c>
      <c r="M748" s="429">
        <f>(I748*2.7)</f>
        <v>0</v>
      </c>
      <c r="N748" s="429">
        <f>(J748*2.7)</f>
        <v>0</v>
      </c>
      <c r="O748" s="76"/>
      <c r="P748" s="429"/>
      <c r="Q748" s="365"/>
      <c r="R748" s="365"/>
      <c r="S748" s="76"/>
      <c r="T748" s="430">
        <f>(L748)</f>
        <v>81</v>
      </c>
      <c r="U748" s="420"/>
      <c r="V748" s="420"/>
      <c r="W748"/>
      <c r="X748"/>
      <c r="Y748"/>
      <c r="Z748"/>
      <c r="AA748"/>
      <c r="AB748"/>
      <c r="AC748"/>
      <c r="AD748"/>
      <c r="AE748"/>
      <c r="AF748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</row>
    <row r="749" spans="1:58" ht="13" customHeight="1" x14ac:dyDescent="0.25">
      <c r="A749"/>
      <c r="B749" s="357" t="s">
        <v>4845</v>
      </c>
      <c r="C749" s="357" t="s">
        <v>693</v>
      </c>
      <c r="D749" s="355" t="s">
        <v>783</v>
      </c>
      <c r="E749" s="355"/>
      <c r="F749" s="414" t="s">
        <v>743</v>
      </c>
      <c r="G749" s="415"/>
      <c r="H749" s="421"/>
      <c r="I749" s="355">
        <v>0</v>
      </c>
      <c r="J749" s="355">
        <v>16.670000000000002</v>
      </c>
      <c r="K749" s="76"/>
      <c r="L749" s="429">
        <f>(H749*2.7)</f>
        <v>0</v>
      </c>
      <c r="M749" s="429">
        <f>(I749*2.7)</f>
        <v>0</v>
      </c>
      <c r="N749" s="429">
        <f>(J749*2.7)</f>
        <v>45.009000000000007</v>
      </c>
      <c r="O749" s="76"/>
      <c r="P749" s="365"/>
      <c r="Q749" s="429"/>
      <c r="R749" s="429"/>
      <c r="S749" s="76"/>
      <c r="T749" s="422"/>
      <c r="U749" s="430">
        <f>(M749)</f>
        <v>0</v>
      </c>
      <c r="V749" s="430">
        <f>(N749)</f>
        <v>45.009000000000007</v>
      </c>
      <c r="W749"/>
      <c r="X749"/>
      <c r="Y749"/>
      <c r="Z749"/>
      <c r="AA749"/>
      <c r="AB749"/>
      <c r="AC749"/>
      <c r="AD749"/>
      <c r="AE749"/>
      <c r="AF74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</row>
    <row r="750" spans="1:58" ht="13" customHeight="1" x14ac:dyDescent="0.25">
      <c r="A750"/>
      <c r="B750" s="357" t="s">
        <v>2300</v>
      </c>
      <c r="C750" s="357" t="s">
        <v>590</v>
      </c>
      <c r="D750" s="355" t="s">
        <v>1641</v>
      </c>
      <c r="E750" s="355"/>
      <c r="F750" s="414" t="s">
        <v>743</v>
      </c>
      <c r="G750" s="415"/>
      <c r="H750" s="523"/>
      <c r="I750" s="355">
        <v>0</v>
      </c>
      <c r="J750" s="355">
        <v>18</v>
      </c>
      <c r="K750" s="76"/>
      <c r="L750" s="429">
        <f>(H750*2.7)</f>
        <v>0</v>
      </c>
      <c r="M750" s="429">
        <f>(I750*2.7)</f>
        <v>0</v>
      </c>
      <c r="N750" s="429">
        <f>(J750*2.7)</f>
        <v>48.6</v>
      </c>
      <c r="O750" s="76"/>
      <c r="P750" s="365"/>
      <c r="Q750" s="429">
        <f>(M750*$L$1)</f>
        <v>0</v>
      </c>
      <c r="R750" s="429">
        <v>49</v>
      </c>
      <c r="S750" s="76"/>
      <c r="T750" s="422"/>
      <c r="U750" s="430">
        <v>0</v>
      </c>
      <c r="V750" s="430">
        <v>48.6</v>
      </c>
      <c r="W750"/>
      <c r="X750"/>
      <c r="Y750"/>
      <c r="Z750"/>
      <c r="AA750"/>
      <c r="AB750"/>
      <c r="AC750"/>
      <c r="AD750"/>
      <c r="AE750"/>
      <c r="AF750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</row>
    <row r="751" spans="1:58" ht="13" customHeight="1" x14ac:dyDescent="0.25">
      <c r="A751"/>
      <c r="B751" s="356" t="s">
        <v>1729</v>
      </c>
      <c r="C751" s="356" t="s">
        <v>590</v>
      </c>
      <c r="D751" s="355" t="s">
        <v>757</v>
      </c>
      <c r="E751" s="355"/>
      <c r="F751" s="414" t="s">
        <v>743</v>
      </c>
      <c r="G751" s="415"/>
      <c r="H751" s="523"/>
      <c r="I751" s="355">
        <v>0</v>
      </c>
      <c r="J751" s="355">
        <v>12.33</v>
      </c>
      <c r="K751" s="76"/>
      <c r="L751" s="429">
        <f>(H751*2.7)</f>
        <v>0</v>
      </c>
      <c r="M751" s="429">
        <f>(I751*2.7)</f>
        <v>0</v>
      </c>
      <c r="N751" s="429">
        <f>(J751*2.7)</f>
        <v>33.291000000000004</v>
      </c>
      <c r="O751" s="76"/>
      <c r="P751" s="365"/>
      <c r="Q751" s="429">
        <f>(M751*$L$1)</f>
        <v>0</v>
      </c>
      <c r="R751" s="429">
        <v>34</v>
      </c>
      <c r="S751" s="76"/>
      <c r="T751" s="422"/>
      <c r="U751" s="430">
        <v>0</v>
      </c>
      <c r="V751" s="430">
        <v>33.291000000000004</v>
      </c>
      <c r="W751"/>
      <c r="X751"/>
      <c r="Y751"/>
      <c r="Z751"/>
      <c r="AA751"/>
      <c r="AB751"/>
      <c r="AC751"/>
      <c r="AD751"/>
      <c r="AE751"/>
      <c r="AF751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</row>
    <row r="752" spans="1:58" ht="13" customHeight="1" x14ac:dyDescent="0.25">
      <c r="A752"/>
      <c r="B752" s="356" t="s">
        <v>3561</v>
      </c>
      <c r="C752" s="356" t="s">
        <v>693</v>
      </c>
      <c r="D752" s="355" t="s">
        <v>756</v>
      </c>
      <c r="E752" s="355"/>
      <c r="F752" s="414" t="s">
        <v>743</v>
      </c>
      <c r="G752" s="415"/>
      <c r="H752" s="421"/>
      <c r="I752" s="355">
        <v>1</v>
      </c>
      <c r="J752" s="355">
        <v>25</v>
      </c>
      <c r="K752" s="76"/>
      <c r="L752" s="417">
        <f>(H752*2.7)</f>
        <v>0</v>
      </c>
      <c r="M752" s="417">
        <f>(I752*$L$1)</f>
        <v>0</v>
      </c>
      <c r="N752" s="417">
        <f>(J752*$M$1)</f>
        <v>0</v>
      </c>
      <c r="O752"/>
      <c r="P752" s="418"/>
      <c r="Q752" s="417">
        <v>3</v>
      </c>
      <c r="R752" s="417">
        <v>68</v>
      </c>
      <c r="S752"/>
      <c r="T752" s="422"/>
      <c r="U752" s="419">
        <v>2.7</v>
      </c>
      <c r="V752" s="419">
        <v>67.5</v>
      </c>
      <c r="W752"/>
      <c r="X752"/>
      <c r="Y752"/>
      <c r="Z752"/>
      <c r="AA752"/>
      <c r="AB752"/>
      <c r="AC752"/>
      <c r="AD752"/>
      <c r="AE752"/>
      <c r="AF752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</row>
    <row r="753" spans="1:58" ht="13" customHeight="1" x14ac:dyDescent="0.25">
      <c r="A753"/>
      <c r="B753" s="357" t="s">
        <v>3173</v>
      </c>
      <c r="C753" s="357" t="s">
        <v>638</v>
      </c>
      <c r="D753" s="355" t="s">
        <v>756</v>
      </c>
      <c r="E753" s="355"/>
      <c r="F753" s="414" t="s">
        <v>743</v>
      </c>
      <c r="G753" s="415"/>
      <c r="H753" s="523"/>
      <c r="I753" s="355">
        <v>1</v>
      </c>
      <c r="J753" s="355">
        <v>19.670000000000002</v>
      </c>
      <c r="K753" s="76"/>
      <c r="L753" s="429">
        <f>(H753*2.7)</f>
        <v>0</v>
      </c>
      <c r="M753" s="429">
        <f>(I753*$L$1)</f>
        <v>0</v>
      </c>
      <c r="N753" s="429">
        <f>(J753*$M$1)</f>
        <v>0</v>
      </c>
      <c r="O753" s="76"/>
      <c r="P753" s="365"/>
      <c r="Q753" s="429">
        <v>3</v>
      </c>
      <c r="R753" s="429">
        <v>54</v>
      </c>
      <c r="S753" s="76"/>
      <c r="T753" s="422"/>
      <c r="U753" s="430">
        <v>2.7</v>
      </c>
      <c r="V753" s="430">
        <v>53.109000000000009</v>
      </c>
      <c r="W753"/>
      <c r="X753"/>
      <c r="Y753"/>
      <c r="Z753"/>
      <c r="AA753"/>
      <c r="AB753"/>
      <c r="AC753"/>
      <c r="AD753"/>
      <c r="AE753"/>
      <c r="AF753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</row>
    <row r="754" spans="1:58" ht="13" customHeight="1" x14ac:dyDescent="0.25">
      <c r="A754"/>
      <c r="B754" s="357" t="s">
        <v>4846</v>
      </c>
      <c r="C754" s="357" t="s">
        <v>4067</v>
      </c>
      <c r="D754" s="355" t="s">
        <v>775</v>
      </c>
      <c r="E754" s="355"/>
      <c r="F754" s="414" t="s">
        <v>743</v>
      </c>
      <c r="G754" s="415"/>
      <c r="H754" s="523"/>
      <c r="I754" s="355">
        <v>0</v>
      </c>
      <c r="J754" s="355">
        <v>11.33</v>
      </c>
      <c r="K754" s="76"/>
      <c r="L754" s="429">
        <f>(H754*2.7)</f>
        <v>0</v>
      </c>
      <c r="M754" s="429">
        <f>(I754*2.7)</f>
        <v>0</v>
      </c>
      <c r="N754" s="429">
        <f>(J754*2.7)</f>
        <v>30.591000000000001</v>
      </c>
      <c r="O754" s="76"/>
      <c r="P754" s="365"/>
      <c r="Q754" s="429"/>
      <c r="R754" s="429"/>
      <c r="S754" s="76"/>
      <c r="T754" s="422"/>
      <c r="U754" s="430">
        <f>(M754)</f>
        <v>0</v>
      </c>
      <c r="V754" s="430">
        <f>(N754)</f>
        <v>30.591000000000001</v>
      </c>
      <c r="W754"/>
      <c r="X754"/>
      <c r="Y754"/>
      <c r="Z754"/>
      <c r="AA754"/>
      <c r="AB754"/>
      <c r="AC754"/>
      <c r="AD754"/>
      <c r="AE754"/>
      <c r="AF754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</row>
    <row r="755" spans="1:58" ht="13" customHeight="1" x14ac:dyDescent="0.25">
      <c r="A755"/>
      <c r="B755" s="357" t="s">
        <v>4850</v>
      </c>
      <c r="C755" s="357" t="s">
        <v>415</v>
      </c>
      <c r="D755" s="355" t="s">
        <v>818</v>
      </c>
      <c r="E755" s="355"/>
      <c r="F755" s="414" t="s">
        <v>743</v>
      </c>
      <c r="G755" s="415"/>
      <c r="H755" s="523"/>
      <c r="I755" s="355">
        <v>0</v>
      </c>
      <c r="J755" s="355">
        <v>7.33</v>
      </c>
      <c r="K755" s="76"/>
      <c r="L755" s="429">
        <f>(H755*2.7)</f>
        <v>0</v>
      </c>
      <c r="M755" s="429">
        <f>(I755*2.7)</f>
        <v>0</v>
      </c>
      <c r="N755" s="429">
        <f>(J755*2.7)</f>
        <v>19.791</v>
      </c>
      <c r="O755" s="76"/>
      <c r="P755" s="365"/>
      <c r="Q755" s="429"/>
      <c r="R755" s="429"/>
      <c r="S755" s="76"/>
      <c r="T755" s="422"/>
      <c r="U755" s="430">
        <f>(M755)</f>
        <v>0</v>
      </c>
      <c r="V755" s="430">
        <f>(N755)</f>
        <v>19.791</v>
      </c>
      <c r="W755"/>
      <c r="X755"/>
      <c r="Y755"/>
      <c r="Z755"/>
      <c r="AA755"/>
      <c r="AB755"/>
      <c r="AC755"/>
      <c r="AD755"/>
      <c r="AE755"/>
      <c r="AF755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</row>
    <row r="756" spans="1:58" ht="13" customHeight="1" x14ac:dyDescent="0.25">
      <c r="A756"/>
      <c r="B756" s="357" t="s">
        <v>4851</v>
      </c>
      <c r="C756" s="357" t="s">
        <v>599</v>
      </c>
      <c r="D756" s="355" t="s">
        <v>782</v>
      </c>
      <c r="E756" s="355"/>
      <c r="F756" s="414" t="s">
        <v>762</v>
      </c>
      <c r="G756" s="415"/>
      <c r="H756" s="416">
        <v>29</v>
      </c>
      <c r="I756" s="392"/>
      <c r="J756" s="392"/>
      <c r="K756" s="76"/>
      <c r="L756" s="429">
        <f>(H756*2.7)</f>
        <v>78.300000000000011</v>
      </c>
      <c r="M756" s="429">
        <f>(I756*2.7)</f>
        <v>0</v>
      </c>
      <c r="N756" s="429">
        <f>(J756*2.7)</f>
        <v>0</v>
      </c>
      <c r="O756" s="76"/>
      <c r="P756" s="365"/>
      <c r="Q756" s="429"/>
      <c r="R756" s="429"/>
      <c r="S756" s="76"/>
      <c r="T756" s="430">
        <f>(L756)</f>
        <v>78.300000000000011</v>
      </c>
      <c r="U756" s="420"/>
      <c r="V756" s="420"/>
      <c r="W756"/>
      <c r="X756"/>
      <c r="Y756"/>
      <c r="Z756"/>
      <c r="AA756"/>
      <c r="AB756"/>
      <c r="AC756"/>
      <c r="AD756"/>
      <c r="AE756"/>
      <c r="AF756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</row>
    <row r="757" spans="1:58" ht="13" customHeight="1" x14ac:dyDescent="0.25">
      <c r="A757"/>
      <c r="B757" s="356" t="s">
        <v>4047</v>
      </c>
      <c r="C757" s="356" t="s">
        <v>3989</v>
      </c>
      <c r="D757" s="355" t="s">
        <v>735</v>
      </c>
      <c r="E757" s="358"/>
      <c r="F757" s="414" t="s">
        <v>743</v>
      </c>
      <c r="G757" s="415"/>
      <c r="H757" s="421"/>
      <c r="I757" s="355">
        <v>0</v>
      </c>
      <c r="J757" s="355">
        <v>26.33</v>
      </c>
      <c r="K757" s="76"/>
      <c r="L757" s="417">
        <f>(H757*2.7)</f>
        <v>0</v>
      </c>
      <c r="M757" s="417">
        <f>(I757*$L$1)</f>
        <v>0</v>
      </c>
      <c r="N757" s="417">
        <f>(J757*$M$1)</f>
        <v>0</v>
      </c>
      <c r="O757"/>
      <c r="P757" s="418"/>
      <c r="Q757" s="417">
        <f>(M757*$L$1)</f>
        <v>0</v>
      </c>
      <c r="R757" s="417">
        <v>72</v>
      </c>
      <c r="S757"/>
      <c r="T757" s="422"/>
      <c r="U757" s="419">
        <v>0</v>
      </c>
      <c r="V757" s="419">
        <v>71.090999999999994</v>
      </c>
      <c r="W757"/>
      <c r="X757"/>
      <c r="Y757"/>
      <c r="Z757"/>
      <c r="AA757"/>
      <c r="AB757"/>
      <c r="AC757"/>
      <c r="AD757"/>
      <c r="AE757"/>
      <c r="AF757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</row>
    <row r="758" spans="1:58" ht="13" customHeight="1" x14ac:dyDescent="0.25">
      <c r="A758"/>
      <c r="B758" s="356" t="s">
        <v>3163</v>
      </c>
      <c r="C758" s="356" t="s">
        <v>3164</v>
      </c>
      <c r="D758" s="355" t="s">
        <v>667</v>
      </c>
      <c r="E758" s="358"/>
      <c r="F758" s="414" t="s">
        <v>3608</v>
      </c>
      <c r="G758" s="415"/>
      <c r="H758" s="426">
        <v>35</v>
      </c>
      <c r="I758" s="418"/>
      <c r="J758" s="418"/>
      <c r="K758" s="76"/>
      <c r="L758" s="417">
        <f>(H758*2.7)</f>
        <v>94.5</v>
      </c>
      <c r="M758" s="418"/>
      <c r="N758" s="418"/>
      <c r="O758"/>
      <c r="P758" s="417">
        <v>95</v>
      </c>
      <c r="Q758" s="418"/>
      <c r="R758" s="418"/>
      <c r="S758"/>
      <c r="T758" s="419">
        <v>94.5</v>
      </c>
      <c r="U758" s="420"/>
      <c r="V758" s="420"/>
      <c r="W758"/>
      <c r="X758"/>
      <c r="Y758"/>
      <c r="Z758"/>
      <c r="AA758"/>
      <c r="AB758"/>
      <c r="AC758"/>
      <c r="AD758"/>
      <c r="AE758"/>
      <c r="AF758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</row>
    <row r="759" spans="1:58" ht="13" customHeight="1" x14ac:dyDescent="0.25">
      <c r="A759"/>
      <c r="B759" s="356" t="s">
        <v>2298</v>
      </c>
      <c r="C759" s="356" t="s">
        <v>4853</v>
      </c>
      <c r="D759" s="355" t="s">
        <v>814</v>
      </c>
      <c r="E759" s="358"/>
      <c r="F759" s="424" t="s">
        <v>746</v>
      </c>
      <c r="G759" s="425"/>
      <c r="H759" s="416">
        <v>17</v>
      </c>
      <c r="I759" s="392"/>
      <c r="J759" s="392"/>
      <c r="K759" s="76"/>
      <c r="L759" s="429">
        <f>(H759*2.7)</f>
        <v>45.900000000000006</v>
      </c>
      <c r="M759" s="429">
        <f>(I759*2.7)</f>
        <v>0</v>
      </c>
      <c r="N759" s="429">
        <f>(J759*2.7)</f>
        <v>0</v>
      </c>
      <c r="O759" s="76"/>
      <c r="P759" s="429"/>
      <c r="Q759" s="365"/>
      <c r="R759" s="365"/>
      <c r="S759" s="76"/>
      <c r="T759" s="430">
        <f>(L759)</f>
        <v>45.900000000000006</v>
      </c>
      <c r="U759" s="420"/>
      <c r="V759" s="420"/>
      <c r="W759"/>
      <c r="X759"/>
      <c r="Y759"/>
      <c r="Z759"/>
      <c r="AA759"/>
      <c r="AB759"/>
      <c r="AC759"/>
      <c r="AD759"/>
      <c r="AE759"/>
      <c r="AF75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</row>
    <row r="760" spans="1:58" ht="13" customHeight="1" x14ac:dyDescent="0.25">
      <c r="A760"/>
      <c r="B760" s="356" t="s">
        <v>811</v>
      </c>
      <c r="C760" s="356" t="s">
        <v>792</v>
      </c>
      <c r="D760" s="355" t="s">
        <v>780</v>
      </c>
      <c r="E760" s="355"/>
      <c r="F760" s="414" t="s">
        <v>3608</v>
      </c>
      <c r="G760" s="415"/>
      <c r="H760" s="416">
        <v>50</v>
      </c>
      <c r="I760" s="392"/>
      <c r="J760" s="392"/>
      <c r="K760" s="76"/>
      <c r="L760" s="429">
        <f>(H760*2.7)</f>
        <v>135</v>
      </c>
      <c r="M760" s="365"/>
      <c r="N760" s="365"/>
      <c r="O760" s="76"/>
      <c r="P760" s="429">
        <v>135</v>
      </c>
      <c r="Q760" s="365"/>
      <c r="R760" s="365"/>
      <c r="S760" s="76"/>
      <c r="T760" s="430">
        <v>135</v>
      </c>
      <c r="U760" s="420"/>
      <c r="V760" s="420"/>
      <c r="W760"/>
      <c r="X760"/>
      <c r="Y760"/>
      <c r="Z760"/>
      <c r="AA760"/>
      <c r="AB760"/>
      <c r="AC760"/>
      <c r="AD760"/>
      <c r="AE760"/>
      <c r="AF760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</row>
    <row r="761" spans="1:58" ht="13" customHeight="1" x14ac:dyDescent="0.25">
      <c r="A761"/>
      <c r="B761" s="357" t="s">
        <v>4856</v>
      </c>
      <c r="C761" s="357" t="s">
        <v>693</v>
      </c>
      <c r="D761" s="355" t="s">
        <v>782</v>
      </c>
      <c r="E761" s="355"/>
      <c r="F761" s="414" t="s">
        <v>754</v>
      </c>
      <c r="G761" s="415"/>
      <c r="H761" s="523"/>
      <c r="I761" s="355">
        <v>9</v>
      </c>
      <c r="J761" s="355">
        <v>43.33</v>
      </c>
      <c r="K761" s="76"/>
      <c r="L761" s="429">
        <f>(H761*2.7)</f>
        <v>0</v>
      </c>
      <c r="M761" s="429">
        <f>(I761*2.7)</f>
        <v>24.3</v>
      </c>
      <c r="N761" s="429">
        <f>(J761*2.7)</f>
        <v>116.991</v>
      </c>
      <c r="O761" s="76"/>
      <c r="P761" s="365"/>
      <c r="Q761" s="429"/>
      <c r="R761" s="429"/>
      <c r="S761" s="76"/>
      <c r="T761" s="422"/>
      <c r="U761" s="430">
        <f>(M761)</f>
        <v>24.3</v>
      </c>
      <c r="V761" s="430">
        <f>(N761)</f>
        <v>116.991</v>
      </c>
      <c r="W761"/>
      <c r="X761"/>
      <c r="Y761"/>
      <c r="Z761"/>
      <c r="AA761"/>
      <c r="AB761"/>
      <c r="AC761"/>
      <c r="AD761"/>
      <c r="AE761"/>
      <c r="AF761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</row>
    <row r="762" spans="1:58" ht="13" customHeight="1" x14ac:dyDescent="0.25">
      <c r="A762"/>
      <c r="B762" s="357" t="s">
        <v>2273</v>
      </c>
      <c r="C762" s="357" t="s">
        <v>4042</v>
      </c>
      <c r="D762" s="355" t="s">
        <v>824</v>
      </c>
      <c r="E762" s="355"/>
      <c r="F762" s="414" t="s">
        <v>743</v>
      </c>
      <c r="G762" s="415"/>
      <c r="H762" s="523"/>
      <c r="I762" s="355">
        <v>0</v>
      </c>
      <c r="J762" s="355">
        <v>10.67</v>
      </c>
      <c r="K762" s="76"/>
      <c r="L762" s="429">
        <f>(H762*2.7)</f>
        <v>0</v>
      </c>
      <c r="M762" s="429">
        <f>(I762*2.7)</f>
        <v>0</v>
      </c>
      <c r="N762" s="429">
        <f>(J762*2.7)</f>
        <v>28.809000000000001</v>
      </c>
      <c r="O762" s="76"/>
      <c r="P762" s="365"/>
      <c r="Q762" s="429"/>
      <c r="R762" s="429"/>
      <c r="S762" s="76"/>
      <c r="T762" s="422"/>
      <c r="U762" s="430">
        <f>(M762)</f>
        <v>0</v>
      </c>
      <c r="V762" s="430">
        <f>(N762)</f>
        <v>28.809000000000001</v>
      </c>
      <c r="W762"/>
      <c r="X762"/>
      <c r="Y762"/>
      <c r="Z762"/>
      <c r="AA762"/>
      <c r="AB762"/>
      <c r="AC762"/>
      <c r="AD762"/>
      <c r="AE762"/>
      <c r="AF762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</row>
    <row r="763" spans="1:58" ht="13" customHeight="1" x14ac:dyDescent="0.25">
      <c r="A763"/>
      <c r="B763" s="423" t="s">
        <v>709</v>
      </c>
      <c r="C763" s="423" t="s">
        <v>554</v>
      </c>
      <c r="D763" s="355" t="s">
        <v>761</v>
      </c>
      <c r="E763" s="355"/>
      <c r="F763" s="414" t="s">
        <v>743</v>
      </c>
      <c r="G763" s="415"/>
      <c r="H763" s="523"/>
      <c r="I763" s="355">
        <v>0</v>
      </c>
      <c r="J763" s="355">
        <v>17</v>
      </c>
      <c r="K763" s="76"/>
      <c r="L763" s="429">
        <f>(H763*2.7)</f>
        <v>0</v>
      </c>
      <c r="M763" s="429">
        <f>(I763*$L$1)</f>
        <v>0</v>
      </c>
      <c r="N763" s="429">
        <f>(J763*$M$1)</f>
        <v>0</v>
      </c>
      <c r="O763" s="76"/>
      <c r="P763" s="365"/>
      <c r="Q763" s="429">
        <f>(M763*$L$1)</f>
        <v>0</v>
      </c>
      <c r="R763" s="429">
        <v>46</v>
      </c>
      <c r="S763" s="76"/>
      <c r="T763" s="422"/>
      <c r="U763" s="430">
        <v>0</v>
      </c>
      <c r="V763" s="430">
        <v>45.900000000000006</v>
      </c>
      <c r="W763"/>
      <c r="X763"/>
      <c r="Y763"/>
      <c r="Z763"/>
      <c r="AA763"/>
      <c r="AB763"/>
      <c r="AC763"/>
      <c r="AD763"/>
      <c r="AE763"/>
      <c r="AF763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</row>
    <row r="764" spans="1:58" ht="13" customHeight="1" x14ac:dyDescent="0.25">
      <c r="A764"/>
      <c r="B764" s="356" t="s">
        <v>2303</v>
      </c>
      <c r="C764" s="356" t="s">
        <v>786</v>
      </c>
      <c r="D764" s="355" t="s">
        <v>757</v>
      </c>
      <c r="E764" s="355"/>
      <c r="F764" s="414" t="s">
        <v>762</v>
      </c>
      <c r="G764" s="415"/>
      <c r="H764" s="416">
        <v>26</v>
      </c>
      <c r="I764" s="392"/>
      <c r="J764" s="392"/>
      <c r="K764" s="76"/>
      <c r="L764" s="429">
        <f>(H764*2.7)</f>
        <v>70.2</v>
      </c>
      <c r="M764" s="365"/>
      <c r="N764" s="365"/>
      <c r="O764" s="76"/>
      <c r="P764" s="429">
        <v>71</v>
      </c>
      <c r="Q764" s="365"/>
      <c r="R764" s="365"/>
      <c r="S764" s="76"/>
      <c r="T764" s="430">
        <v>70.2</v>
      </c>
      <c r="U764" s="420"/>
      <c r="V764" s="420"/>
      <c r="W764"/>
      <c r="X764"/>
      <c r="Y764"/>
      <c r="Z764"/>
      <c r="AA764"/>
      <c r="AB764"/>
      <c r="AC764"/>
      <c r="AD764"/>
      <c r="AE764"/>
      <c r="AF764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</row>
    <row r="765" spans="1:58" ht="13" customHeight="1" x14ac:dyDescent="0.25">
      <c r="A765"/>
      <c r="B765" s="357" t="s">
        <v>3566</v>
      </c>
      <c r="C765" s="357" t="s">
        <v>771</v>
      </c>
      <c r="D765" s="355" t="s">
        <v>647</v>
      </c>
      <c r="E765" s="358"/>
      <c r="F765" s="414" t="s">
        <v>743</v>
      </c>
      <c r="G765" s="415"/>
      <c r="H765" s="421"/>
      <c r="I765" s="355">
        <v>0</v>
      </c>
      <c r="J765" s="355">
        <v>11.33</v>
      </c>
      <c r="K765" s="76"/>
      <c r="L765" s="417">
        <f>(H765*2.7)</f>
        <v>0</v>
      </c>
      <c r="M765" s="417">
        <f>(I765*$L$1)</f>
        <v>0</v>
      </c>
      <c r="N765" s="417">
        <f>(J765*$M$1)</f>
        <v>0</v>
      </c>
      <c r="O765"/>
      <c r="P765" s="418"/>
      <c r="Q765" s="417">
        <f>(M765*$L$1)</f>
        <v>0</v>
      </c>
      <c r="R765" s="417">
        <v>31</v>
      </c>
      <c r="S765"/>
      <c r="T765" s="422"/>
      <c r="U765" s="419">
        <v>0</v>
      </c>
      <c r="V765" s="419">
        <v>30.591000000000001</v>
      </c>
      <c r="W765"/>
      <c r="X765"/>
      <c r="Y765"/>
      <c r="Z765"/>
      <c r="AA765"/>
      <c r="AB765"/>
      <c r="AC765"/>
      <c r="AD765"/>
      <c r="AE765"/>
      <c r="AF765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</row>
    <row r="766" spans="1:58" ht="13" customHeight="1" x14ac:dyDescent="0.25">
      <c r="A766"/>
      <c r="B766" s="356" t="s">
        <v>1405</v>
      </c>
      <c r="C766" s="356" t="s">
        <v>821</v>
      </c>
      <c r="D766" s="355" t="s">
        <v>818</v>
      </c>
      <c r="E766" s="358"/>
      <c r="F766" s="414" t="s">
        <v>743</v>
      </c>
      <c r="G766" s="415"/>
      <c r="H766" s="523"/>
      <c r="I766" s="355">
        <v>0</v>
      </c>
      <c r="J766" s="355">
        <v>20</v>
      </c>
      <c r="K766" s="76"/>
      <c r="L766" s="429">
        <f>(H766*2.7)</f>
        <v>0</v>
      </c>
      <c r="M766" s="429">
        <f>(I766*$L$1)</f>
        <v>0</v>
      </c>
      <c r="N766" s="429">
        <f>(J766*$M$1)</f>
        <v>0</v>
      </c>
      <c r="O766" s="76"/>
      <c r="P766" s="365"/>
      <c r="Q766" s="429">
        <f>(M766*$L$1)</f>
        <v>0</v>
      </c>
      <c r="R766" s="429">
        <v>54</v>
      </c>
      <c r="S766" s="76"/>
      <c r="T766" s="422"/>
      <c r="U766" s="430">
        <v>0</v>
      </c>
      <c r="V766" s="430">
        <v>54</v>
      </c>
      <c r="W766"/>
      <c r="X766"/>
      <c r="Y766"/>
      <c r="Z766"/>
      <c r="AA766"/>
      <c r="AB766"/>
      <c r="AC766"/>
      <c r="AD766"/>
      <c r="AE766"/>
      <c r="AF766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</row>
    <row r="767" spans="1:58" ht="13" customHeight="1" x14ac:dyDescent="0.25">
      <c r="A767"/>
      <c r="B767" s="357" t="s">
        <v>188</v>
      </c>
      <c r="C767" s="357" t="s">
        <v>702</v>
      </c>
      <c r="D767" s="355" t="s">
        <v>784</v>
      </c>
      <c r="E767" s="355"/>
      <c r="F767" s="414" t="s">
        <v>743</v>
      </c>
      <c r="G767" s="415"/>
      <c r="H767" s="523"/>
      <c r="I767" s="355">
        <v>0</v>
      </c>
      <c r="J767" s="355">
        <v>19</v>
      </c>
      <c r="K767" s="76"/>
      <c r="L767" s="429">
        <f>(H767*2.7)</f>
        <v>0</v>
      </c>
      <c r="M767" s="429">
        <f>(I767*2.7)</f>
        <v>0</v>
      </c>
      <c r="N767" s="429">
        <f>(J767*2.7)</f>
        <v>51.300000000000004</v>
      </c>
      <c r="O767" s="76"/>
      <c r="P767" s="365"/>
      <c r="Q767" s="429">
        <f>(M767*$L$1)</f>
        <v>0</v>
      </c>
      <c r="R767" s="429">
        <v>52</v>
      </c>
      <c r="S767" s="76"/>
      <c r="T767" s="422"/>
      <c r="U767" s="430">
        <v>0</v>
      </c>
      <c r="V767" s="430">
        <v>51.300000000000004</v>
      </c>
      <c r="W767"/>
      <c r="X767"/>
      <c r="Y767"/>
      <c r="Z767"/>
      <c r="AA767"/>
      <c r="AB767"/>
      <c r="AC767"/>
      <c r="AD767"/>
      <c r="AE767"/>
      <c r="AF767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</row>
    <row r="768" spans="1:58" ht="13" customHeight="1" x14ac:dyDescent="0.25">
      <c r="A768"/>
      <c r="B768" s="423" t="s">
        <v>812</v>
      </c>
      <c r="C768" s="423" t="s">
        <v>650</v>
      </c>
      <c r="D768" s="355" t="s">
        <v>818</v>
      </c>
      <c r="E768" s="355"/>
      <c r="F768" s="414" t="s">
        <v>743</v>
      </c>
      <c r="G768" s="415"/>
      <c r="H768" s="523"/>
      <c r="I768" s="355">
        <v>0</v>
      </c>
      <c r="J768" s="355">
        <v>26.67</v>
      </c>
      <c r="K768" s="76"/>
      <c r="L768" s="429">
        <f>(H768*2.7)</f>
        <v>0</v>
      </c>
      <c r="M768" s="429">
        <f>(I768*$L$1)</f>
        <v>0</v>
      </c>
      <c r="N768" s="429">
        <f>(J768*$M$1)</f>
        <v>0</v>
      </c>
      <c r="O768" s="76"/>
      <c r="P768" s="365"/>
      <c r="Q768" s="429">
        <f>(M768*$L$1)</f>
        <v>0</v>
      </c>
      <c r="R768" s="429">
        <v>73</v>
      </c>
      <c r="S768" s="76"/>
      <c r="T768" s="422"/>
      <c r="U768" s="430">
        <v>0</v>
      </c>
      <c r="V768" s="430">
        <v>72.009000000000015</v>
      </c>
      <c r="W768"/>
      <c r="X768"/>
      <c r="Y768"/>
      <c r="Z768"/>
      <c r="AA768"/>
      <c r="AB768"/>
      <c r="AC768"/>
      <c r="AD768"/>
      <c r="AE768"/>
      <c r="AF768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</row>
    <row r="769" spans="1:58" ht="13" customHeight="1" x14ac:dyDescent="0.25">
      <c r="A769"/>
      <c r="B769" s="357" t="s">
        <v>3222</v>
      </c>
      <c r="C769" s="356" t="s">
        <v>2889</v>
      </c>
      <c r="D769" s="355" t="s">
        <v>756</v>
      </c>
      <c r="E769" s="358"/>
      <c r="F769" s="414" t="s">
        <v>743</v>
      </c>
      <c r="G769" s="415"/>
      <c r="H769" s="523"/>
      <c r="I769" s="355">
        <v>0</v>
      </c>
      <c r="J769" s="355">
        <v>14</v>
      </c>
      <c r="K769" s="76"/>
      <c r="L769" s="429">
        <f>(H769*2.7)</f>
        <v>0</v>
      </c>
      <c r="M769" s="429">
        <f>(I769*$L$1)</f>
        <v>0</v>
      </c>
      <c r="N769" s="429">
        <f>(J769*$M$1)</f>
        <v>0</v>
      </c>
      <c r="O769" s="76"/>
      <c r="P769" s="365"/>
      <c r="Q769" s="429">
        <f>(M769*$L$1)</f>
        <v>0</v>
      </c>
      <c r="R769" s="429">
        <v>38</v>
      </c>
      <c r="S769" s="76"/>
      <c r="T769" s="422"/>
      <c r="U769" s="430">
        <v>0</v>
      </c>
      <c r="V769" s="430">
        <v>37.800000000000004</v>
      </c>
      <c r="W769"/>
      <c r="X769"/>
      <c r="Y769"/>
      <c r="Z769"/>
      <c r="AA769"/>
      <c r="AB769"/>
      <c r="AC769"/>
      <c r="AD769"/>
      <c r="AE769"/>
      <c r="AF76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</row>
    <row r="770" spans="1:58" ht="13" customHeight="1" x14ac:dyDescent="0.25">
      <c r="A770"/>
      <c r="B770" s="356" t="s">
        <v>4870</v>
      </c>
      <c r="C770" s="356" t="s">
        <v>792</v>
      </c>
      <c r="D770" s="355" t="s">
        <v>651</v>
      </c>
      <c r="E770" s="358"/>
      <c r="F770" s="424" t="s">
        <v>4871</v>
      </c>
      <c r="G770" s="425"/>
      <c r="H770" s="416">
        <v>22</v>
      </c>
      <c r="I770" s="392"/>
      <c r="J770" s="392"/>
      <c r="K770" s="76"/>
      <c r="L770" s="429">
        <f>(H770*2.7)</f>
        <v>59.400000000000006</v>
      </c>
      <c r="M770" s="429">
        <f>(I770*2.7)</f>
        <v>0</v>
      </c>
      <c r="N770" s="429">
        <f>(J770*2.7)</f>
        <v>0</v>
      </c>
      <c r="O770" s="76"/>
      <c r="P770" s="429"/>
      <c r="Q770" s="365"/>
      <c r="R770" s="365"/>
      <c r="S770" s="76"/>
      <c r="T770" s="430">
        <f>(L770)</f>
        <v>59.400000000000006</v>
      </c>
      <c r="U770" s="420"/>
      <c r="V770" s="420"/>
      <c r="W770"/>
      <c r="X770"/>
      <c r="Y770"/>
      <c r="Z770"/>
      <c r="AA770"/>
      <c r="AB770"/>
      <c r="AC770"/>
      <c r="AD770"/>
      <c r="AE770"/>
      <c r="AF770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</row>
    <row r="771" spans="1:58" ht="13" customHeight="1" x14ac:dyDescent="0.25">
      <c r="A771"/>
      <c r="B771" s="423" t="s">
        <v>581</v>
      </c>
      <c r="C771" s="423" t="s">
        <v>1992</v>
      </c>
      <c r="D771" s="355" t="s">
        <v>768</v>
      </c>
      <c r="E771" s="355"/>
      <c r="F771" s="414" t="s">
        <v>746</v>
      </c>
      <c r="G771" s="415"/>
      <c r="H771" s="416">
        <v>30</v>
      </c>
      <c r="I771" s="392"/>
      <c r="J771" s="392"/>
      <c r="K771" s="76"/>
      <c r="L771" s="429">
        <f>(H771*2.7)</f>
        <v>81</v>
      </c>
      <c r="M771" s="365"/>
      <c r="N771" s="365"/>
      <c r="O771" s="76"/>
      <c r="P771" s="429">
        <v>81</v>
      </c>
      <c r="Q771" s="365"/>
      <c r="R771" s="365"/>
      <c r="S771" s="76"/>
      <c r="T771" s="430">
        <v>81</v>
      </c>
      <c r="U771" s="420"/>
      <c r="V771" s="420"/>
      <c r="W771"/>
      <c r="X771"/>
      <c r="Y771"/>
      <c r="Z771"/>
      <c r="AA771"/>
      <c r="AB771"/>
      <c r="AC771"/>
      <c r="AD771"/>
      <c r="AE771"/>
      <c r="AF771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</row>
    <row r="772" spans="1:58" ht="13" customHeight="1" x14ac:dyDescent="0.25">
      <c r="A772"/>
      <c r="B772" s="357" t="s">
        <v>3895</v>
      </c>
      <c r="C772" s="357" t="s">
        <v>2611</v>
      </c>
      <c r="D772" s="355" t="s">
        <v>647</v>
      </c>
      <c r="E772" s="358"/>
      <c r="F772" s="414" t="s">
        <v>746</v>
      </c>
      <c r="G772" s="415"/>
      <c r="H772" s="416">
        <v>37</v>
      </c>
      <c r="I772" s="392"/>
      <c r="J772" s="392"/>
      <c r="K772" s="76"/>
      <c r="L772" s="417">
        <f>(H772*2.7)</f>
        <v>99.9</v>
      </c>
      <c r="M772" s="418"/>
      <c r="N772" s="418"/>
      <c r="O772"/>
      <c r="P772" s="417">
        <v>100</v>
      </c>
      <c r="Q772" s="418"/>
      <c r="R772" s="418"/>
      <c r="S772"/>
      <c r="T772" s="419">
        <v>99.9</v>
      </c>
      <c r="U772" s="420"/>
      <c r="V772" s="420"/>
      <c r="W772"/>
      <c r="X772"/>
      <c r="Y772"/>
      <c r="Z772"/>
      <c r="AA772"/>
      <c r="AB772"/>
      <c r="AC772"/>
      <c r="AD772"/>
      <c r="AE772"/>
      <c r="AF772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</row>
    <row r="773" spans="1:58" ht="13" customHeight="1" x14ac:dyDescent="0.25">
      <c r="A773"/>
      <c r="B773" s="356" t="s">
        <v>625</v>
      </c>
      <c r="C773" s="356" t="s">
        <v>3947</v>
      </c>
      <c r="D773" s="355" t="s">
        <v>782</v>
      </c>
      <c r="E773" s="355"/>
      <c r="F773" s="414" t="s">
        <v>743</v>
      </c>
      <c r="G773" s="415"/>
      <c r="H773" s="523"/>
      <c r="I773" s="355">
        <v>0</v>
      </c>
      <c r="J773" s="355">
        <v>20</v>
      </c>
      <c r="K773" s="76"/>
      <c r="L773" s="429">
        <f>(H773*2.7)</f>
        <v>0</v>
      </c>
      <c r="M773" s="429">
        <f>(I773*2.7)</f>
        <v>0</v>
      </c>
      <c r="N773" s="429">
        <f>(J773*2.7)</f>
        <v>54</v>
      </c>
      <c r="O773" s="76"/>
      <c r="P773" s="365"/>
      <c r="Q773" s="429">
        <f>(M773*$L$1)</f>
        <v>0</v>
      </c>
      <c r="R773" s="429">
        <v>54</v>
      </c>
      <c r="S773" s="76"/>
      <c r="T773" s="422"/>
      <c r="U773" s="430">
        <v>0</v>
      </c>
      <c r="V773" s="430">
        <v>54</v>
      </c>
      <c r="W773"/>
      <c r="X773"/>
      <c r="Y773"/>
      <c r="Z773"/>
      <c r="AA773"/>
      <c r="AB773"/>
      <c r="AC773"/>
      <c r="AD773"/>
      <c r="AE773"/>
      <c r="AF773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</row>
    <row r="774" spans="1:58" ht="13" customHeight="1" x14ac:dyDescent="0.25">
      <c r="A774"/>
      <c r="B774" s="356" t="s">
        <v>4874</v>
      </c>
      <c r="C774" s="356" t="s">
        <v>3517</v>
      </c>
      <c r="D774" s="355" t="s">
        <v>782</v>
      </c>
      <c r="E774" s="358"/>
      <c r="F774" s="424" t="s">
        <v>743</v>
      </c>
      <c r="G774" s="425"/>
      <c r="H774" s="523"/>
      <c r="I774" s="429">
        <v>0</v>
      </c>
      <c r="J774" s="429">
        <v>6</v>
      </c>
      <c r="K774" s="76"/>
      <c r="L774" s="429">
        <f>(H774*2.7)</f>
        <v>0</v>
      </c>
      <c r="M774" s="429">
        <f>(I774*2.7)</f>
        <v>0</v>
      </c>
      <c r="N774" s="429">
        <f>(J774*2.7)</f>
        <v>16.200000000000003</v>
      </c>
      <c r="O774" s="76"/>
      <c r="P774" s="429"/>
      <c r="Q774" s="365"/>
      <c r="R774" s="365"/>
      <c r="S774" s="76"/>
      <c r="T774" s="422"/>
      <c r="U774" s="430">
        <f>(M774)</f>
        <v>0</v>
      </c>
      <c r="V774" s="430">
        <f>(N774)</f>
        <v>16.200000000000003</v>
      </c>
      <c r="W774"/>
      <c r="X774"/>
      <c r="Y774"/>
      <c r="Z774"/>
      <c r="AA774"/>
      <c r="AB774"/>
      <c r="AC774"/>
      <c r="AD774"/>
      <c r="AE774"/>
      <c r="AF774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</row>
    <row r="775" spans="1:58" ht="13" customHeight="1" x14ac:dyDescent="0.25">
      <c r="A775"/>
      <c r="B775" s="356" t="s">
        <v>3187</v>
      </c>
      <c r="C775" s="356" t="s">
        <v>534</v>
      </c>
      <c r="D775" s="355" t="s">
        <v>777</v>
      </c>
      <c r="E775" s="355"/>
      <c r="F775" s="414" t="s">
        <v>743</v>
      </c>
      <c r="G775" s="415"/>
      <c r="H775" s="523"/>
      <c r="I775" s="355">
        <v>0</v>
      </c>
      <c r="J775" s="355">
        <v>11</v>
      </c>
      <c r="K775" s="76"/>
      <c r="L775" s="429">
        <f>(H775*2.7)</f>
        <v>0</v>
      </c>
      <c r="M775" s="429">
        <f>(I775*$L$1)</f>
        <v>0</v>
      </c>
      <c r="N775" s="429">
        <f>(J775*$M$1)</f>
        <v>0</v>
      </c>
      <c r="O775" s="76"/>
      <c r="P775" s="365"/>
      <c r="Q775" s="429">
        <f>(M775*$L$1)</f>
        <v>0</v>
      </c>
      <c r="R775" s="429">
        <v>30</v>
      </c>
      <c r="S775" s="76"/>
      <c r="T775" s="422"/>
      <c r="U775" s="430">
        <v>0</v>
      </c>
      <c r="V775" s="430">
        <v>29.700000000000003</v>
      </c>
      <c r="W775"/>
      <c r="X775"/>
      <c r="Y775"/>
      <c r="Z775"/>
      <c r="AA775"/>
      <c r="AB775"/>
      <c r="AC775"/>
      <c r="AD775"/>
      <c r="AE775"/>
      <c r="AF775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</row>
    <row r="776" spans="1:58" ht="13" customHeight="1" x14ac:dyDescent="0.25">
      <c r="A776"/>
      <c r="B776" s="356" t="s">
        <v>4083</v>
      </c>
      <c r="C776" s="356" t="s">
        <v>653</v>
      </c>
      <c r="D776" s="355" t="s">
        <v>783</v>
      </c>
      <c r="E776" s="355"/>
      <c r="F776" s="414" t="s">
        <v>793</v>
      </c>
      <c r="G776" s="415"/>
      <c r="H776" s="416">
        <v>21</v>
      </c>
      <c r="I776" s="392"/>
      <c r="J776" s="392"/>
      <c r="K776" s="76"/>
      <c r="L776" s="429">
        <f>(H776*2.7)</f>
        <v>56.7</v>
      </c>
      <c r="M776" s="429">
        <f>(I776*2.7)</f>
        <v>0</v>
      </c>
      <c r="N776" s="429">
        <f>(J776*2.7)</f>
        <v>0</v>
      </c>
      <c r="O776" s="76"/>
      <c r="P776" s="429">
        <v>57</v>
      </c>
      <c r="Q776" s="365"/>
      <c r="R776" s="365"/>
      <c r="S776" s="76"/>
      <c r="T776" s="430">
        <v>56.7</v>
      </c>
      <c r="U776" s="420"/>
      <c r="V776" s="420"/>
      <c r="W776"/>
      <c r="X776"/>
      <c r="Y776"/>
      <c r="Z776"/>
      <c r="AA776"/>
      <c r="AB776"/>
      <c r="AC776"/>
      <c r="AD776"/>
      <c r="AE776"/>
      <c r="AF776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</row>
    <row r="777" spans="1:58" ht="13" customHeight="1" x14ac:dyDescent="0.25">
      <c r="A777"/>
      <c r="B777" s="357" t="s">
        <v>1291</v>
      </c>
      <c r="C777" s="357" t="s">
        <v>578</v>
      </c>
      <c r="D777" s="355" t="s">
        <v>818</v>
      </c>
      <c r="E777" s="355"/>
      <c r="F777" s="414" t="s">
        <v>746</v>
      </c>
      <c r="G777" s="415"/>
      <c r="H777" s="416">
        <v>32</v>
      </c>
      <c r="I777" s="392"/>
      <c r="J777" s="392"/>
      <c r="K777" s="76"/>
      <c r="L777" s="429">
        <f>(H777*2.7)</f>
        <v>86.4</v>
      </c>
      <c r="M777" s="429">
        <f>(I777*2.7)</f>
        <v>0</v>
      </c>
      <c r="N777" s="429">
        <f>(J777*2.7)</f>
        <v>0</v>
      </c>
      <c r="O777" s="76"/>
      <c r="P777" s="429">
        <v>87</v>
      </c>
      <c r="Q777" s="365"/>
      <c r="R777" s="365"/>
      <c r="S777" s="76"/>
      <c r="T777" s="430">
        <v>86.4</v>
      </c>
      <c r="U777" s="420"/>
      <c r="V777" s="420"/>
      <c r="W777"/>
      <c r="X777"/>
      <c r="Y777"/>
      <c r="Z777"/>
      <c r="AA777"/>
      <c r="AB777"/>
      <c r="AC777"/>
      <c r="AD777"/>
      <c r="AE777"/>
      <c r="AF777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</row>
    <row r="778" spans="1:58" ht="13" customHeight="1" x14ac:dyDescent="0.25">
      <c r="A778"/>
      <c r="B778" s="356" t="s">
        <v>610</v>
      </c>
      <c r="C778" s="356" t="s">
        <v>416</v>
      </c>
      <c r="D778" s="355" t="s">
        <v>818</v>
      </c>
      <c r="E778" s="355"/>
      <c r="F778" s="424" t="s">
        <v>793</v>
      </c>
      <c r="G778" s="425"/>
      <c r="H778" s="426">
        <v>44</v>
      </c>
      <c r="I778" s="392"/>
      <c r="J778" s="392"/>
      <c r="K778" s="76"/>
      <c r="L778" s="429">
        <f>(H778*2.7)</f>
        <v>118.80000000000001</v>
      </c>
      <c r="M778" s="365"/>
      <c r="N778" s="365"/>
      <c r="O778" s="76"/>
      <c r="P778" s="429">
        <v>119</v>
      </c>
      <c r="Q778" s="365"/>
      <c r="R778" s="365"/>
      <c r="S778" s="76"/>
      <c r="T778" s="430">
        <v>118.80000000000001</v>
      </c>
      <c r="U778" s="420"/>
      <c r="V778" s="420"/>
      <c r="W778"/>
      <c r="X778"/>
      <c r="Y778"/>
      <c r="Z778"/>
      <c r="AA778"/>
      <c r="AB778"/>
      <c r="AC778"/>
      <c r="AD778"/>
      <c r="AE778"/>
      <c r="AF778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</row>
    <row r="779" spans="1:58" ht="13" customHeight="1" x14ac:dyDescent="0.25">
      <c r="A779"/>
      <c r="B779" s="357" t="s">
        <v>3551</v>
      </c>
      <c r="C779" s="357" t="s">
        <v>1722</v>
      </c>
      <c r="D779" s="355" t="s">
        <v>667</v>
      </c>
      <c r="E779" s="355"/>
      <c r="F779" s="414" t="s">
        <v>754</v>
      </c>
      <c r="G779" s="415"/>
      <c r="H779" s="523"/>
      <c r="I779" s="355">
        <v>5</v>
      </c>
      <c r="J779" s="358">
        <v>26.67</v>
      </c>
      <c r="K779" s="76"/>
      <c r="L779" s="429">
        <f>(H779*2.7)</f>
        <v>0</v>
      </c>
      <c r="M779" s="429">
        <f>(I779*2.7)</f>
        <v>13.5</v>
      </c>
      <c r="N779" s="429">
        <f>(J779*2.7)</f>
        <v>72.009000000000015</v>
      </c>
      <c r="O779" s="76"/>
      <c r="P779" s="365"/>
      <c r="Q779" s="429">
        <v>14</v>
      </c>
      <c r="R779" s="429">
        <v>73</v>
      </c>
      <c r="S779" s="76"/>
      <c r="T779" s="422"/>
      <c r="U779" s="430">
        <v>13.5</v>
      </c>
      <c r="V779" s="430">
        <v>72.009000000000015</v>
      </c>
      <c r="W779"/>
      <c r="X779"/>
      <c r="Y779"/>
      <c r="Z779"/>
      <c r="AA779"/>
      <c r="AB779"/>
      <c r="AC779"/>
      <c r="AD779"/>
      <c r="AE779"/>
      <c r="AF77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</row>
    <row r="780" spans="1:58" ht="13" customHeight="1" x14ac:dyDescent="0.25">
      <c r="A780"/>
      <c r="B780" s="357" t="s">
        <v>729</v>
      </c>
      <c r="C780" s="357" t="s">
        <v>3517</v>
      </c>
      <c r="D780" s="355" t="s">
        <v>776</v>
      </c>
      <c r="E780" s="355"/>
      <c r="F780" s="414" t="s">
        <v>746</v>
      </c>
      <c r="G780" s="415"/>
      <c r="H780" s="416">
        <v>37</v>
      </c>
      <c r="I780" s="392"/>
      <c r="J780" s="392"/>
      <c r="K780" s="76"/>
      <c r="L780" s="429">
        <f>(H780*2.7)</f>
        <v>99.9</v>
      </c>
      <c r="M780" s="365"/>
      <c r="N780" s="365"/>
      <c r="O780" s="76"/>
      <c r="P780" s="429">
        <v>100</v>
      </c>
      <c r="Q780" s="365"/>
      <c r="R780" s="365"/>
      <c r="S780" s="76"/>
      <c r="T780" s="430">
        <v>99.9</v>
      </c>
      <c r="U780" s="420"/>
      <c r="V780" s="420"/>
      <c r="W780"/>
      <c r="X780"/>
      <c r="Y780"/>
      <c r="Z780"/>
      <c r="AA780"/>
      <c r="AB780"/>
      <c r="AC780"/>
      <c r="AD780"/>
      <c r="AE780"/>
      <c r="AF780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</row>
    <row r="781" spans="1:58" ht="13" customHeight="1" x14ac:dyDescent="0.25">
      <c r="A781"/>
      <c r="B781" s="356" t="s">
        <v>3946</v>
      </c>
      <c r="C781" s="356" t="s">
        <v>675</v>
      </c>
      <c r="D781" s="355" t="s">
        <v>782</v>
      </c>
      <c r="E781" s="355"/>
      <c r="F781" s="414" t="s">
        <v>743</v>
      </c>
      <c r="G781" s="415"/>
      <c r="H781" s="523"/>
      <c r="I781" s="355">
        <v>0</v>
      </c>
      <c r="J781" s="355">
        <v>24</v>
      </c>
      <c r="K781" s="76"/>
      <c r="L781" s="429">
        <f>(H781*2.7)</f>
        <v>0</v>
      </c>
      <c r="M781" s="429">
        <f>(I781*$L$1)</f>
        <v>0</v>
      </c>
      <c r="N781" s="429">
        <f>(J781*$M$1)</f>
        <v>0</v>
      </c>
      <c r="O781" s="76"/>
      <c r="P781" s="365"/>
      <c r="Q781" s="429">
        <f>(M781*$L$1)</f>
        <v>0</v>
      </c>
      <c r="R781" s="429">
        <v>65</v>
      </c>
      <c r="S781" s="76"/>
      <c r="T781" s="422"/>
      <c r="U781" s="430">
        <v>0</v>
      </c>
      <c r="V781" s="430">
        <v>64.800000000000011</v>
      </c>
      <c r="W781"/>
      <c r="X781"/>
      <c r="Y781"/>
      <c r="Z781"/>
      <c r="AA781"/>
      <c r="AB781"/>
      <c r="AC781"/>
      <c r="AD781"/>
      <c r="AE781"/>
      <c r="AF781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</row>
    <row r="782" spans="1:58" ht="13" customHeight="1" x14ac:dyDescent="0.25">
      <c r="A782"/>
      <c r="B782" s="357" t="s">
        <v>2285</v>
      </c>
      <c r="C782" s="357" t="s">
        <v>2287</v>
      </c>
      <c r="D782" s="355" t="s">
        <v>757</v>
      </c>
      <c r="E782" s="355"/>
      <c r="F782" s="414" t="s">
        <v>743</v>
      </c>
      <c r="G782" s="415"/>
      <c r="H782" s="523"/>
      <c r="I782" s="355">
        <v>0</v>
      </c>
      <c r="J782" s="358">
        <v>26.67</v>
      </c>
      <c r="K782" s="76"/>
      <c r="L782" s="429">
        <f>(H782*2.7)</f>
        <v>0</v>
      </c>
      <c r="M782" s="429">
        <f>(I782*2.7)</f>
        <v>0</v>
      </c>
      <c r="N782" s="429">
        <f>(J782*2.7)</f>
        <v>72.009000000000015</v>
      </c>
      <c r="O782" s="76"/>
      <c r="P782" s="365"/>
      <c r="Q782" s="429">
        <f>(M782*$L$1)</f>
        <v>0</v>
      </c>
      <c r="R782" s="429">
        <v>73</v>
      </c>
      <c r="S782" s="76"/>
      <c r="T782" s="422"/>
      <c r="U782" s="430">
        <v>0</v>
      </c>
      <c r="V782" s="430">
        <v>72.009000000000015</v>
      </c>
      <c r="W782"/>
      <c r="X782"/>
      <c r="Y782"/>
      <c r="Z782"/>
      <c r="AA782"/>
      <c r="AB782"/>
      <c r="AC782"/>
      <c r="AD782"/>
      <c r="AE782"/>
      <c r="AF782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</row>
    <row r="783" spans="1:58" ht="13" customHeight="1" x14ac:dyDescent="0.25">
      <c r="A783"/>
      <c r="B783" s="357" t="s">
        <v>3227</v>
      </c>
      <c r="C783" s="356" t="s">
        <v>407</v>
      </c>
      <c r="D783" s="355" t="s">
        <v>814</v>
      </c>
      <c r="E783" s="355"/>
      <c r="F783" s="414" t="s">
        <v>743</v>
      </c>
      <c r="G783" s="415"/>
      <c r="H783" s="421"/>
      <c r="I783" s="355">
        <v>0</v>
      </c>
      <c r="J783" s="355">
        <v>21.33</v>
      </c>
      <c r="K783" s="76"/>
      <c r="L783" s="417">
        <f>(H783*2.7)</f>
        <v>0</v>
      </c>
      <c r="M783" s="417">
        <f>(I783*$L$1)</f>
        <v>0</v>
      </c>
      <c r="N783" s="417">
        <f>(J783*$M$1)</f>
        <v>0</v>
      </c>
      <c r="O783"/>
      <c r="P783" s="418"/>
      <c r="Q783" s="417">
        <f>(M783*$L$1)</f>
        <v>0</v>
      </c>
      <c r="R783" s="417">
        <v>58</v>
      </c>
      <c r="S783"/>
      <c r="T783" s="422"/>
      <c r="U783" s="419">
        <v>0</v>
      </c>
      <c r="V783" s="419">
        <v>57.591000000000001</v>
      </c>
      <c r="W783"/>
      <c r="X783"/>
      <c r="Y783"/>
      <c r="Z783"/>
      <c r="AA783"/>
      <c r="AB783"/>
      <c r="AC783"/>
      <c r="AD783"/>
      <c r="AE783"/>
      <c r="AF783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</row>
    <row r="784" spans="1:58" ht="13" customHeight="1" x14ac:dyDescent="0.25">
      <c r="A784"/>
      <c r="B784" s="356" t="s">
        <v>4086</v>
      </c>
      <c r="C784" s="356" t="s">
        <v>2288</v>
      </c>
      <c r="D784" s="355" t="s">
        <v>783</v>
      </c>
      <c r="E784" s="355"/>
      <c r="F784" s="414" t="s">
        <v>743</v>
      </c>
      <c r="G784" s="415"/>
      <c r="H784" s="523"/>
      <c r="I784" s="355">
        <v>0</v>
      </c>
      <c r="J784" s="355">
        <v>16.329999999999998</v>
      </c>
      <c r="K784" s="76"/>
      <c r="L784" s="429">
        <f>(H784*2.7)</f>
        <v>0</v>
      </c>
      <c r="M784" s="429">
        <f>(I784*$L$1)</f>
        <v>0</v>
      </c>
      <c r="N784" s="429">
        <f>(J784*$M$1)</f>
        <v>0</v>
      </c>
      <c r="O784" s="76"/>
      <c r="P784" s="365"/>
      <c r="Q784" s="429">
        <f>(M784*$L$1)</f>
        <v>0</v>
      </c>
      <c r="R784" s="429">
        <v>45</v>
      </c>
      <c r="S784" s="76"/>
      <c r="T784" s="422"/>
      <c r="U784" s="430">
        <v>0</v>
      </c>
      <c r="V784" s="430">
        <v>44.091000000000001</v>
      </c>
      <c r="W784"/>
      <c r="X784"/>
      <c r="Y784"/>
      <c r="Z784"/>
      <c r="AA784"/>
      <c r="AB784"/>
      <c r="AC784"/>
      <c r="AD784"/>
      <c r="AE784"/>
      <c r="AF784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</row>
    <row r="785" spans="1:58" ht="13" customHeight="1" x14ac:dyDescent="0.25">
      <c r="A785"/>
      <c r="B785" s="356" t="s">
        <v>95</v>
      </c>
      <c r="C785" s="356" t="s">
        <v>96</v>
      </c>
      <c r="D785" s="355" t="s">
        <v>780</v>
      </c>
      <c r="E785" s="355"/>
      <c r="F785" s="414" t="s">
        <v>746</v>
      </c>
      <c r="G785" s="415"/>
      <c r="H785" s="416">
        <v>31</v>
      </c>
      <c r="I785" s="392"/>
      <c r="J785" s="392"/>
      <c r="K785" s="76"/>
      <c r="L785" s="429">
        <f>(H785*2.7)</f>
        <v>83.7</v>
      </c>
      <c r="M785" s="365"/>
      <c r="N785" s="365"/>
      <c r="O785" s="76"/>
      <c r="P785" s="429">
        <v>84</v>
      </c>
      <c r="Q785" s="365"/>
      <c r="R785" s="365"/>
      <c r="S785" s="76"/>
      <c r="T785" s="430">
        <v>83.7</v>
      </c>
      <c r="U785" s="420"/>
      <c r="V785" s="420"/>
      <c r="W785"/>
      <c r="X785"/>
      <c r="Y785"/>
      <c r="Z785"/>
      <c r="AA785"/>
      <c r="AB785"/>
      <c r="AC785"/>
      <c r="AD785"/>
      <c r="AE785"/>
      <c r="AF785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</row>
    <row r="786" spans="1:58" ht="13" customHeight="1" x14ac:dyDescent="0.25">
      <c r="A786"/>
      <c r="B786" s="356" t="s">
        <v>3560</v>
      </c>
      <c r="C786" s="356" t="s">
        <v>2562</v>
      </c>
      <c r="D786" s="355" t="s">
        <v>818</v>
      </c>
      <c r="E786" s="355"/>
      <c r="F786" s="414" t="s">
        <v>743</v>
      </c>
      <c r="G786" s="415"/>
      <c r="H786" s="523"/>
      <c r="I786" s="355">
        <v>0</v>
      </c>
      <c r="J786" s="355">
        <v>19.670000000000002</v>
      </c>
      <c r="K786" s="76"/>
      <c r="L786" s="429">
        <f>(H786*2.7)</f>
        <v>0</v>
      </c>
      <c r="M786" s="429">
        <f>(I786*2.7)</f>
        <v>0</v>
      </c>
      <c r="N786" s="429">
        <f>(J786*2.7)</f>
        <v>53.109000000000009</v>
      </c>
      <c r="O786" s="76"/>
      <c r="P786" s="365"/>
      <c r="Q786" s="429">
        <f>(M786*$L$1)</f>
        <v>0</v>
      </c>
      <c r="R786" s="429">
        <v>54</v>
      </c>
      <c r="S786" s="76"/>
      <c r="T786" s="422"/>
      <c r="U786" s="430">
        <v>0</v>
      </c>
      <c r="V786" s="430">
        <v>53.109000000000009</v>
      </c>
      <c r="W786"/>
      <c r="X786"/>
      <c r="Y786"/>
      <c r="Z786"/>
      <c r="AA786"/>
      <c r="AB786"/>
      <c r="AC786"/>
      <c r="AD786"/>
      <c r="AE786"/>
      <c r="AF786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</row>
    <row r="787" spans="1:58" ht="13" customHeight="1" x14ac:dyDescent="0.25">
      <c r="A787"/>
      <c r="B787" s="357" t="s">
        <v>186</v>
      </c>
      <c r="C787" s="356" t="s">
        <v>643</v>
      </c>
      <c r="D787" s="355" t="s">
        <v>784</v>
      </c>
      <c r="E787" s="358"/>
      <c r="F787" s="424" t="s">
        <v>746</v>
      </c>
      <c r="G787" s="425"/>
      <c r="H787" s="416">
        <v>40</v>
      </c>
      <c r="I787" s="418"/>
      <c r="J787" s="418"/>
      <c r="K787" s="76"/>
      <c r="L787" s="417">
        <f>(H787*2.7)</f>
        <v>108</v>
      </c>
      <c r="M787" s="418"/>
      <c r="N787" s="418"/>
      <c r="O787"/>
      <c r="P787" s="417">
        <v>108</v>
      </c>
      <c r="Q787" s="418"/>
      <c r="R787" s="418"/>
      <c r="S787"/>
      <c r="T787" s="419">
        <v>108</v>
      </c>
      <c r="U787" s="420"/>
      <c r="V787" s="420"/>
      <c r="W787"/>
      <c r="X787"/>
      <c r="Y787"/>
      <c r="Z787"/>
      <c r="AA787"/>
      <c r="AB787"/>
      <c r="AC787"/>
      <c r="AD787"/>
      <c r="AE787"/>
      <c r="AF787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</row>
    <row r="788" spans="1:58" ht="13" customHeight="1" x14ac:dyDescent="0.25">
      <c r="A788"/>
      <c r="B788" s="357" t="s">
        <v>1293</v>
      </c>
      <c r="C788" s="357" t="s">
        <v>3220</v>
      </c>
      <c r="D788" s="355" t="s">
        <v>818</v>
      </c>
      <c r="E788" s="355"/>
      <c r="F788" s="414" t="s">
        <v>746</v>
      </c>
      <c r="G788" s="415"/>
      <c r="H788" s="416">
        <v>16</v>
      </c>
      <c r="I788" s="392"/>
      <c r="J788" s="392"/>
      <c r="K788" s="76"/>
      <c r="L788" s="429">
        <f>(H788*2.7)</f>
        <v>43.2</v>
      </c>
      <c r="M788" s="365"/>
      <c r="N788" s="365"/>
      <c r="O788" s="76"/>
      <c r="P788" s="429">
        <v>44</v>
      </c>
      <c r="Q788" s="365"/>
      <c r="R788" s="365"/>
      <c r="S788" s="76"/>
      <c r="T788" s="430">
        <v>43.2</v>
      </c>
      <c r="U788" s="420"/>
      <c r="V788" s="420"/>
      <c r="W788"/>
      <c r="X788"/>
      <c r="Y788"/>
      <c r="Z788"/>
      <c r="AA788"/>
      <c r="AB788"/>
      <c r="AC788"/>
      <c r="AD788"/>
      <c r="AE788"/>
      <c r="AF788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</row>
    <row r="789" spans="1:58" ht="13" customHeight="1" x14ac:dyDescent="0.25">
      <c r="A789"/>
      <c r="B789" s="356" t="s">
        <v>1293</v>
      </c>
      <c r="C789" s="356" t="s">
        <v>4889</v>
      </c>
      <c r="D789" s="355" t="s">
        <v>814</v>
      </c>
      <c r="E789" s="358"/>
      <c r="F789" s="424" t="s">
        <v>743</v>
      </c>
      <c r="G789" s="425"/>
      <c r="H789" s="523"/>
      <c r="I789" s="429">
        <v>2</v>
      </c>
      <c r="J789" s="429">
        <v>21</v>
      </c>
      <c r="K789" s="76"/>
      <c r="L789" s="429">
        <f>(H789*2.7)</f>
        <v>0</v>
      </c>
      <c r="M789" s="429">
        <f>(I789*2.7)</f>
        <v>5.4</v>
      </c>
      <c r="N789" s="429">
        <f>(J789*2.7)</f>
        <v>56.7</v>
      </c>
      <c r="O789" s="76"/>
      <c r="P789" s="429"/>
      <c r="Q789" s="365"/>
      <c r="R789" s="365"/>
      <c r="S789" s="76"/>
      <c r="T789" s="422"/>
      <c r="U789" s="430">
        <f>(M789)</f>
        <v>5.4</v>
      </c>
      <c r="V789" s="430">
        <f>(N789)</f>
        <v>56.7</v>
      </c>
      <c r="W789"/>
      <c r="X789"/>
      <c r="Y789"/>
      <c r="Z789"/>
      <c r="AA789"/>
      <c r="AB789"/>
      <c r="AC789"/>
      <c r="AD789"/>
      <c r="AE789"/>
      <c r="AF78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</row>
    <row r="790" spans="1:58" ht="13" customHeight="1" x14ac:dyDescent="0.25">
      <c r="A790"/>
      <c r="B790" s="356" t="s">
        <v>1293</v>
      </c>
      <c r="C790" s="356" t="s">
        <v>586</v>
      </c>
      <c r="D790" s="355" t="s">
        <v>748</v>
      </c>
      <c r="E790" s="355"/>
      <c r="F790" s="414" t="s">
        <v>3608</v>
      </c>
      <c r="G790" s="415"/>
      <c r="H790" s="416">
        <v>35</v>
      </c>
      <c r="I790" s="392"/>
      <c r="J790" s="392"/>
      <c r="K790" s="76"/>
      <c r="L790" s="429">
        <f>(H790*2.7)</f>
        <v>94.5</v>
      </c>
      <c r="M790" s="429">
        <f>(I790*2.7)</f>
        <v>0</v>
      </c>
      <c r="N790" s="429">
        <f>(J790*2.7)</f>
        <v>0</v>
      </c>
      <c r="O790" s="76"/>
      <c r="P790" s="429">
        <v>95</v>
      </c>
      <c r="Q790" s="365"/>
      <c r="R790" s="365"/>
      <c r="S790" s="76"/>
      <c r="T790" s="430">
        <v>94.5</v>
      </c>
      <c r="U790" s="420"/>
      <c r="V790" s="420"/>
      <c r="W790"/>
      <c r="X790"/>
      <c r="Y790"/>
      <c r="Z790"/>
      <c r="AA790"/>
      <c r="AB790"/>
      <c r="AC790"/>
      <c r="AD790"/>
      <c r="AE790"/>
      <c r="AF790"/>
      <c r="AG790" s="244"/>
      <c r="AH790" s="244"/>
      <c r="AI790" s="244"/>
      <c r="AJ790" s="244"/>
      <c r="AK790" s="244"/>
      <c r="AL790" s="244"/>
      <c r="AM790" s="244"/>
      <c r="AN790" s="244"/>
      <c r="AO790" s="244"/>
      <c r="AP790" s="244"/>
      <c r="AQ790" s="244"/>
      <c r="AR790" s="244"/>
      <c r="AS790" s="244"/>
      <c r="AT790" s="244"/>
      <c r="AU790" s="244"/>
      <c r="AV790" s="244"/>
      <c r="AW790" s="244"/>
      <c r="AX790" s="244"/>
      <c r="AY790" s="244"/>
      <c r="AZ790" s="244"/>
      <c r="BA790" s="244"/>
      <c r="BB790" s="244"/>
      <c r="BC790" s="244"/>
      <c r="BD790" s="244"/>
      <c r="BE790" s="244"/>
      <c r="BF790" s="244"/>
    </row>
    <row r="791" spans="1:58" ht="13" customHeight="1" x14ac:dyDescent="0.25">
      <c r="A791"/>
      <c r="B791" s="357" t="s">
        <v>1293</v>
      </c>
      <c r="C791" s="357" t="s">
        <v>4891</v>
      </c>
      <c r="D791" s="355" t="s">
        <v>750</v>
      </c>
      <c r="E791" s="355"/>
      <c r="F791" s="414" t="s">
        <v>743</v>
      </c>
      <c r="G791" s="415"/>
      <c r="H791" s="523"/>
      <c r="I791" s="355">
        <v>0</v>
      </c>
      <c r="J791" s="355">
        <v>18.329999999999998</v>
      </c>
      <c r="K791" s="76"/>
      <c r="L791" s="429">
        <f>(H791*2.7)</f>
        <v>0</v>
      </c>
      <c r="M791" s="429">
        <f>(I791*2.7)</f>
        <v>0</v>
      </c>
      <c r="N791" s="429">
        <f>(J791*2.7)</f>
        <v>49.491</v>
      </c>
      <c r="O791" s="76"/>
      <c r="P791" s="365"/>
      <c r="Q791" s="429"/>
      <c r="R791" s="429"/>
      <c r="S791" s="76"/>
      <c r="T791" s="422"/>
      <c r="U791" s="430">
        <f>(M791)</f>
        <v>0</v>
      </c>
      <c r="V791" s="430">
        <f>(N791)</f>
        <v>49.491</v>
      </c>
      <c r="W791"/>
      <c r="X791"/>
      <c r="Y791"/>
      <c r="Z791"/>
      <c r="AA791"/>
      <c r="AB791"/>
      <c r="AC791"/>
      <c r="AD791"/>
      <c r="AE791"/>
      <c r="AF791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</row>
    <row r="792" spans="1:58" ht="13" customHeight="1" x14ac:dyDescent="0.25">
      <c r="A792"/>
      <c r="B792" s="357" t="s">
        <v>1293</v>
      </c>
      <c r="C792" s="357" t="s">
        <v>5357</v>
      </c>
      <c r="D792" s="355" t="s">
        <v>761</v>
      </c>
      <c r="E792" s="355"/>
      <c r="F792" s="414" t="s">
        <v>743</v>
      </c>
      <c r="G792" s="415"/>
      <c r="H792" s="523"/>
      <c r="I792" s="355">
        <v>2</v>
      </c>
      <c r="J792" s="355">
        <v>8.33</v>
      </c>
      <c r="K792" s="76"/>
      <c r="L792" s="429">
        <f>(H792*2.7)</f>
        <v>0</v>
      </c>
      <c r="M792" s="429">
        <f>(I792*2.7)</f>
        <v>5.4</v>
      </c>
      <c r="N792" s="429">
        <f>(J792*2.7)</f>
        <v>22.491000000000003</v>
      </c>
      <c r="O792" s="76"/>
      <c r="P792" s="365"/>
      <c r="Q792" s="429"/>
      <c r="R792" s="429"/>
      <c r="S792" s="76"/>
      <c r="T792" s="422"/>
      <c r="U792" s="430">
        <f>(M792)</f>
        <v>5.4</v>
      </c>
      <c r="V792" s="430">
        <f>(N792)</f>
        <v>22.491000000000003</v>
      </c>
      <c r="W792"/>
      <c r="X792"/>
      <c r="Y792"/>
      <c r="Z792"/>
      <c r="AA792"/>
      <c r="AB792"/>
      <c r="AC792"/>
      <c r="AD792"/>
      <c r="AE792"/>
      <c r="AF792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</row>
    <row r="793" spans="1:58" ht="13" customHeight="1" x14ac:dyDescent="0.25">
      <c r="A793"/>
      <c r="B793" s="356" t="s">
        <v>4056</v>
      </c>
      <c r="C793" s="356" t="s">
        <v>557</v>
      </c>
      <c r="D793" s="355" t="s">
        <v>824</v>
      </c>
      <c r="E793" s="355"/>
      <c r="F793" s="414" t="s">
        <v>762</v>
      </c>
      <c r="G793" s="415"/>
      <c r="H793" s="416">
        <v>17</v>
      </c>
      <c r="I793" s="392"/>
      <c r="J793" s="392"/>
      <c r="K793" s="76"/>
      <c r="L793" s="429">
        <f>(H793*2.7)</f>
        <v>45.900000000000006</v>
      </c>
      <c r="M793" s="365"/>
      <c r="N793" s="365"/>
      <c r="O793" s="76"/>
      <c r="P793" s="429">
        <v>46</v>
      </c>
      <c r="Q793" s="365"/>
      <c r="R793" s="365"/>
      <c r="S793" s="76"/>
      <c r="T793" s="430">
        <v>45.900000000000006</v>
      </c>
      <c r="U793" s="420"/>
      <c r="V793" s="420"/>
      <c r="W793"/>
      <c r="X793"/>
      <c r="Y793"/>
      <c r="Z793"/>
      <c r="AA793"/>
      <c r="AB793"/>
      <c r="AC793"/>
      <c r="AD793"/>
      <c r="AE793"/>
      <c r="AF793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</row>
    <row r="794" spans="1:58" ht="13" customHeight="1" x14ac:dyDescent="0.25">
      <c r="A794"/>
      <c r="B794" s="356" t="s">
        <v>4892</v>
      </c>
      <c r="C794" s="356" t="s">
        <v>755</v>
      </c>
      <c r="D794" s="355" t="s">
        <v>776</v>
      </c>
      <c r="E794" s="358"/>
      <c r="F794" s="424" t="s">
        <v>743</v>
      </c>
      <c r="G794" s="425"/>
      <c r="H794" s="523"/>
      <c r="I794" s="429">
        <v>0</v>
      </c>
      <c r="J794" s="429">
        <v>15.2</v>
      </c>
      <c r="K794" s="76"/>
      <c r="L794" s="429">
        <f>(H794*2.7)</f>
        <v>0</v>
      </c>
      <c r="M794" s="429">
        <f>(I794*2.7)</f>
        <v>0</v>
      </c>
      <c r="N794" s="429">
        <f>(J794*2.7)</f>
        <v>41.04</v>
      </c>
      <c r="O794" s="76"/>
      <c r="P794" s="429"/>
      <c r="Q794" s="365"/>
      <c r="R794" s="365"/>
      <c r="S794" s="76"/>
      <c r="T794" s="422"/>
      <c r="U794" s="430">
        <f>(M794)</f>
        <v>0</v>
      </c>
      <c r="V794" s="430">
        <f>(N794)</f>
        <v>41.04</v>
      </c>
      <c r="W794"/>
      <c r="X794"/>
      <c r="Y794"/>
      <c r="Z794"/>
      <c r="AA794"/>
      <c r="AB794"/>
      <c r="AC794"/>
      <c r="AD794"/>
      <c r="AE794"/>
      <c r="AF794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</row>
    <row r="795" spans="1:58" ht="13" customHeight="1" x14ac:dyDescent="0.25">
      <c r="A795"/>
      <c r="B795" s="357" t="s">
        <v>4893</v>
      </c>
      <c r="C795" s="357" t="s">
        <v>4832</v>
      </c>
      <c r="D795" s="355" t="s">
        <v>761</v>
      </c>
      <c r="E795" s="355"/>
      <c r="F795" s="414" t="s">
        <v>743</v>
      </c>
      <c r="G795" s="415"/>
      <c r="H795" s="523"/>
      <c r="I795" s="355">
        <v>0</v>
      </c>
      <c r="J795" s="355">
        <v>12.33</v>
      </c>
      <c r="K795" s="76"/>
      <c r="L795" s="429">
        <f>(H795*2.7)</f>
        <v>0</v>
      </c>
      <c r="M795" s="429">
        <f>(I795*2.7)</f>
        <v>0</v>
      </c>
      <c r="N795" s="429">
        <f>(J795*2.7)</f>
        <v>33.291000000000004</v>
      </c>
      <c r="O795" s="76"/>
      <c r="P795" s="365"/>
      <c r="Q795" s="429"/>
      <c r="R795" s="429"/>
      <c r="S795" s="76"/>
      <c r="T795" s="422"/>
      <c r="U795" s="430">
        <f>(M795)</f>
        <v>0</v>
      </c>
      <c r="V795" s="430">
        <f>(N795)</f>
        <v>33.291000000000004</v>
      </c>
      <c r="W795"/>
      <c r="X795"/>
      <c r="Y795"/>
      <c r="Z795"/>
      <c r="AA795"/>
      <c r="AB795"/>
      <c r="AC795"/>
      <c r="AD795"/>
      <c r="AE795"/>
      <c r="AF795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</row>
    <row r="796" spans="1:58" ht="13" customHeight="1" x14ac:dyDescent="0.25">
      <c r="A796"/>
      <c r="B796" s="356" t="s">
        <v>3931</v>
      </c>
      <c r="C796" s="356" t="s">
        <v>774</v>
      </c>
      <c r="D796" s="355" t="s">
        <v>745</v>
      </c>
      <c r="E796" s="355"/>
      <c r="F796" s="414" t="s">
        <v>743</v>
      </c>
      <c r="G796" s="415"/>
      <c r="H796" s="523"/>
      <c r="I796" s="355">
        <v>0</v>
      </c>
      <c r="J796" s="355">
        <v>16</v>
      </c>
      <c r="K796" s="76"/>
      <c r="L796" s="429">
        <f>(H796*2.7)</f>
        <v>0</v>
      </c>
      <c r="M796" s="429">
        <f>(I796*$L$1)</f>
        <v>0</v>
      </c>
      <c r="N796" s="429">
        <f>(J796*$M$1)</f>
        <v>0</v>
      </c>
      <c r="O796" s="76"/>
      <c r="P796" s="365"/>
      <c r="Q796" s="429">
        <f>(M796*$L$1)</f>
        <v>0</v>
      </c>
      <c r="R796" s="429">
        <v>44</v>
      </c>
      <c r="S796" s="76"/>
      <c r="T796" s="422"/>
      <c r="U796" s="430">
        <v>0</v>
      </c>
      <c r="V796" s="430">
        <v>43.2</v>
      </c>
      <c r="W796"/>
      <c r="X796"/>
      <c r="Y796"/>
      <c r="Z796"/>
      <c r="AA796"/>
      <c r="AB796"/>
      <c r="AC796"/>
      <c r="AD796"/>
      <c r="AE796"/>
      <c r="AF796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</row>
    <row r="797" spans="1:58" ht="13" customHeight="1" x14ac:dyDescent="0.25">
      <c r="A797"/>
      <c r="B797" s="357" t="s">
        <v>2855</v>
      </c>
      <c r="C797" s="357" t="s">
        <v>415</v>
      </c>
      <c r="D797" s="355" t="s">
        <v>756</v>
      </c>
      <c r="E797" s="358"/>
      <c r="F797" s="414" t="s">
        <v>754</v>
      </c>
      <c r="G797" s="415"/>
      <c r="H797" s="523"/>
      <c r="I797" s="429">
        <v>7</v>
      </c>
      <c r="J797" s="429">
        <v>28.67</v>
      </c>
      <c r="K797" s="76"/>
      <c r="L797" s="429">
        <f>(H797*2.7)</f>
        <v>0</v>
      </c>
      <c r="M797" s="429">
        <f>(I797*2.7)</f>
        <v>18.900000000000002</v>
      </c>
      <c r="N797" s="429">
        <f>(J797*2.7)</f>
        <v>77.409000000000006</v>
      </c>
      <c r="O797" s="76"/>
      <c r="P797" s="429"/>
      <c r="Q797" s="365"/>
      <c r="R797" s="365"/>
      <c r="S797" s="76"/>
      <c r="T797" s="422"/>
      <c r="U797" s="430">
        <v>19</v>
      </c>
      <c r="V797" s="430">
        <v>77</v>
      </c>
      <c r="W797"/>
      <c r="X797"/>
      <c r="Y797"/>
      <c r="Z797"/>
      <c r="AA797"/>
      <c r="AB797"/>
      <c r="AC797"/>
      <c r="AD797"/>
      <c r="AE797"/>
      <c r="AF797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</row>
    <row r="798" spans="1:58" ht="13" customHeight="1" x14ac:dyDescent="0.25">
      <c r="A798"/>
      <c r="B798" s="356" t="s">
        <v>711</v>
      </c>
      <c r="C798" s="356" t="s">
        <v>3945</v>
      </c>
      <c r="D798" s="355" t="s">
        <v>782</v>
      </c>
      <c r="E798" s="355"/>
      <c r="F798" s="414" t="s">
        <v>743</v>
      </c>
      <c r="G798" s="415"/>
      <c r="H798" s="523"/>
      <c r="I798" s="355">
        <v>4</v>
      </c>
      <c r="J798" s="355">
        <v>19.670000000000002</v>
      </c>
      <c r="K798" s="76"/>
      <c r="L798" s="429">
        <f>(H798*2.7)</f>
        <v>0</v>
      </c>
      <c r="M798" s="429">
        <f>(I798*2.7)</f>
        <v>10.8</v>
      </c>
      <c r="N798" s="429">
        <f>(J798*2.7)</f>
        <v>53.109000000000009</v>
      </c>
      <c r="O798" s="76"/>
      <c r="P798" s="365"/>
      <c r="Q798" s="429">
        <v>11</v>
      </c>
      <c r="R798" s="429">
        <v>54</v>
      </c>
      <c r="S798" s="76"/>
      <c r="T798" s="422"/>
      <c r="U798" s="430">
        <v>10.8</v>
      </c>
      <c r="V798" s="430">
        <v>53.109000000000009</v>
      </c>
      <c r="W798"/>
      <c r="X798"/>
      <c r="Y798"/>
      <c r="Z798"/>
      <c r="AA798"/>
      <c r="AB798"/>
      <c r="AC798"/>
      <c r="AD798"/>
      <c r="AE798"/>
      <c r="AF798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</row>
    <row r="799" spans="1:58" ht="13" customHeight="1" x14ac:dyDescent="0.25">
      <c r="A799"/>
      <c r="B799" s="356" t="s">
        <v>711</v>
      </c>
      <c r="C799" s="356" t="s">
        <v>839</v>
      </c>
      <c r="D799" s="355" t="s">
        <v>818</v>
      </c>
      <c r="E799" s="355"/>
      <c r="F799" s="414" t="s">
        <v>754</v>
      </c>
      <c r="G799" s="415"/>
      <c r="H799" s="523"/>
      <c r="I799" s="355">
        <v>4</v>
      </c>
      <c r="J799" s="355">
        <v>31.67</v>
      </c>
      <c r="K799" s="76"/>
      <c r="L799" s="429">
        <f>(H799*2.7)</f>
        <v>0</v>
      </c>
      <c r="M799" s="429">
        <f>(I799*$L$1)</f>
        <v>0</v>
      </c>
      <c r="N799" s="429">
        <f>(J799*$M$1)</f>
        <v>0</v>
      </c>
      <c r="O799" s="76"/>
      <c r="P799" s="365"/>
      <c r="Q799" s="429">
        <v>11</v>
      </c>
      <c r="R799" s="429">
        <v>86</v>
      </c>
      <c r="S799" s="76"/>
      <c r="T799" s="422"/>
      <c r="U799" s="430">
        <v>10.8</v>
      </c>
      <c r="V799" s="430">
        <v>85.509000000000015</v>
      </c>
      <c r="W799"/>
      <c r="X799"/>
      <c r="Y799"/>
      <c r="Z799"/>
      <c r="AA799"/>
      <c r="AB799"/>
      <c r="AC799"/>
      <c r="AD799"/>
      <c r="AE799"/>
      <c r="AF7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</row>
    <row r="800" spans="1:58" ht="13" customHeight="1" x14ac:dyDescent="0.25">
      <c r="A800"/>
      <c r="B800" s="356" t="s">
        <v>711</v>
      </c>
      <c r="C800" s="356" t="s">
        <v>405</v>
      </c>
      <c r="D800" s="355" t="s">
        <v>795</v>
      </c>
      <c r="E800" s="358"/>
      <c r="F800" s="414" t="s">
        <v>466</v>
      </c>
      <c r="G800" s="415"/>
      <c r="H800" s="426">
        <v>50</v>
      </c>
      <c r="I800" s="418"/>
      <c r="J800" s="418"/>
      <c r="K800" s="76"/>
      <c r="L800" s="429">
        <f>(H800*2.7)</f>
        <v>135</v>
      </c>
      <c r="M800" s="429">
        <f>(I800*2.7)</f>
        <v>0</v>
      </c>
      <c r="N800" s="429">
        <f>(J800*2.7)</f>
        <v>0</v>
      </c>
      <c r="O800" s="76"/>
      <c r="P800" s="429">
        <v>135</v>
      </c>
      <c r="Q800" s="365"/>
      <c r="R800" s="365"/>
      <c r="S800" s="76"/>
      <c r="T800" s="430">
        <v>135</v>
      </c>
      <c r="U800" s="420"/>
      <c r="V800" s="420"/>
      <c r="W800"/>
      <c r="X800"/>
      <c r="Y800"/>
      <c r="Z800"/>
      <c r="AA800"/>
      <c r="AB800"/>
      <c r="AC800"/>
      <c r="AD800"/>
      <c r="AE800"/>
      <c r="AF800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</row>
    <row r="801" spans="1:58" ht="13" customHeight="1" x14ac:dyDescent="0.25">
      <c r="A801"/>
      <c r="B801" s="356" t="s">
        <v>4029</v>
      </c>
      <c r="C801" s="356" t="s">
        <v>684</v>
      </c>
      <c r="D801" s="355" t="s">
        <v>761</v>
      </c>
      <c r="E801" s="355"/>
      <c r="F801" s="414" t="s">
        <v>743</v>
      </c>
      <c r="G801" s="415"/>
      <c r="H801" s="523"/>
      <c r="I801" s="355">
        <v>1</v>
      </c>
      <c r="J801" s="355">
        <v>11</v>
      </c>
      <c r="K801" s="76"/>
      <c r="L801" s="429">
        <f>(H801*2.7)</f>
        <v>0</v>
      </c>
      <c r="M801" s="429">
        <f>(I801*$L$1)</f>
        <v>0</v>
      </c>
      <c r="N801" s="429">
        <f>(J801*$M$1)</f>
        <v>0</v>
      </c>
      <c r="O801" s="76"/>
      <c r="P801" s="365"/>
      <c r="Q801" s="429">
        <v>3</v>
      </c>
      <c r="R801" s="429">
        <v>30</v>
      </c>
      <c r="S801" s="76"/>
      <c r="T801" s="422"/>
      <c r="U801" s="430">
        <v>2.7</v>
      </c>
      <c r="V801" s="430">
        <v>29.700000000000003</v>
      </c>
      <c r="W801"/>
      <c r="X801"/>
      <c r="Y801"/>
      <c r="Z801"/>
      <c r="AA801"/>
      <c r="AB801"/>
      <c r="AC801"/>
      <c r="AD801"/>
      <c r="AE801"/>
      <c r="AF801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</row>
    <row r="802" spans="1:58" ht="13" customHeight="1" x14ac:dyDescent="0.25">
      <c r="A802"/>
      <c r="B802" s="356" t="s">
        <v>3903</v>
      </c>
      <c r="C802" s="356" t="s">
        <v>3569</v>
      </c>
      <c r="D802" s="355" t="s">
        <v>814</v>
      </c>
      <c r="E802" s="355"/>
      <c r="F802" s="414" t="s">
        <v>762</v>
      </c>
      <c r="G802" s="415"/>
      <c r="H802" s="426">
        <v>18</v>
      </c>
      <c r="I802" s="392"/>
      <c r="J802" s="392"/>
      <c r="K802" s="76"/>
      <c r="L802" s="429">
        <f>(H802*2.7)</f>
        <v>48.6</v>
      </c>
      <c r="M802" s="429">
        <f>(I802*2.7)</f>
        <v>0</v>
      </c>
      <c r="N802" s="429">
        <f>(J802*2.7)</f>
        <v>0</v>
      </c>
      <c r="O802" s="76"/>
      <c r="P802" s="429">
        <v>49</v>
      </c>
      <c r="Q802" s="365"/>
      <c r="R802" s="365"/>
      <c r="S802" s="76"/>
      <c r="T802" s="430">
        <v>48.6</v>
      </c>
      <c r="U802" s="420"/>
      <c r="V802" s="420"/>
      <c r="W802"/>
      <c r="X802"/>
      <c r="Y802"/>
      <c r="Z802"/>
      <c r="AA802"/>
      <c r="AB802"/>
      <c r="AC802"/>
      <c r="AD802"/>
      <c r="AE802"/>
      <c r="AF802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</row>
    <row r="803" spans="1:58" ht="13" customHeight="1" x14ac:dyDescent="0.25">
      <c r="A803"/>
      <c r="B803" s="356" t="s">
        <v>3192</v>
      </c>
      <c r="C803" s="356" t="s">
        <v>3172</v>
      </c>
      <c r="D803" s="355" t="s">
        <v>757</v>
      </c>
      <c r="E803" s="355"/>
      <c r="F803" s="414" t="s">
        <v>754</v>
      </c>
      <c r="G803" s="415"/>
      <c r="H803" s="523"/>
      <c r="I803" s="355">
        <v>4</v>
      </c>
      <c r="J803" s="355">
        <v>14</v>
      </c>
      <c r="K803" s="76"/>
      <c r="L803" s="429">
        <f>(H803*2.7)</f>
        <v>0</v>
      </c>
      <c r="M803" s="429">
        <f>(I803*$L$1)</f>
        <v>0</v>
      </c>
      <c r="N803" s="429">
        <f>(J803*$M$1)</f>
        <v>0</v>
      </c>
      <c r="O803" s="76"/>
      <c r="P803" s="365"/>
      <c r="Q803" s="429">
        <v>11</v>
      </c>
      <c r="R803" s="429">
        <v>38</v>
      </c>
      <c r="S803" s="76"/>
      <c r="T803" s="422"/>
      <c r="U803" s="430">
        <v>10.8</v>
      </c>
      <c r="V803" s="430">
        <v>37.800000000000004</v>
      </c>
      <c r="W803"/>
      <c r="X803"/>
      <c r="Y803"/>
      <c r="Z803"/>
      <c r="AA803"/>
      <c r="AB803"/>
      <c r="AC803"/>
      <c r="AD803"/>
      <c r="AE803"/>
      <c r="AF803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</row>
    <row r="804" spans="1:58" ht="13" customHeight="1" x14ac:dyDescent="0.25">
      <c r="A804"/>
      <c r="B804" s="356" t="s">
        <v>2875</v>
      </c>
      <c r="C804" s="356" t="s">
        <v>5359</v>
      </c>
      <c r="D804" s="355" t="s">
        <v>748</v>
      </c>
      <c r="E804" s="358"/>
      <c r="F804" s="424" t="s">
        <v>743</v>
      </c>
      <c r="G804" s="425"/>
      <c r="H804" s="523"/>
      <c r="I804" s="429">
        <v>0</v>
      </c>
      <c r="J804" s="429">
        <v>13.33</v>
      </c>
      <c r="K804" s="76"/>
      <c r="L804" s="429">
        <f>(H804*2.7)</f>
        <v>0</v>
      </c>
      <c r="M804" s="429">
        <f>(I804*2.7)</f>
        <v>0</v>
      </c>
      <c r="N804" s="429">
        <f>(J804*2.7)</f>
        <v>35.991</v>
      </c>
      <c r="O804" s="76"/>
      <c r="P804" s="429"/>
      <c r="Q804" s="365"/>
      <c r="R804" s="365"/>
      <c r="S804" s="76"/>
      <c r="T804" s="422"/>
      <c r="U804" s="430">
        <f>(M804)</f>
        <v>0</v>
      </c>
      <c r="V804" s="430">
        <f>(N804)</f>
        <v>35.991</v>
      </c>
      <c r="W804"/>
      <c r="X804"/>
      <c r="Y804"/>
      <c r="Z804"/>
      <c r="AA804"/>
      <c r="AB804"/>
      <c r="AC804"/>
      <c r="AD804"/>
      <c r="AE804"/>
      <c r="AF804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</row>
    <row r="805" spans="1:58" ht="13" customHeight="1" x14ac:dyDescent="0.25">
      <c r="A805"/>
      <c r="B805" s="357" t="s">
        <v>2875</v>
      </c>
      <c r="C805" s="356" t="s">
        <v>5358</v>
      </c>
      <c r="D805" s="355" t="s">
        <v>736</v>
      </c>
      <c r="E805" s="358"/>
      <c r="F805" s="414" t="s">
        <v>743</v>
      </c>
      <c r="G805" s="415"/>
      <c r="H805" s="421"/>
      <c r="I805" s="355">
        <v>0</v>
      </c>
      <c r="J805" s="355">
        <v>0</v>
      </c>
      <c r="K805" s="76"/>
      <c r="L805" s="417">
        <f>(H805*2.7)</f>
        <v>0</v>
      </c>
      <c r="M805" s="417">
        <f>(I805*$L$1)</f>
        <v>0</v>
      </c>
      <c r="N805" s="417">
        <f>(J805*$M$1)</f>
        <v>0</v>
      </c>
      <c r="O805"/>
      <c r="P805" s="418"/>
      <c r="Q805" s="417">
        <f>(M805*$L$1)</f>
        <v>0</v>
      </c>
      <c r="R805" s="417">
        <v>0</v>
      </c>
      <c r="S805"/>
      <c r="T805" s="422"/>
      <c r="U805" s="419">
        <v>0</v>
      </c>
      <c r="V805" s="419">
        <v>0</v>
      </c>
      <c r="W805"/>
      <c r="X805"/>
      <c r="Y805"/>
      <c r="Z805"/>
      <c r="AA805"/>
      <c r="AB805"/>
      <c r="AC805"/>
      <c r="AD805"/>
      <c r="AE805"/>
      <c r="AF805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</row>
    <row r="806" spans="1:58" ht="13" customHeight="1" x14ac:dyDescent="0.25">
      <c r="A806"/>
      <c r="B806" s="357" t="s">
        <v>4904</v>
      </c>
      <c r="C806" s="357" t="s">
        <v>121</v>
      </c>
      <c r="D806" s="355" t="s">
        <v>776</v>
      </c>
      <c r="E806" s="355"/>
      <c r="F806" s="414" t="s">
        <v>743</v>
      </c>
      <c r="G806" s="415"/>
      <c r="H806" s="523"/>
      <c r="I806" s="355">
        <v>0</v>
      </c>
      <c r="J806" s="355">
        <v>7.67</v>
      </c>
      <c r="K806" s="76"/>
      <c r="L806" s="429">
        <f>(H806*2.7)</f>
        <v>0</v>
      </c>
      <c r="M806" s="429">
        <f>(I806*2.7)</f>
        <v>0</v>
      </c>
      <c r="N806" s="429">
        <f>(J806*2.7)</f>
        <v>20.709</v>
      </c>
      <c r="O806" s="76"/>
      <c r="P806" s="365"/>
      <c r="Q806" s="429"/>
      <c r="R806" s="429"/>
      <c r="S806" s="76"/>
      <c r="T806" s="422"/>
      <c r="U806" s="430">
        <f>(M806)</f>
        <v>0</v>
      </c>
      <c r="V806" s="430">
        <f>(N806)</f>
        <v>20.709</v>
      </c>
      <c r="W806"/>
      <c r="X806"/>
      <c r="Y806"/>
      <c r="Z806"/>
      <c r="AA806"/>
      <c r="AB806"/>
      <c r="AC806"/>
      <c r="AD806"/>
      <c r="AE806"/>
      <c r="AF806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</row>
    <row r="807" spans="1:58" ht="13" customHeight="1" x14ac:dyDescent="0.25">
      <c r="A807"/>
      <c r="B807" s="357" t="s">
        <v>717</v>
      </c>
      <c r="C807" s="357" t="s">
        <v>2909</v>
      </c>
      <c r="D807" s="355" t="s">
        <v>761</v>
      </c>
      <c r="E807" s="355"/>
      <c r="F807" s="414" t="s">
        <v>796</v>
      </c>
      <c r="G807" s="415"/>
      <c r="H807" s="416">
        <v>26</v>
      </c>
      <c r="I807" s="418"/>
      <c r="J807" s="418"/>
      <c r="K807" s="76"/>
      <c r="L807" s="429">
        <f>(H807*2.7)</f>
        <v>70.2</v>
      </c>
      <c r="M807" s="365"/>
      <c r="N807" s="365"/>
      <c r="O807" s="76"/>
      <c r="P807" s="429">
        <v>71</v>
      </c>
      <c r="Q807" s="365"/>
      <c r="R807" s="365"/>
      <c r="S807" s="76"/>
      <c r="T807" s="430">
        <v>70.2</v>
      </c>
      <c r="U807" s="420"/>
      <c r="V807" s="420"/>
      <c r="W807"/>
      <c r="X807"/>
      <c r="Y807"/>
      <c r="Z807"/>
      <c r="AA807"/>
      <c r="AB807"/>
      <c r="AC807"/>
      <c r="AD807"/>
      <c r="AE807"/>
      <c r="AF807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</row>
    <row r="808" spans="1:58" ht="13" customHeight="1" x14ac:dyDescent="0.25">
      <c r="A808"/>
      <c r="B808" s="356" t="s">
        <v>1691</v>
      </c>
      <c r="C808" s="356" t="s">
        <v>3595</v>
      </c>
      <c r="D808" s="355" t="s">
        <v>736</v>
      </c>
      <c r="E808" s="358"/>
      <c r="F808" s="414" t="s">
        <v>743</v>
      </c>
      <c r="G808" s="415"/>
      <c r="H808" s="421"/>
      <c r="I808" s="358">
        <v>0</v>
      </c>
      <c r="J808" s="355">
        <v>23.67</v>
      </c>
      <c r="K808" s="76"/>
      <c r="L808" s="417">
        <f>(H808*2.7)</f>
        <v>0</v>
      </c>
      <c r="M808" s="417">
        <f>(I808*$L$1)</f>
        <v>0</v>
      </c>
      <c r="N808" s="417">
        <f>(J808*$M$1)</f>
        <v>0</v>
      </c>
      <c r="O808"/>
      <c r="P808" s="418"/>
      <c r="Q808" s="417">
        <f>(M808*$L$1)</f>
        <v>0</v>
      </c>
      <c r="R808" s="417">
        <v>64</v>
      </c>
      <c r="S808"/>
      <c r="T808" s="422"/>
      <c r="U808" s="419">
        <v>0</v>
      </c>
      <c r="V808" s="419">
        <v>63.909000000000006</v>
      </c>
      <c r="W808"/>
      <c r="X808"/>
      <c r="Y808"/>
      <c r="Z808"/>
      <c r="AA808"/>
      <c r="AB808"/>
      <c r="AC808"/>
      <c r="AD808"/>
      <c r="AE808"/>
      <c r="AF808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</row>
    <row r="809" spans="1:58" ht="13" customHeight="1" x14ac:dyDescent="0.25">
      <c r="A809"/>
      <c r="B809" s="356" t="s">
        <v>2292</v>
      </c>
      <c r="C809" s="356" t="s">
        <v>4909</v>
      </c>
      <c r="D809" s="355" t="s">
        <v>1641</v>
      </c>
      <c r="E809" s="358"/>
      <c r="F809" s="424" t="s">
        <v>746</v>
      </c>
      <c r="G809" s="425"/>
      <c r="H809" s="416">
        <v>32</v>
      </c>
      <c r="I809" s="392"/>
      <c r="J809" s="392"/>
      <c r="K809" s="76"/>
      <c r="L809" s="429">
        <f>(H809*2.7)</f>
        <v>86.4</v>
      </c>
      <c r="M809" s="429">
        <f>(I809*2.7)</f>
        <v>0</v>
      </c>
      <c r="N809" s="429">
        <f>(J809*2.7)</f>
        <v>0</v>
      </c>
      <c r="O809" s="76"/>
      <c r="P809" s="429"/>
      <c r="Q809" s="365"/>
      <c r="R809" s="365"/>
      <c r="S809" s="76"/>
      <c r="T809" s="430">
        <f>(L809)</f>
        <v>86.4</v>
      </c>
      <c r="U809" s="420"/>
      <c r="V809" s="420"/>
      <c r="W809"/>
      <c r="X809"/>
      <c r="Y809"/>
      <c r="Z809"/>
      <c r="AA809"/>
      <c r="AB809"/>
      <c r="AC809"/>
      <c r="AD809"/>
      <c r="AE809"/>
      <c r="AF80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</row>
    <row r="810" spans="1:58" ht="13" customHeight="1" x14ac:dyDescent="0.25">
      <c r="A810"/>
      <c r="B810" s="356" t="s">
        <v>4098</v>
      </c>
      <c r="C810" s="356" t="s">
        <v>3976</v>
      </c>
      <c r="D810" s="355" t="s">
        <v>795</v>
      </c>
      <c r="E810" s="355"/>
      <c r="F810" s="414" t="s">
        <v>743</v>
      </c>
      <c r="G810" s="415"/>
      <c r="H810" s="523"/>
      <c r="I810" s="355">
        <v>0</v>
      </c>
      <c r="J810" s="355">
        <v>22.33</v>
      </c>
      <c r="K810" s="76"/>
      <c r="L810" s="429">
        <f>(H810*2.7)</f>
        <v>0</v>
      </c>
      <c r="M810" s="429">
        <f>(I810*2.7)</f>
        <v>0</v>
      </c>
      <c r="N810" s="429">
        <f>(J810*2.7)</f>
        <v>60.290999999999997</v>
      </c>
      <c r="O810" s="76"/>
      <c r="P810" s="365"/>
      <c r="Q810" s="429">
        <f>(M810*$L$1)</f>
        <v>0</v>
      </c>
      <c r="R810" s="429">
        <v>61</v>
      </c>
      <c r="S810" s="76"/>
      <c r="T810" s="422"/>
      <c r="U810" s="430">
        <v>0</v>
      </c>
      <c r="V810" s="430">
        <v>60.290999999999997</v>
      </c>
      <c r="W810"/>
      <c r="X810"/>
      <c r="Y810"/>
      <c r="Z810"/>
      <c r="AA810"/>
      <c r="AB810"/>
      <c r="AC810"/>
      <c r="AD810"/>
      <c r="AE810"/>
      <c r="AF810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</row>
    <row r="811" spans="1:58" ht="13" customHeight="1" x14ac:dyDescent="0.25">
      <c r="A811"/>
      <c r="B811" s="357" t="s">
        <v>4910</v>
      </c>
      <c r="C811" s="357" t="s">
        <v>4911</v>
      </c>
      <c r="D811" s="355" t="s">
        <v>763</v>
      </c>
      <c r="E811" s="355"/>
      <c r="F811" s="414" t="s">
        <v>743</v>
      </c>
      <c r="G811" s="415"/>
      <c r="H811" s="523"/>
      <c r="I811" s="355">
        <v>0</v>
      </c>
      <c r="J811" s="355">
        <v>8.67</v>
      </c>
      <c r="K811" s="76"/>
      <c r="L811" s="429">
        <f>(H811*2.7)</f>
        <v>0</v>
      </c>
      <c r="M811" s="429">
        <f>(I811*2.7)</f>
        <v>0</v>
      </c>
      <c r="N811" s="429">
        <f>(J811*2.7)</f>
        <v>23.409000000000002</v>
      </c>
      <c r="O811" s="76"/>
      <c r="P811" s="365"/>
      <c r="Q811" s="429"/>
      <c r="R811" s="429"/>
      <c r="S811" s="76"/>
      <c r="T811" s="422"/>
      <c r="U811" s="430">
        <f>(M811)</f>
        <v>0</v>
      </c>
      <c r="V811" s="430">
        <f>(N811)</f>
        <v>23.409000000000002</v>
      </c>
      <c r="W811"/>
      <c r="X811"/>
      <c r="Y811"/>
      <c r="Z811"/>
      <c r="AA811"/>
      <c r="AB811"/>
      <c r="AC811"/>
      <c r="AD811"/>
      <c r="AE811"/>
      <c r="AF811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</row>
    <row r="812" spans="1:58" ht="13" customHeight="1" x14ac:dyDescent="0.25">
      <c r="A812"/>
      <c r="B812" s="356" t="s">
        <v>4915</v>
      </c>
      <c r="C812" s="356" t="s">
        <v>121</v>
      </c>
      <c r="D812" s="355" t="s">
        <v>761</v>
      </c>
      <c r="E812" s="358"/>
      <c r="F812" s="424" t="s">
        <v>743</v>
      </c>
      <c r="G812" s="425"/>
      <c r="H812" s="523"/>
      <c r="I812" s="429">
        <v>0</v>
      </c>
      <c r="J812" s="429">
        <v>17.329999999999998</v>
      </c>
      <c r="K812" s="76"/>
      <c r="L812" s="429">
        <f>(H812*2.7)</f>
        <v>0</v>
      </c>
      <c r="M812" s="429">
        <f>(I812*2.7)</f>
        <v>0</v>
      </c>
      <c r="N812" s="429">
        <f>(J812*2.7)</f>
        <v>46.790999999999997</v>
      </c>
      <c r="O812" s="76"/>
      <c r="P812" s="429"/>
      <c r="Q812" s="365"/>
      <c r="R812" s="365"/>
      <c r="S812" s="76"/>
      <c r="T812" s="422"/>
      <c r="U812" s="430">
        <f>(M812)</f>
        <v>0</v>
      </c>
      <c r="V812" s="430">
        <f>(N812)</f>
        <v>46.790999999999997</v>
      </c>
      <c r="W812"/>
      <c r="X812"/>
      <c r="Y812"/>
      <c r="Z812"/>
      <c r="AA812"/>
      <c r="AB812"/>
      <c r="AC812"/>
      <c r="AD812"/>
      <c r="AE812"/>
      <c r="AF812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</row>
    <row r="813" spans="1:58" ht="13" customHeight="1" x14ac:dyDescent="0.25">
      <c r="A813"/>
      <c r="B813" s="356" t="s">
        <v>4918</v>
      </c>
      <c r="C813" s="356" t="s">
        <v>677</v>
      </c>
      <c r="D813" s="355" t="s">
        <v>750</v>
      </c>
      <c r="E813" s="358"/>
      <c r="F813" s="424" t="s">
        <v>762</v>
      </c>
      <c r="G813" s="425"/>
      <c r="H813" s="416">
        <v>15</v>
      </c>
      <c r="I813" s="392"/>
      <c r="J813" s="392"/>
      <c r="K813" s="76"/>
      <c r="L813" s="429">
        <f>(H813*2.7)</f>
        <v>40.5</v>
      </c>
      <c r="M813" s="429">
        <f>(I813*2.7)</f>
        <v>0</v>
      </c>
      <c r="N813" s="429">
        <f>(J813*2.7)</f>
        <v>0</v>
      </c>
      <c r="O813" s="76"/>
      <c r="P813" s="429"/>
      <c r="Q813" s="365"/>
      <c r="R813" s="365"/>
      <c r="S813" s="76"/>
      <c r="T813" s="430">
        <f>(L813)</f>
        <v>40.5</v>
      </c>
      <c r="U813" s="420"/>
      <c r="V813" s="420"/>
      <c r="W813"/>
      <c r="X813"/>
      <c r="Y813"/>
      <c r="Z813"/>
      <c r="AA813"/>
      <c r="AB813"/>
      <c r="AC813"/>
      <c r="AD813"/>
      <c r="AE813"/>
      <c r="AF813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</row>
    <row r="814" spans="1:58" ht="13" customHeight="1" x14ac:dyDescent="0.25">
      <c r="A814"/>
      <c r="B814" s="357" t="s">
        <v>4918</v>
      </c>
      <c r="C814" s="357" t="s">
        <v>790</v>
      </c>
      <c r="D814" s="355" t="s">
        <v>761</v>
      </c>
      <c r="E814" s="355"/>
      <c r="F814" s="414" t="s">
        <v>746</v>
      </c>
      <c r="G814" s="415"/>
      <c r="H814" s="416">
        <v>24</v>
      </c>
      <c r="I814" s="392"/>
      <c r="J814" s="392"/>
      <c r="K814" s="76"/>
      <c r="L814" s="429">
        <f>(H814*2.7)</f>
        <v>64.800000000000011</v>
      </c>
      <c r="M814" s="429">
        <f>(I814*2.7)</f>
        <v>0</v>
      </c>
      <c r="N814" s="429">
        <f>(J814*2.7)</f>
        <v>0</v>
      </c>
      <c r="O814" s="76"/>
      <c r="P814" s="365"/>
      <c r="Q814" s="429"/>
      <c r="R814" s="429"/>
      <c r="S814" s="76"/>
      <c r="T814" s="430">
        <f>(L814)</f>
        <v>64.800000000000011</v>
      </c>
      <c r="U814" s="420"/>
      <c r="V814" s="420"/>
      <c r="W814"/>
      <c r="X814"/>
      <c r="Y814"/>
      <c r="Z814"/>
      <c r="AA814"/>
      <c r="AB814"/>
      <c r="AC814"/>
      <c r="AD814"/>
      <c r="AE814"/>
      <c r="AF814"/>
      <c r="AG814" s="387"/>
      <c r="AH814" s="387"/>
      <c r="AI814" s="387"/>
      <c r="AJ814" s="387"/>
      <c r="AK814" s="387"/>
      <c r="AL814" s="387"/>
      <c r="AM814" s="387"/>
      <c r="AN814" s="387"/>
      <c r="AO814" s="387"/>
      <c r="AP814" s="387"/>
      <c r="AQ814" s="387"/>
      <c r="AR814" s="387"/>
      <c r="AS814" s="387"/>
      <c r="AT814" s="387"/>
      <c r="AU814" s="387"/>
      <c r="AV814" s="387"/>
      <c r="AW814" s="387"/>
      <c r="AX814" s="387"/>
      <c r="AY814" s="387"/>
      <c r="AZ814" s="387"/>
      <c r="BA814" s="387"/>
      <c r="BB814" s="387"/>
      <c r="BC814" s="387"/>
      <c r="BD814" s="387"/>
      <c r="BE814" s="387"/>
      <c r="BF814" s="387"/>
    </row>
    <row r="815" spans="1:58" ht="13" customHeight="1" x14ac:dyDescent="0.25">
      <c r="A815"/>
      <c r="B815" s="356" t="s">
        <v>3984</v>
      </c>
      <c r="C815" s="356" t="s">
        <v>693</v>
      </c>
      <c r="D815" s="355" t="s">
        <v>780</v>
      </c>
      <c r="E815" s="355"/>
      <c r="F815" s="414" t="s">
        <v>743</v>
      </c>
      <c r="G815" s="415"/>
      <c r="H815" s="523"/>
      <c r="I815" s="355">
        <v>0</v>
      </c>
      <c r="J815" s="355">
        <v>12</v>
      </c>
      <c r="K815" s="76"/>
      <c r="L815" s="429">
        <f>(H815*2.7)</f>
        <v>0</v>
      </c>
      <c r="M815" s="429">
        <f>(I815*$L$1)</f>
        <v>0</v>
      </c>
      <c r="N815" s="429">
        <f>(J815*$M$1)</f>
        <v>0</v>
      </c>
      <c r="O815" s="76"/>
      <c r="P815" s="365"/>
      <c r="Q815" s="429">
        <f>(M815*$L$1)</f>
        <v>0</v>
      </c>
      <c r="R815" s="429">
        <v>33</v>
      </c>
      <c r="S815" s="76"/>
      <c r="T815" s="422"/>
      <c r="U815" s="430">
        <v>0</v>
      </c>
      <c r="V815" s="430">
        <v>32.400000000000006</v>
      </c>
      <c r="W815"/>
      <c r="X815"/>
      <c r="Y815"/>
      <c r="Z815"/>
      <c r="AA815"/>
      <c r="AB815"/>
      <c r="AC815"/>
      <c r="AD815"/>
      <c r="AE815"/>
      <c r="AF815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</row>
    <row r="816" spans="1:58" ht="13" customHeight="1" x14ac:dyDescent="0.25">
      <c r="A816"/>
      <c r="B816" s="357" t="s">
        <v>4921</v>
      </c>
      <c r="C816" s="357" t="s">
        <v>650</v>
      </c>
      <c r="D816" s="355" t="s">
        <v>761</v>
      </c>
      <c r="E816" s="355"/>
      <c r="F816" s="414" t="s">
        <v>743</v>
      </c>
      <c r="G816" s="415"/>
      <c r="H816" s="523"/>
      <c r="I816" s="355">
        <v>1</v>
      </c>
      <c r="J816" s="355">
        <v>19.670000000000002</v>
      </c>
      <c r="K816" s="76"/>
      <c r="L816" s="429">
        <f>(H816*2.7)</f>
        <v>0</v>
      </c>
      <c r="M816" s="429">
        <f>(I816*2.7)</f>
        <v>2.7</v>
      </c>
      <c r="N816" s="429">
        <f>(J816*2.7)</f>
        <v>53.109000000000009</v>
      </c>
      <c r="O816" s="76"/>
      <c r="P816" s="365"/>
      <c r="Q816" s="429"/>
      <c r="R816" s="429"/>
      <c r="S816" s="76"/>
      <c r="T816" s="422"/>
      <c r="U816" s="430">
        <f>(M816)</f>
        <v>2.7</v>
      </c>
      <c r="V816" s="430">
        <f>(N816)</f>
        <v>53.109000000000009</v>
      </c>
      <c r="W816"/>
      <c r="X816"/>
      <c r="Y816"/>
      <c r="Z816"/>
      <c r="AA816"/>
      <c r="AB816"/>
      <c r="AC816"/>
      <c r="AD816"/>
      <c r="AE816"/>
      <c r="AF816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</row>
    <row r="817" spans="1:58" ht="13" customHeight="1" x14ac:dyDescent="0.25">
      <c r="A817"/>
      <c r="B817" s="357" t="s">
        <v>656</v>
      </c>
      <c r="C817" s="357" t="s">
        <v>675</v>
      </c>
      <c r="D817" s="355" t="s">
        <v>769</v>
      </c>
      <c r="E817" s="355"/>
      <c r="F817" s="414" t="s">
        <v>754</v>
      </c>
      <c r="G817" s="415"/>
      <c r="H817" s="523"/>
      <c r="I817" s="355">
        <v>3</v>
      </c>
      <c r="J817" s="355">
        <v>14.2</v>
      </c>
      <c r="K817" s="76"/>
      <c r="L817" s="429">
        <f>(H817*2.7)</f>
        <v>0</v>
      </c>
      <c r="M817" s="429">
        <f>(I817*2.7)</f>
        <v>8.1000000000000014</v>
      </c>
      <c r="N817" s="429">
        <f>(J817*2.7)</f>
        <v>38.340000000000003</v>
      </c>
      <c r="O817" s="76"/>
      <c r="P817" s="365"/>
      <c r="Q817" s="429"/>
      <c r="R817" s="429"/>
      <c r="S817" s="76"/>
      <c r="T817" s="422"/>
      <c r="U817" s="430">
        <f>(M817)</f>
        <v>8.1000000000000014</v>
      </c>
      <c r="V817" s="430">
        <f>(N817)</f>
        <v>38.340000000000003</v>
      </c>
      <c r="W817"/>
      <c r="X817"/>
      <c r="Y817"/>
      <c r="Z817"/>
      <c r="AA817"/>
      <c r="AB817"/>
      <c r="AC817"/>
      <c r="AD817"/>
      <c r="AE817"/>
      <c r="AF817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</row>
    <row r="818" spans="1:58" ht="13" customHeight="1" x14ac:dyDescent="0.25">
      <c r="A818"/>
      <c r="B818" s="356" t="s">
        <v>4925</v>
      </c>
      <c r="C818" s="356" t="s">
        <v>4926</v>
      </c>
      <c r="D818" s="355" t="s">
        <v>647</v>
      </c>
      <c r="E818" s="358"/>
      <c r="F818" s="424" t="s">
        <v>743</v>
      </c>
      <c r="G818" s="425"/>
      <c r="H818" s="523"/>
      <c r="I818" s="429">
        <v>0</v>
      </c>
      <c r="J818" s="429">
        <v>18.329999999999998</v>
      </c>
      <c r="K818" s="76"/>
      <c r="L818" s="429">
        <f>(H818*2.7)</f>
        <v>0</v>
      </c>
      <c r="M818" s="429">
        <f>(I818*2.7)</f>
        <v>0</v>
      </c>
      <c r="N818" s="429">
        <f>(J818*2.7)</f>
        <v>49.491</v>
      </c>
      <c r="O818" s="76"/>
      <c r="P818" s="429"/>
      <c r="Q818" s="365"/>
      <c r="R818" s="365"/>
      <c r="S818" s="76"/>
      <c r="T818" s="422"/>
      <c r="U818" s="430">
        <f>(M818)</f>
        <v>0</v>
      </c>
      <c r="V818" s="430">
        <f>(N818)</f>
        <v>49.491</v>
      </c>
      <c r="W818"/>
      <c r="X818"/>
      <c r="Y818"/>
      <c r="Z818"/>
      <c r="AA818"/>
      <c r="AB818"/>
      <c r="AC818"/>
      <c r="AD818"/>
      <c r="AE818"/>
      <c r="AF818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</row>
    <row r="819" spans="1:58" ht="13" customHeight="1" x14ac:dyDescent="0.25">
      <c r="A819"/>
      <c r="B819" s="356" t="s">
        <v>3512</v>
      </c>
      <c r="C819" s="356" t="s">
        <v>3513</v>
      </c>
      <c r="D819" s="355" t="s">
        <v>776</v>
      </c>
      <c r="E819" s="355"/>
      <c r="F819" s="414" t="s">
        <v>743</v>
      </c>
      <c r="G819" s="415"/>
      <c r="H819" s="523"/>
      <c r="I819" s="355">
        <v>0</v>
      </c>
      <c r="J819" s="355">
        <v>12.33</v>
      </c>
      <c r="K819" s="76"/>
      <c r="L819" s="429">
        <f>(H819*2.7)</f>
        <v>0</v>
      </c>
      <c r="M819" s="429">
        <f>(I819*2.7)</f>
        <v>0</v>
      </c>
      <c r="N819" s="429">
        <f>(J819*2.7)</f>
        <v>33.291000000000004</v>
      </c>
      <c r="O819" s="76"/>
      <c r="P819" s="365"/>
      <c r="Q819" s="429">
        <f>(M819*$L$1)</f>
        <v>0</v>
      </c>
      <c r="R819" s="429">
        <v>34</v>
      </c>
      <c r="S819" s="76"/>
      <c r="T819" s="422"/>
      <c r="U819" s="430">
        <v>0</v>
      </c>
      <c r="V819" s="430">
        <v>33.291000000000004</v>
      </c>
      <c r="W819"/>
      <c r="X819"/>
      <c r="Y819"/>
      <c r="Z819"/>
      <c r="AA819"/>
      <c r="AB819"/>
      <c r="AC819"/>
      <c r="AD819"/>
      <c r="AE819"/>
      <c r="AF81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</row>
    <row r="820" spans="1:58" ht="13" customHeight="1" x14ac:dyDescent="0.25">
      <c r="A820"/>
      <c r="B820" s="356" t="s">
        <v>3944</v>
      </c>
      <c r="C820" s="356" t="s">
        <v>699</v>
      </c>
      <c r="D820" s="355" t="s">
        <v>782</v>
      </c>
      <c r="E820" s="355"/>
      <c r="F820" s="414" t="s">
        <v>743</v>
      </c>
      <c r="G820" s="415"/>
      <c r="H820" s="523"/>
      <c r="I820" s="355">
        <v>0</v>
      </c>
      <c r="J820" s="355">
        <v>21.67</v>
      </c>
      <c r="K820" s="76"/>
      <c r="L820" s="429">
        <f>(H820*2.7)</f>
        <v>0</v>
      </c>
      <c r="M820" s="429">
        <f>(I820*2.7)</f>
        <v>0</v>
      </c>
      <c r="N820" s="429">
        <f>(J820*2.7)</f>
        <v>58.509000000000007</v>
      </c>
      <c r="O820" s="76"/>
      <c r="P820" s="365"/>
      <c r="Q820" s="429">
        <f>(M820*$L$1)</f>
        <v>0</v>
      </c>
      <c r="R820" s="429">
        <v>59</v>
      </c>
      <c r="S820" s="76"/>
      <c r="T820" s="422"/>
      <c r="U820" s="430">
        <v>0</v>
      </c>
      <c r="V820" s="430">
        <v>58.509000000000007</v>
      </c>
      <c r="W820"/>
      <c r="X820"/>
      <c r="Y820"/>
      <c r="Z820"/>
      <c r="AA820"/>
      <c r="AB820"/>
      <c r="AC820"/>
      <c r="AD820"/>
      <c r="AE820"/>
      <c r="AF820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</row>
    <row r="821" spans="1:58" ht="13" customHeight="1" x14ac:dyDescent="0.25">
      <c r="A821"/>
      <c r="B821" s="357" t="s">
        <v>3236</v>
      </c>
      <c r="C821" s="356" t="s">
        <v>867</v>
      </c>
      <c r="D821" s="355" t="s">
        <v>758</v>
      </c>
      <c r="E821" s="431"/>
      <c r="F821" s="414" t="s">
        <v>743</v>
      </c>
      <c r="G821" s="415"/>
      <c r="H821" s="523"/>
      <c r="I821" s="355">
        <v>0</v>
      </c>
      <c r="J821" s="355">
        <v>21.67</v>
      </c>
      <c r="K821" s="76"/>
      <c r="L821" s="429">
        <f>(H821*2.7)</f>
        <v>0</v>
      </c>
      <c r="M821" s="429">
        <f>(I821*2.7)</f>
        <v>0</v>
      </c>
      <c r="N821" s="429">
        <f>(J821*2.7)</f>
        <v>58.509000000000007</v>
      </c>
      <c r="O821" s="76"/>
      <c r="P821" s="365"/>
      <c r="Q821" s="429">
        <f>(M821*$L$1)</f>
        <v>0</v>
      </c>
      <c r="R821" s="429">
        <v>59</v>
      </c>
      <c r="S821" s="76"/>
      <c r="T821" s="422"/>
      <c r="U821" s="430">
        <v>0</v>
      </c>
      <c r="V821" s="430">
        <v>58.509000000000007</v>
      </c>
      <c r="W821"/>
      <c r="X821"/>
      <c r="Y821"/>
      <c r="Z821"/>
      <c r="AA821"/>
      <c r="AB821"/>
      <c r="AC821"/>
      <c r="AD821"/>
      <c r="AE821"/>
      <c r="AF821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</row>
    <row r="822" spans="1:58" ht="13" customHeight="1" x14ac:dyDescent="0.25">
      <c r="A822"/>
      <c r="B822" s="356" t="s">
        <v>805</v>
      </c>
      <c r="C822" s="356" t="s">
        <v>718</v>
      </c>
      <c r="D822" s="355" t="s">
        <v>795</v>
      </c>
      <c r="E822" s="355"/>
      <c r="F822" s="414" t="s">
        <v>754</v>
      </c>
      <c r="G822" s="415"/>
      <c r="H822" s="523"/>
      <c r="I822" s="358">
        <v>5</v>
      </c>
      <c r="J822" s="358">
        <v>40.67</v>
      </c>
      <c r="K822" s="76"/>
      <c r="L822" s="429">
        <f>(H822*2.7)</f>
        <v>0</v>
      </c>
      <c r="M822" s="429">
        <f>(I822*2.7)</f>
        <v>13.5</v>
      </c>
      <c r="N822" s="429">
        <f>(J822*2.7)</f>
        <v>109.80900000000001</v>
      </c>
      <c r="O822" s="76"/>
      <c r="P822" s="365"/>
      <c r="Q822" s="429">
        <v>14</v>
      </c>
      <c r="R822" s="429">
        <v>110</v>
      </c>
      <c r="S822" s="76"/>
      <c r="T822" s="422"/>
      <c r="U822" s="430">
        <v>13.5</v>
      </c>
      <c r="V822" s="430">
        <v>109.80900000000001</v>
      </c>
      <c r="W822"/>
      <c r="X822"/>
      <c r="Y822"/>
      <c r="Z822"/>
      <c r="AA822"/>
      <c r="AB822"/>
      <c r="AC822"/>
      <c r="AD822"/>
      <c r="AE822"/>
      <c r="AF822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</row>
    <row r="823" spans="1:58" ht="13" customHeight="1" x14ac:dyDescent="0.25">
      <c r="A823"/>
      <c r="B823" s="356" t="s">
        <v>2258</v>
      </c>
      <c r="C823" s="356" t="s">
        <v>2261</v>
      </c>
      <c r="D823" s="355" t="s">
        <v>736</v>
      </c>
      <c r="E823" s="358"/>
      <c r="F823" s="414" t="s">
        <v>746</v>
      </c>
      <c r="G823" s="415"/>
      <c r="H823" s="416">
        <v>20</v>
      </c>
      <c r="I823" s="392"/>
      <c r="J823" s="392"/>
      <c r="K823" s="76"/>
      <c r="L823" s="429">
        <f>(H823*2.7)</f>
        <v>54</v>
      </c>
      <c r="M823" s="365"/>
      <c r="N823" s="365"/>
      <c r="O823" s="76"/>
      <c r="P823" s="429">
        <v>54</v>
      </c>
      <c r="Q823" s="365"/>
      <c r="R823" s="365"/>
      <c r="S823" s="76"/>
      <c r="T823" s="430">
        <v>54</v>
      </c>
      <c r="U823" s="420"/>
      <c r="V823" s="420"/>
      <c r="W823"/>
      <c r="X823"/>
      <c r="Y823"/>
      <c r="Z823"/>
      <c r="AA823"/>
      <c r="AB823"/>
      <c r="AC823"/>
      <c r="AD823"/>
      <c r="AE823"/>
      <c r="AF823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</row>
    <row r="824" spans="1:58" ht="13" customHeight="1" x14ac:dyDescent="0.25">
      <c r="A824"/>
      <c r="B824" s="357" t="s">
        <v>4931</v>
      </c>
      <c r="C824" s="357" t="s">
        <v>4932</v>
      </c>
      <c r="D824" s="355" t="s">
        <v>795</v>
      </c>
      <c r="E824" s="355"/>
      <c r="F824" s="414" t="s">
        <v>743</v>
      </c>
      <c r="G824" s="415"/>
      <c r="H824" s="523"/>
      <c r="I824" s="355">
        <v>0</v>
      </c>
      <c r="J824" s="355">
        <v>21</v>
      </c>
      <c r="K824" s="76"/>
      <c r="L824" s="429">
        <f>(H824*2.7)</f>
        <v>0</v>
      </c>
      <c r="M824" s="429">
        <f>(I824*2.7)</f>
        <v>0</v>
      </c>
      <c r="N824" s="429">
        <f>(J824*2.7)</f>
        <v>56.7</v>
      </c>
      <c r="O824" s="76"/>
      <c r="P824" s="365"/>
      <c r="Q824" s="429"/>
      <c r="R824" s="429"/>
      <c r="S824" s="76"/>
      <c r="T824" s="422"/>
      <c r="U824" s="430">
        <f>(M824)</f>
        <v>0</v>
      </c>
      <c r="V824" s="430">
        <f>(N824)</f>
        <v>56.7</v>
      </c>
      <c r="W824"/>
      <c r="X824"/>
      <c r="Y824"/>
      <c r="Z824"/>
      <c r="AA824"/>
      <c r="AB824"/>
      <c r="AC824"/>
      <c r="AD824"/>
      <c r="AE824"/>
      <c r="AF824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</row>
    <row r="825" spans="1:58" ht="13" customHeight="1" x14ac:dyDescent="0.25">
      <c r="A825"/>
      <c r="B825" s="356" t="s">
        <v>1238</v>
      </c>
      <c r="C825" s="356" t="s">
        <v>1684</v>
      </c>
      <c r="D825" s="355" t="s">
        <v>757</v>
      </c>
      <c r="E825" s="358"/>
      <c r="F825" s="414" t="s">
        <v>743</v>
      </c>
      <c r="G825" s="415"/>
      <c r="H825" s="523"/>
      <c r="I825" s="355">
        <v>0</v>
      </c>
      <c r="J825" s="355">
        <v>22.33</v>
      </c>
      <c r="K825" s="76"/>
      <c r="L825" s="429">
        <f>(H825*2.7)</f>
        <v>0</v>
      </c>
      <c r="M825" s="429">
        <f>(I825*$L$1)</f>
        <v>0</v>
      </c>
      <c r="N825" s="429">
        <f>(J825*$M$1)</f>
        <v>0</v>
      </c>
      <c r="O825" s="76"/>
      <c r="P825" s="365"/>
      <c r="Q825" s="429">
        <f>(M825*$L$1)</f>
        <v>0</v>
      </c>
      <c r="R825" s="429">
        <v>61</v>
      </c>
      <c r="S825" s="76"/>
      <c r="T825" s="422"/>
      <c r="U825" s="430">
        <v>0</v>
      </c>
      <c r="V825" s="430">
        <v>60.290999999999997</v>
      </c>
      <c r="W825"/>
      <c r="X825"/>
      <c r="Y825"/>
      <c r="Z825"/>
      <c r="AA825"/>
      <c r="AB825"/>
      <c r="AC825"/>
      <c r="AD825"/>
      <c r="AE825"/>
      <c r="AF825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</row>
    <row r="826" spans="1:58" ht="13" customHeight="1" x14ac:dyDescent="0.25">
      <c r="A826"/>
      <c r="B826" s="356" t="s">
        <v>2516</v>
      </c>
      <c r="C826" s="356" t="s">
        <v>2254</v>
      </c>
      <c r="D826" s="355" t="s">
        <v>667</v>
      </c>
      <c r="E826" s="358"/>
      <c r="F826" s="414" t="s">
        <v>746</v>
      </c>
      <c r="G826" s="415"/>
      <c r="H826" s="416">
        <v>46</v>
      </c>
      <c r="I826" s="392"/>
      <c r="J826" s="392"/>
      <c r="K826" s="76"/>
      <c r="L826" s="429">
        <f>(H826*2.7)</f>
        <v>124.2</v>
      </c>
      <c r="M826" s="365"/>
      <c r="N826" s="365"/>
      <c r="O826" s="76"/>
      <c r="P826" s="429">
        <v>125</v>
      </c>
      <c r="Q826" s="365"/>
      <c r="R826" s="365"/>
      <c r="S826" s="76"/>
      <c r="T826" s="430">
        <v>124.2</v>
      </c>
      <c r="U826" s="420"/>
      <c r="V826" s="420"/>
      <c r="W826"/>
      <c r="X826"/>
      <c r="Y826"/>
      <c r="Z826"/>
      <c r="AA826"/>
      <c r="AB826"/>
      <c r="AC826"/>
      <c r="AD826"/>
      <c r="AE826"/>
      <c r="AF826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</row>
    <row r="827" spans="1:58" ht="13" customHeight="1" x14ac:dyDescent="0.25">
      <c r="A827"/>
      <c r="B827" s="356" t="s">
        <v>202</v>
      </c>
      <c r="C827" s="356" t="s">
        <v>621</v>
      </c>
      <c r="D827" s="355" t="s">
        <v>824</v>
      </c>
      <c r="E827" s="355"/>
      <c r="F827" s="414" t="s">
        <v>743</v>
      </c>
      <c r="G827" s="415"/>
      <c r="H827" s="523"/>
      <c r="I827" s="355">
        <v>2</v>
      </c>
      <c r="J827" s="355">
        <v>17.329999999999998</v>
      </c>
      <c r="K827" s="76"/>
      <c r="L827" s="429">
        <f>(H827*2.7)</f>
        <v>0</v>
      </c>
      <c r="M827" s="429">
        <f>(I827*$L$1)</f>
        <v>0</v>
      </c>
      <c r="N827" s="429">
        <f>(J827*$M$1)</f>
        <v>0</v>
      </c>
      <c r="O827" s="76"/>
      <c r="P827" s="365"/>
      <c r="Q827" s="429">
        <v>6</v>
      </c>
      <c r="R827" s="429">
        <v>47</v>
      </c>
      <c r="S827" s="76"/>
      <c r="T827" s="422"/>
      <c r="U827" s="430">
        <v>5.4</v>
      </c>
      <c r="V827" s="430">
        <v>46.790999999999997</v>
      </c>
      <c r="W827"/>
      <c r="X827"/>
      <c r="Y827"/>
      <c r="Z827"/>
      <c r="AA827"/>
      <c r="AB827"/>
      <c r="AC827"/>
      <c r="AD827"/>
      <c r="AE827"/>
      <c r="AF827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</row>
    <row r="828" spans="1:58" ht="13" customHeight="1" x14ac:dyDescent="0.25">
      <c r="A828"/>
      <c r="B828" s="356" t="s">
        <v>781</v>
      </c>
      <c r="C828" s="356" t="s">
        <v>817</v>
      </c>
      <c r="D828" s="355" t="s">
        <v>745</v>
      </c>
      <c r="E828" s="358"/>
      <c r="F828" s="414" t="s">
        <v>746</v>
      </c>
      <c r="G828" s="415"/>
      <c r="H828" s="416">
        <v>18</v>
      </c>
      <c r="I828" s="392"/>
      <c r="J828" s="392"/>
      <c r="K828" s="76"/>
      <c r="L828" s="429">
        <f>(H828*2.7)</f>
        <v>48.6</v>
      </c>
      <c r="M828" s="429">
        <f>(I828*2.7)</f>
        <v>0</v>
      </c>
      <c r="N828" s="429">
        <f>(J828*2.7)</f>
        <v>0</v>
      </c>
      <c r="O828" s="76"/>
      <c r="P828" s="429">
        <v>49</v>
      </c>
      <c r="Q828" s="365"/>
      <c r="R828" s="365"/>
      <c r="S828" s="76"/>
      <c r="T828" s="430">
        <v>48.6</v>
      </c>
      <c r="U828" s="420"/>
      <c r="V828" s="420"/>
      <c r="W828"/>
      <c r="X828"/>
      <c r="Y828"/>
      <c r="Z828"/>
      <c r="AA828"/>
      <c r="AB828"/>
      <c r="AC828"/>
      <c r="AD828"/>
      <c r="AE828"/>
      <c r="AF828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</row>
    <row r="829" spans="1:58" ht="13" customHeight="1" x14ac:dyDescent="0.25">
      <c r="A829"/>
      <c r="B829" s="357" t="s">
        <v>712</v>
      </c>
      <c r="C829" s="356" t="s">
        <v>685</v>
      </c>
      <c r="D829" s="355" t="s">
        <v>814</v>
      </c>
      <c r="E829" s="355"/>
      <c r="F829" s="414" t="s">
        <v>743</v>
      </c>
      <c r="G829" s="415"/>
      <c r="H829" s="523"/>
      <c r="I829" s="355">
        <v>0</v>
      </c>
      <c r="J829" s="355">
        <v>22.67</v>
      </c>
      <c r="K829" s="76"/>
      <c r="L829" s="429">
        <f>(H829*2.7)</f>
        <v>0</v>
      </c>
      <c r="M829" s="429">
        <f>(I829*$L$1)</f>
        <v>0</v>
      </c>
      <c r="N829" s="429">
        <f>(J829*$M$1)</f>
        <v>0</v>
      </c>
      <c r="O829" s="76"/>
      <c r="P829" s="365"/>
      <c r="Q829" s="429">
        <f>(M829*$L$1)</f>
        <v>0</v>
      </c>
      <c r="R829" s="429">
        <v>62</v>
      </c>
      <c r="S829" s="76"/>
      <c r="T829" s="422"/>
      <c r="U829" s="430">
        <v>0</v>
      </c>
      <c r="V829" s="430">
        <v>61.20900000000001</v>
      </c>
      <c r="W829"/>
      <c r="X829"/>
      <c r="Y829"/>
      <c r="Z829"/>
      <c r="AA829"/>
      <c r="AB829"/>
      <c r="AC829"/>
      <c r="AD829"/>
      <c r="AE829"/>
      <c r="AF82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</row>
    <row r="830" spans="1:58" ht="13" customHeight="1" x14ac:dyDescent="0.25">
      <c r="A830"/>
      <c r="B830" s="356" t="s">
        <v>695</v>
      </c>
      <c r="C830" s="356" t="s">
        <v>121</v>
      </c>
      <c r="D830" s="355" t="s">
        <v>824</v>
      </c>
      <c r="E830" s="358"/>
      <c r="F830" s="424" t="s">
        <v>796</v>
      </c>
      <c r="G830" s="425"/>
      <c r="H830" s="416">
        <v>7</v>
      </c>
      <c r="I830" s="392"/>
      <c r="J830" s="392"/>
      <c r="K830" s="76"/>
      <c r="L830" s="429">
        <f>(H830*2.7)</f>
        <v>18.900000000000002</v>
      </c>
      <c r="M830" s="429">
        <f>(I830*2.7)</f>
        <v>0</v>
      </c>
      <c r="N830" s="429">
        <f>(J830*2.7)</f>
        <v>0</v>
      </c>
      <c r="O830" s="76"/>
      <c r="P830" s="429"/>
      <c r="Q830" s="365"/>
      <c r="R830" s="365"/>
      <c r="S830" s="76"/>
      <c r="T830" s="430">
        <f>(L830)</f>
        <v>18.900000000000002</v>
      </c>
      <c r="U830" s="420"/>
      <c r="V830" s="420"/>
      <c r="W830"/>
      <c r="X830"/>
      <c r="Y830"/>
      <c r="Z830"/>
      <c r="AA830"/>
      <c r="AB830"/>
      <c r="AC830"/>
      <c r="AD830"/>
      <c r="AE830"/>
      <c r="AF830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</row>
    <row r="831" spans="1:58" ht="13" customHeight="1" x14ac:dyDescent="0.25">
      <c r="A831"/>
      <c r="B831" s="356" t="s">
        <v>827</v>
      </c>
      <c r="C831" s="356" t="s">
        <v>792</v>
      </c>
      <c r="D831" s="355" t="s">
        <v>1641</v>
      </c>
      <c r="E831" s="358"/>
      <c r="F831" s="424" t="s">
        <v>746</v>
      </c>
      <c r="G831" s="425"/>
      <c r="H831" s="416">
        <v>46</v>
      </c>
      <c r="I831" s="392"/>
      <c r="J831" s="392"/>
      <c r="K831" s="76"/>
      <c r="L831" s="429">
        <f>(H831*2.7)</f>
        <v>124.2</v>
      </c>
      <c r="M831" s="365"/>
      <c r="N831" s="365"/>
      <c r="O831" s="76"/>
      <c r="P831" s="429">
        <v>125</v>
      </c>
      <c r="Q831" s="365"/>
      <c r="R831" s="365"/>
      <c r="S831" s="76"/>
      <c r="T831" s="430">
        <v>124.2</v>
      </c>
      <c r="U831" s="420"/>
      <c r="V831" s="420"/>
      <c r="W831"/>
      <c r="X831"/>
      <c r="Y831"/>
      <c r="Z831"/>
      <c r="AA831"/>
      <c r="AB831"/>
      <c r="AC831"/>
      <c r="AD831"/>
      <c r="AE831"/>
      <c r="AF831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</row>
    <row r="832" spans="1:58" ht="13" customHeight="1" x14ac:dyDescent="0.25">
      <c r="A832"/>
      <c r="B832" s="357" t="s">
        <v>4939</v>
      </c>
      <c r="C832" s="357" t="s">
        <v>1398</v>
      </c>
      <c r="D832" s="355" t="s">
        <v>783</v>
      </c>
      <c r="E832" s="355"/>
      <c r="F832" s="414" t="s">
        <v>743</v>
      </c>
      <c r="G832" s="415"/>
      <c r="H832" s="523"/>
      <c r="I832" s="355">
        <v>0</v>
      </c>
      <c r="J832" s="355">
        <v>21</v>
      </c>
      <c r="K832" s="76"/>
      <c r="L832" s="429">
        <f>(H832*2.7)</f>
        <v>0</v>
      </c>
      <c r="M832" s="429">
        <f>(I832*2.7)</f>
        <v>0</v>
      </c>
      <c r="N832" s="429">
        <f>(J832*2.7)</f>
        <v>56.7</v>
      </c>
      <c r="O832" s="76"/>
      <c r="P832" s="365"/>
      <c r="Q832" s="429"/>
      <c r="R832" s="429"/>
      <c r="S832" s="76"/>
      <c r="T832" s="422"/>
      <c r="U832" s="430">
        <f>(M832)</f>
        <v>0</v>
      </c>
      <c r="V832" s="430">
        <f>(N832)</f>
        <v>56.7</v>
      </c>
      <c r="W832"/>
      <c r="X832"/>
      <c r="Y832"/>
      <c r="Z832"/>
      <c r="AA832"/>
      <c r="AB832"/>
      <c r="AC832"/>
      <c r="AD832"/>
      <c r="AE832"/>
      <c r="AF832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</row>
    <row r="833" spans="1:58" ht="13" customHeight="1" x14ac:dyDescent="0.25">
      <c r="A833"/>
      <c r="B833" s="356" t="s">
        <v>134</v>
      </c>
      <c r="C833" s="356" t="s">
        <v>135</v>
      </c>
      <c r="D833" s="355" t="s">
        <v>736</v>
      </c>
      <c r="E833" s="355"/>
      <c r="F833" s="414" t="s">
        <v>772</v>
      </c>
      <c r="G833" s="415"/>
      <c r="H833" s="416">
        <v>25</v>
      </c>
      <c r="I833" s="392"/>
      <c r="J833" s="392"/>
      <c r="K833" s="76"/>
      <c r="L833" s="429">
        <f>(H833*2.7)</f>
        <v>67.5</v>
      </c>
      <c r="M833" s="365"/>
      <c r="N833" s="365"/>
      <c r="O833" s="76"/>
      <c r="P833" s="429">
        <v>68</v>
      </c>
      <c r="Q833" s="365"/>
      <c r="R833" s="365"/>
      <c r="S833" s="76"/>
      <c r="T833" s="430">
        <v>67.5</v>
      </c>
      <c r="U833" s="420"/>
      <c r="V833" s="420"/>
      <c r="W833"/>
      <c r="X833"/>
      <c r="Y833"/>
      <c r="Z833"/>
      <c r="AA833"/>
      <c r="AB833"/>
      <c r="AC833"/>
      <c r="AD833"/>
      <c r="AE833"/>
      <c r="AF833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</row>
    <row r="834" spans="1:58" ht="13" customHeight="1" x14ac:dyDescent="0.25">
      <c r="A834"/>
      <c r="B834" s="357" t="s">
        <v>3532</v>
      </c>
      <c r="C834" s="357" t="s">
        <v>790</v>
      </c>
      <c r="D834" s="355" t="s">
        <v>775</v>
      </c>
      <c r="E834" s="355"/>
      <c r="F834" s="414" t="s">
        <v>765</v>
      </c>
      <c r="G834" s="415"/>
      <c r="H834" s="416">
        <v>36</v>
      </c>
      <c r="I834" s="392"/>
      <c r="J834" s="392"/>
      <c r="K834" s="76"/>
      <c r="L834" s="417">
        <f>(H834*2.7)</f>
        <v>97.2</v>
      </c>
      <c r="M834" s="418"/>
      <c r="N834" s="418"/>
      <c r="O834"/>
      <c r="P834" s="417">
        <v>98</v>
      </c>
      <c r="Q834" s="418"/>
      <c r="R834" s="418"/>
      <c r="S834"/>
      <c r="T834" s="419">
        <v>97.2</v>
      </c>
      <c r="U834" s="420"/>
      <c r="V834" s="420"/>
      <c r="W834"/>
      <c r="X834"/>
      <c r="Y834"/>
      <c r="Z834"/>
      <c r="AA834"/>
      <c r="AB834"/>
      <c r="AC834"/>
      <c r="AD834"/>
      <c r="AE834"/>
      <c r="AF834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</row>
    <row r="835" spans="1:58" ht="13" customHeight="1" x14ac:dyDescent="0.25">
      <c r="A835"/>
      <c r="B835" s="356" t="s">
        <v>3961</v>
      </c>
      <c r="C835" s="356" t="s">
        <v>677</v>
      </c>
      <c r="D835" s="355" t="s">
        <v>782</v>
      </c>
      <c r="E835" s="355"/>
      <c r="F835" s="414" t="s">
        <v>743</v>
      </c>
      <c r="G835" s="415"/>
      <c r="H835" s="523"/>
      <c r="I835" s="358">
        <v>0</v>
      </c>
      <c r="J835" s="358">
        <v>23.67</v>
      </c>
      <c r="K835" s="76"/>
      <c r="L835" s="429">
        <f>(H835*2.7)</f>
        <v>0</v>
      </c>
      <c r="M835" s="429">
        <f>(I835*$L$1)</f>
        <v>0</v>
      </c>
      <c r="N835" s="429">
        <f>(J835*$M$1)</f>
        <v>0</v>
      </c>
      <c r="O835" s="76"/>
      <c r="P835" s="365"/>
      <c r="Q835" s="429">
        <f>(M835*$L$1)</f>
        <v>0</v>
      </c>
      <c r="R835" s="429">
        <v>64</v>
      </c>
      <c r="S835" s="76"/>
      <c r="T835" s="422"/>
      <c r="U835" s="430">
        <v>0</v>
      </c>
      <c r="V835" s="430">
        <v>63.909000000000006</v>
      </c>
      <c r="W835"/>
      <c r="X835"/>
      <c r="Y835"/>
      <c r="Z835"/>
      <c r="AA835"/>
      <c r="AB835"/>
      <c r="AC835"/>
      <c r="AD835"/>
      <c r="AE835"/>
      <c r="AF835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</row>
    <row r="836" spans="1:58" ht="13" customHeight="1" x14ac:dyDescent="0.25">
      <c r="A836"/>
      <c r="B836" s="423" t="s">
        <v>2574</v>
      </c>
      <c r="C836" s="423" t="s">
        <v>697</v>
      </c>
      <c r="D836" s="355" t="s">
        <v>784</v>
      </c>
      <c r="E836" s="355"/>
      <c r="F836" s="414" t="s">
        <v>743</v>
      </c>
      <c r="G836" s="415"/>
      <c r="H836" s="523"/>
      <c r="I836" s="355">
        <v>0</v>
      </c>
      <c r="J836" s="355">
        <v>13.3</v>
      </c>
      <c r="K836" s="76"/>
      <c r="L836" s="429">
        <f>(H836*2.7)</f>
        <v>0</v>
      </c>
      <c r="M836" s="429">
        <f>(I836*$L$1)</f>
        <v>0</v>
      </c>
      <c r="N836" s="429">
        <f>(J836*$M$1)</f>
        <v>0</v>
      </c>
      <c r="O836" s="76"/>
      <c r="P836" s="365"/>
      <c r="Q836" s="429">
        <f>(M836*$L$1)</f>
        <v>0</v>
      </c>
      <c r="R836" s="429">
        <v>36</v>
      </c>
      <c r="S836" s="76"/>
      <c r="T836" s="422"/>
      <c r="U836" s="430">
        <v>0</v>
      </c>
      <c r="V836" s="430">
        <v>35.910000000000004</v>
      </c>
      <c r="W836"/>
      <c r="X836"/>
      <c r="Y836"/>
      <c r="Z836"/>
      <c r="AA836"/>
      <c r="AB836"/>
      <c r="AC836"/>
      <c r="AD836"/>
      <c r="AE836"/>
      <c r="AF836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</row>
    <row r="837" spans="1:58" ht="13" customHeight="1" x14ac:dyDescent="0.25">
      <c r="A837"/>
      <c r="B837" s="356" t="s">
        <v>2252</v>
      </c>
      <c r="C837" s="356" t="s">
        <v>662</v>
      </c>
      <c r="D837" s="355" t="s">
        <v>768</v>
      </c>
      <c r="E837" s="358"/>
      <c r="F837" s="414" t="s">
        <v>793</v>
      </c>
      <c r="G837" s="415"/>
      <c r="H837" s="416">
        <v>31</v>
      </c>
      <c r="I837" s="392"/>
      <c r="J837" s="392"/>
      <c r="K837" s="76"/>
      <c r="L837" s="429">
        <f>(H837*2.7)</f>
        <v>83.7</v>
      </c>
      <c r="M837" s="365"/>
      <c r="N837" s="365"/>
      <c r="O837" s="76"/>
      <c r="P837" s="429">
        <v>84</v>
      </c>
      <c r="Q837" s="365"/>
      <c r="R837" s="365"/>
      <c r="S837" s="76"/>
      <c r="T837" s="430">
        <v>83.7</v>
      </c>
      <c r="U837" s="420"/>
      <c r="V837" s="420"/>
      <c r="W837"/>
      <c r="X837"/>
      <c r="Y837"/>
      <c r="Z837"/>
      <c r="AA837"/>
      <c r="AB837"/>
      <c r="AC837"/>
      <c r="AD837"/>
      <c r="AE837"/>
      <c r="AF837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</row>
    <row r="838" spans="1:58" ht="13" customHeight="1" x14ac:dyDescent="0.25">
      <c r="A838"/>
      <c r="B838" s="356" t="s">
        <v>3550</v>
      </c>
      <c r="C838" s="356" t="s">
        <v>778</v>
      </c>
      <c r="D838" s="355" t="s">
        <v>784</v>
      </c>
      <c r="E838" s="355"/>
      <c r="F838" s="414" t="s">
        <v>743</v>
      </c>
      <c r="G838" s="415"/>
      <c r="H838" s="523"/>
      <c r="I838" s="355">
        <v>2</v>
      </c>
      <c r="J838" s="355">
        <v>11</v>
      </c>
      <c r="K838" s="76"/>
      <c r="L838" s="429">
        <f>(H838*2.7)</f>
        <v>0</v>
      </c>
      <c r="M838" s="429">
        <f>(I838*$L$1)</f>
        <v>0</v>
      </c>
      <c r="N838" s="429">
        <f>(J838*$M$1)</f>
        <v>0</v>
      </c>
      <c r="O838" s="76"/>
      <c r="P838" s="365"/>
      <c r="Q838" s="429">
        <v>6</v>
      </c>
      <c r="R838" s="429">
        <v>30</v>
      </c>
      <c r="S838" s="76"/>
      <c r="T838" s="422"/>
      <c r="U838" s="430">
        <v>5.4</v>
      </c>
      <c r="V838" s="430">
        <v>29.700000000000003</v>
      </c>
      <c r="W838"/>
      <c r="X838"/>
      <c r="Y838"/>
      <c r="Z838"/>
      <c r="AA838"/>
      <c r="AB838"/>
      <c r="AC838"/>
      <c r="AD838"/>
      <c r="AE838"/>
      <c r="AF838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</row>
    <row r="839" spans="1:58" ht="13" customHeight="1" x14ac:dyDescent="0.25">
      <c r="A839"/>
      <c r="B839" s="357" t="s">
        <v>3198</v>
      </c>
      <c r="C839" s="357" t="s">
        <v>834</v>
      </c>
      <c r="D839" s="355" t="s">
        <v>763</v>
      </c>
      <c r="E839" s="355"/>
      <c r="F839" s="414" t="s">
        <v>754</v>
      </c>
      <c r="G839" s="415"/>
      <c r="H839" s="523"/>
      <c r="I839" s="355">
        <v>6</v>
      </c>
      <c r="J839" s="355">
        <v>22.33</v>
      </c>
      <c r="K839" s="76"/>
      <c r="L839" s="429">
        <f>(H839*2.7)</f>
        <v>0</v>
      </c>
      <c r="M839" s="429">
        <f>(I839*2.7)</f>
        <v>16.200000000000003</v>
      </c>
      <c r="N839" s="429">
        <f>(J839*2.7)</f>
        <v>60.290999999999997</v>
      </c>
      <c r="O839" s="76"/>
      <c r="P839" s="365"/>
      <c r="Q839" s="429">
        <v>17</v>
      </c>
      <c r="R839" s="429">
        <v>61</v>
      </c>
      <c r="S839" s="76"/>
      <c r="T839" s="422"/>
      <c r="U839" s="430">
        <v>16.200000000000003</v>
      </c>
      <c r="V839" s="430">
        <v>60.290999999999997</v>
      </c>
      <c r="W839"/>
      <c r="X839"/>
      <c r="Y839"/>
      <c r="Z839"/>
      <c r="AA839"/>
      <c r="AB839"/>
      <c r="AC839"/>
      <c r="AD839"/>
      <c r="AE839"/>
      <c r="AF83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</row>
    <row r="840" spans="1:58" ht="13" customHeight="1" x14ac:dyDescent="0.25">
      <c r="A840"/>
      <c r="B840" s="357" t="s">
        <v>2589</v>
      </c>
      <c r="C840" s="357" t="s">
        <v>2590</v>
      </c>
      <c r="D840" s="355" t="s">
        <v>647</v>
      </c>
      <c r="E840" s="355"/>
      <c r="F840" s="414" t="s">
        <v>762</v>
      </c>
      <c r="G840" s="415"/>
      <c r="H840" s="416">
        <v>25</v>
      </c>
      <c r="I840" s="392"/>
      <c r="J840" s="392"/>
      <c r="K840" s="76"/>
      <c r="L840" s="429">
        <f>(H840*2.7)</f>
        <v>67.5</v>
      </c>
      <c r="M840" s="429">
        <f>(I840*2.7)</f>
        <v>0</v>
      </c>
      <c r="N840" s="429">
        <f>(J840*2.7)</f>
        <v>0</v>
      </c>
      <c r="O840" s="76"/>
      <c r="P840" s="429">
        <v>68</v>
      </c>
      <c r="Q840" s="365"/>
      <c r="R840" s="365"/>
      <c r="S840" s="76"/>
      <c r="T840" s="430">
        <v>67.5</v>
      </c>
      <c r="U840" s="420"/>
      <c r="V840" s="420"/>
      <c r="W840"/>
      <c r="X840"/>
      <c r="Y840"/>
      <c r="Z840"/>
      <c r="AA840"/>
      <c r="AB840"/>
      <c r="AC840"/>
      <c r="AD840"/>
      <c r="AE840"/>
      <c r="AF840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</row>
    <row r="841" spans="1:58" ht="13" customHeight="1" x14ac:dyDescent="0.25">
      <c r="A841"/>
      <c r="B841" s="357" t="s">
        <v>3241</v>
      </c>
      <c r="C841" s="356" t="s">
        <v>3189</v>
      </c>
      <c r="D841" s="355" t="s">
        <v>647</v>
      </c>
      <c r="E841" s="355"/>
      <c r="F841" s="414" t="s">
        <v>743</v>
      </c>
      <c r="G841" s="415"/>
      <c r="H841" s="523"/>
      <c r="I841" s="355">
        <v>0</v>
      </c>
      <c r="J841" s="355">
        <v>4.33</v>
      </c>
      <c r="K841" s="76"/>
      <c r="L841" s="429">
        <f>(H841*2.7)</f>
        <v>0</v>
      </c>
      <c r="M841" s="429">
        <f>(I841*2.7)</f>
        <v>0</v>
      </c>
      <c r="N841" s="429">
        <f>(J841*2.7)</f>
        <v>11.691000000000001</v>
      </c>
      <c r="O841" s="76"/>
      <c r="P841" s="365"/>
      <c r="Q841" s="429">
        <f>(M841*$L$1)</f>
        <v>0</v>
      </c>
      <c r="R841" s="429">
        <v>12</v>
      </c>
      <c r="S841" s="76"/>
      <c r="T841" s="422"/>
      <c r="U841" s="430">
        <v>0</v>
      </c>
      <c r="V841" s="430">
        <v>11.691000000000001</v>
      </c>
      <c r="W841"/>
      <c r="X841"/>
      <c r="Y841"/>
      <c r="Z841"/>
      <c r="AA841"/>
      <c r="AB841"/>
      <c r="AC841"/>
      <c r="AD841"/>
      <c r="AE841"/>
      <c r="AF841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</row>
    <row r="842" spans="1:58" ht="13" customHeight="1" x14ac:dyDescent="0.25">
      <c r="A842"/>
      <c r="B842" s="357" t="s">
        <v>4947</v>
      </c>
      <c r="C842" s="357" t="s">
        <v>4948</v>
      </c>
      <c r="D842" s="355" t="s">
        <v>756</v>
      </c>
      <c r="E842" s="355"/>
      <c r="F842" s="414" t="s">
        <v>765</v>
      </c>
      <c r="G842" s="415"/>
      <c r="H842" s="416">
        <v>26</v>
      </c>
      <c r="I842" s="392"/>
      <c r="J842" s="392"/>
      <c r="K842" s="76"/>
      <c r="L842" s="429">
        <f>(H842*2.7)</f>
        <v>70.2</v>
      </c>
      <c r="M842" s="429">
        <f>(I842*2.7)</f>
        <v>0</v>
      </c>
      <c r="N842" s="429">
        <f>(J842*2.7)</f>
        <v>0</v>
      </c>
      <c r="O842" s="76"/>
      <c r="P842" s="365"/>
      <c r="Q842" s="429"/>
      <c r="R842" s="429"/>
      <c r="S842" s="76"/>
      <c r="T842" s="430">
        <f>(L842)</f>
        <v>70.2</v>
      </c>
      <c r="U842" s="420"/>
      <c r="V842" s="420"/>
      <c r="W842"/>
      <c r="X842"/>
      <c r="Y842"/>
      <c r="Z842"/>
      <c r="AA842"/>
      <c r="AB842"/>
      <c r="AC842"/>
      <c r="AD842"/>
      <c r="AE842"/>
      <c r="AF842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</row>
    <row r="843" spans="1:58" ht="13" customHeight="1" x14ac:dyDescent="0.25">
      <c r="A843"/>
      <c r="B843" s="356" t="s">
        <v>4061</v>
      </c>
      <c r="C843" s="356" t="s">
        <v>4062</v>
      </c>
      <c r="D843" s="355" t="s">
        <v>776</v>
      </c>
      <c r="E843" s="355"/>
      <c r="F843" s="414" t="s">
        <v>3608</v>
      </c>
      <c r="G843" s="415"/>
      <c r="H843" s="416">
        <v>34</v>
      </c>
      <c r="I843" s="392"/>
      <c r="J843" s="392"/>
      <c r="K843" s="76"/>
      <c r="L843" s="429">
        <f>(H843*2.7)</f>
        <v>91.800000000000011</v>
      </c>
      <c r="M843" s="365"/>
      <c r="N843" s="365"/>
      <c r="O843" s="76"/>
      <c r="P843" s="429">
        <v>92</v>
      </c>
      <c r="Q843" s="365"/>
      <c r="R843" s="365"/>
      <c r="S843" s="76"/>
      <c r="T843" s="430">
        <v>91.800000000000011</v>
      </c>
      <c r="U843" s="420"/>
      <c r="V843" s="420"/>
      <c r="W843"/>
      <c r="X843"/>
      <c r="Y843"/>
      <c r="Z843"/>
      <c r="AA843"/>
      <c r="AB843"/>
      <c r="AC843"/>
      <c r="AD843"/>
      <c r="AE843"/>
      <c r="AF843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</row>
    <row r="844" spans="1:58" ht="13" customHeight="1" x14ac:dyDescent="0.25">
      <c r="A844"/>
      <c r="B844" s="356" t="s">
        <v>4951</v>
      </c>
      <c r="C844" s="356" t="s">
        <v>4952</v>
      </c>
      <c r="D844" s="355" t="s">
        <v>776</v>
      </c>
      <c r="E844" s="358"/>
      <c r="F844" s="424" t="s">
        <v>746</v>
      </c>
      <c r="G844" s="425"/>
      <c r="H844" s="416">
        <v>46</v>
      </c>
      <c r="I844" s="392"/>
      <c r="J844" s="392"/>
      <c r="K844" s="76"/>
      <c r="L844" s="429">
        <f>(H844*2.7)</f>
        <v>124.2</v>
      </c>
      <c r="M844" s="429">
        <f>(I844*2.7)</f>
        <v>0</v>
      </c>
      <c r="N844" s="429">
        <f>(J844*2.7)</f>
        <v>0</v>
      </c>
      <c r="O844" s="76"/>
      <c r="P844" s="429"/>
      <c r="Q844" s="365"/>
      <c r="R844" s="365"/>
      <c r="S844" s="76"/>
      <c r="T844" s="430">
        <f>(L844)</f>
        <v>124.2</v>
      </c>
      <c r="U844" s="420"/>
      <c r="V844" s="420"/>
      <c r="W844"/>
      <c r="X844"/>
      <c r="Y844"/>
      <c r="Z844"/>
      <c r="AA844"/>
      <c r="AB844"/>
      <c r="AC844"/>
      <c r="AD844"/>
      <c r="AE844"/>
      <c r="AF844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</row>
    <row r="845" spans="1:58" ht="13" customHeight="1" x14ac:dyDescent="0.25">
      <c r="A845"/>
      <c r="B845" s="356" t="s">
        <v>773</v>
      </c>
      <c r="C845" s="356" t="s">
        <v>3217</v>
      </c>
      <c r="D845" s="355" t="s">
        <v>745</v>
      </c>
      <c r="E845" s="355"/>
      <c r="F845" s="414" t="s">
        <v>743</v>
      </c>
      <c r="G845" s="415"/>
      <c r="H845" s="523"/>
      <c r="I845" s="358">
        <v>0</v>
      </c>
      <c r="J845" s="358">
        <v>19.670000000000002</v>
      </c>
      <c r="K845" s="76"/>
      <c r="L845" s="429">
        <f>(H845*2.7)</f>
        <v>0</v>
      </c>
      <c r="M845" s="429">
        <f>(I845*$L$1)</f>
        <v>0</v>
      </c>
      <c r="N845" s="429">
        <f>(J845*$M$1)</f>
        <v>0</v>
      </c>
      <c r="O845" s="76"/>
      <c r="P845" s="365"/>
      <c r="Q845" s="429">
        <f>(M845*$L$1)</f>
        <v>0</v>
      </c>
      <c r="R845" s="429">
        <v>54</v>
      </c>
      <c r="S845" s="76"/>
      <c r="T845" s="422"/>
      <c r="U845" s="430">
        <v>0</v>
      </c>
      <c r="V845" s="430">
        <v>53.109000000000009</v>
      </c>
      <c r="W845"/>
      <c r="X845"/>
      <c r="Y845"/>
      <c r="Z845"/>
      <c r="AA845"/>
      <c r="AB845"/>
      <c r="AC845"/>
      <c r="AD845"/>
      <c r="AE845"/>
      <c r="AF845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</row>
    <row r="846" spans="1:58" ht="13" customHeight="1" x14ac:dyDescent="0.25">
      <c r="A846"/>
      <c r="B846" s="356" t="s">
        <v>773</v>
      </c>
      <c r="C846" s="356" t="s">
        <v>611</v>
      </c>
      <c r="D846" s="355" t="s">
        <v>763</v>
      </c>
      <c r="E846" s="355"/>
      <c r="F846" s="414" t="s">
        <v>754</v>
      </c>
      <c r="G846" s="415"/>
      <c r="H846" s="523"/>
      <c r="I846" s="355">
        <v>6</v>
      </c>
      <c r="J846" s="355">
        <v>39</v>
      </c>
      <c r="K846" s="76"/>
      <c r="L846" s="429">
        <f>(H846*2.7)</f>
        <v>0</v>
      </c>
      <c r="M846" s="429">
        <f>(I846*2.7)</f>
        <v>16.200000000000003</v>
      </c>
      <c r="N846" s="429">
        <f>(J846*2.7)</f>
        <v>105.30000000000001</v>
      </c>
      <c r="O846" s="76"/>
      <c r="P846" s="365"/>
      <c r="Q846" s="429">
        <v>17</v>
      </c>
      <c r="R846" s="429">
        <v>106</v>
      </c>
      <c r="S846" s="76"/>
      <c r="T846" s="422"/>
      <c r="U846" s="430">
        <v>16.200000000000003</v>
      </c>
      <c r="V846" s="430">
        <v>105.30000000000001</v>
      </c>
      <c r="W846"/>
      <c r="X846"/>
      <c r="Y846"/>
      <c r="Z846"/>
      <c r="AA846"/>
      <c r="AB846"/>
      <c r="AC846"/>
      <c r="AD846"/>
      <c r="AE846"/>
      <c r="AF846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</row>
    <row r="847" spans="1:58" ht="13" customHeight="1" x14ac:dyDescent="0.25">
      <c r="A847"/>
      <c r="B847" s="357" t="s">
        <v>773</v>
      </c>
      <c r="C847" s="356" t="s">
        <v>3223</v>
      </c>
      <c r="D847" s="355" t="s">
        <v>818</v>
      </c>
      <c r="E847" s="355"/>
      <c r="F847" s="414" t="s">
        <v>754</v>
      </c>
      <c r="G847" s="415"/>
      <c r="H847" s="523"/>
      <c r="I847" s="355">
        <v>8</v>
      </c>
      <c r="J847" s="355">
        <v>26.33</v>
      </c>
      <c r="K847" s="76"/>
      <c r="L847" s="429">
        <f>(H847*2.7)</f>
        <v>0</v>
      </c>
      <c r="M847" s="429">
        <f>(I847*$L$1)</f>
        <v>0</v>
      </c>
      <c r="N847" s="429">
        <f>(J847*$M$1)</f>
        <v>0</v>
      </c>
      <c r="O847" s="76"/>
      <c r="P847" s="365"/>
      <c r="Q847" s="429">
        <v>22</v>
      </c>
      <c r="R847" s="429">
        <v>72</v>
      </c>
      <c r="S847" s="76"/>
      <c r="T847" s="422"/>
      <c r="U847" s="430">
        <v>21.6</v>
      </c>
      <c r="V847" s="430">
        <v>71.090999999999994</v>
      </c>
      <c r="W847"/>
      <c r="X847"/>
      <c r="Y847"/>
      <c r="Z847"/>
      <c r="AA847"/>
      <c r="AB847"/>
      <c r="AC847"/>
      <c r="AD847"/>
      <c r="AE847"/>
      <c r="AF847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</row>
    <row r="848" spans="1:58" ht="13" customHeight="1" x14ac:dyDescent="0.35">
      <c r="A848"/>
      <c r="B848" s="356" t="s">
        <v>2565</v>
      </c>
      <c r="C848" s="356" t="s">
        <v>579</v>
      </c>
      <c r="D848" s="355" t="s">
        <v>651</v>
      </c>
      <c r="E848" s="355"/>
      <c r="F848" s="414" t="s">
        <v>743</v>
      </c>
      <c r="G848" s="415"/>
      <c r="H848" s="421"/>
      <c r="I848" s="432" t="s">
        <v>4813</v>
      </c>
      <c r="J848" s="433" t="s">
        <v>4814</v>
      </c>
      <c r="K848" s="434"/>
      <c r="L848" s="417">
        <f>(H848*2.7)</f>
        <v>0</v>
      </c>
      <c r="M848" s="436"/>
      <c r="N848" s="436"/>
      <c r="O848" s="437"/>
      <c r="P848" s="435"/>
      <c r="Q848" s="436"/>
      <c r="R848" s="436"/>
      <c r="S848" s="437" t="s">
        <v>4815</v>
      </c>
      <c r="T848" s="422"/>
      <c r="U848" s="438" t="s">
        <v>4816</v>
      </c>
      <c r="V848" s="438" t="s">
        <v>4817</v>
      </c>
      <c r="W848"/>
      <c r="X848"/>
      <c r="Y848"/>
      <c r="Z848"/>
      <c r="AA848"/>
      <c r="AB848"/>
      <c r="AC848"/>
      <c r="AD848"/>
      <c r="AE848"/>
      <c r="AF848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</row>
    <row r="849" spans="1:58" ht="13" customHeight="1" x14ac:dyDescent="0.25">
      <c r="A849"/>
      <c r="B849" s="357" t="s">
        <v>3540</v>
      </c>
      <c r="C849" s="357" t="s">
        <v>1277</v>
      </c>
      <c r="D849" s="355" t="s">
        <v>647</v>
      </c>
      <c r="E849" s="355"/>
      <c r="F849" s="414" t="s">
        <v>746</v>
      </c>
      <c r="G849" s="415"/>
      <c r="H849" s="416">
        <v>29</v>
      </c>
      <c r="I849" s="392"/>
      <c r="J849" s="392"/>
      <c r="K849" s="76"/>
      <c r="L849" s="429">
        <f>(H849*2.7)</f>
        <v>78.300000000000011</v>
      </c>
      <c r="M849" s="365"/>
      <c r="N849" s="365"/>
      <c r="O849" s="76"/>
      <c r="P849" s="429">
        <v>79</v>
      </c>
      <c r="Q849" s="365"/>
      <c r="R849" s="365"/>
      <c r="S849" s="76"/>
      <c r="T849" s="430">
        <v>78.300000000000011</v>
      </c>
      <c r="U849" s="420"/>
      <c r="V849" s="420"/>
      <c r="W849"/>
      <c r="X849"/>
      <c r="Y849"/>
      <c r="Z849"/>
      <c r="AA849"/>
      <c r="AB849"/>
      <c r="AC849"/>
      <c r="AD849"/>
      <c r="AE849"/>
      <c r="AF84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</row>
    <row r="850" spans="1:58" ht="13" customHeight="1" x14ac:dyDescent="0.25">
      <c r="A850"/>
      <c r="B850" s="357" t="s">
        <v>4955</v>
      </c>
      <c r="C850" s="357" t="s">
        <v>4956</v>
      </c>
      <c r="D850" s="355" t="s">
        <v>768</v>
      </c>
      <c r="E850" s="355"/>
      <c r="F850" s="414" t="s">
        <v>793</v>
      </c>
      <c r="G850" s="415"/>
      <c r="H850" s="416">
        <v>24</v>
      </c>
      <c r="I850" s="392"/>
      <c r="J850" s="392"/>
      <c r="K850" s="76"/>
      <c r="L850" s="429">
        <f>(H850*2.7)</f>
        <v>64.800000000000011</v>
      </c>
      <c r="M850" s="429">
        <f>(I850*2.7)</f>
        <v>0</v>
      </c>
      <c r="N850" s="429">
        <f>(J850*2.7)</f>
        <v>0</v>
      </c>
      <c r="O850" s="76"/>
      <c r="P850" s="365"/>
      <c r="Q850" s="429"/>
      <c r="R850" s="429"/>
      <c r="S850" s="76"/>
      <c r="T850" s="430">
        <f>(L850)</f>
        <v>64.800000000000011</v>
      </c>
      <c r="U850" s="420"/>
      <c r="V850" s="420"/>
      <c r="W850"/>
      <c r="X850"/>
      <c r="Y850"/>
      <c r="Z850"/>
      <c r="AA850"/>
      <c r="AB850"/>
      <c r="AC850"/>
      <c r="AD850"/>
      <c r="AE850"/>
      <c r="AF850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</row>
    <row r="851" spans="1:58" ht="13" customHeight="1" x14ac:dyDescent="0.25">
      <c r="A851"/>
      <c r="B851" s="357" t="s">
        <v>3583</v>
      </c>
      <c r="C851" s="357" t="s">
        <v>792</v>
      </c>
      <c r="D851" s="355" t="s">
        <v>776</v>
      </c>
      <c r="E851" s="355"/>
      <c r="F851" s="414" t="s">
        <v>743</v>
      </c>
      <c r="G851" s="415"/>
      <c r="H851" s="523"/>
      <c r="I851" s="355">
        <v>0</v>
      </c>
      <c r="J851" s="355">
        <v>10.33</v>
      </c>
      <c r="K851" s="76"/>
      <c r="L851" s="429">
        <f>(H851*2.7)</f>
        <v>0</v>
      </c>
      <c r="M851" s="429">
        <f>(I851*$L$1)</f>
        <v>0</v>
      </c>
      <c r="N851" s="429">
        <f>(J851*$M$1)</f>
        <v>0</v>
      </c>
      <c r="O851" s="76"/>
      <c r="P851" s="365"/>
      <c r="Q851" s="429">
        <f>(M851*$L$1)</f>
        <v>0</v>
      </c>
      <c r="R851" s="429">
        <v>28</v>
      </c>
      <c r="S851" s="76"/>
      <c r="T851" s="422"/>
      <c r="U851" s="430">
        <v>0</v>
      </c>
      <c r="V851" s="430">
        <v>27.891000000000002</v>
      </c>
      <c r="W851"/>
      <c r="X851"/>
      <c r="Y851"/>
      <c r="Z851"/>
      <c r="AA851"/>
      <c r="AB851"/>
      <c r="AC851"/>
      <c r="AD851"/>
      <c r="AE851"/>
      <c r="AF851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</row>
    <row r="852" spans="1:58" ht="13" customHeight="1" x14ac:dyDescent="0.25">
      <c r="A852"/>
      <c r="B852" s="356" t="s">
        <v>138</v>
      </c>
      <c r="C852" s="356" t="s">
        <v>684</v>
      </c>
      <c r="D852" s="355" t="s">
        <v>667</v>
      </c>
      <c r="E852" s="358"/>
      <c r="F852" s="414" t="s">
        <v>746</v>
      </c>
      <c r="G852" s="415"/>
      <c r="H852" s="416">
        <v>37</v>
      </c>
      <c r="I852" s="418"/>
      <c r="J852" s="418"/>
      <c r="K852" s="76"/>
      <c r="L852" s="417">
        <f>(H852*2.7)</f>
        <v>99.9</v>
      </c>
      <c r="M852" s="418"/>
      <c r="N852" s="418"/>
      <c r="O852"/>
      <c r="P852" s="417">
        <v>100</v>
      </c>
      <c r="Q852" s="418"/>
      <c r="R852" s="418"/>
      <c r="S852"/>
      <c r="T852" s="419">
        <v>99.9</v>
      </c>
      <c r="U852" s="420"/>
      <c r="V852" s="420"/>
      <c r="W852"/>
      <c r="X852"/>
      <c r="Y852"/>
      <c r="Z852"/>
      <c r="AA852"/>
      <c r="AB852"/>
      <c r="AC852"/>
      <c r="AD852"/>
      <c r="AE852"/>
      <c r="AF852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</row>
    <row r="853" spans="1:58" ht="13" customHeight="1" x14ac:dyDescent="0.25">
      <c r="A853"/>
      <c r="B853" s="357" t="s">
        <v>682</v>
      </c>
      <c r="C853" s="357" t="s">
        <v>797</v>
      </c>
      <c r="D853" s="355" t="s">
        <v>903</v>
      </c>
      <c r="E853" s="355"/>
      <c r="F853" s="414" t="s">
        <v>3608</v>
      </c>
      <c r="G853" s="415"/>
      <c r="H853" s="416">
        <v>34</v>
      </c>
      <c r="I853" s="392"/>
      <c r="J853" s="392"/>
      <c r="K853" s="76"/>
      <c r="L853" s="429">
        <f>(H853*2.7)</f>
        <v>91.800000000000011</v>
      </c>
      <c r="M853" s="365"/>
      <c r="N853" s="365"/>
      <c r="O853" s="76"/>
      <c r="P853" s="429">
        <v>92</v>
      </c>
      <c r="Q853" s="365"/>
      <c r="R853" s="365"/>
      <c r="S853" s="76"/>
      <c r="T853" s="430">
        <v>91.800000000000011</v>
      </c>
      <c r="U853" s="420"/>
      <c r="V853" s="420"/>
      <c r="W853"/>
      <c r="X853"/>
      <c r="Y853"/>
      <c r="Z853"/>
      <c r="AA853"/>
      <c r="AB853"/>
      <c r="AC853"/>
      <c r="AD853"/>
      <c r="AE853"/>
      <c r="AF853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</row>
    <row r="854" spans="1:58" ht="13" customHeight="1" x14ac:dyDescent="0.25">
      <c r="A854"/>
      <c r="B854" s="356" t="s">
        <v>4959</v>
      </c>
      <c r="C854" s="356" t="s">
        <v>611</v>
      </c>
      <c r="D854" s="355" t="s">
        <v>748</v>
      </c>
      <c r="E854" s="358"/>
      <c r="F854" s="424" t="s">
        <v>746</v>
      </c>
      <c r="G854" s="425"/>
      <c r="H854" s="416">
        <v>22</v>
      </c>
      <c r="I854" s="392"/>
      <c r="J854" s="392"/>
      <c r="K854" s="76"/>
      <c r="L854" s="429">
        <f>(H854*2.7)</f>
        <v>59.400000000000006</v>
      </c>
      <c r="M854" s="429">
        <f>(I854*2.7)</f>
        <v>0</v>
      </c>
      <c r="N854" s="429">
        <f>(J854*2.7)</f>
        <v>0</v>
      </c>
      <c r="O854" s="76"/>
      <c r="P854" s="429"/>
      <c r="Q854" s="365"/>
      <c r="R854" s="365"/>
      <c r="S854" s="76"/>
      <c r="T854" s="430">
        <f>(L854)</f>
        <v>59.400000000000006</v>
      </c>
      <c r="U854" s="420"/>
      <c r="V854" s="420"/>
      <c r="W854"/>
      <c r="X854"/>
      <c r="Y854"/>
      <c r="Z854"/>
      <c r="AA854"/>
      <c r="AB854"/>
      <c r="AC854"/>
      <c r="AD854"/>
      <c r="AE854"/>
      <c r="AF854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</row>
    <row r="855" spans="1:58" ht="13" customHeight="1" x14ac:dyDescent="0.25">
      <c r="A855"/>
      <c r="B855" s="357" t="s">
        <v>4960</v>
      </c>
      <c r="C855" s="357" t="s">
        <v>969</v>
      </c>
      <c r="D855" s="355" t="s">
        <v>784</v>
      </c>
      <c r="E855" s="355"/>
      <c r="F855" s="414" t="s">
        <v>746</v>
      </c>
      <c r="G855" s="415"/>
      <c r="H855" s="416">
        <v>16</v>
      </c>
      <c r="I855" s="392"/>
      <c r="J855" s="392"/>
      <c r="K855" s="76"/>
      <c r="L855" s="429">
        <f>(H855*2.7)</f>
        <v>43.2</v>
      </c>
      <c r="M855" s="429">
        <f>(I855*2.7)</f>
        <v>0</v>
      </c>
      <c r="N855" s="429">
        <f>(J855*2.7)</f>
        <v>0</v>
      </c>
      <c r="O855" s="76"/>
      <c r="P855" s="365"/>
      <c r="Q855" s="429"/>
      <c r="R855" s="429"/>
      <c r="S855" s="76"/>
      <c r="T855" s="430">
        <f>(L855)</f>
        <v>43.2</v>
      </c>
      <c r="U855" s="420"/>
      <c r="V855" s="420"/>
      <c r="W855"/>
      <c r="X855"/>
      <c r="Y855"/>
      <c r="Z855"/>
      <c r="AA855"/>
      <c r="AB855"/>
      <c r="AC855"/>
      <c r="AD855"/>
      <c r="AE855"/>
      <c r="AF855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</row>
    <row r="856" spans="1:58" ht="13" customHeight="1" x14ac:dyDescent="0.25">
      <c r="A856"/>
      <c r="B856" s="357" t="s">
        <v>140</v>
      </c>
      <c r="C856" s="357" t="s">
        <v>699</v>
      </c>
      <c r="D856" s="355" t="s">
        <v>761</v>
      </c>
      <c r="E856" s="355"/>
      <c r="F856" s="414" t="s">
        <v>762</v>
      </c>
      <c r="G856" s="415"/>
      <c r="H856" s="416">
        <v>24</v>
      </c>
      <c r="I856" s="392"/>
      <c r="J856" s="392"/>
      <c r="K856" s="76"/>
      <c r="L856" s="429">
        <f>(H856*2.7)</f>
        <v>64.800000000000011</v>
      </c>
      <c r="M856" s="429">
        <f>(I856*2.7)</f>
        <v>0</v>
      </c>
      <c r="N856" s="429">
        <f>(J856*2.7)</f>
        <v>0</v>
      </c>
      <c r="O856" s="76"/>
      <c r="P856" s="429">
        <v>65</v>
      </c>
      <c r="Q856" s="365"/>
      <c r="R856" s="365"/>
      <c r="S856" s="76"/>
      <c r="T856" s="430">
        <v>64.800000000000011</v>
      </c>
      <c r="U856" s="420"/>
      <c r="V856" s="420"/>
      <c r="W856"/>
      <c r="X856"/>
      <c r="Y856"/>
      <c r="Z856"/>
      <c r="AA856"/>
      <c r="AB856"/>
      <c r="AC856"/>
      <c r="AD856"/>
      <c r="AE856"/>
      <c r="AF856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</row>
    <row r="857" spans="1:58" ht="13" customHeight="1" x14ac:dyDescent="0.25">
      <c r="A857"/>
      <c r="B857" s="423" t="s">
        <v>3206</v>
      </c>
      <c r="C857" s="423" t="s">
        <v>661</v>
      </c>
      <c r="D857" s="355" t="s">
        <v>647</v>
      </c>
      <c r="E857" s="355"/>
      <c r="F857" s="414" t="s">
        <v>743</v>
      </c>
      <c r="G857" s="415"/>
      <c r="H857" s="523"/>
      <c r="I857" s="355">
        <v>0</v>
      </c>
      <c r="J857" s="355">
        <v>21.67</v>
      </c>
      <c r="K857" s="76"/>
      <c r="L857" s="429">
        <f>(H857*2.7)</f>
        <v>0</v>
      </c>
      <c r="M857" s="429">
        <f>(I857*2.7)</f>
        <v>0</v>
      </c>
      <c r="N857" s="429">
        <f>(J857*2.7)</f>
        <v>58.509000000000007</v>
      </c>
      <c r="O857" s="76"/>
      <c r="P857" s="365"/>
      <c r="Q857" s="429">
        <f>(M857*$L$1)</f>
        <v>0</v>
      </c>
      <c r="R857" s="429">
        <v>59</v>
      </c>
      <c r="S857" s="76"/>
      <c r="T857" s="422"/>
      <c r="U857" s="430">
        <v>0</v>
      </c>
      <c r="V857" s="430">
        <v>58.509000000000007</v>
      </c>
      <c r="W857"/>
      <c r="X857"/>
      <c r="Y857"/>
      <c r="Z857"/>
      <c r="AA857"/>
      <c r="AB857"/>
      <c r="AC857"/>
      <c r="AD857"/>
      <c r="AE857"/>
      <c r="AF857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</row>
    <row r="858" spans="1:58" ht="13" customHeight="1" x14ac:dyDescent="0.25">
      <c r="A858"/>
      <c r="B858" s="357" t="s">
        <v>2296</v>
      </c>
      <c r="C858" s="357" t="s">
        <v>2298</v>
      </c>
      <c r="D858" s="355" t="s">
        <v>903</v>
      </c>
      <c r="E858" s="358"/>
      <c r="F858" s="414" t="s">
        <v>746</v>
      </c>
      <c r="G858" s="415"/>
      <c r="H858" s="416">
        <v>32</v>
      </c>
      <c r="I858" s="392"/>
      <c r="J858" s="392"/>
      <c r="K858" s="76"/>
      <c r="L858" s="429">
        <f>(H858*2.7)</f>
        <v>86.4</v>
      </c>
      <c r="M858" s="365"/>
      <c r="N858" s="365"/>
      <c r="O858" s="76"/>
      <c r="P858" s="429">
        <v>87</v>
      </c>
      <c r="Q858" s="365"/>
      <c r="R858" s="365"/>
      <c r="S858" s="76"/>
      <c r="T858" s="430">
        <v>86.4</v>
      </c>
      <c r="U858" s="420"/>
      <c r="V858" s="420"/>
      <c r="W858"/>
      <c r="X858"/>
      <c r="Y858"/>
      <c r="Z858"/>
      <c r="AA858"/>
      <c r="AB858"/>
      <c r="AC858"/>
      <c r="AD858"/>
      <c r="AE858"/>
      <c r="AF858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</row>
    <row r="859" spans="1:58" ht="13" customHeight="1" x14ac:dyDescent="0.25">
      <c r="A859"/>
      <c r="B859" s="356" t="s">
        <v>4965</v>
      </c>
      <c r="C859" s="356" t="s">
        <v>789</v>
      </c>
      <c r="D859" s="355" t="s">
        <v>756</v>
      </c>
      <c r="E859" s="358"/>
      <c r="F859" s="424" t="s">
        <v>754</v>
      </c>
      <c r="G859" s="425"/>
      <c r="H859" s="523"/>
      <c r="I859" s="429">
        <v>6</v>
      </c>
      <c r="J859" s="429">
        <v>30</v>
      </c>
      <c r="K859" s="76"/>
      <c r="L859" s="429">
        <f>(H859*2.7)</f>
        <v>0</v>
      </c>
      <c r="M859" s="429">
        <f>(I859*2.7)</f>
        <v>16.200000000000003</v>
      </c>
      <c r="N859" s="429">
        <f>(J859*2.7)</f>
        <v>81</v>
      </c>
      <c r="O859" s="76"/>
      <c r="P859" s="429"/>
      <c r="Q859" s="365"/>
      <c r="R859" s="365"/>
      <c r="S859" s="76"/>
      <c r="T859" s="422"/>
      <c r="U859" s="430">
        <f>(M859)</f>
        <v>16.200000000000003</v>
      </c>
      <c r="V859" s="430">
        <f>(N859)</f>
        <v>81</v>
      </c>
      <c r="W859"/>
      <c r="X859"/>
      <c r="Y859"/>
      <c r="Z859"/>
      <c r="AA859"/>
      <c r="AB859"/>
      <c r="AC859"/>
      <c r="AD859"/>
      <c r="AE859"/>
      <c r="AF85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</row>
    <row r="860" spans="1:58" ht="13" customHeight="1" x14ac:dyDescent="0.25">
      <c r="A860"/>
      <c r="B860" s="356" t="s">
        <v>4041</v>
      </c>
      <c r="C860" s="356" t="s">
        <v>693</v>
      </c>
      <c r="D860" s="355" t="s">
        <v>769</v>
      </c>
      <c r="E860" s="355"/>
      <c r="F860" s="414" t="s">
        <v>3608</v>
      </c>
      <c r="G860" s="415"/>
      <c r="H860" s="416">
        <v>36</v>
      </c>
      <c r="I860" s="392"/>
      <c r="J860" s="392"/>
      <c r="K860" s="76"/>
      <c r="L860" s="429">
        <f>(H860*2.7)</f>
        <v>97.2</v>
      </c>
      <c r="M860" s="429">
        <f>(I860*2.7)</f>
        <v>0</v>
      </c>
      <c r="N860" s="429">
        <f>(J860*2.7)</f>
        <v>0</v>
      </c>
      <c r="O860" s="76"/>
      <c r="P860" s="429">
        <v>98</v>
      </c>
      <c r="Q860" s="365"/>
      <c r="R860" s="365"/>
      <c r="S860" s="76"/>
      <c r="T860" s="430">
        <v>97.2</v>
      </c>
      <c r="U860" s="420"/>
      <c r="V860" s="420"/>
      <c r="W860"/>
      <c r="X860"/>
      <c r="Y860"/>
      <c r="Z860"/>
      <c r="AA860"/>
      <c r="AB860"/>
      <c r="AC860"/>
      <c r="AD860"/>
      <c r="AE860"/>
      <c r="AF860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</row>
    <row r="861" spans="1:58" ht="13" customHeight="1" x14ac:dyDescent="0.25">
      <c r="A861"/>
      <c r="B861" s="357" t="s">
        <v>3160</v>
      </c>
      <c r="C861" s="357" t="s">
        <v>3893</v>
      </c>
      <c r="D861" s="355" t="s">
        <v>768</v>
      </c>
      <c r="E861" s="355"/>
      <c r="F861" s="414" t="s">
        <v>743</v>
      </c>
      <c r="G861" s="415"/>
      <c r="H861" s="523"/>
      <c r="I861" s="355">
        <v>0</v>
      </c>
      <c r="J861" s="355">
        <v>20.67</v>
      </c>
      <c r="K861" s="76"/>
      <c r="L861" s="429">
        <f>(H861*2.7)</f>
        <v>0</v>
      </c>
      <c r="M861" s="429">
        <f>(I861*$L$1)</f>
        <v>0</v>
      </c>
      <c r="N861" s="429">
        <f>(J861*$M$1)</f>
        <v>0</v>
      </c>
      <c r="O861" s="76"/>
      <c r="P861" s="365"/>
      <c r="Q861" s="429">
        <f>(M861*$L$1)</f>
        <v>0</v>
      </c>
      <c r="R861" s="429">
        <v>56</v>
      </c>
      <c r="S861" s="76"/>
      <c r="T861" s="422"/>
      <c r="U861" s="430">
        <v>0</v>
      </c>
      <c r="V861" s="430">
        <v>55.809000000000012</v>
      </c>
      <c r="W861"/>
      <c r="X861"/>
      <c r="Y861"/>
      <c r="Z861"/>
      <c r="AA861"/>
      <c r="AB861"/>
      <c r="AC861"/>
      <c r="AD861"/>
      <c r="AE861"/>
      <c r="AF861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</row>
    <row r="862" spans="1:58" ht="13" customHeight="1" x14ac:dyDescent="0.25">
      <c r="A862"/>
      <c r="B862" s="356" t="s">
        <v>3579</v>
      </c>
      <c r="C862" s="356" t="s">
        <v>4084</v>
      </c>
      <c r="D862" s="355" t="s">
        <v>783</v>
      </c>
      <c r="E862" s="355"/>
      <c r="F862" s="414" t="s">
        <v>762</v>
      </c>
      <c r="G862" s="415"/>
      <c r="H862" s="416">
        <v>19</v>
      </c>
      <c r="I862" s="392"/>
      <c r="J862" s="392"/>
      <c r="K862" s="76"/>
      <c r="L862" s="429">
        <f>(H862*2.7)</f>
        <v>51.300000000000004</v>
      </c>
      <c r="M862" s="365"/>
      <c r="N862" s="365"/>
      <c r="O862" s="76"/>
      <c r="P862" s="429">
        <v>52</v>
      </c>
      <c r="Q862" s="365"/>
      <c r="R862" s="365"/>
      <c r="S862" s="76"/>
      <c r="T862" s="430">
        <v>51.300000000000004</v>
      </c>
      <c r="U862" s="420"/>
      <c r="V862" s="420"/>
      <c r="W862"/>
      <c r="X862"/>
      <c r="Y862"/>
      <c r="Z862"/>
      <c r="AA862"/>
      <c r="AB862"/>
      <c r="AC862"/>
      <c r="AD862"/>
      <c r="AE862"/>
      <c r="AF862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</row>
    <row r="863" spans="1:58" ht="13" customHeight="1" x14ac:dyDescent="0.25">
      <c r="A863"/>
      <c r="B863" s="356" t="s">
        <v>4024</v>
      </c>
      <c r="C863" s="356" t="s">
        <v>4025</v>
      </c>
      <c r="D863" s="355" t="s">
        <v>647</v>
      </c>
      <c r="E863" s="355"/>
      <c r="F863" s="414" t="s">
        <v>746</v>
      </c>
      <c r="G863" s="415"/>
      <c r="H863" s="426">
        <v>36</v>
      </c>
      <c r="I863" s="418"/>
      <c r="J863" s="418"/>
      <c r="K863" s="76"/>
      <c r="L863" s="417">
        <f>(H863*2.7)</f>
        <v>97.2</v>
      </c>
      <c r="M863" s="418"/>
      <c r="N863" s="418"/>
      <c r="O863"/>
      <c r="P863" s="417">
        <v>98</v>
      </c>
      <c r="Q863" s="418"/>
      <c r="R863" s="418"/>
      <c r="S863"/>
      <c r="T863" s="419">
        <v>97.2</v>
      </c>
      <c r="U863" s="420"/>
      <c r="V863" s="420"/>
      <c r="W863"/>
      <c r="X863"/>
      <c r="Y863"/>
      <c r="Z863"/>
      <c r="AA863"/>
      <c r="AB863"/>
      <c r="AC863"/>
      <c r="AD863"/>
      <c r="AE863"/>
      <c r="AF863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</row>
    <row r="864" spans="1:58" ht="13" customHeight="1" x14ac:dyDescent="0.25">
      <c r="A864"/>
      <c r="B864" s="356" t="s">
        <v>4972</v>
      </c>
      <c r="C864" s="356" t="s">
        <v>4973</v>
      </c>
      <c r="D864" s="355" t="s">
        <v>735</v>
      </c>
      <c r="E864" s="358"/>
      <c r="F864" s="424" t="s">
        <v>743</v>
      </c>
      <c r="G864" s="425"/>
      <c r="H864" s="523"/>
      <c r="I864" s="429">
        <v>0</v>
      </c>
      <c r="J864" s="429">
        <v>12</v>
      </c>
      <c r="K864" s="76"/>
      <c r="L864" s="429">
        <f>(H864*2.7)</f>
        <v>0</v>
      </c>
      <c r="M864" s="429">
        <f>(I864*2.7)</f>
        <v>0</v>
      </c>
      <c r="N864" s="429">
        <f>(J864*2.7)</f>
        <v>32.400000000000006</v>
      </c>
      <c r="O864" s="76"/>
      <c r="P864" s="429"/>
      <c r="Q864" s="365"/>
      <c r="R864" s="365"/>
      <c r="S864" s="76"/>
      <c r="T864" s="422"/>
      <c r="U864" s="430">
        <f>(M864)</f>
        <v>0</v>
      </c>
      <c r="V864" s="430">
        <f>(N864)</f>
        <v>32.400000000000006</v>
      </c>
      <c r="W864"/>
      <c r="X864"/>
      <c r="Y864"/>
      <c r="Z864"/>
      <c r="AA864"/>
      <c r="AB864"/>
      <c r="AC864"/>
      <c r="AD864"/>
      <c r="AE864"/>
      <c r="AF864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</row>
    <row r="865" spans="1:58" ht="13" customHeight="1" x14ac:dyDescent="0.25">
      <c r="A865"/>
      <c r="B865" s="357" t="s">
        <v>4975</v>
      </c>
      <c r="C865" s="357" t="s">
        <v>4976</v>
      </c>
      <c r="D865" s="355" t="s">
        <v>735</v>
      </c>
      <c r="E865" s="355"/>
      <c r="F865" s="414" t="s">
        <v>743</v>
      </c>
      <c r="G865" s="415"/>
      <c r="H865" s="523"/>
      <c r="I865" s="355">
        <v>0</v>
      </c>
      <c r="J865" s="355">
        <v>13.33</v>
      </c>
      <c r="K865" s="76"/>
      <c r="L865" s="429">
        <f>(H865*2.7)</f>
        <v>0</v>
      </c>
      <c r="M865" s="429">
        <f>(I865*2.7)</f>
        <v>0</v>
      </c>
      <c r="N865" s="429">
        <f>(J865*2.7)</f>
        <v>35.991</v>
      </c>
      <c r="O865" s="76"/>
      <c r="P865" s="365"/>
      <c r="Q865" s="429"/>
      <c r="R865" s="429"/>
      <c r="S865" s="76"/>
      <c r="T865" s="422"/>
      <c r="U865" s="430">
        <f>(M865)</f>
        <v>0</v>
      </c>
      <c r="V865" s="430">
        <f>(N865)</f>
        <v>35.991</v>
      </c>
      <c r="W865"/>
      <c r="X865"/>
      <c r="Y865"/>
      <c r="Z865"/>
      <c r="AA865"/>
      <c r="AB865"/>
      <c r="AC865"/>
      <c r="AD865"/>
      <c r="AE865"/>
      <c r="AF865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</row>
    <row r="866" spans="1:58" ht="13" customHeight="1" x14ac:dyDescent="0.25">
      <c r="A866"/>
      <c r="B866" s="357" t="s">
        <v>4977</v>
      </c>
      <c r="C866" s="357" t="s">
        <v>1398</v>
      </c>
      <c r="D866" s="355" t="s">
        <v>776</v>
      </c>
      <c r="E866" s="355"/>
      <c r="F866" s="414" t="s">
        <v>743</v>
      </c>
      <c r="G866" s="415"/>
      <c r="H866" s="523"/>
      <c r="I866" s="355">
        <v>0</v>
      </c>
      <c r="J866" s="355">
        <v>20</v>
      </c>
      <c r="K866" s="76"/>
      <c r="L866" s="429">
        <f>(H866*2.7)</f>
        <v>0</v>
      </c>
      <c r="M866" s="429">
        <f>(I866*2.7)</f>
        <v>0</v>
      </c>
      <c r="N866" s="429">
        <f>(J866*2.7)</f>
        <v>54</v>
      </c>
      <c r="O866" s="76"/>
      <c r="P866" s="365"/>
      <c r="Q866" s="429"/>
      <c r="R866" s="429"/>
      <c r="S866" s="76"/>
      <c r="T866" s="422"/>
      <c r="U866" s="430">
        <f>(M866)</f>
        <v>0</v>
      </c>
      <c r="V866" s="430">
        <f>(N866)</f>
        <v>54</v>
      </c>
      <c r="W866"/>
      <c r="X866"/>
      <c r="Y866"/>
      <c r="Z866"/>
      <c r="AA866"/>
      <c r="AB866"/>
      <c r="AC866"/>
      <c r="AD866"/>
      <c r="AE866"/>
      <c r="AF866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</row>
    <row r="867" spans="1:58" ht="13" customHeight="1" x14ac:dyDescent="0.25">
      <c r="A867"/>
      <c r="B867" s="356" t="s">
        <v>4076</v>
      </c>
      <c r="C867" s="356" t="s">
        <v>724</v>
      </c>
      <c r="D867" s="355" t="s">
        <v>761</v>
      </c>
      <c r="E867" s="355"/>
      <c r="F867" s="414" t="s">
        <v>743</v>
      </c>
      <c r="G867" s="415"/>
      <c r="H867" s="421"/>
      <c r="I867" s="355">
        <v>0</v>
      </c>
      <c r="J867" s="355">
        <v>17.670000000000002</v>
      </c>
      <c r="K867" s="76"/>
      <c r="L867" s="417">
        <f>(H867*2.7)</f>
        <v>0</v>
      </c>
      <c r="M867" s="417">
        <f>(I867*$L$1)</f>
        <v>0</v>
      </c>
      <c r="N867" s="417">
        <f>(J867*$M$1)</f>
        <v>0</v>
      </c>
      <c r="O867"/>
      <c r="P867" s="418"/>
      <c r="Q867" s="417">
        <f>(M867*$L$1)</f>
        <v>0</v>
      </c>
      <c r="R867" s="417">
        <v>48</v>
      </c>
      <c r="S867"/>
      <c r="T867" s="422"/>
      <c r="U867" s="419">
        <v>0</v>
      </c>
      <c r="V867" s="419">
        <v>47.70900000000001</v>
      </c>
      <c r="W867"/>
      <c r="X867"/>
      <c r="Y867"/>
      <c r="Z867"/>
      <c r="AA867"/>
      <c r="AB867"/>
      <c r="AC867"/>
      <c r="AD867"/>
      <c r="AE867"/>
      <c r="AF867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</row>
    <row r="868" spans="1:58" ht="13" customHeight="1" x14ac:dyDescent="0.25">
      <c r="A868"/>
      <c r="B868" s="357" t="s">
        <v>655</v>
      </c>
      <c r="C868" s="357" t="s">
        <v>771</v>
      </c>
      <c r="D868" s="355" t="s">
        <v>775</v>
      </c>
      <c r="E868" s="355"/>
      <c r="F868" s="414" t="s">
        <v>743</v>
      </c>
      <c r="G868" s="415"/>
      <c r="H868" s="523"/>
      <c r="I868" s="355">
        <v>0</v>
      </c>
      <c r="J868" s="355">
        <v>13</v>
      </c>
      <c r="K868" s="76"/>
      <c r="L868" s="429">
        <f>(H868*2.7)</f>
        <v>0</v>
      </c>
      <c r="M868" s="429">
        <f>(I868*$L$1)</f>
        <v>0</v>
      </c>
      <c r="N868" s="429">
        <f>(J868*$M$1)</f>
        <v>0</v>
      </c>
      <c r="O868" s="76"/>
      <c r="P868" s="365"/>
      <c r="Q868" s="429">
        <f>(M868*$L$1)</f>
        <v>0</v>
      </c>
      <c r="R868" s="429">
        <v>36</v>
      </c>
      <c r="S868" s="76"/>
      <c r="T868" s="422"/>
      <c r="U868" s="430">
        <v>0</v>
      </c>
      <c r="V868" s="430">
        <v>35.1</v>
      </c>
      <c r="W868"/>
      <c r="X868"/>
      <c r="Y868"/>
      <c r="Z868"/>
      <c r="AA868"/>
      <c r="AB868"/>
      <c r="AC868"/>
      <c r="AD868"/>
      <c r="AE868"/>
      <c r="AF868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</row>
    <row r="869" spans="1:58" ht="13" customHeight="1" x14ac:dyDescent="0.25">
      <c r="A869"/>
      <c r="B869" s="356" t="s">
        <v>142</v>
      </c>
      <c r="C869" s="356" t="s">
        <v>409</v>
      </c>
      <c r="D869" s="355" t="s">
        <v>782</v>
      </c>
      <c r="E869" s="355"/>
      <c r="F869" s="414" t="s">
        <v>746</v>
      </c>
      <c r="G869" s="415"/>
      <c r="H869" s="416">
        <v>40</v>
      </c>
      <c r="I869" s="392"/>
      <c r="J869" s="392"/>
      <c r="K869" s="76"/>
      <c r="L869" s="429">
        <f>(H869*2.7)</f>
        <v>108</v>
      </c>
      <c r="M869" s="365"/>
      <c r="N869" s="365"/>
      <c r="O869" s="76"/>
      <c r="P869" s="429">
        <v>108</v>
      </c>
      <c r="Q869" s="365"/>
      <c r="R869" s="365"/>
      <c r="S869" s="76"/>
      <c r="T869" s="430">
        <v>108</v>
      </c>
      <c r="U869" s="420"/>
      <c r="V869" s="420"/>
      <c r="W869"/>
      <c r="X869"/>
      <c r="Y869"/>
      <c r="Z869"/>
      <c r="AA869"/>
      <c r="AB869"/>
      <c r="AC869"/>
      <c r="AD869"/>
      <c r="AE869"/>
      <c r="AF86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</row>
    <row r="870" spans="1:58" ht="13" customHeight="1" x14ac:dyDescent="0.25">
      <c r="A870"/>
      <c r="B870" s="357" t="s">
        <v>142</v>
      </c>
      <c r="C870" s="357" t="s">
        <v>4984</v>
      </c>
      <c r="D870" s="355" t="s">
        <v>795</v>
      </c>
      <c r="E870" s="355"/>
      <c r="F870" s="414" t="s">
        <v>762</v>
      </c>
      <c r="G870" s="415"/>
      <c r="H870" s="416">
        <v>25</v>
      </c>
      <c r="I870" s="392"/>
      <c r="J870" s="392"/>
      <c r="K870" s="76"/>
      <c r="L870" s="429">
        <f>(H870*2.7)</f>
        <v>67.5</v>
      </c>
      <c r="M870" s="429">
        <f>(I870*2.7)</f>
        <v>0</v>
      </c>
      <c r="N870" s="429">
        <f>(J870*2.7)</f>
        <v>0</v>
      </c>
      <c r="O870" s="76"/>
      <c r="P870" s="365"/>
      <c r="Q870" s="429"/>
      <c r="R870" s="429"/>
      <c r="S870" s="76"/>
      <c r="T870" s="430">
        <f>(L870)</f>
        <v>67.5</v>
      </c>
      <c r="U870" s="420"/>
      <c r="V870" s="420"/>
      <c r="W870"/>
      <c r="X870"/>
      <c r="Y870"/>
      <c r="Z870"/>
      <c r="AA870"/>
      <c r="AB870"/>
      <c r="AC870"/>
      <c r="AD870"/>
      <c r="AE870"/>
      <c r="AF870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</row>
    <row r="871" spans="1:58" ht="13" customHeight="1" x14ac:dyDescent="0.25">
      <c r="A871"/>
      <c r="B871" s="356" t="s">
        <v>698</v>
      </c>
      <c r="C871" s="356" t="s">
        <v>684</v>
      </c>
      <c r="D871" s="355" t="s">
        <v>758</v>
      </c>
      <c r="E871" s="358"/>
      <c r="F871" s="424" t="s">
        <v>743</v>
      </c>
      <c r="G871" s="425"/>
      <c r="H871" s="523"/>
      <c r="I871" s="429">
        <v>0</v>
      </c>
      <c r="J871" s="429">
        <v>20.67</v>
      </c>
      <c r="K871" s="76"/>
      <c r="L871" s="429">
        <f>(H871*2.7)</f>
        <v>0</v>
      </c>
      <c r="M871" s="429">
        <f>(I871*2.7)</f>
        <v>0</v>
      </c>
      <c r="N871" s="429">
        <f>(J871*2.7)</f>
        <v>55.809000000000012</v>
      </c>
      <c r="O871" s="76"/>
      <c r="P871" s="429"/>
      <c r="Q871" s="365"/>
      <c r="R871" s="365"/>
      <c r="S871" s="76"/>
      <c r="T871" s="422"/>
      <c r="U871" s="430">
        <f>(M871)</f>
        <v>0</v>
      </c>
      <c r="V871" s="430">
        <f>(N871)</f>
        <v>55.809000000000012</v>
      </c>
      <c r="W871"/>
      <c r="X871"/>
      <c r="Y871"/>
      <c r="Z871"/>
      <c r="AA871"/>
      <c r="AB871"/>
      <c r="AC871"/>
      <c r="AD871"/>
      <c r="AE871"/>
      <c r="AF871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</row>
    <row r="872" spans="1:58" ht="13" customHeight="1" x14ac:dyDescent="0.25">
      <c r="A872"/>
      <c r="B872" s="356" t="s">
        <v>4985</v>
      </c>
      <c r="C872" s="356" t="s">
        <v>4986</v>
      </c>
      <c r="D872" s="355" t="s">
        <v>795</v>
      </c>
      <c r="E872" s="358"/>
      <c r="F872" s="424" t="s">
        <v>743</v>
      </c>
      <c r="G872" s="425"/>
      <c r="H872" s="523"/>
      <c r="I872" s="429">
        <v>0</v>
      </c>
      <c r="J872" s="429">
        <v>19</v>
      </c>
      <c r="K872" s="76"/>
      <c r="L872" s="429">
        <f>(H872*2.7)</f>
        <v>0</v>
      </c>
      <c r="M872" s="429">
        <f>(I872*2.7)</f>
        <v>0</v>
      </c>
      <c r="N872" s="429">
        <f>(J872*2.7)</f>
        <v>51.300000000000004</v>
      </c>
      <c r="O872" s="76"/>
      <c r="P872" s="429"/>
      <c r="Q872" s="365"/>
      <c r="R872" s="365"/>
      <c r="S872" s="76"/>
      <c r="T872" s="422"/>
      <c r="U872" s="430">
        <f>(M872)</f>
        <v>0</v>
      </c>
      <c r="V872" s="430">
        <f>(N872)</f>
        <v>51.300000000000004</v>
      </c>
      <c r="W872"/>
      <c r="X872"/>
      <c r="Y872"/>
      <c r="Z872"/>
      <c r="AA872"/>
      <c r="AB872"/>
      <c r="AC872"/>
      <c r="AD872"/>
      <c r="AE872"/>
      <c r="AF872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</row>
    <row r="873" spans="1:58" ht="13" customHeight="1" x14ac:dyDescent="0.25">
      <c r="A873"/>
      <c r="B873" s="356" t="s">
        <v>4044</v>
      </c>
      <c r="C873" s="356" t="s">
        <v>662</v>
      </c>
      <c r="D873" s="355" t="s">
        <v>769</v>
      </c>
      <c r="E873" s="355"/>
      <c r="F873" s="414" t="s">
        <v>743</v>
      </c>
      <c r="G873" s="415"/>
      <c r="H873" s="523"/>
      <c r="I873" s="355">
        <v>0</v>
      </c>
      <c r="J873" s="355">
        <v>22</v>
      </c>
      <c r="K873" s="76"/>
      <c r="L873" s="429">
        <f>(H873*2.7)</f>
        <v>0</v>
      </c>
      <c r="M873" s="429">
        <f>(I873*2.7)</f>
        <v>0</v>
      </c>
      <c r="N873" s="429">
        <f>(J873*2.7)</f>
        <v>59.400000000000006</v>
      </c>
      <c r="O873" s="76"/>
      <c r="P873" s="365"/>
      <c r="Q873" s="429">
        <f>(M873*$L$1)</f>
        <v>0</v>
      </c>
      <c r="R873" s="429">
        <v>60</v>
      </c>
      <c r="S873" s="76"/>
      <c r="T873" s="422"/>
      <c r="U873" s="430">
        <v>0</v>
      </c>
      <c r="V873" s="430">
        <v>59.400000000000006</v>
      </c>
      <c r="W873"/>
      <c r="X873"/>
      <c r="Y873"/>
      <c r="Z873"/>
      <c r="AA873"/>
      <c r="AB873"/>
      <c r="AC873"/>
      <c r="AD873"/>
      <c r="AE873"/>
      <c r="AF873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</row>
    <row r="874" spans="1:58" ht="13" customHeight="1" x14ac:dyDescent="0.25">
      <c r="A874"/>
      <c r="B874" s="357" t="s">
        <v>3539</v>
      </c>
      <c r="C874" s="356" t="s">
        <v>774</v>
      </c>
      <c r="D874" s="355" t="s">
        <v>795</v>
      </c>
      <c r="E874" s="358"/>
      <c r="F874" s="414" t="s">
        <v>765</v>
      </c>
      <c r="G874" s="415"/>
      <c r="H874" s="416">
        <v>44</v>
      </c>
      <c r="I874" s="418"/>
      <c r="J874" s="418"/>
      <c r="K874" s="76"/>
      <c r="L874" s="417">
        <f>(H874*2.7)</f>
        <v>118.80000000000001</v>
      </c>
      <c r="M874" s="418"/>
      <c r="N874" s="418"/>
      <c r="O874"/>
      <c r="P874" s="417">
        <v>119</v>
      </c>
      <c r="Q874" s="418"/>
      <c r="R874" s="418"/>
      <c r="S874"/>
      <c r="T874" s="419">
        <v>118.80000000000001</v>
      </c>
      <c r="U874" s="420"/>
      <c r="V874" s="420"/>
      <c r="W874"/>
      <c r="X874"/>
      <c r="Y874"/>
      <c r="Z874"/>
      <c r="AA874"/>
      <c r="AB874"/>
      <c r="AC874"/>
      <c r="AD874"/>
      <c r="AE874"/>
      <c r="AF874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</row>
    <row r="875" spans="1:58" ht="13" customHeight="1" x14ac:dyDescent="0.25">
      <c r="A875"/>
      <c r="B875" s="356" t="s">
        <v>4987</v>
      </c>
      <c r="C875" s="356" t="s">
        <v>4988</v>
      </c>
      <c r="D875" s="355" t="s">
        <v>776</v>
      </c>
      <c r="E875" s="358"/>
      <c r="F875" s="424" t="s">
        <v>754</v>
      </c>
      <c r="G875" s="425"/>
      <c r="H875" s="523"/>
      <c r="I875" s="429">
        <v>4</v>
      </c>
      <c r="J875" s="429">
        <v>15.67</v>
      </c>
      <c r="K875" s="76"/>
      <c r="L875" s="429">
        <f>(H875*2.7)</f>
        <v>0</v>
      </c>
      <c r="M875" s="429">
        <f>(I875*2.7)</f>
        <v>10.8</v>
      </c>
      <c r="N875" s="429">
        <f>(J875*2.7)</f>
        <v>42.309000000000005</v>
      </c>
      <c r="O875" s="76"/>
      <c r="P875" s="429"/>
      <c r="Q875" s="365"/>
      <c r="R875" s="365"/>
      <c r="S875" s="76"/>
      <c r="T875" s="422"/>
      <c r="U875" s="430">
        <f>(M875)</f>
        <v>10.8</v>
      </c>
      <c r="V875" s="430">
        <f>(N875)</f>
        <v>42.309000000000005</v>
      </c>
      <c r="W875"/>
      <c r="X875"/>
      <c r="Y875"/>
      <c r="Z875"/>
      <c r="AA875"/>
      <c r="AB875"/>
      <c r="AC875"/>
      <c r="AD875"/>
      <c r="AE875"/>
      <c r="AF875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</row>
    <row r="876" spans="1:58" ht="13" customHeight="1" x14ac:dyDescent="0.25">
      <c r="A876"/>
      <c r="B876" s="356" t="s">
        <v>4989</v>
      </c>
      <c r="C876" s="356" t="s">
        <v>1643</v>
      </c>
      <c r="D876" s="355" t="s">
        <v>784</v>
      </c>
      <c r="E876" s="358"/>
      <c r="F876" s="424" t="s">
        <v>762</v>
      </c>
      <c r="G876" s="425"/>
      <c r="H876" s="416">
        <v>20</v>
      </c>
      <c r="I876" s="392"/>
      <c r="J876" s="392"/>
      <c r="K876" s="76"/>
      <c r="L876" s="429">
        <f>(H876*2.7)</f>
        <v>54</v>
      </c>
      <c r="M876" s="429">
        <f>(I876*2.7)</f>
        <v>0</v>
      </c>
      <c r="N876" s="429">
        <f>(J876*2.7)</f>
        <v>0</v>
      </c>
      <c r="O876" s="76"/>
      <c r="P876" s="429"/>
      <c r="Q876" s="365"/>
      <c r="R876" s="365"/>
      <c r="S876" s="76"/>
      <c r="T876" s="430">
        <f>(L876)</f>
        <v>54</v>
      </c>
      <c r="U876" s="420"/>
      <c r="V876" s="420"/>
      <c r="W876"/>
      <c r="X876"/>
      <c r="Y876"/>
      <c r="Z876"/>
      <c r="AA876"/>
      <c r="AB876"/>
      <c r="AC876"/>
      <c r="AD876"/>
      <c r="AE876"/>
      <c r="AF876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</row>
    <row r="877" spans="1:58" ht="13" customHeight="1" x14ac:dyDescent="0.25">
      <c r="A877"/>
      <c r="B877" s="357" t="s">
        <v>4992</v>
      </c>
      <c r="C877" s="357" t="s">
        <v>4993</v>
      </c>
      <c r="D877" s="355" t="s">
        <v>776</v>
      </c>
      <c r="E877" s="355"/>
      <c r="F877" s="414" t="s">
        <v>762</v>
      </c>
      <c r="G877" s="415"/>
      <c r="H877" s="416">
        <v>18</v>
      </c>
      <c r="I877" s="392"/>
      <c r="J877" s="392"/>
      <c r="K877" s="76"/>
      <c r="L877" s="429">
        <f>(H877*2.7)</f>
        <v>48.6</v>
      </c>
      <c r="M877" s="429">
        <f>(I877*2.7)</f>
        <v>0</v>
      </c>
      <c r="N877" s="429">
        <f>(J877*2.7)</f>
        <v>0</v>
      </c>
      <c r="O877" s="76"/>
      <c r="P877" s="365"/>
      <c r="Q877" s="429"/>
      <c r="R877" s="429"/>
      <c r="S877" s="76"/>
      <c r="T877" s="430">
        <f>(L877)</f>
        <v>48.6</v>
      </c>
      <c r="U877" s="420"/>
      <c r="V877" s="420"/>
      <c r="W877"/>
      <c r="X877"/>
      <c r="Y877"/>
      <c r="Z877"/>
      <c r="AA877"/>
      <c r="AB877"/>
      <c r="AC877"/>
      <c r="AD877"/>
      <c r="AE877"/>
      <c r="AF877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</row>
    <row r="878" spans="1:58" ht="13" customHeight="1" x14ac:dyDescent="0.25">
      <c r="A878"/>
      <c r="B878" s="356" t="s">
        <v>3571</v>
      </c>
      <c r="C878" s="356" t="s">
        <v>693</v>
      </c>
      <c r="D878" s="355" t="s">
        <v>769</v>
      </c>
      <c r="E878" s="355"/>
      <c r="F878" s="424" t="s">
        <v>796</v>
      </c>
      <c r="G878" s="425"/>
      <c r="H878" s="416">
        <v>42</v>
      </c>
      <c r="I878" s="392"/>
      <c r="J878" s="392"/>
      <c r="K878" s="76"/>
      <c r="L878" s="429">
        <f>(H878*2.7)</f>
        <v>113.4</v>
      </c>
      <c r="M878" s="365"/>
      <c r="N878" s="365"/>
      <c r="O878" s="76"/>
      <c r="P878" s="429">
        <v>114</v>
      </c>
      <c r="Q878" s="365"/>
      <c r="R878" s="365"/>
      <c r="S878" s="76"/>
      <c r="T878" s="430">
        <v>113.4</v>
      </c>
      <c r="U878" s="420"/>
      <c r="V878" s="420"/>
      <c r="W878"/>
      <c r="X878"/>
      <c r="Y878"/>
      <c r="Z878"/>
      <c r="AA878"/>
      <c r="AB878"/>
      <c r="AC878"/>
      <c r="AD878"/>
      <c r="AE878"/>
      <c r="AF878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</row>
    <row r="879" spans="1:58" ht="13" customHeight="1" x14ac:dyDescent="0.25">
      <c r="A879"/>
      <c r="B879" s="357" t="s">
        <v>4994</v>
      </c>
      <c r="C879" s="357" t="s">
        <v>4995</v>
      </c>
      <c r="D879" s="355" t="s">
        <v>769</v>
      </c>
      <c r="E879" s="355"/>
      <c r="F879" s="414" t="s">
        <v>746</v>
      </c>
      <c r="G879" s="415"/>
      <c r="H879" s="416">
        <v>31</v>
      </c>
      <c r="I879" s="392"/>
      <c r="J879" s="392"/>
      <c r="K879" s="76"/>
      <c r="L879" s="429">
        <f>(H879*2.7)</f>
        <v>83.7</v>
      </c>
      <c r="M879" s="429">
        <f>(I879*2.7)</f>
        <v>0</v>
      </c>
      <c r="N879" s="429">
        <f>(J879*2.7)</f>
        <v>0</v>
      </c>
      <c r="O879" s="76"/>
      <c r="P879" s="365"/>
      <c r="Q879" s="429"/>
      <c r="R879" s="429"/>
      <c r="S879" s="76"/>
      <c r="T879" s="430">
        <f>(L879)</f>
        <v>83.7</v>
      </c>
      <c r="U879" s="420"/>
      <c r="V879" s="420"/>
      <c r="W879"/>
      <c r="X879"/>
      <c r="Y879"/>
      <c r="Z879"/>
      <c r="AA879"/>
      <c r="AB879"/>
      <c r="AC879"/>
      <c r="AD879"/>
      <c r="AE879"/>
      <c r="AF87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</row>
    <row r="880" spans="1:58" ht="13" customHeight="1" x14ac:dyDescent="0.25">
      <c r="A880"/>
      <c r="B880" s="357" t="s">
        <v>2614</v>
      </c>
      <c r="C880" s="357" t="s">
        <v>797</v>
      </c>
      <c r="D880" s="355" t="s">
        <v>795</v>
      </c>
      <c r="E880" s="355"/>
      <c r="F880" s="414" t="s">
        <v>3608</v>
      </c>
      <c r="G880" s="415"/>
      <c r="H880" s="416">
        <v>26</v>
      </c>
      <c r="I880" s="392"/>
      <c r="J880" s="392"/>
      <c r="K880" s="76"/>
      <c r="L880" s="429">
        <f>(H880*2.7)</f>
        <v>70.2</v>
      </c>
      <c r="M880" s="365"/>
      <c r="N880" s="365"/>
      <c r="O880" s="76"/>
      <c r="P880" s="429">
        <v>71</v>
      </c>
      <c r="Q880" s="365"/>
      <c r="R880" s="365"/>
      <c r="S880" s="76"/>
      <c r="T880" s="430">
        <v>70.2</v>
      </c>
      <c r="U880" s="420"/>
      <c r="V880" s="420"/>
      <c r="W880"/>
      <c r="X880"/>
      <c r="Y880"/>
      <c r="Z880"/>
      <c r="AA880"/>
      <c r="AB880"/>
      <c r="AC880"/>
      <c r="AD880"/>
      <c r="AE880"/>
      <c r="AF880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</row>
    <row r="881" spans="1:58" ht="13" customHeight="1" x14ac:dyDescent="0.25">
      <c r="A881"/>
      <c r="B881" s="423" t="s">
        <v>3480</v>
      </c>
      <c r="C881" s="423" t="s">
        <v>771</v>
      </c>
      <c r="D881" s="355" t="s">
        <v>758</v>
      </c>
      <c r="E881" s="358"/>
      <c r="F881" s="414" t="s">
        <v>743</v>
      </c>
      <c r="G881" s="415"/>
      <c r="H881" s="421"/>
      <c r="I881" s="355">
        <v>0</v>
      </c>
      <c r="J881" s="355">
        <v>18.329999999999998</v>
      </c>
      <c r="K881" s="76"/>
      <c r="L881" s="417">
        <f>(H881*2.7)</f>
        <v>0</v>
      </c>
      <c r="M881" s="417">
        <f>(I881*$L$1)</f>
        <v>0</v>
      </c>
      <c r="N881" s="417">
        <f>(J881*$M$1)</f>
        <v>0</v>
      </c>
      <c r="O881"/>
      <c r="P881" s="418"/>
      <c r="Q881" s="417">
        <f>(M881*$L$1)</f>
        <v>0</v>
      </c>
      <c r="R881" s="417">
        <v>50</v>
      </c>
      <c r="S881"/>
      <c r="T881" s="422"/>
      <c r="U881" s="419">
        <v>0</v>
      </c>
      <c r="V881" s="419">
        <v>49.491</v>
      </c>
      <c r="W881"/>
      <c r="X881"/>
      <c r="Y881"/>
      <c r="Z881"/>
      <c r="AA881"/>
      <c r="AB881"/>
      <c r="AC881"/>
      <c r="AD881"/>
      <c r="AE881"/>
      <c r="AF881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</row>
    <row r="882" spans="1:58" ht="13" customHeight="1" x14ac:dyDescent="0.25">
      <c r="A882"/>
      <c r="B882" s="356" t="s">
        <v>2253</v>
      </c>
      <c r="C882" s="356" t="s">
        <v>789</v>
      </c>
      <c r="D882" s="355" t="s">
        <v>782</v>
      </c>
      <c r="E882" s="358"/>
      <c r="F882" s="414" t="s">
        <v>765</v>
      </c>
      <c r="G882" s="415"/>
      <c r="H882" s="416">
        <v>17</v>
      </c>
      <c r="I882" s="392"/>
      <c r="J882" s="392"/>
      <c r="K882" s="76"/>
      <c r="L882" s="429">
        <f>(H882*2.7)</f>
        <v>45.900000000000006</v>
      </c>
      <c r="M882" s="429">
        <f>(I882*2.7)</f>
        <v>0</v>
      </c>
      <c r="N882" s="429">
        <f>(J882*2.7)</f>
        <v>0</v>
      </c>
      <c r="O882" s="76"/>
      <c r="P882" s="429">
        <v>46</v>
      </c>
      <c r="Q882" s="365"/>
      <c r="R882" s="365"/>
      <c r="S882" s="76"/>
      <c r="T882" s="430">
        <v>45.900000000000006</v>
      </c>
      <c r="U882" s="420"/>
      <c r="V882" s="420"/>
      <c r="W882"/>
      <c r="X882"/>
      <c r="Y882"/>
      <c r="Z882"/>
      <c r="AA882"/>
      <c r="AB882"/>
      <c r="AC882"/>
      <c r="AD882"/>
      <c r="AE882"/>
      <c r="AF882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</row>
    <row r="883" spans="1:58" ht="13" customHeight="1" x14ac:dyDescent="0.25">
      <c r="A883"/>
      <c r="B883" s="357" t="s">
        <v>2299</v>
      </c>
      <c r="C883" s="357" t="s">
        <v>685</v>
      </c>
      <c r="D883" s="355" t="s">
        <v>783</v>
      </c>
      <c r="E883" s="355"/>
      <c r="F883" s="414" t="s">
        <v>772</v>
      </c>
      <c r="G883" s="415"/>
      <c r="H883" s="416">
        <v>41</v>
      </c>
      <c r="I883" s="418"/>
      <c r="J883" s="418"/>
      <c r="K883" s="76"/>
      <c r="L883" s="417">
        <f>(H883*2.7)</f>
        <v>110.7</v>
      </c>
      <c r="M883" s="418"/>
      <c r="N883" s="418"/>
      <c r="O883"/>
      <c r="P883" s="417">
        <v>111</v>
      </c>
      <c r="Q883" s="418"/>
      <c r="R883" s="418"/>
      <c r="S883"/>
      <c r="T883" s="419">
        <v>110.7</v>
      </c>
      <c r="U883" s="420"/>
      <c r="V883" s="420"/>
      <c r="W883"/>
      <c r="X883"/>
      <c r="Y883"/>
      <c r="Z883"/>
      <c r="AA883"/>
      <c r="AB883"/>
      <c r="AC883"/>
      <c r="AD883"/>
      <c r="AE883"/>
      <c r="AF883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</row>
    <row r="884" spans="1:58" ht="13" customHeight="1" x14ac:dyDescent="0.25">
      <c r="A884"/>
      <c r="B884" s="357" t="s">
        <v>3542</v>
      </c>
      <c r="C884" s="357" t="s">
        <v>674</v>
      </c>
      <c r="D884" s="355" t="s">
        <v>735</v>
      </c>
      <c r="E884" s="355"/>
      <c r="F884" s="414" t="s">
        <v>743</v>
      </c>
      <c r="G884" s="415"/>
      <c r="H884" s="523"/>
      <c r="I884" s="355">
        <v>0</v>
      </c>
      <c r="J884" s="355">
        <v>26.67</v>
      </c>
      <c r="K884" s="76"/>
      <c r="L884" s="429">
        <f>(H884*2.7)</f>
        <v>0</v>
      </c>
      <c r="M884" s="429">
        <f>(I884*2.7)</f>
        <v>0</v>
      </c>
      <c r="N884" s="429">
        <f>(J884*2.7)</f>
        <v>72.009000000000015</v>
      </c>
      <c r="O884" s="76"/>
      <c r="P884" s="365"/>
      <c r="Q884" s="429">
        <f>(M884*$L$1)</f>
        <v>0</v>
      </c>
      <c r="R884" s="429">
        <v>73</v>
      </c>
      <c r="S884" s="76"/>
      <c r="T884" s="422"/>
      <c r="U884" s="430">
        <v>0</v>
      </c>
      <c r="V884" s="430">
        <v>72.009000000000015</v>
      </c>
      <c r="W884"/>
      <c r="X884"/>
      <c r="Y884"/>
      <c r="Z884"/>
      <c r="AA884"/>
      <c r="AB884"/>
      <c r="AC884"/>
      <c r="AD884"/>
      <c r="AE884"/>
      <c r="AF884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</row>
    <row r="885" spans="1:58" ht="13" customHeight="1" x14ac:dyDescent="0.25">
      <c r="A885"/>
      <c r="B885" s="356" t="s">
        <v>1243</v>
      </c>
      <c r="C885" s="356" t="s">
        <v>631</v>
      </c>
      <c r="D885" s="355" t="s">
        <v>750</v>
      </c>
      <c r="E885" s="355"/>
      <c r="F885" s="414" t="s">
        <v>746</v>
      </c>
      <c r="G885" s="415"/>
      <c r="H885" s="416">
        <v>17</v>
      </c>
      <c r="I885" s="392"/>
      <c r="J885" s="392"/>
      <c r="K885" s="76"/>
      <c r="L885" s="429">
        <f>(H885*2.7)</f>
        <v>45.900000000000006</v>
      </c>
      <c r="M885" s="365"/>
      <c r="N885" s="365"/>
      <c r="O885" s="76"/>
      <c r="P885" s="429">
        <v>46</v>
      </c>
      <c r="Q885" s="365"/>
      <c r="R885" s="365"/>
      <c r="S885" s="76"/>
      <c r="T885" s="430">
        <v>45.900000000000006</v>
      </c>
      <c r="U885" s="420"/>
      <c r="V885" s="420"/>
      <c r="W885"/>
      <c r="X885"/>
      <c r="Y885"/>
      <c r="Z885"/>
      <c r="AA885"/>
      <c r="AB885"/>
      <c r="AC885"/>
      <c r="AD885"/>
      <c r="AE885"/>
      <c r="AF885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</row>
    <row r="886" spans="1:58" ht="13" customHeight="1" x14ac:dyDescent="0.25">
      <c r="A886"/>
      <c r="B886" s="356" t="s">
        <v>2861</v>
      </c>
      <c r="C886" s="356" t="s">
        <v>797</v>
      </c>
      <c r="D886" s="355" t="s">
        <v>756</v>
      </c>
      <c r="E886" s="355"/>
      <c r="F886" s="424" t="s">
        <v>765</v>
      </c>
      <c r="G886" s="425"/>
      <c r="H886" s="416">
        <v>34</v>
      </c>
      <c r="I886" s="392"/>
      <c r="J886" s="392"/>
      <c r="K886" s="76"/>
      <c r="L886" s="429">
        <f>(H886*2.7)</f>
        <v>91.800000000000011</v>
      </c>
      <c r="M886" s="365"/>
      <c r="N886" s="365"/>
      <c r="O886" s="76"/>
      <c r="P886" s="429">
        <v>92</v>
      </c>
      <c r="Q886" s="365"/>
      <c r="R886" s="365"/>
      <c r="S886" s="76"/>
      <c r="T886" s="430">
        <v>91.800000000000011</v>
      </c>
      <c r="U886" s="420"/>
      <c r="V886" s="420"/>
      <c r="W886"/>
      <c r="X886"/>
      <c r="Y886"/>
      <c r="Z886"/>
      <c r="AA886"/>
      <c r="AB886"/>
      <c r="AC886"/>
      <c r="AD886"/>
      <c r="AE886"/>
      <c r="AF886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</row>
    <row r="887" spans="1:58" ht="13" customHeight="1" x14ac:dyDescent="0.25">
      <c r="A887"/>
      <c r="B887" s="356" t="s">
        <v>622</v>
      </c>
      <c r="C887" s="356" t="s">
        <v>5001</v>
      </c>
      <c r="D887" s="355" t="s">
        <v>824</v>
      </c>
      <c r="E887" s="358"/>
      <c r="F887" s="424" t="s">
        <v>743</v>
      </c>
      <c r="G887" s="425"/>
      <c r="H887" s="523"/>
      <c r="I887" s="429">
        <v>0</v>
      </c>
      <c r="J887" s="429">
        <v>6.33</v>
      </c>
      <c r="K887" s="76"/>
      <c r="L887" s="429">
        <f>(H887*2.7)</f>
        <v>0</v>
      </c>
      <c r="M887" s="429">
        <f>(I887*2.7)</f>
        <v>0</v>
      </c>
      <c r="N887" s="429">
        <f>(J887*2.7)</f>
        <v>17.091000000000001</v>
      </c>
      <c r="O887" s="76"/>
      <c r="P887" s="429"/>
      <c r="Q887" s="365"/>
      <c r="R887" s="365"/>
      <c r="S887" s="76"/>
      <c r="T887" s="422"/>
      <c r="U887" s="430">
        <f>(M887)</f>
        <v>0</v>
      </c>
      <c r="V887" s="430">
        <f>(N887)</f>
        <v>17.091000000000001</v>
      </c>
      <c r="W887"/>
      <c r="X887"/>
      <c r="Y887"/>
      <c r="Z887"/>
      <c r="AA887"/>
      <c r="AB887"/>
      <c r="AC887"/>
      <c r="AD887"/>
      <c r="AE887"/>
      <c r="AF887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</row>
    <row r="888" spans="1:58" ht="13" customHeight="1" x14ac:dyDescent="0.25">
      <c r="A888"/>
      <c r="B888" s="356" t="s">
        <v>622</v>
      </c>
      <c r="C888" s="356" t="s">
        <v>579</v>
      </c>
      <c r="D888" s="355" t="s">
        <v>777</v>
      </c>
      <c r="E888" s="358"/>
      <c r="F888" s="424" t="s">
        <v>762</v>
      </c>
      <c r="G888" s="425"/>
      <c r="H888" s="416">
        <v>38</v>
      </c>
      <c r="I888" s="392"/>
      <c r="J888" s="392"/>
      <c r="K888" s="76"/>
      <c r="L888" s="429">
        <f>(H888*2.7)</f>
        <v>102.60000000000001</v>
      </c>
      <c r="M888" s="429">
        <f>(I888*2.7)</f>
        <v>0</v>
      </c>
      <c r="N888" s="429">
        <f>(J888*2.7)</f>
        <v>0</v>
      </c>
      <c r="O888" s="76"/>
      <c r="P888" s="429"/>
      <c r="Q888" s="365"/>
      <c r="R888" s="365"/>
      <c r="S888" s="76"/>
      <c r="T888" s="430">
        <f>(L888)</f>
        <v>102.60000000000001</v>
      </c>
      <c r="U888" s="420"/>
      <c r="V888" s="420"/>
      <c r="W888"/>
      <c r="X888"/>
      <c r="Y888"/>
      <c r="Z888"/>
      <c r="AA888"/>
      <c r="AB888"/>
      <c r="AC888"/>
      <c r="AD888"/>
      <c r="AE888"/>
      <c r="AF888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</row>
    <row r="889" spans="1:58" ht="13" customHeight="1" x14ac:dyDescent="0.25">
      <c r="A889"/>
      <c r="B889" s="423" t="s">
        <v>2559</v>
      </c>
      <c r="C889" s="423" t="s">
        <v>2562</v>
      </c>
      <c r="D889" s="355" t="s">
        <v>784</v>
      </c>
      <c r="E889" s="355"/>
      <c r="F889" s="414" t="s">
        <v>772</v>
      </c>
      <c r="G889" s="415"/>
      <c r="H889" s="416">
        <v>26</v>
      </c>
      <c r="I889" s="392"/>
      <c r="J889" s="392"/>
      <c r="K889" s="76"/>
      <c r="L889" s="429">
        <f>(H889*2.7)</f>
        <v>70.2</v>
      </c>
      <c r="M889" s="429">
        <f>(I889*2.7)</f>
        <v>0</v>
      </c>
      <c r="N889" s="429">
        <f>(J889*2.7)</f>
        <v>0</v>
      </c>
      <c r="O889" s="76"/>
      <c r="P889" s="429">
        <v>71</v>
      </c>
      <c r="Q889" s="365"/>
      <c r="R889" s="365"/>
      <c r="S889" s="76"/>
      <c r="T889" s="430">
        <v>70.2</v>
      </c>
      <c r="U889" s="420"/>
      <c r="V889" s="420"/>
      <c r="W889"/>
      <c r="X889"/>
      <c r="Y889"/>
      <c r="Z889"/>
      <c r="AA889"/>
      <c r="AB889"/>
      <c r="AC889"/>
      <c r="AD889"/>
      <c r="AE889"/>
      <c r="AF88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</row>
    <row r="890" spans="1:58" ht="13" customHeight="1" x14ac:dyDescent="0.25">
      <c r="A890"/>
      <c r="B890" s="356" t="s">
        <v>565</v>
      </c>
      <c r="C890" s="356" t="s">
        <v>849</v>
      </c>
      <c r="D890" s="355" t="s">
        <v>763</v>
      </c>
      <c r="E890" s="355"/>
      <c r="F890" s="414" t="s">
        <v>743</v>
      </c>
      <c r="G890" s="415"/>
      <c r="H890" s="523"/>
      <c r="I890" s="355">
        <v>0</v>
      </c>
      <c r="J890" s="355">
        <v>14.33</v>
      </c>
      <c r="K890" s="76"/>
      <c r="L890" s="429">
        <f>(H890*2.7)</f>
        <v>0</v>
      </c>
      <c r="M890" s="429">
        <f>(I890*2.7)</f>
        <v>0</v>
      </c>
      <c r="N890" s="429">
        <f>(J890*2.7)</f>
        <v>38.691000000000003</v>
      </c>
      <c r="O890" s="76"/>
      <c r="P890" s="365"/>
      <c r="Q890" s="429">
        <f>(M890*$L$1)</f>
        <v>0</v>
      </c>
      <c r="R890" s="429">
        <v>39</v>
      </c>
      <c r="S890" s="76"/>
      <c r="T890" s="422"/>
      <c r="U890" s="430">
        <v>0</v>
      </c>
      <c r="V890" s="430">
        <v>38.691000000000003</v>
      </c>
      <c r="W890"/>
      <c r="X890"/>
      <c r="Y890"/>
      <c r="Z890"/>
      <c r="AA890"/>
      <c r="AB890"/>
      <c r="AC890"/>
      <c r="AD890"/>
      <c r="AE890"/>
      <c r="AF890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</row>
    <row r="891" spans="1:58" ht="13" customHeight="1" x14ac:dyDescent="0.25">
      <c r="A891"/>
      <c r="B891" s="357" t="s">
        <v>2873</v>
      </c>
      <c r="C891" s="357" t="s">
        <v>826</v>
      </c>
      <c r="D891" s="355" t="s">
        <v>784</v>
      </c>
      <c r="E891" s="355"/>
      <c r="F891" s="414" t="s">
        <v>762</v>
      </c>
      <c r="G891" s="415"/>
      <c r="H891" s="416">
        <v>15</v>
      </c>
      <c r="I891" s="418"/>
      <c r="J891" s="418"/>
      <c r="K891" s="76"/>
      <c r="L891" s="417">
        <f>(H891*2.7)</f>
        <v>40.5</v>
      </c>
      <c r="M891" s="418"/>
      <c r="N891" s="418"/>
      <c r="O891"/>
      <c r="P891" s="417">
        <v>41</v>
      </c>
      <c r="Q891" s="418"/>
      <c r="R891" s="418"/>
      <c r="S891"/>
      <c r="T891" s="419">
        <v>40.5</v>
      </c>
      <c r="U891" s="420"/>
      <c r="V891" s="420"/>
      <c r="W891"/>
      <c r="X891"/>
      <c r="Y891"/>
      <c r="Z891"/>
      <c r="AA891"/>
      <c r="AB891"/>
      <c r="AC891"/>
      <c r="AD891"/>
      <c r="AE891"/>
      <c r="AF891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</row>
    <row r="892" spans="1:58" ht="13" customHeight="1" x14ac:dyDescent="0.25">
      <c r="A892"/>
      <c r="B892" s="357" t="s">
        <v>2603</v>
      </c>
      <c r="C892" s="357" t="s">
        <v>619</v>
      </c>
      <c r="D892" s="355" t="s">
        <v>768</v>
      </c>
      <c r="E892" s="355"/>
      <c r="F892" s="414" t="s">
        <v>772</v>
      </c>
      <c r="G892" s="415"/>
      <c r="H892" s="426">
        <v>24</v>
      </c>
      <c r="I892" s="392"/>
      <c r="J892" s="392"/>
      <c r="K892" s="76"/>
      <c r="L892" s="417">
        <f>(H892*2.7)</f>
        <v>64.800000000000011</v>
      </c>
      <c r="M892" s="418"/>
      <c r="N892" s="418"/>
      <c r="O892"/>
      <c r="P892" s="417">
        <v>65</v>
      </c>
      <c r="Q892" s="418"/>
      <c r="R892" s="418"/>
      <c r="S892"/>
      <c r="T892" s="419">
        <v>64.800000000000011</v>
      </c>
      <c r="U892" s="420"/>
      <c r="V892" s="420"/>
      <c r="W892"/>
      <c r="X892"/>
      <c r="Y892"/>
      <c r="Z892"/>
      <c r="AA892"/>
      <c r="AB892"/>
      <c r="AC892"/>
      <c r="AD892"/>
      <c r="AE892"/>
      <c r="AF892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</row>
    <row r="893" spans="1:58" ht="13" customHeight="1" x14ac:dyDescent="0.25">
      <c r="A893"/>
      <c r="B893" s="356" t="s">
        <v>3981</v>
      </c>
      <c r="C893" s="356" t="s">
        <v>409</v>
      </c>
      <c r="D893" s="355" t="s">
        <v>780</v>
      </c>
      <c r="E893" s="355"/>
      <c r="F893" s="414" t="s">
        <v>754</v>
      </c>
      <c r="G893" s="415"/>
      <c r="H893" s="421"/>
      <c r="I893" s="355">
        <v>8</v>
      </c>
      <c r="J893" s="355">
        <v>32.67</v>
      </c>
      <c r="K893" s="76"/>
      <c r="L893" s="429">
        <f>(H893*2.7)</f>
        <v>0</v>
      </c>
      <c r="M893" s="429">
        <f>(I893*$L$1)</f>
        <v>0</v>
      </c>
      <c r="N893" s="429">
        <f>(J893*$M$1)</f>
        <v>0</v>
      </c>
      <c r="O893" s="76"/>
      <c r="P893" s="365"/>
      <c r="Q893" s="429">
        <v>22</v>
      </c>
      <c r="R893" s="429">
        <v>89</v>
      </c>
      <c r="S893" s="76"/>
      <c r="T893" s="422"/>
      <c r="U893" s="430">
        <v>21.6</v>
      </c>
      <c r="V893" s="430">
        <v>88.209000000000017</v>
      </c>
      <c r="W893"/>
      <c r="X893"/>
      <c r="Y893"/>
      <c r="Z893"/>
      <c r="AA893"/>
      <c r="AB893"/>
      <c r="AC893"/>
      <c r="AD893"/>
      <c r="AE893"/>
      <c r="AF893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</row>
    <row r="894" spans="1:58" ht="13" customHeight="1" x14ac:dyDescent="0.25">
      <c r="A894"/>
      <c r="B894" s="356" t="s">
        <v>3533</v>
      </c>
      <c r="C894" s="356" t="s">
        <v>3534</v>
      </c>
      <c r="D894" s="355" t="s">
        <v>775</v>
      </c>
      <c r="E894" s="355"/>
      <c r="F894" s="414" t="s">
        <v>746</v>
      </c>
      <c r="G894" s="415"/>
      <c r="H894" s="416">
        <v>41</v>
      </c>
      <c r="I894" s="392"/>
      <c r="J894" s="392"/>
      <c r="K894" s="76"/>
      <c r="L894" s="429">
        <f>(H894*2.7)</f>
        <v>110.7</v>
      </c>
      <c r="M894" s="365"/>
      <c r="N894" s="365"/>
      <c r="O894" s="76"/>
      <c r="P894" s="429">
        <v>111</v>
      </c>
      <c r="Q894" s="365"/>
      <c r="R894" s="365"/>
      <c r="S894" s="76"/>
      <c r="T894" s="430">
        <v>110.7</v>
      </c>
      <c r="U894" s="420"/>
      <c r="V894" s="420"/>
      <c r="W894"/>
      <c r="X894"/>
      <c r="Y894"/>
      <c r="Z894"/>
      <c r="AA894"/>
      <c r="AB894"/>
      <c r="AC894"/>
      <c r="AD894"/>
      <c r="AE894"/>
      <c r="AF894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</row>
    <row r="895" spans="1:58" ht="13" customHeight="1" x14ac:dyDescent="0.25">
      <c r="A895"/>
      <c r="B895" s="356" t="s">
        <v>5003</v>
      </c>
      <c r="C895" s="356" t="s">
        <v>4012</v>
      </c>
      <c r="D895" s="355" t="s">
        <v>824</v>
      </c>
      <c r="E895" s="358"/>
      <c r="F895" s="424" t="s">
        <v>743</v>
      </c>
      <c r="G895" s="425"/>
      <c r="H895" s="523"/>
      <c r="I895" s="429">
        <v>0</v>
      </c>
      <c r="J895" s="429">
        <v>20</v>
      </c>
      <c r="K895" s="76"/>
      <c r="L895" s="429">
        <f>(H895*2.7)</f>
        <v>0</v>
      </c>
      <c r="M895" s="429">
        <f>(I895*2.7)</f>
        <v>0</v>
      </c>
      <c r="N895" s="429">
        <f>(J895*2.7)</f>
        <v>54</v>
      </c>
      <c r="O895" s="76"/>
      <c r="P895" s="429"/>
      <c r="Q895" s="365"/>
      <c r="R895" s="365"/>
      <c r="S895" s="76"/>
      <c r="T895" s="422"/>
      <c r="U895" s="430">
        <f>(M895)</f>
        <v>0</v>
      </c>
      <c r="V895" s="430">
        <f>(N895)</f>
        <v>54</v>
      </c>
      <c r="W895"/>
      <c r="X895"/>
      <c r="Y895"/>
      <c r="Z895"/>
      <c r="AA895"/>
      <c r="AB895"/>
      <c r="AC895"/>
      <c r="AD895"/>
      <c r="AE895"/>
      <c r="AF895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</row>
    <row r="896" spans="1:58" ht="13" customHeight="1" x14ac:dyDescent="0.25">
      <c r="A896"/>
      <c r="B896" s="357" t="s">
        <v>825</v>
      </c>
      <c r="C896" s="356" t="s">
        <v>3896</v>
      </c>
      <c r="D896" s="355" t="s">
        <v>735</v>
      </c>
      <c r="E896" s="358"/>
      <c r="F896" s="414" t="s">
        <v>743</v>
      </c>
      <c r="G896" s="415"/>
      <c r="H896" s="421"/>
      <c r="I896" s="355">
        <v>0</v>
      </c>
      <c r="J896" s="355">
        <v>21</v>
      </c>
      <c r="K896" s="76"/>
      <c r="L896" s="417">
        <f>(H896*2.7)</f>
        <v>0</v>
      </c>
      <c r="M896" s="417">
        <f>(I896*$L$1)</f>
        <v>0</v>
      </c>
      <c r="N896" s="417">
        <f>(J896*$M$1)</f>
        <v>0</v>
      </c>
      <c r="O896"/>
      <c r="P896" s="418"/>
      <c r="Q896" s="417">
        <f>(M896*$L$1)</f>
        <v>0</v>
      </c>
      <c r="R896" s="417">
        <v>57</v>
      </c>
      <c r="S896"/>
      <c r="T896" s="422"/>
      <c r="U896" s="419">
        <v>0</v>
      </c>
      <c r="V896" s="419">
        <v>56.7</v>
      </c>
      <c r="W896"/>
      <c r="X896"/>
      <c r="Y896"/>
      <c r="Z896"/>
      <c r="AA896"/>
      <c r="AB896"/>
      <c r="AC896"/>
      <c r="AD896"/>
      <c r="AE896"/>
      <c r="AF896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</row>
    <row r="897" spans="1:58" ht="13" customHeight="1" x14ac:dyDescent="0.25">
      <c r="A897"/>
      <c r="B897" s="357" t="s">
        <v>825</v>
      </c>
      <c r="C897" s="357" t="s">
        <v>5004</v>
      </c>
      <c r="D897" s="355" t="s">
        <v>776</v>
      </c>
      <c r="E897" s="355"/>
      <c r="F897" s="414" t="s">
        <v>743</v>
      </c>
      <c r="G897" s="415"/>
      <c r="H897" s="523"/>
      <c r="I897" s="355">
        <v>0</v>
      </c>
      <c r="J897" s="355">
        <v>20.2</v>
      </c>
      <c r="K897" s="76"/>
      <c r="L897" s="429">
        <f>(H897*2.7)</f>
        <v>0</v>
      </c>
      <c r="M897" s="429">
        <f>(I897*2.7)</f>
        <v>0</v>
      </c>
      <c r="N897" s="429">
        <f>(J897*2.7)</f>
        <v>54.54</v>
      </c>
      <c r="O897" s="76"/>
      <c r="P897" s="365"/>
      <c r="Q897" s="429"/>
      <c r="R897" s="429"/>
      <c r="S897" s="76"/>
      <c r="T897" s="422"/>
      <c r="U897" s="430">
        <f>(M897)</f>
        <v>0</v>
      </c>
      <c r="V897" s="430">
        <f>(N897)</f>
        <v>54.54</v>
      </c>
      <c r="W897"/>
      <c r="X897"/>
      <c r="Y897"/>
      <c r="Z897"/>
      <c r="AA897"/>
      <c r="AB897"/>
      <c r="AC897"/>
      <c r="AD897"/>
      <c r="AE897"/>
      <c r="AF897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</row>
    <row r="898" spans="1:58" ht="13" customHeight="1" x14ac:dyDescent="0.25">
      <c r="A898"/>
      <c r="B898" s="357" t="s">
        <v>5005</v>
      </c>
      <c r="C898" s="357" t="s">
        <v>5006</v>
      </c>
      <c r="D898" s="355" t="s">
        <v>784</v>
      </c>
      <c r="E898" s="355"/>
      <c r="F898" s="414" t="s">
        <v>743</v>
      </c>
      <c r="G898" s="415"/>
      <c r="H898" s="523"/>
      <c r="I898" s="355">
        <v>0</v>
      </c>
      <c r="J898" s="355">
        <v>15.33</v>
      </c>
      <c r="K898" s="76"/>
      <c r="L898" s="429">
        <f>(H898*2.7)</f>
        <v>0</v>
      </c>
      <c r="M898" s="429">
        <f>(I898*2.7)</f>
        <v>0</v>
      </c>
      <c r="N898" s="429">
        <f>(J898*2.7)</f>
        <v>41.391000000000005</v>
      </c>
      <c r="O898" s="76"/>
      <c r="P898" s="365"/>
      <c r="Q898" s="429"/>
      <c r="R898" s="429"/>
      <c r="S898" s="76"/>
      <c r="T898" s="422"/>
      <c r="U898" s="430">
        <f>(M898)</f>
        <v>0</v>
      </c>
      <c r="V898" s="430">
        <f>(N898)</f>
        <v>41.391000000000005</v>
      </c>
      <c r="W898"/>
      <c r="X898"/>
      <c r="Y898"/>
      <c r="Z898"/>
      <c r="AA898"/>
      <c r="AB898"/>
      <c r="AC898"/>
      <c r="AD898"/>
      <c r="AE898"/>
      <c r="AF898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</row>
    <row r="899" spans="1:58" ht="13" customHeight="1" x14ac:dyDescent="0.25">
      <c r="A899"/>
      <c r="B899" s="356" t="s">
        <v>5007</v>
      </c>
      <c r="C899" s="356" t="s">
        <v>5008</v>
      </c>
      <c r="D899" s="355" t="s">
        <v>780</v>
      </c>
      <c r="E899" s="358"/>
      <c r="F899" s="424" t="s">
        <v>746</v>
      </c>
      <c r="G899" s="425"/>
      <c r="H899" s="416">
        <v>13</v>
      </c>
      <c r="I899" s="392"/>
      <c r="J899" s="392"/>
      <c r="K899" s="76"/>
      <c r="L899" s="429">
        <f>(H899*2.7)</f>
        <v>35.1</v>
      </c>
      <c r="M899" s="429">
        <f>(I899*2.7)</f>
        <v>0</v>
      </c>
      <c r="N899" s="429">
        <f>(J899*2.7)</f>
        <v>0</v>
      </c>
      <c r="O899" s="76"/>
      <c r="P899" s="429"/>
      <c r="Q899" s="365"/>
      <c r="R899" s="365"/>
      <c r="S899" s="76"/>
      <c r="T899" s="430">
        <f>(L899)</f>
        <v>35.1</v>
      </c>
      <c r="U899" s="420"/>
      <c r="V899" s="420"/>
      <c r="W899"/>
      <c r="X899"/>
      <c r="Y899"/>
      <c r="Z899"/>
      <c r="AA899"/>
      <c r="AB899"/>
      <c r="AC899"/>
      <c r="AD899"/>
      <c r="AE899"/>
      <c r="AF8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</row>
    <row r="900" spans="1:58" ht="13" customHeight="1" x14ac:dyDescent="0.25">
      <c r="A900"/>
      <c r="B900" s="356" t="s">
        <v>4045</v>
      </c>
      <c r="C900" s="356" t="s">
        <v>700</v>
      </c>
      <c r="D900" s="355" t="s">
        <v>735</v>
      </c>
      <c r="E900" s="358"/>
      <c r="F900" s="414" t="s">
        <v>772</v>
      </c>
      <c r="G900" s="415"/>
      <c r="H900" s="416">
        <v>33</v>
      </c>
      <c r="I900" s="418"/>
      <c r="J900" s="418"/>
      <c r="K900" s="76"/>
      <c r="L900" s="417">
        <f>(H900*2.7)</f>
        <v>89.100000000000009</v>
      </c>
      <c r="M900" s="418"/>
      <c r="N900" s="418"/>
      <c r="O900"/>
      <c r="P900" s="417">
        <v>90</v>
      </c>
      <c r="Q900" s="418"/>
      <c r="R900" s="418"/>
      <c r="S900"/>
      <c r="T900" s="419">
        <v>89.100000000000009</v>
      </c>
      <c r="U900" s="420"/>
      <c r="V900" s="420"/>
      <c r="W900"/>
      <c r="X900"/>
      <c r="Y900"/>
      <c r="Z900"/>
      <c r="AA900"/>
      <c r="AB900"/>
      <c r="AC900"/>
      <c r="AD900"/>
      <c r="AE900"/>
      <c r="AF900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</row>
    <row r="901" spans="1:58" ht="13" customHeight="1" x14ac:dyDescent="0.25">
      <c r="A901"/>
      <c r="B901" s="356" t="s">
        <v>3183</v>
      </c>
      <c r="C901" s="356" t="s">
        <v>3184</v>
      </c>
      <c r="D901" s="355" t="s">
        <v>795</v>
      </c>
      <c r="E901" s="355"/>
      <c r="F901" s="414" t="s">
        <v>765</v>
      </c>
      <c r="G901" s="415"/>
      <c r="H901" s="416">
        <v>23</v>
      </c>
      <c r="I901" s="392"/>
      <c r="J901" s="392"/>
      <c r="K901" s="76"/>
      <c r="L901" s="429">
        <f>(H901*2.7)</f>
        <v>62.1</v>
      </c>
      <c r="M901" s="429">
        <f>(I901*2.7)</f>
        <v>0</v>
      </c>
      <c r="N901" s="429">
        <f>(J901*2.7)</f>
        <v>0</v>
      </c>
      <c r="O901" s="76"/>
      <c r="P901" s="429">
        <v>63</v>
      </c>
      <c r="Q901" s="365"/>
      <c r="R901" s="365"/>
      <c r="S901" s="76"/>
      <c r="T901" s="430">
        <v>62.1</v>
      </c>
      <c r="U901" s="420"/>
      <c r="V901" s="420"/>
      <c r="W901"/>
      <c r="X901"/>
      <c r="Y901"/>
      <c r="Z901"/>
      <c r="AA901"/>
      <c r="AB901"/>
      <c r="AC901"/>
      <c r="AD901"/>
      <c r="AE901"/>
      <c r="AF901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</row>
    <row r="902" spans="1:58" ht="13" customHeight="1" x14ac:dyDescent="0.25">
      <c r="A902"/>
      <c r="B902" s="356" t="s">
        <v>5013</v>
      </c>
      <c r="C902" s="356" t="s">
        <v>5014</v>
      </c>
      <c r="D902" s="355" t="s">
        <v>775</v>
      </c>
      <c r="E902" s="358"/>
      <c r="F902" s="424" t="s">
        <v>743</v>
      </c>
      <c r="G902" s="425"/>
      <c r="H902" s="523"/>
      <c r="I902" s="429">
        <v>0</v>
      </c>
      <c r="J902" s="429">
        <v>10.67</v>
      </c>
      <c r="K902" s="76"/>
      <c r="L902" s="429">
        <f>(H902*2.7)</f>
        <v>0</v>
      </c>
      <c r="M902" s="429">
        <f>(I902*2.7)</f>
        <v>0</v>
      </c>
      <c r="N902" s="429">
        <f>(J902*2.7)</f>
        <v>28.809000000000001</v>
      </c>
      <c r="O902" s="76"/>
      <c r="P902" s="429"/>
      <c r="Q902" s="365"/>
      <c r="R902" s="365"/>
      <c r="S902" s="76"/>
      <c r="T902" s="422"/>
      <c r="U902" s="430">
        <f>(M902)</f>
        <v>0</v>
      </c>
      <c r="V902" s="430">
        <f>(N902)</f>
        <v>28.809000000000001</v>
      </c>
      <c r="W902"/>
      <c r="X902"/>
      <c r="Y902"/>
      <c r="Z902"/>
      <c r="AA902"/>
      <c r="AB902"/>
      <c r="AC902"/>
      <c r="AD902"/>
      <c r="AE902"/>
      <c r="AF902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</row>
    <row r="903" spans="1:58" ht="13" customHeight="1" x14ac:dyDescent="0.25">
      <c r="A903"/>
      <c r="B903" s="423" t="s">
        <v>1980</v>
      </c>
      <c r="C903" s="423" t="s">
        <v>1431</v>
      </c>
      <c r="D903" s="355" t="s">
        <v>745</v>
      </c>
      <c r="E903" s="355"/>
      <c r="F903" s="414" t="s">
        <v>743</v>
      </c>
      <c r="G903" s="415"/>
      <c r="H903" s="523"/>
      <c r="I903" s="355">
        <v>0</v>
      </c>
      <c r="J903" s="355">
        <v>20</v>
      </c>
      <c r="K903" s="76"/>
      <c r="L903" s="429">
        <f>(H903*2.7)</f>
        <v>0</v>
      </c>
      <c r="M903" s="429">
        <f>(I903*$L$1)</f>
        <v>0</v>
      </c>
      <c r="N903" s="429">
        <f>(J903*$M$1)</f>
        <v>0</v>
      </c>
      <c r="O903" s="76"/>
      <c r="P903" s="365"/>
      <c r="Q903" s="429">
        <f>(M903*$L$1)</f>
        <v>0</v>
      </c>
      <c r="R903" s="429">
        <v>54</v>
      </c>
      <c r="S903" s="76"/>
      <c r="T903" s="422"/>
      <c r="U903" s="430">
        <v>0</v>
      </c>
      <c r="V903" s="430">
        <v>54</v>
      </c>
      <c r="W903"/>
      <c r="X903"/>
      <c r="Y903"/>
      <c r="Z903"/>
      <c r="AA903"/>
      <c r="AB903"/>
      <c r="AC903"/>
      <c r="AD903"/>
      <c r="AE903"/>
      <c r="AF903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</row>
    <row r="904" spans="1:58" ht="13" customHeight="1" x14ac:dyDescent="0.25">
      <c r="A904"/>
      <c r="B904" s="356" t="s">
        <v>149</v>
      </c>
      <c r="C904" s="356" t="s">
        <v>4009</v>
      </c>
      <c r="D904" s="355" t="s">
        <v>763</v>
      </c>
      <c r="E904" s="355"/>
      <c r="F904" s="414" t="s">
        <v>793</v>
      </c>
      <c r="G904" s="415"/>
      <c r="H904" s="426">
        <v>54</v>
      </c>
      <c r="I904" s="392"/>
      <c r="J904" s="392"/>
      <c r="K904" s="76"/>
      <c r="L904" s="429">
        <f>(H904*2.7)</f>
        <v>145.80000000000001</v>
      </c>
      <c r="M904" s="429">
        <f>(I904*2.7)</f>
        <v>0</v>
      </c>
      <c r="N904" s="429">
        <f>(J904*2.7)</f>
        <v>0</v>
      </c>
      <c r="O904" s="76"/>
      <c r="P904" s="429">
        <v>146</v>
      </c>
      <c r="Q904" s="365"/>
      <c r="R904" s="365"/>
      <c r="S904" s="76"/>
      <c r="T904" s="430">
        <v>145.80000000000001</v>
      </c>
      <c r="U904" s="420"/>
      <c r="V904" s="420"/>
      <c r="W904"/>
      <c r="X904"/>
      <c r="Y904"/>
      <c r="Z904"/>
      <c r="AA904"/>
      <c r="AB904"/>
      <c r="AC904"/>
      <c r="AD904"/>
      <c r="AE904"/>
      <c r="AF904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</row>
    <row r="905" spans="1:58" ht="13" customHeight="1" x14ac:dyDescent="0.25">
      <c r="A905"/>
      <c r="B905" s="356" t="s">
        <v>693</v>
      </c>
      <c r="C905" s="356" t="s">
        <v>584</v>
      </c>
      <c r="D905" s="355" t="s">
        <v>903</v>
      </c>
      <c r="E905" s="355"/>
      <c r="F905" s="414" t="s">
        <v>743</v>
      </c>
      <c r="G905" s="415"/>
      <c r="H905" s="523"/>
      <c r="I905" s="355">
        <v>0</v>
      </c>
      <c r="J905" s="355">
        <v>15.67</v>
      </c>
      <c r="K905" s="76"/>
      <c r="L905" s="429">
        <f>(H905*2.7)</f>
        <v>0</v>
      </c>
      <c r="M905" s="429">
        <f>(I905*$L$1)</f>
        <v>0</v>
      </c>
      <c r="N905" s="429">
        <f>(J905*$M$1)</f>
        <v>0</v>
      </c>
      <c r="O905" s="76"/>
      <c r="P905" s="365"/>
      <c r="Q905" s="429">
        <f>(M905*$L$1)</f>
        <v>0</v>
      </c>
      <c r="R905" s="429">
        <v>43</v>
      </c>
      <c r="S905" s="76"/>
      <c r="T905" s="422"/>
      <c r="U905" s="430">
        <v>0</v>
      </c>
      <c r="V905" s="430">
        <v>42.309000000000005</v>
      </c>
      <c r="W905"/>
      <c r="X905"/>
      <c r="Y905"/>
      <c r="Z905"/>
      <c r="AA905"/>
      <c r="AB905"/>
      <c r="AC905"/>
      <c r="AD905"/>
      <c r="AE905"/>
      <c r="AF905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</row>
    <row r="906" spans="1:58" ht="13" customHeight="1" x14ac:dyDescent="0.25">
      <c r="A906"/>
      <c r="B906" s="356" t="s">
        <v>3954</v>
      </c>
      <c r="C906" s="356" t="s">
        <v>708</v>
      </c>
      <c r="D906" s="355" t="s">
        <v>776</v>
      </c>
      <c r="E906" s="355"/>
      <c r="F906" s="414" t="s">
        <v>743</v>
      </c>
      <c r="G906" s="415"/>
      <c r="H906" s="523"/>
      <c r="I906" s="355">
        <v>0</v>
      </c>
      <c r="J906" s="355">
        <v>19.329999999999998</v>
      </c>
      <c r="K906" s="76"/>
      <c r="L906" s="429">
        <f>(H906*2.7)</f>
        <v>0</v>
      </c>
      <c r="M906" s="429">
        <f>(I906*$L$1)</f>
        <v>0</v>
      </c>
      <c r="N906" s="429">
        <f>(J906*$M$1)</f>
        <v>0</v>
      </c>
      <c r="O906" s="76"/>
      <c r="P906" s="365"/>
      <c r="Q906" s="429">
        <f>(M906*$L$1)</f>
        <v>0</v>
      </c>
      <c r="R906" s="429">
        <v>53</v>
      </c>
      <c r="S906" s="76"/>
      <c r="T906" s="422"/>
      <c r="U906" s="430">
        <v>0</v>
      </c>
      <c r="V906" s="430">
        <v>52.190999999999995</v>
      </c>
      <c r="W906"/>
      <c r="X906"/>
      <c r="Y906"/>
      <c r="Z906"/>
      <c r="AA906"/>
      <c r="AB906"/>
      <c r="AC906"/>
      <c r="AD906"/>
      <c r="AE906"/>
      <c r="AF906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</row>
    <row r="907" spans="1:58" ht="13" customHeight="1" x14ac:dyDescent="0.25">
      <c r="A907"/>
      <c r="B907" s="357" t="s">
        <v>3207</v>
      </c>
      <c r="C907" s="357" t="s">
        <v>1648</v>
      </c>
      <c r="D907" s="355" t="s">
        <v>735</v>
      </c>
      <c r="E907" s="355"/>
      <c r="F907" s="414" t="s">
        <v>754</v>
      </c>
      <c r="G907" s="415"/>
      <c r="H907" s="523"/>
      <c r="I907" s="355">
        <v>6</v>
      </c>
      <c r="J907" s="355">
        <v>36.67</v>
      </c>
      <c r="K907" s="76"/>
      <c r="L907" s="429">
        <f>(H907*2.7)</f>
        <v>0</v>
      </c>
      <c r="M907" s="429">
        <f>(I907*2.7)</f>
        <v>16.200000000000003</v>
      </c>
      <c r="N907" s="429">
        <f>(J907*2.7)</f>
        <v>99.009000000000015</v>
      </c>
      <c r="O907" s="76"/>
      <c r="P907" s="365"/>
      <c r="Q907" s="429"/>
      <c r="R907" s="429"/>
      <c r="S907" s="76"/>
      <c r="T907" s="422"/>
      <c r="U907" s="430">
        <f>(M907)</f>
        <v>16.200000000000003</v>
      </c>
      <c r="V907" s="430">
        <f>(N907)</f>
        <v>99.009000000000015</v>
      </c>
      <c r="W907"/>
      <c r="X907"/>
      <c r="Y907"/>
      <c r="Z907"/>
      <c r="AA907"/>
      <c r="AB907"/>
      <c r="AC907"/>
      <c r="AD907"/>
      <c r="AE907"/>
      <c r="AF907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</row>
    <row r="908" spans="1:58" ht="13" customHeight="1" x14ac:dyDescent="0.25">
      <c r="A908"/>
      <c r="B908" s="423" t="s">
        <v>787</v>
      </c>
      <c r="C908" s="423" t="s">
        <v>2575</v>
      </c>
      <c r="D908" s="355" t="s">
        <v>647</v>
      </c>
      <c r="E908" s="355"/>
      <c r="F908" s="414" t="s">
        <v>746</v>
      </c>
      <c r="G908" s="415"/>
      <c r="H908" s="426">
        <v>24</v>
      </c>
      <c r="I908" s="392"/>
      <c r="J908" s="392"/>
      <c r="K908" s="76"/>
      <c r="L908" s="429">
        <f>(H908*2.7)</f>
        <v>64.800000000000011</v>
      </c>
      <c r="M908" s="365"/>
      <c r="N908" s="365"/>
      <c r="O908" s="76"/>
      <c r="P908" s="429">
        <v>65</v>
      </c>
      <c r="Q908" s="365"/>
      <c r="R908" s="365"/>
      <c r="S908" s="76"/>
      <c r="T908" s="430">
        <v>64.800000000000011</v>
      </c>
      <c r="U908" s="420"/>
      <c r="V908" s="420"/>
      <c r="W908"/>
      <c r="X908"/>
      <c r="Y908"/>
      <c r="Z908"/>
      <c r="AA908"/>
      <c r="AB908"/>
      <c r="AC908"/>
      <c r="AD908"/>
      <c r="AE908"/>
      <c r="AF908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</row>
    <row r="909" spans="1:58" ht="13" customHeight="1" x14ac:dyDescent="0.25">
      <c r="A909"/>
      <c r="B909" s="356" t="s">
        <v>787</v>
      </c>
      <c r="C909" s="356" t="s">
        <v>744</v>
      </c>
      <c r="D909" s="355" t="s">
        <v>761</v>
      </c>
      <c r="E909" s="355"/>
      <c r="F909" s="414" t="s">
        <v>3608</v>
      </c>
      <c r="G909" s="415"/>
      <c r="H909" s="416">
        <v>15</v>
      </c>
      <c r="I909" s="392"/>
      <c r="J909" s="392"/>
      <c r="K909" s="76"/>
      <c r="L909" s="429">
        <f>(H909*2.7)</f>
        <v>40.5</v>
      </c>
      <c r="M909" s="365"/>
      <c r="N909" s="365"/>
      <c r="O909" s="76"/>
      <c r="P909" s="429">
        <v>41</v>
      </c>
      <c r="Q909" s="365"/>
      <c r="R909" s="365"/>
      <c r="S909" s="76"/>
      <c r="T909" s="430">
        <v>40.5</v>
      </c>
      <c r="U909" s="420"/>
      <c r="V909" s="420"/>
      <c r="W909"/>
      <c r="X909"/>
      <c r="Y909"/>
      <c r="Z909"/>
      <c r="AA909"/>
      <c r="AB909"/>
      <c r="AC909"/>
      <c r="AD909"/>
      <c r="AE909"/>
      <c r="AF90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</row>
    <row r="910" spans="1:58" ht="13" customHeight="1" x14ac:dyDescent="0.25">
      <c r="A910"/>
      <c r="B910" s="357" t="s">
        <v>5019</v>
      </c>
      <c r="C910" s="357" t="s">
        <v>5020</v>
      </c>
      <c r="D910" s="355" t="s">
        <v>814</v>
      </c>
      <c r="E910" s="355"/>
      <c r="F910" s="414" t="s">
        <v>743</v>
      </c>
      <c r="G910" s="415"/>
      <c r="H910" s="523"/>
      <c r="I910" s="355">
        <v>0</v>
      </c>
      <c r="J910" s="355">
        <v>15.67</v>
      </c>
      <c r="K910" s="76"/>
      <c r="L910" s="429">
        <f>(H910*2.7)</f>
        <v>0</v>
      </c>
      <c r="M910" s="429">
        <f>(I910*2.7)</f>
        <v>0</v>
      </c>
      <c r="N910" s="429">
        <f>(J910*2.7)</f>
        <v>42.309000000000005</v>
      </c>
      <c r="O910" s="76"/>
      <c r="P910" s="365"/>
      <c r="Q910" s="429"/>
      <c r="R910" s="429"/>
      <c r="S910" s="76"/>
      <c r="T910" s="422"/>
      <c r="U910" s="430">
        <f>(M910)</f>
        <v>0</v>
      </c>
      <c r="V910" s="430">
        <f>(N910)</f>
        <v>42.309000000000005</v>
      </c>
      <c r="W910"/>
      <c r="X910"/>
      <c r="Y910"/>
      <c r="Z910"/>
      <c r="AA910"/>
      <c r="AB910"/>
      <c r="AC910"/>
      <c r="AD910"/>
      <c r="AE910"/>
      <c r="AF910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</row>
    <row r="911" spans="1:58" ht="13" customHeight="1" x14ac:dyDescent="0.25">
      <c r="A911"/>
      <c r="B911" s="356" t="s">
        <v>5023</v>
      </c>
      <c r="C911" s="356" t="s">
        <v>5024</v>
      </c>
      <c r="D911" s="355" t="s">
        <v>750</v>
      </c>
      <c r="E911" s="358"/>
      <c r="F911" s="424" t="s">
        <v>743</v>
      </c>
      <c r="G911" s="425"/>
      <c r="H911" s="523"/>
      <c r="I911" s="429">
        <v>0</v>
      </c>
      <c r="J911" s="429">
        <v>19.329999999999998</v>
      </c>
      <c r="K911" s="76"/>
      <c r="L911" s="429">
        <f>(H911*2.7)</f>
        <v>0</v>
      </c>
      <c r="M911" s="429">
        <f>(I911*2.7)</f>
        <v>0</v>
      </c>
      <c r="N911" s="429">
        <f>(J911*2.7)</f>
        <v>52.190999999999995</v>
      </c>
      <c r="O911" s="76"/>
      <c r="P911" s="429"/>
      <c r="Q911" s="365"/>
      <c r="R911" s="365"/>
      <c r="S911" s="76"/>
      <c r="T911" s="422"/>
      <c r="U911" s="430">
        <f>(M911)</f>
        <v>0</v>
      </c>
      <c r="V911" s="430">
        <f>(N911)</f>
        <v>52.190999999999995</v>
      </c>
      <c r="W911"/>
      <c r="X911"/>
      <c r="Y911"/>
      <c r="Z911"/>
      <c r="AA911"/>
      <c r="AB911"/>
      <c r="AC911"/>
      <c r="AD911"/>
      <c r="AE911"/>
      <c r="AF911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</row>
    <row r="912" spans="1:58" ht="13" customHeight="1" x14ac:dyDescent="0.25">
      <c r="A912"/>
      <c r="B912" s="356" t="s">
        <v>5025</v>
      </c>
      <c r="C912" s="356" t="s">
        <v>5026</v>
      </c>
      <c r="D912" s="355" t="s">
        <v>757</v>
      </c>
      <c r="E912" s="358"/>
      <c r="F912" s="424" t="s">
        <v>743</v>
      </c>
      <c r="G912" s="425"/>
      <c r="H912" s="523"/>
      <c r="I912" s="429">
        <v>0</v>
      </c>
      <c r="J912" s="429">
        <v>25</v>
      </c>
      <c r="K912" s="76"/>
      <c r="L912" s="429">
        <f>(H912*2.7)</f>
        <v>0</v>
      </c>
      <c r="M912" s="429">
        <f>(I912*2.7)</f>
        <v>0</v>
      </c>
      <c r="N912" s="429">
        <f>(J912*2.7)</f>
        <v>67.5</v>
      </c>
      <c r="O912" s="76"/>
      <c r="P912" s="429"/>
      <c r="Q912" s="365"/>
      <c r="R912" s="365"/>
      <c r="S912" s="76"/>
      <c r="T912" s="422"/>
      <c r="U912" s="430">
        <f>(M912)</f>
        <v>0</v>
      </c>
      <c r="V912" s="430">
        <f>(N912)</f>
        <v>67.5</v>
      </c>
      <c r="W912"/>
      <c r="X912"/>
      <c r="Y912"/>
      <c r="Z912"/>
      <c r="AA912"/>
      <c r="AB912"/>
      <c r="AC912"/>
      <c r="AD912"/>
      <c r="AE912"/>
      <c r="AF912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</row>
    <row r="913" spans="1:58" ht="13" customHeight="1" x14ac:dyDescent="0.25">
      <c r="A913"/>
      <c r="B913" s="356" t="s">
        <v>5033</v>
      </c>
      <c r="C913" s="356" t="s">
        <v>687</v>
      </c>
      <c r="D913" s="355" t="s">
        <v>777</v>
      </c>
      <c r="E913" s="358"/>
      <c r="F913" s="424" t="s">
        <v>743</v>
      </c>
      <c r="G913" s="425"/>
      <c r="H913" s="523"/>
      <c r="I913" s="429">
        <v>1</v>
      </c>
      <c r="J913" s="429">
        <v>26</v>
      </c>
      <c r="K913" s="76"/>
      <c r="L913" s="429">
        <f>(H913*2.7)</f>
        <v>0</v>
      </c>
      <c r="M913" s="429">
        <f>(I913*2.7)</f>
        <v>2.7</v>
      </c>
      <c r="N913" s="429">
        <f>(J913*2.7)</f>
        <v>70.2</v>
      </c>
      <c r="O913" s="76"/>
      <c r="P913" s="429"/>
      <c r="Q913" s="365"/>
      <c r="R913" s="365"/>
      <c r="S913" s="76"/>
      <c r="T913" s="422"/>
      <c r="U913" s="430">
        <f>(M913)</f>
        <v>2.7</v>
      </c>
      <c r="V913" s="430">
        <f>(N913)</f>
        <v>70.2</v>
      </c>
      <c r="W913"/>
      <c r="X913"/>
      <c r="Y913"/>
      <c r="Z913"/>
      <c r="AA913"/>
      <c r="AB913"/>
      <c r="AC913"/>
      <c r="AD913"/>
      <c r="AE913"/>
      <c r="AF913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</row>
    <row r="914" spans="1:58" ht="13" customHeight="1" x14ac:dyDescent="0.25">
      <c r="A914"/>
      <c r="B914" s="356" t="s">
        <v>244</v>
      </c>
      <c r="C914" s="356" t="s">
        <v>621</v>
      </c>
      <c r="D914" s="355" t="s">
        <v>1641</v>
      </c>
      <c r="E914" s="355"/>
      <c r="F914" s="414" t="s">
        <v>743</v>
      </c>
      <c r="G914" s="415"/>
      <c r="H914" s="523"/>
      <c r="I914" s="355">
        <v>0</v>
      </c>
      <c r="J914" s="355">
        <v>0</v>
      </c>
      <c r="K914" s="76"/>
      <c r="L914" s="429">
        <f>(H914*2.7)</f>
        <v>0</v>
      </c>
      <c r="M914" s="429">
        <f>(I914*2.7)</f>
        <v>0</v>
      </c>
      <c r="N914" s="429">
        <f>(J914*2.7)</f>
        <v>0</v>
      </c>
      <c r="O914" s="76"/>
      <c r="P914" s="365"/>
      <c r="Q914" s="429">
        <f>(M914*$L$1)</f>
        <v>0</v>
      </c>
      <c r="R914" s="429">
        <v>0</v>
      </c>
      <c r="S914" s="76"/>
      <c r="T914" s="422"/>
      <c r="U914" s="430">
        <v>0</v>
      </c>
      <c r="V914" s="430">
        <v>0</v>
      </c>
      <c r="W914"/>
      <c r="X914"/>
      <c r="Y914"/>
      <c r="Z914"/>
      <c r="AA914"/>
      <c r="AB914"/>
      <c r="AC914"/>
      <c r="AD914"/>
      <c r="AE914"/>
      <c r="AF914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</row>
    <row r="915" spans="1:58" ht="13" customHeight="1" x14ac:dyDescent="0.25">
      <c r="A915"/>
      <c r="B915" s="356" t="s">
        <v>244</v>
      </c>
      <c r="C915" s="356" t="s">
        <v>2858</v>
      </c>
      <c r="D915" s="355" t="s">
        <v>776</v>
      </c>
      <c r="E915" s="355"/>
      <c r="F915" s="424" t="s">
        <v>746</v>
      </c>
      <c r="G915" s="425"/>
      <c r="H915" s="426">
        <v>14</v>
      </c>
      <c r="I915" s="392"/>
      <c r="J915" s="392"/>
      <c r="K915" s="76"/>
      <c r="L915" s="429">
        <f>(H915*2.7)</f>
        <v>37.800000000000004</v>
      </c>
      <c r="M915" s="429">
        <f>(I915*2.7)</f>
        <v>0</v>
      </c>
      <c r="N915" s="429">
        <f>(J915*2.7)</f>
        <v>0</v>
      </c>
      <c r="O915" s="76"/>
      <c r="P915" s="429">
        <v>38</v>
      </c>
      <c r="Q915" s="365"/>
      <c r="R915" s="365"/>
      <c r="S915" s="76"/>
      <c r="T915" s="430">
        <v>37.800000000000004</v>
      </c>
      <c r="U915" s="420"/>
      <c r="V915" s="420"/>
      <c r="W915"/>
      <c r="X915"/>
      <c r="Y915"/>
      <c r="Z915"/>
      <c r="AA915"/>
      <c r="AB915"/>
      <c r="AC915"/>
      <c r="AD915"/>
      <c r="AE915"/>
      <c r="AF915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</row>
    <row r="916" spans="1:58" ht="13" customHeight="1" x14ac:dyDescent="0.25">
      <c r="A916"/>
      <c r="B916" s="356" t="s">
        <v>4007</v>
      </c>
      <c r="C916" s="356" t="s">
        <v>4008</v>
      </c>
      <c r="D916" s="355" t="s">
        <v>763</v>
      </c>
      <c r="E916" s="355"/>
      <c r="F916" s="414" t="s">
        <v>746</v>
      </c>
      <c r="G916" s="415"/>
      <c r="H916" s="426">
        <v>21</v>
      </c>
      <c r="I916" s="392"/>
      <c r="J916" s="392"/>
      <c r="K916" s="76"/>
      <c r="L916" s="429">
        <f>(H916*2.7)</f>
        <v>56.7</v>
      </c>
      <c r="M916" s="429">
        <f>(I916*2.7)</f>
        <v>0</v>
      </c>
      <c r="N916" s="429">
        <f>(J916*2.7)</f>
        <v>0</v>
      </c>
      <c r="O916" s="76"/>
      <c r="P916" s="429">
        <v>57</v>
      </c>
      <c r="Q916" s="365"/>
      <c r="R916" s="365"/>
      <c r="S916" s="76"/>
      <c r="T916" s="430">
        <v>56.7</v>
      </c>
      <c r="U916" s="420"/>
      <c r="V916" s="420"/>
      <c r="W916"/>
      <c r="X916"/>
      <c r="Y916"/>
      <c r="Z916"/>
      <c r="AA916"/>
      <c r="AB916"/>
      <c r="AC916"/>
      <c r="AD916"/>
      <c r="AE916"/>
      <c r="AF916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</row>
    <row r="917" spans="1:58" ht="13" customHeight="1" x14ac:dyDescent="0.25">
      <c r="A917"/>
      <c r="B917" s="356" t="s">
        <v>1315</v>
      </c>
      <c r="C917" s="356" t="s">
        <v>633</v>
      </c>
      <c r="D917" s="355" t="s">
        <v>750</v>
      </c>
      <c r="E917" s="358"/>
      <c r="F917" s="414" t="s">
        <v>796</v>
      </c>
      <c r="G917" s="415"/>
      <c r="H917" s="416">
        <v>36</v>
      </c>
      <c r="I917" s="392"/>
      <c r="J917" s="392"/>
      <c r="K917" s="76"/>
      <c r="L917" s="429">
        <f>(H917*2.7)</f>
        <v>97.2</v>
      </c>
      <c r="M917" s="365"/>
      <c r="N917" s="365"/>
      <c r="O917" s="76"/>
      <c r="P917" s="429">
        <v>98</v>
      </c>
      <c r="Q917" s="365"/>
      <c r="R917" s="365"/>
      <c r="S917" s="76"/>
      <c r="T917" s="430">
        <v>97.2</v>
      </c>
      <c r="U917" s="420"/>
      <c r="V917" s="420"/>
      <c r="W917"/>
      <c r="X917"/>
      <c r="Y917"/>
      <c r="Z917"/>
      <c r="AA917"/>
      <c r="AB917"/>
      <c r="AC917"/>
      <c r="AD917"/>
      <c r="AE917"/>
      <c r="AF917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</row>
    <row r="918" spans="1:58" ht="13" customHeight="1" x14ac:dyDescent="0.25">
      <c r="A918"/>
      <c r="B918" s="356" t="s">
        <v>5035</v>
      </c>
      <c r="C918" s="356" t="s">
        <v>5036</v>
      </c>
      <c r="D918" s="355" t="s">
        <v>824</v>
      </c>
      <c r="E918" s="358"/>
      <c r="F918" s="424" t="s">
        <v>743</v>
      </c>
      <c r="G918" s="425"/>
      <c r="H918" s="523"/>
      <c r="I918" s="429">
        <v>0</v>
      </c>
      <c r="J918" s="429">
        <v>17.329999999999998</v>
      </c>
      <c r="K918" s="76"/>
      <c r="L918" s="429">
        <f>(H918*2.7)</f>
        <v>0</v>
      </c>
      <c r="M918" s="429">
        <f>(I918*2.7)</f>
        <v>0</v>
      </c>
      <c r="N918" s="429">
        <f>(J918*2.7)</f>
        <v>46.790999999999997</v>
      </c>
      <c r="O918" s="76"/>
      <c r="P918" s="429"/>
      <c r="Q918" s="365"/>
      <c r="R918" s="365"/>
      <c r="S918" s="76"/>
      <c r="T918" s="422"/>
      <c r="U918" s="430">
        <f>(M918)</f>
        <v>0</v>
      </c>
      <c r="V918" s="430">
        <f>(N918)</f>
        <v>46.790999999999997</v>
      </c>
      <c r="W918"/>
      <c r="X918"/>
      <c r="Y918"/>
      <c r="Z918"/>
      <c r="AA918"/>
      <c r="AB918"/>
      <c r="AC918"/>
      <c r="AD918"/>
      <c r="AE918"/>
      <c r="AF918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</row>
    <row r="919" spans="1:58" ht="13" customHeight="1" x14ac:dyDescent="0.25">
      <c r="A919"/>
      <c r="B919" s="356" t="s">
        <v>5360</v>
      </c>
      <c r="C919" s="356" t="s">
        <v>5037</v>
      </c>
      <c r="D919" s="355" t="s">
        <v>769</v>
      </c>
      <c r="E919" s="358"/>
      <c r="F919" s="424" t="s">
        <v>743</v>
      </c>
      <c r="G919" s="425"/>
      <c r="H919" s="523"/>
      <c r="I919" s="429">
        <v>0</v>
      </c>
      <c r="J919" s="429">
        <v>5.67</v>
      </c>
      <c r="K919" s="76"/>
      <c r="L919" s="429">
        <f>(H919*2.7)</f>
        <v>0</v>
      </c>
      <c r="M919" s="429">
        <f>(I919*2.7)</f>
        <v>0</v>
      </c>
      <c r="N919" s="429">
        <f>(J919*2.7)</f>
        <v>15.309000000000001</v>
      </c>
      <c r="O919" s="76"/>
      <c r="P919" s="429"/>
      <c r="Q919" s="365"/>
      <c r="R919" s="365"/>
      <c r="S919" s="76"/>
      <c r="T919" s="422"/>
      <c r="U919" s="430">
        <f>(M919)</f>
        <v>0</v>
      </c>
      <c r="V919" s="430">
        <f>(N919)</f>
        <v>15.309000000000001</v>
      </c>
      <c r="W919"/>
      <c r="X919"/>
      <c r="Y919"/>
      <c r="Z919"/>
      <c r="AA919"/>
      <c r="AB919"/>
      <c r="AC919"/>
      <c r="AD919"/>
      <c r="AE919"/>
      <c r="AF91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</row>
    <row r="920" spans="1:58" ht="13" customHeight="1" x14ac:dyDescent="0.25">
      <c r="A920"/>
      <c r="B920" s="356" t="s">
        <v>594</v>
      </c>
      <c r="C920" s="356" t="s">
        <v>4030</v>
      </c>
      <c r="D920" s="355" t="s">
        <v>814</v>
      </c>
      <c r="E920" s="355"/>
      <c r="F920" s="414" t="s">
        <v>746</v>
      </c>
      <c r="G920" s="415"/>
      <c r="H920" s="416">
        <v>36</v>
      </c>
      <c r="I920" s="392"/>
      <c r="J920" s="392"/>
      <c r="K920" s="76"/>
      <c r="L920" s="429">
        <f>(H920*2.7)</f>
        <v>97.2</v>
      </c>
      <c r="M920" s="429">
        <f>(I920*2.7)</f>
        <v>0</v>
      </c>
      <c r="N920" s="429">
        <f>(J920*2.7)</f>
        <v>0</v>
      </c>
      <c r="O920" s="76"/>
      <c r="P920" s="429">
        <v>98</v>
      </c>
      <c r="Q920" s="365"/>
      <c r="R920" s="365"/>
      <c r="S920" s="76"/>
      <c r="T920" s="430">
        <v>97.2</v>
      </c>
      <c r="U920" s="420"/>
      <c r="V920" s="420"/>
      <c r="W920"/>
      <c r="X920"/>
      <c r="Y920"/>
      <c r="Z920"/>
      <c r="AA920"/>
      <c r="AB920"/>
      <c r="AC920"/>
      <c r="AD920"/>
      <c r="AE920"/>
      <c r="AF920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</row>
    <row r="921" spans="1:58" ht="13" customHeight="1" x14ac:dyDescent="0.25">
      <c r="A921"/>
      <c r="B921" s="356" t="s">
        <v>5039</v>
      </c>
      <c r="C921" s="356" t="s">
        <v>3172</v>
      </c>
      <c r="D921" s="355" t="s">
        <v>756</v>
      </c>
      <c r="E921" s="358"/>
      <c r="F921" s="424" t="s">
        <v>743</v>
      </c>
      <c r="G921" s="425"/>
      <c r="H921" s="523"/>
      <c r="I921" s="429">
        <v>0</v>
      </c>
      <c r="J921" s="429">
        <v>13.33</v>
      </c>
      <c r="K921" s="76"/>
      <c r="L921" s="429">
        <f>(H921*2.7)</f>
        <v>0</v>
      </c>
      <c r="M921" s="429">
        <f>(I921*2.7)</f>
        <v>0</v>
      </c>
      <c r="N921" s="429">
        <f>(J921*2.7)</f>
        <v>35.991</v>
      </c>
      <c r="O921" s="76"/>
      <c r="P921" s="429"/>
      <c r="Q921" s="365"/>
      <c r="R921" s="365"/>
      <c r="S921" s="76"/>
      <c r="T921" s="422"/>
      <c r="U921" s="430">
        <f>(M921)</f>
        <v>0</v>
      </c>
      <c r="V921" s="430">
        <f>(N921)</f>
        <v>35.991</v>
      </c>
      <c r="W921"/>
      <c r="X921"/>
      <c r="Y921"/>
      <c r="Z921"/>
      <c r="AA921"/>
      <c r="AB921"/>
      <c r="AC921"/>
      <c r="AD921"/>
      <c r="AE921"/>
      <c r="AF921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</row>
    <row r="922" spans="1:58" ht="13" customHeight="1" x14ac:dyDescent="0.25">
      <c r="A922"/>
      <c r="B922" s="357" t="s">
        <v>3209</v>
      </c>
      <c r="C922" s="357" t="s">
        <v>789</v>
      </c>
      <c r="D922" s="355" t="s">
        <v>795</v>
      </c>
      <c r="E922" s="355"/>
      <c r="F922" s="414" t="s">
        <v>743</v>
      </c>
      <c r="G922" s="415"/>
      <c r="H922" s="523"/>
      <c r="I922" s="355">
        <v>0</v>
      </c>
      <c r="J922" s="355">
        <v>30</v>
      </c>
      <c r="K922" s="76"/>
      <c r="L922" s="429">
        <f>(H922*2.7)</f>
        <v>0</v>
      </c>
      <c r="M922" s="429">
        <f>(I922*2.7)</f>
        <v>0</v>
      </c>
      <c r="N922" s="429">
        <f>(J922*2.7)</f>
        <v>81</v>
      </c>
      <c r="O922" s="76"/>
      <c r="P922" s="365"/>
      <c r="Q922" s="429">
        <f>(M922*$L$1)</f>
        <v>0</v>
      </c>
      <c r="R922" s="429">
        <v>81</v>
      </c>
      <c r="S922" s="76"/>
      <c r="T922" s="422"/>
      <c r="U922" s="430">
        <v>0</v>
      </c>
      <c r="V922" s="430">
        <v>81</v>
      </c>
      <c r="W922"/>
      <c r="X922"/>
      <c r="Y922"/>
      <c r="Z922"/>
      <c r="AA922"/>
      <c r="AB922"/>
      <c r="AC922"/>
      <c r="AD922"/>
      <c r="AE922"/>
      <c r="AF922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</row>
    <row r="923" spans="1:58" ht="13" customHeight="1" x14ac:dyDescent="0.25">
      <c r="A923"/>
      <c r="B923" s="356" t="s">
        <v>5042</v>
      </c>
      <c r="C923" s="356" t="s">
        <v>5043</v>
      </c>
      <c r="D923" s="355" t="s">
        <v>1641</v>
      </c>
      <c r="E923" s="358"/>
      <c r="F923" s="424" t="s">
        <v>743</v>
      </c>
      <c r="G923" s="425"/>
      <c r="H923" s="523"/>
      <c r="I923" s="429">
        <v>0</v>
      </c>
      <c r="J923" s="429">
        <v>11</v>
      </c>
      <c r="K923" s="76"/>
      <c r="L923" s="429">
        <f>(H923*2.7)</f>
        <v>0</v>
      </c>
      <c r="M923" s="429">
        <f>(I923*2.7)</f>
        <v>0</v>
      </c>
      <c r="N923" s="429">
        <f>(J923*2.7)</f>
        <v>29.700000000000003</v>
      </c>
      <c r="O923" s="76"/>
      <c r="P923" s="429"/>
      <c r="Q923" s="365"/>
      <c r="R923" s="365"/>
      <c r="S923" s="76"/>
      <c r="T923" s="422"/>
      <c r="U923" s="430">
        <f>(M923)</f>
        <v>0</v>
      </c>
      <c r="V923" s="430">
        <f>(N923)</f>
        <v>29.700000000000003</v>
      </c>
      <c r="W923"/>
      <c r="X923"/>
      <c r="Y923"/>
      <c r="Z923"/>
      <c r="AA923"/>
      <c r="AB923"/>
      <c r="AC923"/>
      <c r="AD923"/>
      <c r="AE923"/>
      <c r="AF923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</row>
    <row r="924" spans="1:58" ht="13" customHeight="1" x14ac:dyDescent="0.25">
      <c r="A924"/>
      <c r="B924" s="356" t="s">
        <v>5051</v>
      </c>
      <c r="C924" s="356" t="s">
        <v>693</v>
      </c>
      <c r="D924" s="355" t="s">
        <v>903</v>
      </c>
      <c r="E924" s="358"/>
      <c r="F924" s="424" t="s">
        <v>743</v>
      </c>
      <c r="G924" s="425"/>
      <c r="H924" s="523"/>
      <c r="I924" s="429">
        <v>0</v>
      </c>
      <c r="J924" s="429">
        <v>20.67</v>
      </c>
      <c r="K924" s="76"/>
      <c r="L924" s="429">
        <f>(H924*2.7)</f>
        <v>0</v>
      </c>
      <c r="M924" s="429">
        <f>(I924*2.7)</f>
        <v>0</v>
      </c>
      <c r="N924" s="429">
        <f>(J924*2.7)</f>
        <v>55.809000000000012</v>
      </c>
      <c r="O924" s="76"/>
      <c r="P924" s="429"/>
      <c r="Q924" s="365"/>
      <c r="R924" s="365"/>
      <c r="S924" s="76"/>
      <c r="T924" s="422"/>
      <c r="U924" s="430">
        <f>(M924)</f>
        <v>0</v>
      </c>
      <c r="V924" s="430">
        <f>(N924)</f>
        <v>55.809000000000012</v>
      </c>
      <c r="W924"/>
      <c r="X924"/>
      <c r="Y924"/>
      <c r="Z924"/>
      <c r="AA924"/>
      <c r="AB924"/>
      <c r="AC924"/>
      <c r="AD924"/>
      <c r="AE924"/>
      <c r="AF924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</row>
    <row r="925" spans="1:58" ht="13" customHeight="1" x14ac:dyDescent="0.25">
      <c r="A925"/>
      <c r="B925" s="356" t="s">
        <v>569</v>
      </c>
      <c r="C925" s="356" t="s">
        <v>778</v>
      </c>
      <c r="D925" s="355" t="s">
        <v>736</v>
      </c>
      <c r="E925" s="358"/>
      <c r="F925" s="424" t="s">
        <v>796</v>
      </c>
      <c r="G925" s="425"/>
      <c r="H925" s="416">
        <v>41</v>
      </c>
      <c r="I925" s="392"/>
      <c r="J925" s="392"/>
      <c r="K925" s="76"/>
      <c r="L925" s="429">
        <f>(H925*2.7)</f>
        <v>110.7</v>
      </c>
      <c r="M925" s="365"/>
      <c r="N925" s="365"/>
      <c r="O925" s="76"/>
      <c r="P925" s="429">
        <v>111</v>
      </c>
      <c r="Q925" s="365"/>
      <c r="R925" s="365"/>
      <c r="S925" s="76"/>
      <c r="T925" s="430">
        <v>110.7</v>
      </c>
      <c r="U925" s="420"/>
      <c r="V925" s="420"/>
      <c r="W925"/>
      <c r="X925"/>
      <c r="Y925"/>
      <c r="Z925"/>
      <c r="AA925"/>
      <c r="AB925"/>
      <c r="AC925"/>
      <c r="AD925"/>
      <c r="AE925"/>
      <c r="AF925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</row>
    <row r="926" spans="1:58" ht="13" customHeight="1" x14ac:dyDescent="0.25">
      <c r="A926"/>
      <c r="B926" s="356" t="s">
        <v>615</v>
      </c>
      <c r="C926" s="356" t="s">
        <v>3978</v>
      </c>
      <c r="D926" s="355" t="s">
        <v>780</v>
      </c>
      <c r="E926" s="355"/>
      <c r="F926" s="414" t="s">
        <v>746</v>
      </c>
      <c r="G926" s="415"/>
      <c r="H926" s="416">
        <v>18</v>
      </c>
      <c r="I926" s="392"/>
      <c r="J926" s="392"/>
      <c r="K926" s="76"/>
      <c r="L926" s="429">
        <f>(H926*2.7)</f>
        <v>48.6</v>
      </c>
      <c r="M926" s="365"/>
      <c r="N926" s="365"/>
      <c r="O926" s="76"/>
      <c r="P926" s="429">
        <v>49</v>
      </c>
      <c r="Q926" s="365"/>
      <c r="R926" s="365"/>
      <c r="S926" s="76"/>
      <c r="T926" s="430">
        <v>48.6</v>
      </c>
      <c r="U926" s="420"/>
      <c r="V926" s="420"/>
      <c r="W926"/>
      <c r="X926"/>
      <c r="Y926"/>
      <c r="Z926"/>
      <c r="AA926"/>
      <c r="AB926"/>
      <c r="AC926"/>
      <c r="AD926"/>
      <c r="AE926"/>
      <c r="AF926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</row>
    <row r="927" spans="1:58" ht="13" customHeight="1" x14ac:dyDescent="0.25">
      <c r="A927"/>
      <c r="B927" s="356" t="s">
        <v>5052</v>
      </c>
      <c r="C927" s="356" t="s">
        <v>677</v>
      </c>
      <c r="D927" s="355" t="s">
        <v>651</v>
      </c>
      <c r="E927" s="358"/>
      <c r="F927" s="424" t="s">
        <v>743</v>
      </c>
      <c r="G927" s="425"/>
      <c r="H927" s="523"/>
      <c r="I927" s="429">
        <v>0</v>
      </c>
      <c r="J927" s="429">
        <v>7</v>
      </c>
      <c r="K927" s="76"/>
      <c r="L927" s="429">
        <f>(H927*2.7)</f>
        <v>0</v>
      </c>
      <c r="M927" s="429">
        <f>(I927*2.7)</f>
        <v>0</v>
      </c>
      <c r="N927" s="429">
        <f>(J927*2.7)</f>
        <v>18.900000000000002</v>
      </c>
      <c r="O927" s="76"/>
      <c r="P927" s="429"/>
      <c r="Q927" s="365"/>
      <c r="R927" s="365"/>
      <c r="S927" s="76"/>
      <c r="T927" s="422"/>
      <c r="U927" s="430">
        <f>(M927)</f>
        <v>0</v>
      </c>
      <c r="V927" s="430">
        <f>(N927)</f>
        <v>18.900000000000002</v>
      </c>
      <c r="W927"/>
      <c r="X927"/>
      <c r="Y927"/>
      <c r="Z927"/>
      <c r="AA927"/>
      <c r="AB927"/>
      <c r="AC927"/>
      <c r="AD927"/>
      <c r="AE927"/>
      <c r="AF927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</row>
    <row r="928" spans="1:58" ht="13" customHeight="1" x14ac:dyDescent="0.25">
      <c r="A928"/>
      <c r="B928" s="356" t="s">
        <v>4035</v>
      </c>
      <c r="C928" s="356" t="s">
        <v>2297</v>
      </c>
      <c r="D928" s="355" t="s">
        <v>824</v>
      </c>
      <c r="E928" s="355"/>
      <c r="F928" s="414" t="s">
        <v>793</v>
      </c>
      <c r="G928" s="415"/>
      <c r="H928" s="426">
        <v>33</v>
      </c>
      <c r="I928" s="418"/>
      <c r="J928" s="418"/>
      <c r="K928" s="76"/>
      <c r="L928" s="417">
        <f>(H928*2.7)</f>
        <v>89.100000000000009</v>
      </c>
      <c r="M928" s="418"/>
      <c r="N928" s="418"/>
      <c r="O928"/>
      <c r="P928" s="417">
        <v>90</v>
      </c>
      <c r="Q928" s="418"/>
      <c r="R928" s="418"/>
      <c r="S928"/>
      <c r="T928" s="419">
        <v>89.100000000000009</v>
      </c>
      <c r="U928" s="420"/>
      <c r="V928" s="420"/>
      <c r="W928"/>
      <c r="X928"/>
      <c r="Y928"/>
      <c r="Z928"/>
      <c r="AA928"/>
      <c r="AB928"/>
      <c r="AC928"/>
      <c r="AD928"/>
      <c r="AE928"/>
      <c r="AF928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</row>
    <row r="929" spans="1:58" ht="13" customHeight="1" x14ac:dyDescent="0.25">
      <c r="A929"/>
      <c r="B929" s="356" t="s">
        <v>5054</v>
      </c>
      <c r="C929" s="356" t="s">
        <v>5055</v>
      </c>
      <c r="D929" s="355" t="s">
        <v>667</v>
      </c>
      <c r="E929" s="358"/>
      <c r="F929" s="424" t="s">
        <v>754</v>
      </c>
      <c r="G929" s="425"/>
      <c r="H929" s="523"/>
      <c r="I929" s="429">
        <v>5</v>
      </c>
      <c r="J929" s="429">
        <v>24.33</v>
      </c>
      <c r="K929" s="76"/>
      <c r="L929" s="429">
        <f>(H929*2.7)</f>
        <v>0</v>
      </c>
      <c r="M929" s="429">
        <f>(I929*2.7)</f>
        <v>13.5</v>
      </c>
      <c r="N929" s="429">
        <f>(J929*2.7)</f>
        <v>65.691000000000003</v>
      </c>
      <c r="O929" s="76"/>
      <c r="P929" s="429"/>
      <c r="Q929" s="365"/>
      <c r="R929" s="365"/>
      <c r="S929" s="76"/>
      <c r="T929" s="422"/>
      <c r="U929" s="430">
        <f>(M929)</f>
        <v>13.5</v>
      </c>
      <c r="V929" s="430">
        <f>(N929)</f>
        <v>65.691000000000003</v>
      </c>
      <c r="W929"/>
      <c r="X929"/>
      <c r="Y929"/>
      <c r="Z929"/>
      <c r="AA929"/>
      <c r="AB929"/>
      <c r="AC929"/>
      <c r="AD929"/>
      <c r="AE929"/>
      <c r="AF92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</row>
    <row r="930" spans="1:58" ht="13" customHeight="1" x14ac:dyDescent="0.25">
      <c r="A930"/>
      <c r="B930" s="357" t="s">
        <v>5056</v>
      </c>
      <c r="C930" s="357" t="s">
        <v>5057</v>
      </c>
      <c r="D930" s="355" t="s">
        <v>750</v>
      </c>
      <c r="E930" s="355"/>
      <c r="F930" s="414" t="s">
        <v>762</v>
      </c>
      <c r="G930" s="415"/>
      <c r="H930" s="416">
        <v>24</v>
      </c>
      <c r="I930" s="392"/>
      <c r="J930" s="392"/>
      <c r="K930" s="76"/>
      <c r="L930" s="429">
        <f>(H930*2.7)</f>
        <v>64.800000000000011</v>
      </c>
      <c r="M930" s="429">
        <f>(I930*2.7)</f>
        <v>0</v>
      </c>
      <c r="N930" s="429">
        <f>(J930*2.7)</f>
        <v>0</v>
      </c>
      <c r="O930" s="76"/>
      <c r="P930" s="365"/>
      <c r="Q930" s="429"/>
      <c r="R930" s="429"/>
      <c r="S930" s="76"/>
      <c r="T930" s="430">
        <f>(L930)</f>
        <v>64.800000000000011</v>
      </c>
      <c r="U930" s="420"/>
      <c r="V930" s="420"/>
      <c r="W930"/>
      <c r="X930"/>
      <c r="Y930"/>
      <c r="Z930"/>
      <c r="AA930"/>
      <c r="AB930"/>
      <c r="AC930"/>
      <c r="AD930"/>
      <c r="AE930"/>
      <c r="AF930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</row>
    <row r="931" spans="1:58" ht="13" customHeight="1" x14ac:dyDescent="0.25">
      <c r="A931"/>
      <c r="B931" s="357" t="s">
        <v>5058</v>
      </c>
      <c r="C931" s="357" t="s">
        <v>5059</v>
      </c>
      <c r="D931" s="355" t="s">
        <v>777</v>
      </c>
      <c r="E931" s="355"/>
      <c r="F931" s="414" t="s">
        <v>746</v>
      </c>
      <c r="G931" s="415"/>
      <c r="H931" s="416">
        <v>51</v>
      </c>
      <c r="I931" s="392"/>
      <c r="J931" s="392"/>
      <c r="K931" s="76"/>
      <c r="L931" s="429">
        <f>(H931*2.7)</f>
        <v>137.70000000000002</v>
      </c>
      <c r="M931" s="429">
        <f>(I931*2.7)</f>
        <v>0</v>
      </c>
      <c r="N931" s="429">
        <f>(J931*2.7)</f>
        <v>0</v>
      </c>
      <c r="O931" s="76"/>
      <c r="P931" s="365"/>
      <c r="Q931" s="429"/>
      <c r="R931" s="429"/>
      <c r="S931" s="76"/>
      <c r="T931" s="430">
        <f>(L931)</f>
        <v>137.70000000000002</v>
      </c>
      <c r="U931" s="420"/>
      <c r="V931" s="420"/>
      <c r="W931"/>
      <c r="X931"/>
      <c r="Y931"/>
      <c r="Z931"/>
      <c r="AA931"/>
      <c r="AB931"/>
      <c r="AC931"/>
      <c r="AD931"/>
      <c r="AE931"/>
      <c r="AF931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</row>
    <row r="932" spans="1:58" ht="13" customHeight="1" x14ac:dyDescent="0.25">
      <c r="A932"/>
      <c r="B932" s="356" t="s">
        <v>2271</v>
      </c>
      <c r="C932" s="356" t="s">
        <v>129</v>
      </c>
      <c r="D932" s="355" t="s">
        <v>795</v>
      </c>
      <c r="E932" s="355"/>
      <c r="F932" s="414" t="s">
        <v>765</v>
      </c>
      <c r="G932" s="415"/>
      <c r="H932" s="416">
        <v>37</v>
      </c>
      <c r="I932" s="392"/>
      <c r="J932" s="392"/>
      <c r="K932" s="76"/>
      <c r="L932" s="429">
        <f>(H932*2.7)</f>
        <v>99.9</v>
      </c>
      <c r="M932" s="429">
        <f>(I932*2.7)</f>
        <v>0</v>
      </c>
      <c r="N932" s="429">
        <f>(J932*2.7)</f>
        <v>0</v>
      </c>
      <c r="O932" s="76"/>
      <c r="P932" s="429">
        <v>100</v>
      </c>
      <c r="Q932" s="365"/>
      <c r="R932" s="365"/>
      <c r="S932" s="76"/>
      <c r="T932" s="430">
        <v>99.9</v>
      </c>
      <c r="U932" s="420"/>
      <c r="V932" s="420"/>
      <c r="W932"/>
      <c r="X932"/>
      <c r="Y932"/>
      <c r="Z932"/>
      <c r="AA932"/>
      <c r="AB932"/>
      <c r="AC932"/>
      <c r="AD932"/>
      <c r="AE932"/>
      <c r="AF932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</row>
    <row r="933" spans="1:58" ht="13" customHeight="1" x14ac:dyDescent="0.25">
      <c r="A933"/>
      <c r="B933" s="356" t="s">
        <v>5060</v>
      </c>
      <c r="C933" s="356" t="s">
        <v>5061</v>
      </c>
      <c r="D933" s="355" t="s">
        <v>795</v>
      </c>
      <c r="E933" s="358"/>
      <c r="F933" s="424" t="s">
        <v>743</v>
      </c>
      <c r="G933" s="425"/>
      <c r="H933" s="523"/>
      <c r="I933" s="429">
        <v>0</v>
      </c>
      <c r="J933" s="429">
        <v>21.67</v>
      </c>
      <c r="K933" s="76"/>
      <c r="L933" s="429">
        <f>(H933*2.7)</f>
        <v>0</v>
      </c>
      <c r="M933" s="429">
        <f>(I933*2.7)</f>
        <v>0</v>
      </c>
      <c r="N933" s="429">
        <f>(J933*2.7)</f>
        <v>58.509000000000007</v>
      </c>
      <c r="O933" s="76"/>
      <c r="P933" s="429"/>
      <c r="Q933" s="365"/>
      <c r="R933" s="365"/>
      <c r="S933" s="76"/>
      <c r="T933" s="422"/>
      <c r="U933" s="430">
        <f>(M933)</f>
        <v>0</v>
      </c>
      <c r="V933" s="430">
        <f>(N933)</f>
        <v>58.509000000000007</v>
      </c>
      <c r="W933"/>
      <c r="X933"/>
      <c r="Y933"/>
      <c r="Z933"/>
      <c r="AA933"/>
      <c r="AB933"/>
      <c r="AC933"/>
      <c r="AD933"/>
      <c r="AE933"/>
      <c r="AF933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</row>
    <row r="934" spans="1:58" ht="13" customHeight="1" x14ac:dyDescent="0.25">
      <c r="A934"/>
      <c r="B934" s="356" t="s">
        <v>5062</v>
      </c>
      <c r="C934" s="356" t="s">
        <v>1705</v>
      </c>
      <c r="D934" s="355" t="s">
        <v>903</v>
      </c>
      <c r="E934" s="358"/>
      <c r="F934" s="424" t="s">
        <v>743</v>
      </c>
      <c r="G934" s="425"/>
      <c r="H934" s="523"/>
      <c r="I934" s="429">
        <v>0</v>
      </c>
      <c r="J934" s="429">
        <v>20.67</v>
      </c>
      <c r="K934" s="76"/>
      <c r="L934" s="429">
        <f>(H934*2.7)</f>
        <v>0</v>
      </c>
      <c r="M934" s="429">
        <f>(I934*2.7)</f>
        <v>0</v>
      </c>
      <c r="N934" s="429">
        <f>(J934*2.7)</f>
        <v>55.809000000000012</v>
      </c>
      <c r="O934" s="76"/>
      <c r="P934" s="429"/>
      <c r="Q934" s="365"/>
      <c r="R934" s="365"/>
      <c r="S934" s="76"/>
      <c r="T934" s="422"/>
      <c r="U934" s="430">
        <f>(M934)</f>
        <v>0</v>
      </c>
      <c r="V934" s="430">
        <f>(N934)</f>
        <v>55.809000000000012</v>
      </c>
      <c r="W934"/>
      <c r="X934"/>
      <c r="Y934"/>
      <c r="Z934"/>
      <c r="AA934"/>
      <c r="AB934"/>
      <c r="AC934"/>
      <c r="AD934"/>
      <c r="AE934"/>
      <c r="AF934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</row>
    <row r="935" spans="1:58" ht="13" customHeight="1" x14ac:dyDescent="0.25">
      <c r="A935"/>
      <c r="B935" s="356" t="s">
        <v>4099</v>
      </c>
      <c r="C935" s="356" t="s">
        <v>621</v>
      </c>
      <c r="D935" s="355" t="s">
        <v>745</v>
      </c>
      <c r="E935" s="355"/>
      <c r="F935" s="414" t="s">
        <v>746</v>
      </c>
      <c r="G935" s="415"/>
      <c r="H935" s="426">
        <v>26</v>
      </c>
      <c r="I935" s="392"/>
      <c r="J935" s="392"/>
      <c r="K935" s="76"/>
      <c r="L935" s="429">
        <f>(H935*2.7)</f>
        <v>70.2</v>
      </c>
      <c r="M935" s="365"/>
      <c r="N935" s="365"/>
      <c r="O935" s="76"/>
      <c r="P935" s="429">
        <v>71</v>
      </c>
      <c r="Q935" s="365"/>
      <c r="R935" s="365"/>
      <c r="S935" s="76"/>
      <c r="T935" s="430">
        <v>70.2</v>
      </c>
      <c r="U935" s="420"/>
      <c r="V935" s="420"/>
      <c r="W935"/>
      <c r="X935"/>
      <c r="Y935"/>
      <c r="Z935"/>
      <c r="AA935"/>
      <c r="AB935"/>
      <c r="AC935"/>
      <c r="AD935"/>
      <c r="AE935"/>
      <c r="AF935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</row>
    <row r="936" spans="1:58" ht="13" customHeight="1" x14ac:dyDescent="0.25">
      <c r="A936"/>
      <c r="B936" s="356" t="s">
        <v>187</v>
      </c>
      <c r="C936" s="356" t="s">
        <v>3925</v>
      </c>
      <c r="D936" s="355" t="s">
        <v>903</v>
      </c>
      <c r="E936" s="355"/>
      <c r="F936" s="414" t="s">
        <v>772</v>
      </c>
      <c r="G936" s="415"/>
      <c r="H936" s="416">
        <v>24</v>
      </c>
      <c r="I936" s="392"/>
      <c r="J936" s="392"/>
      <c r="K936" s="76"/>
      <c r="L936" s="429">
        <f>(H936*2.7)</f>
        <v>64.800000000000011</v>
      </c>
      <c r="M936" s="429">
        <f>(I936*2.7)</f>
        <v>0</v>
      </c>
      <c r="N936" s="429">
        <f>(J936*2.7)</f>
        <v>0</v>
      </c>
      <c r="O936" s="76"/>
      <c r="P936" s="429">
        <v>65</v>
      </c>
      <c r="Q936" s="365"/>
      <c r="R936" s="365"/>
      <c r="S936" s="76"/>
      <c r="T936" s="430">
        <v>64.800000000000011</v>
      </c>
      <c r="U936" s="420"/>
      <c r="V936" s="420"/>
      <c r="W936"/>
      <c r="X936"/>
      <c r="Y936"/>
      <c r="Z936"/>
      <c r="AA936"/>
      <c r="AB936"/>
      <c r="AC936"/>
      <c r="AD936"/>
      <c r="AE936"/>
      <c r="AF936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</row>
    <row r="937" spans="1:58" ht="13" customHeight="1" x14ac:dyDescent="0.25">
      <c r="A937"/>
      <c r="B937" s="356" t="s">
        <v>2878</v>
      </c>
      <c r="C937" s="356" t="s">
        <v>2879</v>
      </c>
      <c r="D937" s="355" t="s">
        <v>775</v>
      </c>
      <c r="E937" s="355"/>
      <c r="F937" s="414" t="s">
        <v>754</v>
      </c>
      <c r="G937" s="415"/>
      <c r="H937" s="523"/>
      <c r="I937" s="355">
        <v>7</v>
      </c>
      <c r="J937" s="355">
        <v>34</v>
      </c>
      <c r="K937" s="76"/>
      <c r="L937" s="417">
        <f>(H937*2.7)</f>
        <v>0</v>
      </c>
      <c r="M937" s="417">
        <f>(I937*$L$1)</f>
        <v>0</v>
      </c>
      <c r="N937" s="417">
        <f>(J937*$M$1)</f>
        <v>0</v>
      </c>
      <c r="O937"/>
      <c r="P937" s="418"/>
      <c r="Q937" s="417">
        <v>19</v>
      </c>
      <c r="R937" s="417">
        <v>92</v>
      </c>
      <c r="S937"/>
      <c r="T937" s="422"/>
      <c r="U937" s="419">
        <v>18.900000000000002</v>
      </c>
      <c r="V937" s="419">
        <v>91.800000000000011</v>
      </c>
      <c r="W937"/>
      <c r="X937"/>
      <c r="Y937"/>
      <c r="Z937"/>
      <c r="AA937"/>
      <c r="AB937"/>
      <c r="AC937"/>
      <c r="AD937"/>
      <c r="AE937"/>
      <c r="AF937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</row>
    <row r="938" spans="1:58" ht="13" customHeight="1" x14ac:dyDescent="0.25">
      <c r="A938"/>
      <c r="B938" s="357" t="s">
        <v>5068</v>
      </c>
      <c r="C938" s="357" t="s">
        <v>868</v>
      </c>
      <c r="D938" s="355" t="s">
        <v>763</v>
      </c>
      <c r="E938" s="355"/>
      <c r="F938" s="414" t="s">
        <v>765</v>
      </c>
      <c r="G938" s="415"/>
      <c r="H938" s="416">
        <v>40</v>
      </c>
      <c r="I938" s="392"/>
      <c r="J938" s="392"/>
      <c r="K938" s="76"/>
      <c r="L938" s="429">
        <f>(H938*2.7)</f>
        <v>108</v>
      </c>
      <c r="M938" s="429">
        <f>(I938*2.7)</f>
        <v>0</v>
      </c>
      <c r="N938" s="429">
        <f>(J938*2.7)</f>
        <v>0</v>
      </c>
      <c r="O938" s="76"/>
      <c r="P938" s="365"/>
      <c r="Q938" s="429"/>
      <c r="R938" s="429"/>
      <c r="S938" s="76"/>
      <c r="T938" s="430">
        <f>(L938)</f>
        <v>108</v>
      </c>
      <c r="U938" s="420"/>
      <c r="V938" s="420"/>
      <c r="W938"/>
      <c r="X938"/>
      <c r="Y938"/>
      <c r="Z938"/>
      <c r="AA938"/>
      <c r="AB938"/>
      <c r="AC938"/>
      <c r="AD938"/>
      <c r="AE938"/>
      <c r="AF938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</row>
    <row r="939" spans="1:58" ht="13" customHeight="1" x14ac:dyDescent="0.25">
      <c r="A939"/>
      <c r="B939" s="357" t="s">
        <v>5069</v>
      </c>
      <c r="C939" s="357" t="s">
        <v>684</v>
      </c>
      <c r="D939" s="355" t="s">
        <v>1641</v>
      </c>
      <c r="E939" s="355"/>
      <c r="F939" s="414" t="s">
        <v>743</v>
      </c>
      <c r="G939" s="415"/>
      <c r="H939" s="523"/>
      <c r="I939" s="355">
        <v>0</v>
      </c>
      <c r="J939" s="355">
        <v>22.33</v>
      </c>
      <c r="K939" s="76"/>
      <c r="L939" s="429">
        <f>(H939*2.7)</f>
        <v>0</v>
      </c>
      <c r="M939" s="429">
        <f>(I939*2.7)</f>
        <v>0</v>
      </c>
      <c r="N939" s="429">
        <f>(J939*2.7)</f>
        <v>60.290999999999997</v>
      </c>
      <c r="O939" s="76"/>
      <c r="P939" s="365"/>
      <c r="Q939" s="429"/>
      <c r="R939" s="429"/>
      <c r="S939" s="76"/>
      <c r="T939" s="422"/>
      <c r="U939" s="430">
        <f>(M939)</f>
        <v>0</v>
      </c>
      <c r="V939" s="430">
        <f>(N939)</f>
        <v>60.290999999999997</v>
      </c>
      <c r="W939"/>
      <c r="X939"/>
      <c r="Y939"/>
      <c r="Z939"/>
      <c r="AA939"/>
      <c r="AB939"/>
      <c r="AC939"/>
      <c r="AD939"/>
      <c r="AE939"/>
      <c r="AF93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</row>
    <row r="940" spans="1:58" ht="13" customHeight="1" x14ac:dyDescent="0.25">
      <c r="A940"/>
      <c r="B940" s="356" t="s">
        <v>3999</v>
      </c>
      <c r="C940" s="356" t="s">
        <v>126</v>
      </c>
      <c r="D940" s="355" t="s">
        <v>745</v>
      </c>
      <c r="E940" s="355"/>
      <c r="F940" s="414" t="s">
        <v>762</v>
      </c>
      <c r="G940" s="415"/>
      <c r="H940" s="416">
        <v>26</v>
      </c>
      <c r="I940" s="392"/>
      <c r="J940" s="392"/>
      <c r="K940" s="76"/>
      <c r="L940" s="429">
        <f>(H940*2.7)</f>
        <v>70.2</v>
      </c>
      <c r="M940" s="365"/>
      <c r="N940" s="365"/>
      <c r="O940" s="76"/>
      <c r="P940" s="429">
        <v>71</v>
      </c>
      <c r="Q940" s="365"/>
      <c r="R940" s="365"/>
      <c r="S940" s="76"/>
      <c r="T940" s="430">
        <v>70.2</v>
      </c>
      <c r="U940" s="420"/>
      <c r="V940" s="420"/>
      <c r="W940"/>
      <c r="X940"/>
      <c r="Y940"/>
      <c r="Z940"/>
      <c r="AA940"/>
      <c r="AB940"/>
      <c r="AC940"/>
      <c r="AD940"/>
      <c r="AE940"/>
      <c r="AF940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</row>
    <row r="941" spans="1:58" ht="13" customHeight="1" x14ac:dyDescent="0.25">
      <c r="A941"/>
      <c r="B941" s="356" t="s">
        <v>834</v>
      </c>
      <c r="C941" s="356" t="s">
        <v>5072</v>
      </c>
      <c r="D941" s="355" t="s">
        <v>752</v>
      </c>
      <c r="E941" s="358"/>
      <c r="F941" s="424" t="s">
        <v>746</v>
      </c>
      <c r="G941" s="425"/>
      <c r="H941" s="416">
        <v>16</v>
      </c>
      <c r="I941" s="392"/>
      <c r="J941" s="392"/>
      <c r="K941" s="76"/>
      <c r="L941" s="429">
        <f>(H941*2.7)</f>
        <v>43.2</v>
      </c>
      <c r="M941" s="429">
        <f>(I941*2.7)</f>
        <v>0</v>
      </c>
      <c r="N941" s="429">
        <f>(J941*2.7)</f>
        <v>0</v>
      </c>
      <c r="O941" s="76"/>
      <c r="P941" s="429"/>
      <c r="Q941" s="365"/>
      <c r="R941" s="365"/>
      <c r="S941" s="76"/>
      <c r="T941" s="430">
        <f>(L941)</f>
        <v>43.2</v>
      </c>
      <c r="U941" s="420"/>
      <c r="V941" s="420"/>
      <c r="W941"/>
      <c r="X941"/>
      <c r="Y941"/>
      <c r="Z941"/>
      <c r="AA941"/>
      <c r="AB941"/>
      <c r="AC941"/>
      <c r="AD941"/>
      <c r="AE941"/>
      <c r="AF941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</row>
    <row r="942" spans="1:58" ht="13" customHeight="1" x14ac:dyDescent="0.25">
      <c r="A942"/>
      <c r="B942" s="357" t="s">
        <v>834</v>
      </c>
      <c r="C942" s="357" t="s">
        <v>677</v>
      </c>
      <c r="D942" s="355" t="s">
        <v>758</v>
      </c>
      <c r="E942" s="355"/>
      <c r="F942" s="414" t="s">
        <v>765</v>
      </c>
      <c r="G942" s="415"/>
      <c r="H942" s="416">
        <v>52</v>
      </c>
      <c r="I942" s="392"/>
      <c r="J942" s="392"/>
      <c r="K942" s="76"/>
      <c r="L942" s="429">
        <f>(H942*2.7)</f>
        <v>140.4</v>
      </c>
      <c r="M942" s="429">
        <f>(I942*2.7)</f>
        <v>0</v>
      </c>
      <c r="N942" s="429">
        <f>(J942*2.7)</f>
        <v>0</v>
      </c>
      <c r="O942" s="76"/>
      <c r="P942" s="365"/>
      <c r="Q942" s="429"/>
      <c r="R942" s="429"/>
      <c r="S942" s="76"/>
      <c r="T942" s="430">
        <f>(L942)</f>
        <v>140.4</v>
      </c>
      <c r="U942" s="420"/>
      <c r="V942" s="420"/>
      <c r="W942"/>
      <c r="X942"/>
      <c r="Y942"/>
      <c r="Z942"/>
      <c r="AA942"/>
      <c r="AB942"/>
      <c r="AC942"/>
      <c r="AD942"/>
      <c r="AE942"/>
      <c r="AF942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</row>
    <row r="943" spans="1:58" ht="13" customHeight="1" x14ac:dyDescent="0.25">
      <c r="A943"/>
      <c r="B943" s="356" t="s">
        <v>671</v>
      </c>
      <c r="C943" s="356" t="s">
        <v>1320</v>
      </c>
      <c r="D943" s="355" t="s">
        <v>775</v>
      </c>
      <c r="E943" s="355"/>
      <c r="F943" s="414" t="s">
        <v>772</v>
      </c>
      <c r="G943" s="415"/>
      <c r="H943" s="416">
        <v>18</v>
      </c>
      <c r="I943" s="392"/>
      <c r="J943" s="392"/>
      <c r="K943" s="76"/>
      <c r="L943" s="429">
        <f>(H943*2.7)</f>
        <v>48.6</v>
      </c>
      <c r="M943" s="365"/>
      <c r="N943" s="365"/>
      <c r="O943" s="76"/>
      <c r="P943" s="429">
        <v>49</v>
      </c>
      <c r="Q943" s="365"/>
      <c r="R943" s="365"/>
      <c r="S943" s="76"/>
      <c r="T943" s="430">
        <v>48.6</v>
      </c>
      <c r="U943" s="420"/>
      <c r="V943" s="420"/>
      <c r="W943"/>
      <c r="X943"/>
      <c r="Y943"/>
      <c r="Z943"/>
      <c r="AA943"/>
      <c r="AB943"/>
      <c r="AC943"/>
      <c r="AD943"/>
      <c r="AE943"/>
      <c r="AF943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</row>
    <row r="944" spans="1:58" ht="13" customHeight="1" x14ac:dyDescent="0.25">
      <c r="A944"/>
      <c r="B944" s="357" t="s">
        <v>5073</v>
      </c>
      <c r="C944" s="357" t="s">
        <v>4945</v>
      </c>
      <c r="D944" s="355" t="s">
        <v>1641</v>
      </c>
      <c r="E944" s="355"/>
      <c r="F944" s="414" t="s">
        <v>762</v>
      </c>
      <c r="G944" s="415"/>
      <c r="H944" s="416">
        <v>15</v>
      </c>
      <c r="I944" s="392"/>
      <c r="J944" s="392"/>
      <c r="K944" s="76"/>
      <c r="L944" s="429">
        <f>(H944*2.7)</f>
        <v>40.5</v>
      </c>
      <c r="M944" s="429">
        <f>(I944*2.7)</f>
        <v>0</v>
      </c>
      <c r="N944" s="429">
        <f>(J944*2.7)</f>
        <v>0</v>
      </c>
      <c r="O944" s="76"/>
      <c r="P944" s="365"/>
      <c r="Q944" s="429"/>
      <c r="R944" s="429"/>
      <c r="S944" s="76"/>
      <c r="T944" s="430">
        <f>(L944)</f>
        <v>40.5</v>
      </c>
      <c r="U944" s="420"/>
      <c r="V944" s="420"/>
      <c r="W944"/>
      <c r="X944"/>
      <c r="Y944"/>
      <c r="Z944"/>
      <c r="AA944"/>
      <c r="AB944"/>
      <c r="AC944"/>
      <c r="AD944"/>
      <c r="AE944"/>
      <c r="AF944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</row>
    <row r="945" spans="1:58" ht="13" customHeight="1" x14ac:dyDescent="0.25">
      <c r="A945"/>
      <c r="B945" s="356" t="s">
        <v>5075</v>
      </c>
      <c r="C945" s="356" t="s">
        <v>121</v>
      </c>
      <c r="D945" s="355" t="s">
        <v>735</v>
      </c>
      <c r="E945" s="358"/>
      <c r="F945" s="424" t="s">
        <v>746</v>
      </c>
      <c r="G945" s="425"/>
      <c r="H945" s="416">
        <v>34</v>
      </c>
      <c r="I945" s="392"/>
      <c r="J945" s="392"/>
      <c r="K945" s="76"/>
      <c r="L945" s="429">
        <f>(H945*2.7)</f>
        <v>91.800000000000011</v>
      </c>
      <c r="M945" s="429">
        <f>(I945*2.7)</f>
        <v>0</v>
      </c>
      <c r="N945" s="429">
        <f>(J945*2.7)</f>
        <v>0</v>
      </c>
      <c r="O945" s="76"/>
      <c r="P945" s="429"/>
      <c r="Q945" s="365"/>
      <c r="R945" s="365"/>
      <c r="S945" s="76"/>
      <c r="T945" s="430">
        <f>(L945)</f>
        <v>91.800000000000011</v>
      </c>
      <c r="U945" s="420"/>
      <c r="V945" s="420"/>
      <c r="W945"/>
      <c r="X945"/>
      <c r="Y945"/>
      <c r="Z945"/>
      <c r="AA945"/>
      <c r="AB945"/>
      <c r="AC945"/>
      <c r="AD945"/>
      <c r="AE945"/>
      <c r="AF945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</row>
    <row r="946" spans="1:58" ht="13" customHeight="1" x14ac:dyDescent="0.25">
      <c r="A946"/>
      <c r="B946" s="357" t="s">
        <v>5076</v>
      </c>
      <c r="C946" s="357" t="s">
        <v>1277</v>
      </c>
      <c r="D946" s="355" t="s">
        <v>768</v>
      </c>
      <c r="E946" s="355"/>
      <c r="F946" s="414" t="s">
        <v>743</v>
      </c>
      <c r="G946" s="415"/>
      <c r="H946" s="523"/>
      <c r="I946" s="355">
        <v>0</v>
      </c>
      <c r="J946" s="355">
        <v>14</v>
      </c>
      <c r="K946" s="76"/>
      <c r="L946" s="429">
        <f>(H946*2.7)</f>
        <v>0</v>
      </c>
      <c r="M946" s="429">
        <f>(I946*2.7)</f>
        <v>0</v>
      </c>
      <c r="N946" s="429">
        <f>(J946*2.7)</f>
        <v>37.800000000000004</v>
      </c>
      <c r="O946" s="76"/>
      <c r="P946" s="365"/>
      <c r="Q946" s="429"/>
      <c r="R946" s="429"/>
      <c r="S946" s="76"/>
      <c r="T946" s="422"/>
      <c r="U946" s="430">
        <f>(M946)</f>
        <v>0</v>
      </c>
      <c r="V946" s="430">
        <f>(N946)</f>
        <v>37.800000000000004</v>
      </c>
      <c r="W946"/>
      <c r="X946"/>
      <c r="Y946"/>
      <c r="Z946"/>
      <c r="AA946"/>
      <c r="AB946"/>
      <c r="AC946"/>
      <c r="AD946"/>
      <c r="AE946"/>
      <c r="AF946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</row>
    <row r="947" spans="1:58" ht="13" customHeight="1" x14ac:dyDescent="0.25">
      <c r="A947"/>
      <c r="B947" s="356" t="s">
        <v>4013</v>
      </c>
      <c r="C947" s="356" t="s">
        <v>4014</v>
      </c>
      <c r="D947" s="355" t="s">
        <v>763</v>
      </c>
      <c r="E947" s="355"/>
      <c r="F947" s="414" t="s">
        <v>754</v>
      </c>
      <c r="G947" s="415"/>
      <c r="H947" s="523"/>
      <c r="I947" s="355">
        <v>7</v>
      </c>
      <c r="J947" s="355">
        <v>37</v>
      </c>
      <c r="K947" s="76"/>
      <c r="L947" s="417">
        <f>(H947*2.7)</f>
        <v>0</v>
      </c>
      <c r="M947" s="417">
        <f>(I947*$L$1)</f>
        <v>0</v>
      </c>
      <c r="N947" s="417">
        <f>(J947*$M$1)</f>
        <v>0</v>
      </c>
      <c r="O947"/>
      <c r="P947" s="418"/>
      <c r="Q947" s="417">
        <v>19</v>
      </c>
      <c r="R947" s="417">
        <v>100</v>
      </c>
      <c r="S947"/>
      <c r="T947" s="422"/>
      <c r="U947" s="419">
        <v>18.900000000000002</v>
      </c>
      <c r="V947" s="419">
        <v>99.9</v>
      </c>
      <c r="W947"/>
      <c r="X947"/>
      <c r="Y947"/>
      <c r="Z947"/>
      <c r="AA947"/>
      <c r="AB947"/>
      <c r="AC947"/>
      <c r="AD947"/>
      <c r="AE947"/>
      <c r="AF947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</row>
    <row r="948" spans="1:58" ht="13" customHeight="1" x14ac:dyDescent="0.25">
      <c r="A948"/>
      <c r="B948" s="356" t="s">
        <v>5080</v>
      </c>
      <c r="C948" s="356" t="s">
        <v>662</v>
      </c>
      <c r="D948" s="355" t="s">
        <v>780</v>
      </c>
      <c r="E948" s="358"/>
      <c r="F948" s="424" t="s">
        <v>743</v>
      </c>
      <c r="G948" s="425"/>
      <c r="H948" s="523"/>
      <c r="I948" s="429">
        <v>1</v>
      </c>
      <c r="J948" s="429">
        <v>21</v>
      </c>
      <c r="K948" s="76"/>
      <c r="L948" s="429">
        <f>(H948*2.7)</f>
        <v>0</v>
      </c>
      <c r="M948" s="429">
        <f>(I948*2.7)</f>
        <v>2.7</v>
      </c>
      <c r="N948" s="429">
        <f>(J948*2.7)</f>
        <v>56.7</v>
      </c>
      <c r="O948" s="76"/>
      <c r="P948" s="429"/>
      <c r="Q948" s="365"/>
      <c r="R948" s="365"/>
      <c r="S948" s="76"/>
      <c r="T948" s="422"/>
      <c r="U948" s="430">
        <f>(M948)</f>
        <v>2.7</v>
      </c>
      <c r="V948" s="430">
        <f>(N948)</f>
        <v>56.7</v>
      </c>
      <c r="W948"/>
      <c r="X948"/>
      <c r="Y948"/>
      <c r="Z948"/>
      <c r="AA948"/>
      <c r="AB948"/>
      <c r="AC948"/>
      <c r="AD948"/>
      <c r="AE948"/>
      <c r="AF948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</row>
    <row r="949" spans="1:58" ht="13" customHeight="1" x14ac:dyDescent="0.25">
      <c r="A949"/>
      <c r="B949" s="356" t="s">
        <v>3215</v>
      </c>
      <c r="C949" s="356" t="s">
        <v>653</v>
      </c>
      <c r="D949" s="355" t="s">
        <v>775</v>
      </c>
      <c r="E949" s="355"/>
      <c r="F949" s="414" t="s">
        <v>743</v>
      </c>
      <c r="G949" s="415"/>
      <c r="H949" s="523"/>
      <c r="I949" s="355">
        <v>0</v>
      </c>
      <c r="J949" s="355">
        <v>19.670000000000002</v>
      </c>
      <c r="K949" s="76"/>
      <c r="L949" s="429">
        <f>(H949*2.7)</f>
        <v>0</v>
      </c>
      <c r="M949" s="429">
        <f>(I949*$L$1)</f>
        <v>0</v>
      </c>
      <c r="N949" s="429">
        <f>(J949*$M$1)</f>
        <v>0</v>
      </c>
      <c r="O949" s="76"/>
      <c r="P949" s="365"/>
      <c r="Q949" s="429">
        <f>(M949*$L$1)</f>
        <v>0</v>
      </c>
      <c r="R949" s="429">
        <v>54</v>
      </c>
      <c r="S949" s="76"/>
      <c r="T949" s="422"/>
      <c r="U949" s="430">
        <v>0</v>
      </c>
      <c r="V949" s="430">
        <v>53.109000000000009</v>
      </c>
      <c r="W949"/>
      <c r="X949"/>
      <c r="Y949"/>
      <c r="Z949"/>
      <c r="AA949"/>
      <c r="AB949"/>
      <c r="AC949"/>
      <c r="AD949"/>
      <c r="AE949"/>
      <c r="AF94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</row>
    <row r="950" spans="1:58" ht="13" customHeight="1" x14ac:dyDescent="0.25">
      <c r="A950"/>
      <c r="B950" s="357" t="s">
        <v>5081</v>
      </c>
      <c r="C950" s="357" t="s">
        <v>5082</v>
      </c>
      <c r="D950" s="355" t="s">
        <v>783</v>
      </c>
      <c r="E950" s="355"/>
      <c r="F950" s="414" t="s">
        <v>743</v>
      </c>
      <c r="G950" s="415"/>
      <c r="H950" s="523"/>
      <c r="I950" s="355">
        <v>0</v>
      </c>
      <c r="J950" s="355">
        <v>25.67</v>
      </c>
      <c r="K950" s="76"/>
      <c r="L950" s="429">
        <f>(H950*2.7)</f>
        <v>0</v>
      </c>
      <c r="M950" s="429">
        <f>(I950*2.7)</f>
        <v>0</v>
      </c>
      <c r="N950" s="429">
        <f>(J950*2.7)</f>
        <v>69.309000000000012</v>
      </c>
      <c r="O950" s="76"/>
      <c r="P950" s="365"/>
      <c r="Q950" s="429"/>
      <c r="R950" s="429"/>
      <c r="S950" s="76"/>
      <c r="T950" s="422"/>
      <c r="U950" s="430">
        <f>(M950)</f>
        <v>0</v>
      </c>
      <c r="V950" s="430">
        <f>(N950)</f>
        <v>69.309000000000012</v>
      </c>
      <c r="W950"/>
      <c r="X950"/>
      <c r="Y950"/>
      <c r="Z950"/>
      <c r="AA950"/>
      <c r="AB950"/>
      <c r="AC950"/>
      <c r="AD950"/>
      <c r="AE950"/>
      <c r="AF950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</row>
    <row r="951" spans="1:58" ht="13" customHeight="1" x14ac:dyDescent="0.25">
      <c r="A951"/>
      <c r="B951" s="515"/>
      <c r="C951" s="515"/>
      <c r="D951" s="399"/>
      <c r="E951" s="399"/>
      <c r="F951" s="439"/>
      <c r="G951" s="440"/>
      <c r="H951" s="522"/>
      <c r="I951" s="399"/>
      <c r="J951" s="399"/>
      <c r="K951" s="441"/>
      <c r="L951" s="443"/>
      <c r="M951" s="443"/>
      <c r="N951" s="443"/>
      <c r="O951" s="441"/>
      <c r="P951" s="442"/>
      <c r="Q951" s="443"/>
      <c r="R951" s="443"/>
      <c r="S951" s="441"/>
      <c r="T951" s="444"/>
      <c r="U951" s="445"/>
      <c r="V951" s="445"/>
      <c r="W951"/>
      <c r="X951"/>
      <c r="Y951"/>
      <c r="Z951"/>
      <c r="AA951"/>
      <c r="AB951"/>
      <c r="AC951"/>
      <c r="AD951"/>
      <c r="AE951"/>
      <c r="AF951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</row>
    <row r="952" spans="1:58" ht="13" customHeight="1" x14ac:dyDescent="0.25">
      <c r="A952"/>
      <c r="B952" s="515"/>
      <c r="C952" s="515"/>
      <c r="D952" s="399"/>
      <c r="E952" s="399"/>
      <c r="F952" s="439"/>
      <c r="G952" s="440"/>
      <c r="H952" s="522"/>
      <c r="I952" s="399"/>
      <c r="J952" s="399"/>
      <c r="K952" s="441"/>
      <c r="L952" s="443"/>
      <c r="M952" s="443"/>
      <c r="N952" s="443"/>
      <c r="O952" s="441"/>
      <c r="P952" s="442"/>
      <c r="Q952" s="443"/>
      <c r="R952" s="443"/>
      <c r="S952" s="441"/>
      <c r="T952" s="444"/>
      <c r="U952" s="445"/>
      <c r="V952" s="445"/>
      <c r="W952"/>
      <c r="X952"/>
      <c r="Y952"/>
      <c r="Z952"/>
      <c r="AA952"/>
      <c r="AB952"/>
      <c r="AC952"/>
      <c r="AD952"/>
      <c r="AE952"/>
      <c r="AF952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</row>
    <row r="953" spans="1:58" ht="13" customHeight="1" x14ac:dyDescent="0.25">
      <c r="A953" s="152"/>
      <c r="B953" s="152"/>
      <c r="C953" s="152"/>
      <c r="D953" s="156"/>
      <c r="E953" s="200"/>
      <c r="F953" s="200"/>
      <c r="G953" s="200"/>
      <c r="H953" s="156"/>
      <c r="I953" s="77"/>
      <c r="J953" s="77"/>
      <c r="K953" s="97"/>
      <c r="L953" s="417">
        <f t="shared" ref="L953:L1000" si="3">(H953*2.7)</f>
        <v>0</v>
      </c>
      <c r="M953" s="97"/>
      <c r="N953" s="97"/>
      <c r="O953" s="97"/>
      <c r="P953" s="77"/>
      <c r="Q953" s="97"/>
      <c r="R953" s="97"/>
      <c r="S953" s="97"/>
      <c r="T953" s="446"/>
      <c r="U953" s="447"/>
      <c r="V953" s="447"/>
      <c r="W953" s="107"/>
      <c r="X953"/>
      <c r="Y953"/>
      <c r="Z953"/>
      <c r="AA953"/>
      <c r="AB953"/>
      <c r="AC953"/>
      <c r="AD953"/>
      <c r="AE953"/>
      <c r="AF953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</row>
    <row r="954" spans="1:58" ht="13" customHeight="1" x14ac:dyDescent="0.25">
      <c r="A954" s="184"/>
      <c r="B954" s="184"/>
      <c r="C954" s="184"/>
      <c r="D954" s="156"/>
      <c r="E954" s="156"/>
      <c r="F954" s="156"/>
      <c r="G954" s="156"/>
      <c r="H954" s="156"/>
      <c r="I954" s="156"/>
      <c r="J954" s="156"/>
      <c r="K954" s="97"/>
      <c r="L954" s="417">
        <f t="shared" si="3"/>
        <v>0</v>
      </c>
      <c r="M954" s="77"/>
      <c r="N954" s="77"/>
      <c r="O954" s="97"/>
      <c r="P954" s="97"/>
      <c r="Q954" s="77"/>
      <c r="R954" s="77"/>
      <c r="S954" s="97"/>
      <c r="T954" s="447"/>
      <c r="U954" s="446"/>
      <c r="V954" s="446"/>
      <c r="W954" s="107"/>
      <c r="X954"/>
      <c r="Y954"/>
      <c r="Z954"/>
      <c r="AA954"/>
      <c r="AB954"/>
      <c r="AC954"/>
      <c r="AD954"/>
      <c r="AE954"/>
      <c r="AF954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</row>
    <row r="955" spans="1:58" ht="13" customHeight="1" x14ac:dyDescent="0.25">
      <c r="A955" s="152"/>
      <c r="B955" s="152"/>
      <c r="C955" s="152"/>
      <c r="D955" s="156"/>
      <c r="E955" s="200"/>
      <c r="F955" s="200"/>
      <c r="G955" s="200"/>
      <c r="H955" s="156"/>
      <c r="I955" s="77"/>
      <c r="J955" s="77"/>
      <c r="K955" s="97"/>
      <c r="L955" s="417">
        <f t="shared" si="3"/>
        <v>0</v>
      </c>
      <c r="M955" s="97"/>
      <c r="N955" s="97"/>
      <c r="O955" s="97"/>
      <c r="P955" s="77"/>
      <c r="Q955" s="97"/>
      <c r="R955" s="97"/>
      <c r="S955" s="97"/>
      <c r="T955" s="446"/>
      <c r="U955" s="447"/>
      <c r="V955" s="447"/>
      <c r="W955" s="107"/>
      <c r="X955"/>
      <c r="Y955"/>
      <c r="Z955"/>
      <c r="AA955"/>
      <c r="AB955"/>
      <c r="AC955"/>
      <c r="AD955"/>
      <c r="AE955"/>
      <c r="AF955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</row>
    <row r="956" spans="1:58" ht="13" customHeight="1" x14ac:dyDescent="0.25">
      <c r="A956" s="184"/>
      <c r="B956" s="184"/>
      <c r="C956" s="184"/>
      <c r="D956" s="156"/>
      <c r="E956" s="156"/>
      <c r="F956" s="156"/>
      <c r="G956" s="156"/>
      <c r="H956" s="156"/>
      <c r="I956" s="156"/>
      <c r="J956" s="156"/>
      <c r="K956" s="97"/>
      <c r="L956" s="417">
        <f t="shared" si="3"/>
        <v>0</v>
      </c>
      <c r="M956" s="77"/>
      <c r="N956" s="77"/>
      <c r="O956" s="97"/>
      <c r="P956" s="97"/>
      <c r="Q956" s="77"/>
      <c r="R956" s="77"/>
      <c r="S956" s="97"/>
      <c r="T956" s="447"/>
      <c r="U956" s="446"/>
      <c r="V956" s="446"/>
      <c r="W956" s="107"/>
      <c r="X956"/>
      <c r="Y956"/>
      <c r="Z956"/>
      <c r="AA956"/>
      <c r="AB956"/>
      <c r="AC956"/>
      <c r="AD956"/>
      <c r="AE956"/>
      <c r="AF956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</row>
    <row r="957" spans="1:58" ht="13" customHeight="1" x14ac:dyDescent="0.25">
      <c r="A957" s="152"/>
      <c r="B957" s="152"/>
      <c r="C957" s="152"/>
      <c r="D957" s="156"/>
      <c r="E957" s="200"/>
      <c r="F957" s="200"/>
      <c r="G957" s="200"/>
      <c r="H957" s="156"/>
      <c r="I957" s="77"/>
      <c r="J957" s="77"/>
      <c r="K957" s="97"/>
      <c r="L957" s="417">
        <f t="shared" si="3"/>
        <v>0</v>
      </c>
      <c r="M957" s="97"/>
      <c r="N957" s="97"/>
      <c r="O957" s="97"/>
      <c r="P957" s="77"/>
      <c r="Q957" s="97"/>
      <c r="R957" s="97"/>
      <c r="S957" s="97"/>
      <c r="T957" s="446"/>
      <c r="U957" s="447"/>
      <c r="V957" s="447"/>
      <c r="W957" s="107"/>
      <c r="X957"/>
      <c r="Y957"/>
      <c r="Z957"/>
      <c r="AA957"/>
      <c r="AB957"/>
      <c r="AC957"/>
      <c r="AD957"/>
      <c r="AE957"/>
      <c r="AF957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</row>
    <row r="958" spans="1:58" ht="13" customHeight="1" x14ac:dyDescent="0.25">
      <c r="A958" s="184"/>
      <c r="B958" s="184"/>
      <c r="C958" s="184"/>
      <c r="D958" s="156"/>
      <c r="E958" s="156"/>
      <c r="F958" s="156"/>
      <c r="G958" s="156"/>
      <c r="H958" s="156"/>
      <c r="I958" s="156"/>
      <c r="J958" s="156"/>
      <c r="K958" s="97"/>
      <c r="L958" s="417">
        <f t="shared" si="3"/>
        <v>0</v>
      </c>
      <c r="M958" s="77"/>
      <c r="N958" s="77"/>
      <c r="O958" s="97"/>
      <c r="P958" s="97"/>
      <c r="Q958" s="77"/>
      <c r="R958" s="77"/>
      <c r="S958" s="97"/>
      <c r="T958" s="447"/>
      <c r="U958" s="446"/>
      <c r="V958" s="446"/>
      <c r="W958" s="107"/>
      <c r="X958"/>
      <c r="Y958"/>
      <c r="Z958"/>
      <c r="AA958"/>
      <c r="AB958"/>
      <c r="AC958"/>
      <c r="AD958"/>
      <c r="AE958"/>
      <c r="AF958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</row>
    <row r="959" spans="1:58" ht="13" customHeight="1" x14ac:dyDescent="0.25">
      <c r="A959" s="152"/>
      <c r="B959" s="152"/>
      <c r="C959" s="152"/>
      <c r="D959" s="156"/>
      <c r="E959" s="200"/>
      <c r="F959" s="200"/>
      <c r="G959" s="200"/>
      <c r="H959" s="156"/>
      <c r="I959" s="77"/>
      <c r="J959" s="77"/>
      <c r="K959" s="97"/>
      <c r="L959" s="417">
        <f t="shared" si="3"/>
        <v>0</v>
      </c>
      <c r="M959" s="97"/>
      <c r="N959" s="97"/>
      <c r="O959" s="97"/>
      <c r="P959" s="77"/>
      <c r="Q959" s="97"/>
      <c r="R959" s="97"/>
      <c r="S959" s="97"/>
      <c r="T959" s="446"/>
      <c r="U959" s="447"/>
      <c r="V959" s="447"/>
      <c r="W959" s="107"/>
      <c r="X959"/>
      <c r="Y959"/>
      <c r="Z959"/>
      <c r="AA959"/>
      <c r="AB959"/>
      <c r="AC959"/>
      <c r="AD959"/>
      <c r="AE959"/>
      <c r="AF95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</row>
    <row r="960" spans="1:58" ht="13" customHeight="1" x14ac:dyDescent="0.25">
      <c r="A960" s="184"/>
      <c r="B960" s="184"/>
      <c r="C960" s="184"/>
      <c r="D960" s="156"/>
      <c r="E960" s="156"/>
      <c r="F960" s="156"/>
      <c r="G960" s="156"/>
      <c r="H960" s="156"/>
      <c r="I960" s="156"/>
      <c r="J960" s="156"/>
      <c r="K960" s="97"/>
      <c r="L960" s="417">
        <f t="shared" si="3"/>
        <v>0</v>
      </c>
      <c r="M960" s="77"/>
      <c r="N960" s="77"/>
      <c r="O960" s="97"/>
      <c r="P960" s="97"/>
      <c r="Q960" s="77"/>
      <c r="R960" s="77"/>
      <c r="S960" s="97"/>
      <c r="T960" s="447"/>
      <c r="U960" s="446"/>
      <c r="V960" s="446"/>
      <c r="W960" s="107"/>
      <c r="X960"/>
      <c r="Y960"/>
      <c r="Z960"/>
      <c r="AA960"/>
      <c r="AB960"/>
      <c r="AC960"/>
      <c r="AD960"/>
      <c r="AE960"/>
      <c r="AF960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</row>
    <row r="961" spans="1:58" ht="13" customHeight="1" x14ac:dyDescent="0.25">
      <c r="A961" s="152"/>
      <c r="B961" s="152"/>
      <c r="C961" s="152"/>
      <c r="D961" s="156"/>
      <c r="E961" s="200"/>
      <c r="F961" s="200"/>
      <c r="G961" s="200"/>
      <c r="H961" s="156"/>
      <c r="I961" s="77"/>
      <c r="J961" s="77"/>
      <c r="K961" s="97"/>
      <c r="L961" s="417">
        <f t="shared" si="3"/>
        <v>0</v>
      </c>
      <c r="M961" s="97"/>
      <c r="N961" s="97"/>
      <c r="O961" s="97"/>
      <c r="P961" s="77"/>
      <c r="Q961" s="97"/>
      <c r="R961" s="97"/>
      <c r="S961" s="97"/>
      <c r="T961" s="446"/>
      <c r="U961" s="447"/>
      <c r="V961" s="447"/>
      <c r="W961" s="107"/>
      <c r="X961"/>
      <c r="Y961"/>
      <c r="Z961"/>
      <c r="AA961"/>
      <c r="AB961"/>
      <c r="AC961"/>
      <c r="AD961"/>
      <c r="AE961"/>
      <c r="AF961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</row>
    <row r="962" spans="1:58" ht="13" customHeight="1" x14ac:dyDescent="0.25">
      <c r="A962" s="184"/>
      <c r="B962" s="184"/>
      <c r="C962" s="184"/>
      <c r="D962" s="156"/>
      <c r="E962" s="156"/>
      <c r="F962" s="156"/>
      <c r="G962" s="156"/>
      <c r="H962" s="156"/>
      <c r="I962" s="156"/>
      <c r="J962" s="156"/>
      <c r="K962" s="97"/>
      <c r="L962" s="417">
        <f t="shared" si="3"/>
        <v>0</v>
      </c>
      <c r="M962" s="77"/>
      <c r="N962" s="77"/>
      <c r="O962" s="97"/>
      <c r="P962" s="97"/>
      <c r="Q962" s="77"/>
      <c r="R962" s="77"/>
      <c r="S962" s="97"/>
      <c r="T962" s="447"/>
      <c r="U962" s="446"/>
      <c r="V962" s="446"/>
      <c r="W962" s="107"/>
      <c r="X962"/>
      <c r="Y962"/>
      <c r="Z962"/>
      <c r="AA962"/>
      <c r="AB962"/>
      <c r="AC962"/>
      <c r="AD962"/>
      <c r="AE962"/>
      <c r="AF962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</row>
    <row r="963" spans="1:58" ht="13" customHeight="1" x14ac:dyDescent="0.25">
      <c r="A963" s="152"/>
      <c r="B963" s="152"/>
      <c r="C963" s="152"/>
      <c r="D963" s="156"/>
      <c r="E963" s="200"/>
      <c r="F963" s="200"/>
      <c r="G963" s="200"/>
      <c r="H963" s="156"/>
      <c r="I963" s="77"/>
      <c r="J963" s="77"/>
      <c r="K963" s="97"/>
      <c r="L963" s="417">
        <f t="shared" si="3"/>
        <v>0</v>
      </c>
      <c r="M963" s="97"/>
      <c r="N963" s="97"/>
      <c r="O963" s="97"/>
      <c r="P963" s="77"/>
      <c r="Q963" s="97"/>
      <c r="R963" s="97"/>
      <c r="S963" s="97"/>
      <c r="T963" s="446"/>
      <c r="U963" s="447"/>
      <c r="V963" s="447"/>
      <c r="W963" s="107"/>
      <c r="X963"/>
      <c r="Y963"/>
      <c r="Z963"/>
      <c r="AA963"/>
      <c r="AB963"/>
      <c r="AC963"/>
      <c r="AD963"/>
      <c r="AE963"/>
      <c r="AF963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</row>
    <row r="964" spans="1:58" ht="13" customHeight="1" x14ac:dyDescent="0.25">
      <c r="A964" s="184"/>
      <c r="B964" s="184"/>
      <c r="C964" s="184"/>
      <c r="D964" s="156"/>
      <c r="E964" s="156"/>
      <c r="F964" s="156"/>
      <c r="G964" s="156"/>
      <c r="H964" s="156"/>
      <c r="I964" s="156"/>
      <c r="J964" s="156"/>
      <c r="K964" s="97"/>
      <c r="L964" s="417">
        <f t="shared" si="3"/>
        <v>0</v>
      </c>
      <c r="M964" s="77"/>
      <c r="N964" s="77"/>
      <c r="O964" s="97"/>
      <c r="P964" s="97"/>
      <c r="Q964" s="77"/>
      <c r="R964" s="77"/>
      <c r="S964" s="97"/>
      <c r="T964" s="447"/>
      <c r="U964" s="446"/>
      <c r="V964" s="446"/>
      <c r="W964" s="107"/>
      <c r="X964"/>
      <c r="Y964"/>
      <c r="Z964"/>
      <c r="AA964"/>
      <c r="AB964"/>
      <c r="AC964"/>
      <c r="AD964"/>
      <c r="AE964"/>
      <c r="AF964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</row>
    <row r="965" spans="1:58" ht="13" customHeight="1" x14ac:dyDescent="0.25">
      <c r="A965" s="152"/>
      <c r="B965" s="152"/>
      <c r="C965" s="152"/>
      <c r="D965" s="156"/>
      <c r="E965" s="200"/>
      <c r="F965" s="200"/>
      <c r="G965" s="200"/>
      <c r="H965" s="156"/>
      <c r="I965" s="77"/>
      <c r="J965" s="77"/>
      <c r="K965" s="97"/>
      <c r="L965" s="417">
        <f t="shared" si="3"/>
        <v>0</v>
      </c>
      <c r="M965" s="97"/>
      <c r="N965" s="97"/>
      <c r="O965" s="97"/>
      <c r="P965" s="77"/>
      <c r="Q965" s="97"/>
      <c r="R965" s="97"/>
      <c r="S965" s="97"/>
      <c r="T965" s="446"/>
      <c r="U965" s="447"/>
      <c r="V965" s="447"/>
      <c r="W965" s="107"/>
      <c r="X965"/>
      <c r="Y965"/>
      <c r="Z965"/>
      <c r="AA965"/>
      <c r="AB965"/>
      <c r="AC965"/>
      <c r="AD965"/>
      <c r="AE965"/>
      <c r="AF965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</row>
    <row r="966" spans="1:58" ht="13" customHeight="1" x14ac:dyDescent="0.25">
      <c r="A966" s="184"/>
      <c r="B966" s="184"/>
      <c r="C966" s="184"/>
      <c r="D966" s="156"/>
      <c r="E966" s="156"/>
      <c r="F966" s="156"/>
      <c r="G966" s="156"/>
      <c r="H966" s="156"/>
      <c r="I966" s="156"/>
      <c r="J966" s="156"/>
      <c r="K966" s="97"/>
      <c r="L966" s="417">
        <f t="shared" si="3"/>
        <v>0</v>
      </c>
      <c r="M966" s="77"/>
      <c r="N966" s="77"/>
      <c r="O966" s="97"/>
      <c r="P966" s="97"/>
      <c r="Q966" s="77"/>
      <c r="R966" s="77"/>
      <c r="S966" s="97"/>
      <c r="T966" s="447"/>
      <c r="U966" s="446"/>
      <c r="V966" s="446"/>
      <c r="W966" s="107"/>
      <c r="X966"/>
      <c r="Y966"/>
      <c r="Z966"/>
      <c r="AA966"/>
      <c r="AB966"/>
      <c r="AC966"/>
      <c r="AD966"/>
      <c r="AE966"/>
      <c r="AF966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</row>
    <row r="967" spans="1:58" ht="13" customHeight="1" x14ac:dyDescent="0.25">
      <c r="A967" s="152"/>
      <c r="B967" s="152"/>
      <c r="C967" s="152"/>
      <c r="D967" s="156"/>
      <c r="E967" s="200"/>
      <c r="F967" s="200"/>
      <c r="G967" s="200"/>
      <c r="H967" s="156"/>
      <c r="I967" s="77"/>
      <c r="J967" s="77"/>
      <c r="K967" s="97"/>
      <c r="L967" s="417">
        <f t="shared" si="3"/>
        <v>0</v>
      </c>
      <c r="M967" s="97"/>
      <c r="N967" s="97"/>
      <c r="O967" s="97"/>
      <c r="P967" s="77"/>
      <c r="Q967" s="97"/>
      <c r="R967" s="97"/>
      <c r="S967" s="97"/>
      <c r="T967" s="446"/>
      <c r="U967" s="447"/>
      <c r="V967" s="447"/>
      <c r="W967" s="107"/>
      <c r="X967"/>
      <c r="Y967"/>
      <c r="Z967"/>
      <c r="AA967"/>
      <c r="AB967"/>
      <c r="AC967"/>
      <c r="AD967"/>
      <c r="AE967"/>
      <c r="AF967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</row>
    <row r="968" spans="1:58" ht="13" customHeight="1" x14ac:dyDescent="0.25">
      <c r="A968" s="184"/>
      <c r="B968" s="184"/>
      <c r="C968" s="184"/>
      <c r="D968" s="156"/>
      <c r="E968" s="156"/>
      <c r="F968" s="156"/>
      <c r="G968" s="156"/>
      <c r="H968" s="156"/>
      <c r="I968" s="156"/>
      <c r="J968" s="156"/>
      <c r="K968" s="97"/>
      <c r="L968" s="417">
        <f t="shared" si="3"/>
        <v>0</v>
      </c>
      <c r="M968" s="77"/>
      <c r="N968" s="77"/>
      <c r="O968" s="97"/>
      <c r="P968" s="97"/>
      <c r="Q968" s="77"/>
      <c r="R968" s="77"/>
      <c r="S968" s="97"/>
      <c r="T968" s="447"/>
      <c r="U968" s="446"/>
      <c r="V968" s="446"/>
      <c r="W968" s="107"/>
      <c r="X968"/>
      <c r="Y968"/>
      <c r="Z968"/>
      <c r="AA968"/>
      <c r="AB968"/>
      <c r="AC968"/>
      <c r="AD968"/>
      <c r="AE968"/>
      <c r="AF968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</row>
    <row r="969" spans="1:58" ht="13" customHeight="1" x14ac:dyDescent="0.25">
      <c r="A969" s="152"/>
      <c r="B969" s="152"/>
      <c r="C969" s="152"/>
      <c r="D969" s="156"/>
      <c r="E969" s="200"/>
      <c r="F969" s="200"/>
      <c r="G969" s="200"/>
      <c r="H969" s="156"/>
      <c r="I969" s="77"/>
      <c r="J969" s="77"/>
      <c r="K969" s="97"/>
      <c r="L969" s="417">
        <f t="shared" si="3"/>
        <v>0</v>
      </c>
      <c r="M969" s="97"/>
      <c r="N969" s="97"/>
      <c r="O969" s="97"/>
      <c r="P969" s="77"/>
      <c r="Q969" s="97"/>
      <c r="R969" s="97"/>
      <c r="S969" s="97"/>
      <c r="T969" s="446"/>
      <c r="U969" s="447"/>
      <c r="V969" s="447"/>
      <c r="W969" s="107"/>
      <c r="X969"/>
      <c r="Y969"/>
      <c r="Z969"/>
      <c r="AA969"/>
      <c r="AB969"/>
      <c r="AC969"/>
      <c r="AD969"/>
      <c r="AE969"/>
      <c r="AF96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</row>
    <row r="970" spans="1:58" ht="13" customHeight="1" x14ac:dyDescent="0.25">
      <c r="A970" s="184"/>
      <c r="B970" s="184"/>
      <c r="C970" s="184"/>
      <c r="D970" s="156"/>
      <c r="E970" s="156"/>
      <c r="F970" s="156"/>
      <c r="G970" s="156"/>
      <c r="H970" s="156"/>
      <c r="I970" s="156"/>
      <c r="J970" s="156"/>
      <c r="K970" s="97"/>
      <c r="L970" s="417">
        <f t="shared" si="3"/>
        <v>0</v>
      </c>
      <c r="M970" s="77"/>
      <c r="N970" s="77"/>
      <c r="O970" s="97"/>
      <c r="P970" s="97"/>
      <c r="Q970" s="77"/>
      <c r="R970" s="77"/>
      <c r="S970" s="97"/>
      <c r="T970" s="447"/>
      <c r="U970" s="446"/>
      <c r="V970" s="446"/>
      <c r="W970" s="107"/>
      <c r="X970"/>
      <c r="Y970"/>
      <c r="Z970"/>
      <c r="AA970"/>
      <c r="AB970"/>
      <c r="AC970"/>
      <c r="AD970"/>
      <c r="AE970"/>
      <c r="AF970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</row>
    <row r="971" spans="1:58" ht="13" customHeight="1" x14ac:dyDescent="0.25">
      <c r="A971" s="152"/>
      <c r="B971" s="152"/>
      <c r="C971" s="152"/>
      <c r="D971" s="156"/>
      <c r="E971" s="200"/>
      <c r="F971" s="200"/>
      <c r="G971" s="200"/>
      <c r="H971" s="156"/>
      <c r="I971" s="77"/>
      <c r="J971" s="77"/>
      <c r="K971" s="97"/>
      <c r="L971" s="417">
        <f t="shared" si="3"/>
        <v>0</v>
      </c>
      <c r="M971" s="97"/>
      <c r="N971" s="97"/>
      <c r="O971" s="97"/>
      <c r="P971" s="77"/>
      <c r="Q971" s="97"/>
      <c r="R971" s="97"/>
      <c r="S971" s="97"/>
      <c r="T971" s="446"/>
      <c r="U971" s="447"/>
      <c r="V971" s="447"/>
      <c r="W971" s="107"/>
      <c r="X971"/>
      <c r="Y971"/>
      <c r="Z971"/>
      <c r="AA971"/>
      <c r="AB971"/>
      <c r="AC971"/>
      <c r="AD971"/>
      <c r="AE971"/>
      <c r="AF971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</row>
    <row r="972" spans="1:58" ht="13" customHeight="1" x14ac:dyDescent="0.25">
      <c r="A972" s="184"/>
      <c r="B972" s="184"/>
      <c r="C972" s="184"/>
      <c r="D972" s="156"/>
      <c r="E972" s="156"/>
      <c r="F972" s="156"/>
      <c r="G972" s="156"/>
      <c r="H972" s="156"/>
      <c r="I972" s="156"/>
      <c r="J972" s="156"/>
      <c r="K972" s="97"/>
      <c r="L972" s="417">
        <f t="shared" si="3"/>
        <v>0</v>
      </c>
      <c r="M972" s="77"/>
      <c r="N972" s="77"/>
      <c r="O972" s="97"/>
      <c r="P972" s="97"/>
      <c r="Q972" s="77"/>
      <c r="R972" s="77"/>
      <c r="S972" s="97"/>
      <c r="T972" s="447"/>
      <c r="U972" s="446"/>
      <c r="V972" s="446"/>
      <c r="W972" s="107"/>
      <c r="X972"/>
      <c r="Y972"/>
      <c r="Z972"/>
      <c r="AA972"/>
      <c r="AB972"/>
      <c r="AC972"/>
      <c r="AD972"/>
      <c r="AE972"/>
      <c r="AF972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</row>
    <row r="973" spans="1:58" ht="13" customHeight="1" x14ac:dyDescent="0.25">
      <c r="A973" s="152"/>
      <c r="B973" s="152"/>
      <c r="C973" s="152"/>
      <c r="D973" s="156"/>
      <c r="E973" s="200"/>
      <c r="F973" s="200"/>
      <c r="G973" s="200"/>
      <c r="H973" s="156"/>
      <c r="I973" s="77"/>
      <c r="J973" s="77"/>
      <c r="K973" s="97"/>
      <c r="L973" s="417">
        <f t="shared" si="3"/>
        <v>0</v>
      </c>
      <c r="M973" s="97"/>
      <c r="N973" s="97"/>
      <c r="O973" s="97"/>
      <c r="P973" s="77"/>
      <c r="Q973" s="97"/>
      <c r="R973" s="97"/>
      <c r="S973" s="97"/>
      <c r="T973" s="446"/>
      <c r="U973" s="447"/>
      <c r="V973" s="447"/>
      <c r="W973" s="107"/>
      <c r="X973"/>
      <c r="Y973"/>
      <c r="Z973"/>
      <c r="AA973"/>
      <c r="AB973"/>
      <c r="AC973"/>
      <c r="AD973"/>
      <c r="AE973"/>
      <c r="AF973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</row>
    <row r="974" spans="1:58" ht="13" customHeight="1" x14ac:dyDescent="0.25">
      <c r="A974" s="184"/>
      <c r="B974" s="184"/>
      <c r="C974" s="184"/>
      <c r="D974" s="156"/>
      <c r="E974" s="156"/>
      <c r="F974" s="156"/>
      <c r="G974" s="156"/>
      <c r="H974" s="156"/>
      <c r="I974" s="156"/>
      <c r="J974" s="156"/>
      <c r="K974" s="97"/>
      <c r="L974" s="417">
        <f t="shared" si="3"/>
        <v>0</v>
      </c>
      <c r="M974" s="77"/>
      <c r="N974" s="77"/>
      <c r="O974" s="97"/>
      <c r="P974" s="97"/>
      <c r="Q974" s="77"/>
      <c r="R974" s="77"/>
      <c r="S974" s="97"/>
      <c r="T974" s="447"/>
      <c r="U974" s="446"/>
      <c r="V974" s="446"/>
      <c r="W974" s="107"/>
      <c r="X974"/>
      <c r="Y974"/>
      <c r="Z974"/>
      <c r="AA974"/>
      <c r="AB974"/>
      <c r="AC974"/>
      <c r="AD974"/>
      <c r="AE974"/>
      <c r="AF974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</row>
    <row r="975" spans="1:58" ht="13" customHeight="1" x14ac:dyDescent="0.25">
      <c r="A975" s="152"/>
      <c r="B975" s="152"/>
      <c r="C975" s="152"/>
      <c r="D975" s="156"/>
      <c r="E975" s="200"/>
      <c r="F975" s="200"/>
      <c r="G975" s="200"/>
      <c r="H975" s="156"/>
      <c r="I975" s="77"/>
      <c r="J975" s="77"/>
      <c r="K975" s="97"/>
      <c r="L975" s="417">
        <f t="shared" si="3"/>
        <v>0</v>
      </c>
      <c r="M975" s="97"/>
      <c r="N975" s="97"/>
      <c r="O975" s="97"/>
      <c r="P975" s="77"/>
      <c r="Q975" s="97"/>
      <c r="R975" s="97"/>
      <c r="S975" s="97"/>
      <c r="T975" s="446"/>
      <c r="U975" s="447"/>
      <c r="V975" s="447"/>
      <c r="W975" s="107"/>
      <c r="X975"/>
      <c r="Y975"/>
      <c r="Z975"/>
      <c r="AA975"/>
      <c r="AB975"/>
      <c r="AC975"/>
      <c r="AD975"/>
      <c r="AE975"/>
      <c r="AF975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</row>
    <row r="976" spans="1:58" ht="13" customHeight="1" x14ac:dyDescent="0.25">
      <c r="A976" s="184"/>
      <c r="B976" s="184"/>
      <c r="C976" s="184"/>
      <c r="D976" s="156"/>
      <c r="E976" s="156"/>
      <c r="F976" s="156"/>
      <c r="G976" s="156"/>
      <c r="H976" s="156"/>
      <c r="I976" s="156"/>
      <c r="J976" s="156"/>
      <c r="K976" s="97"/>
      <c r="L976" s="417">
        <f t="shared" si="3"/>
        <v>0</v>
      </c>
      <c r="M976" s="77"/>
      <c r="N976" s="77"/>
      <c r="O976" s="97"/>
      <c r="P976" s="97"/>
      <c r="Q976" s="77"/>
      <c r="R976" s="77"/>
      <c r="S976" s="97"/>
      <c r="T976" s="447"/>
      <c r="U976" s="446"/>
      <c r="V976" s="446"/>
      <c r="W976" s="107"/>
      <c r="X976"/>
      <c r="Y976"/>
      <c r="Z976"/>
      <c r="AA976"/>
      <c r="AB976"/>
      <c r="AC976"/>
      <c r="AD976"/>
      <c r="AE976"/>
      <c r="AF976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</row>
    <row r="977" spans="1:58" ht="13" customHeight="1" x14ac:dyDescent="0.25">
      <c r="A977" s="152"/>
      <c r="B977" s="152"/>
      <c r="C977" s="152"/>
      <c r="D977" s="156"/>
      <c r="E977" s="200"/>
      <c r="F977" s="200"/>
      <c r="G977" s="200"/>
      <c r="H977" s="156"/>
      <c r="I977" s="77"/>
      <c r="J977" s="77"/>
      <c r="K977" s="97"/>
      <c r="L977" s="417">
        <f t="shared" si="3"/>
        <v>0</v>
      </c>
      <c r="M977" s="97"/>
      <c r="N977" s="97"/>
      <c r="O977" s="97"/>
      <c r="P977" s="77"/>
      <c r="Q977" s="97"/>
      <c r="R977" s="97"/>
      <c r="S977" s="97"/>
      <c r="T977" s="446"/>
      <c r="U977" s="447"/>
      <c r="V977" s="447"/>
      <c r="W977" s="107"/>
      <c r="X977"/>
      <c r="Y977"/>
      <c r="Z977"/>
      <c r="AA977"/>
      <c r="AB977"/>
      <c r="AC977"/>
      <c r="AD977"/>
      <c r="AE977"/>
      <c r="AF977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</row>
    <row r="978" spans="1:58" ht="13" customHeight="1" x14ac:dyDescent="0.25">
      <c r="A978" s="184"/>
      <c r="B978" s="184"/>
      <c r="C978" s="184"/>
      <c r="D978" s="156"/>
      <c r="E978" s="156"/>
      <c r="F978" s="156"/>
      <c r="G978" s="156"/>
      <c r="H978" s="156"/>
      <c r="I978" s="156"/>
      <c r="J978" s="156"/>
      <c r="K978" s="97"/>
      <c r="L978" s="417">
        <f t="shared" si="3"/>
        <v>0</v>
      </c>
      <c r="M978" s="77"/>
      <c r="N978" s="77"/>
      <c r="O978" s="97"/>
      <c r="P978" s="97"/>
      <c r="Q978" s="77"/>
      <c r="R978" s="77"/>
      <c r="S978" s="97"/>
      <c r="T978" s="447"/>
      <c r="U978" s="446"/>
      <c r="V978" s="446"/>
      <c r="W978" s="107"/>
      <c r="X978"/>
      <c r="Y978"/>
      <c r="Z978"/>
      <c r="AA978"/>
      <c r="AB978"/>
      <c r="AC978"/>
      <c r="AD978"/>
      <c r="AE978"/>
      <c r="AF978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</row>
    <row r="979" spans="1:58" ht="13" customHeight="1" x14ac:dyDescent="0.25">
      <c r="A979" s="152"/>
      <c r="B979" s="152"/>
      <c r="C979" s="152"/>
      <c r="D979" s="156"/>
      <c r="E979" s="200"/>
      <c r="F979" s="200"/>
      <c r="G979" s="200"/>
      <c r="H979" s="156"/>
      <c r="I979" s="77"/>
      <c r="J979" s="77"/>
      <c r="K979" s="97"/>
      <c r="L979" s="417">
        <f t="shared" si="3"/>
        <v>0</v>
      </c>
      <c r="M979" s="97"/>
      <c r="N979" s="97"/>
      <c r="O979" s="97"/>
      <c r="P979" s="77"/>
      <c r="Q979" s="97"/>
      <c r="R979" s="97"/>
      <c r="S979" s="97"/>
      <c r="T979" s="446"/>
      <c r="U979" s="447"/>
      <c r="V979" s="447"/>
      <c r="W979" s="107"/>
      <c r="X979"/>
      <c r="Y979"/>
      <c r="Z979"/>
      <c r="AA979"/>
      <c r="AB979"/>
      <c r="AC979"/>
      <c r="AD979"/>
      <c r="AE979"/>
      <c r="AF97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</row>
    <row r="980" spans="1:58" ht="13" customHeight="1" x14ac:dyDescent="0.25">
      <c r="A980" s="184"/>
      <c r="B980" s="184"/>
      <c r="C980" s="184"/>
      <c r="D980" s="156"/>
      <c r="E980" s="156"/>
      <c r="F980" s="156"/>
      <c r="G980" s="156"/>
      <c r="H980" s="156"/>
      <c r="I980" s="156"/>
      <c r="J980" s="156"/>
      <c r="K980" s="97"/>
      <c r="L980" s="417">
        <f t="shared" si="3"/>
        <v>0</v>
      </c>
      <c r="M980" s="77"/>
      <c r="N980" s="77"/>
      <c r="O980" s="97"/>
      <c r="P980" s="97"/>
      <c r="Q980" s="77"/>
      <c r="R980" s="77"/>
      <c r="S980" s="97"/>
      <c r="T980" s="447"/>
      <c r="U980" s="446"/>
      <c r="V980" s="446"/>
      <c r="W980" s="107"/>
      <c r="X980"/>
      <c r="Y980"/>
      <c r="Z980"/>
      <c r="AA980"/>
      <c r="AB980"/>
      <c r="AC980"/>
      <c r="AD980"/>
      <c r="AE980"/>
      <c r="AF980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</row>
    <row r="981" spans="1:58" ht="13" customHeight="1" x14ac:dyDescent="0.25">
      <c r="A981" s="152"/>
      <c r="B981" s="152"/>
      <c r="C981" s="152"/>
      <c r="D981" s="156"/>
      <c r="E981" s="200"/>
      <c r="F981" s="200"/>
      <c r="G981" s="200"/>
      <c r="H981" s="156"/>
      <c r="I981" s="77"/>
      <c r="J981" s="77"/>
      <c r="K981" s="97"/>
      <c r="L981" s="417">
        <f t="shared" si="3"/>
        <v>0</v>
      </c>
      <c r="M981" s="97"/>
      <c r="N981" s="97"/>
      <c r="O981" s="97"/>
      <c r="P981" s="77"/>
      <c r="Q981" s="97"/>
      <c r="R981" s="97"/>
      <c r="S981" s="97"/>
      <c r="T981" s="446"/>
      <c r="U981" s="447"/>
      <c r="V981" s="447"/>
      <c r="W981" s="107"/>
      <c r="X981"/>
      <c r="Y981"/>
      <c r="Z981"/>
      <c r="AA981"/>
      <c r="AB981"/>
      <c r="AC981"/>
      <c r="AD981"/>
      <c r="AE981"/>
      <c r="AF981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</row>
    <row r="982" spans="1:58" ht="13" customHeight="1" x14ac:dyDescent="0.25">
      <c r="A982" s="184"/>
      <c r="B982" s="184"/>
      <c r="C982" s="184"/>
      <c r="D982" s="156"/>
      <c r="E982" s="156"/>
      <c r="F982" s="156"/>
      <c r="G982" s="156"/>
      <c r="H982" s="156"/>
      <c r="I982" s="156"/>
      <c r="J982" s="156"/>
      <c r="K982" s="97"/>
      <c r="L982" s="417">
        <f t="shared" si="3"/>
        <v>0</v>
      </c>
      <c r="M982" s="77"/>
      <c r="N982" s="77"/>
      <c r="O982" s="97"/>
      <c r="P982" s="97"/>
      <c r="Q982" s="77"/>
      <c r="R982" s="77"/>
      <c r="S982" s="97"/>
      <c r="T982" s="447"/>
      <c r="U982" s="446"/>
      <c r="V982" s="446"/>
      <c r="W982" s="107"/>
      <c r="X982"/>
      <c r="Y982"/>
      <c r="Z982"/>
      <c r="AA982"/>
      <c r="AB982"/>
      <c r="AC982"/>
      <c r="AD982"/>
      <c r="AE982"/>
      <c r="AF982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</row>
    <row r="983" spans="1:58" ht="13" customHeight="1" x14ac:dyDescent="0.25">
      <c r="A983" s="152"/>
      <c r="B983" s="152"/>
      <c r="C983" s="152"/>
      <c r="D983" s="156"/>
      <c r="E983" s="200"/>
      <c r="F983" s="200"/>
      <c r="G983" s="200"/>
      <c r="H983" s="156"/>
      <c r="I983" s="77"/>
      <c r="J983" s="77"/>
      <c r="K983" s="97"/>
      <c r="L983" s="417">
        <f t="shared" si="3"/>
        <v>0</v>
      </c>
      <c r="M983" s="97"/>
      <c r="N983" s="97"/>
      <c r="O983" s="97"/>
      <c r="P983" s="77"/>
      <c r="Q983" s="97"/>
      <c r="R983" s="97"/>
      <c r="S983" s="97"/>
      <c r="T983" s="446"/>
      <c r="U983" s="447"/>
      <c r="V983" s="447"/>
      <c r="W983" s="107"/>
      <c r="X983"/>
      <c r="Y983"/>
      <c r="Z983"/>
      <c r="AA983"/>
      <c r="AB983"/>
      <c r="AC983"/>
      <c r="AD983"/>
      <c r="AE983"/>
      <c r="AF983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</row>
    <row r="984" spans="1:58" ht="13" customHeight="1" x14ac:dyDescent="0.25">
      <c r="A984" s="184"/>
      <c r="B984" s="184"/>
      <c r="C984" s="184"/>
      <c r="D984" s="156"/>
      <c r="E984" s="156"/>
      <c r="F984" s="156"/>
      <c r="G984" s="156"/>
      <c r="H984" s="156"/>
      <c r="I984" s="156"/>
      <c r="J984" s="156"/>
      <c r="K984" s="97"/>
      <c r="L984" s="417">
        <f t="shared" si="3"/>
        <v>0</v>
      </c>
      <c r="M984" s="77"/>
      <c r="N984" s="77"/>
      <c r="O984" s="97"/>
      <c r="P984" s="97"/>
      <c r="Q984" s="77"/>
      <c r="R984" s="77"/>
      <c r="S984" s="97"/>
      <c r="T984" s="447"/>
      <c r="U984" s="446"/>
      <c r="V984" s="446"/>
      <c r="W984" s="107"/>
      <c r="X984"/>
      <c r="Y984"/>
      <c r="Z984"/>
      <c r="AA984"/>
      <c r="AB984"/>
      <c r="AC984"/>
      <c r="AD984"/>
      <c r="AE984"/>
      <c r="AF984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</row>
    <row r="985" spans="1:58" ht="13" customHeight="1" x14ac:dyDescent="0.25">
      <c r="A985" s="152"/>
      <c r="B985" s="152"/>
      <c r="C985" s="152"/>
      <c r="D985" s="156"/>
      <c r="E985" s="200"/>
      <c r="F985" s="200"/>
      <c r="G985" s="200"/>
      <c r="H985" s="156"/>
      <c r="I985" s="77"/>
      <c r="J985" s="77"/>
      <c r="K985" s="97"/>
      <c r="L985" s="417">
        <f t="shared" si="3"/>
        <v>0</v>
      </c>
      <c r="M985" s="97"/>
      <c r="N985" s="97"/>
      <c r="O985" s="97"/>
      <c r="P985" s="77"/>
      <c r="Q985" s="97"/>
      <c r="R985" s="97"/>
      <c r="S985" s="97"/>
      <c r="T985" s="446"/>
      <c r="U985" s="447"/>
      <c r="V985" s="447"/>
      <c r="W985" s="107"/>
      <c r="X985"/>
      <c r="Y985"/>
      <c r="Z985"/>
      <c r="AA985"/>
      <c r="AB985"/>
      <c r="AC985"/>
      <c r="AD985"/>
      <c r="AE985"/>
      <c r="AF985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</row>
    <row r="986" spans="1:58" ht="13" customHeight="1" x14ac:dyDescent="0.25">
      <c r="A986" s="184"/>
      <c r="B986" s="184"/>
      <c r="C986" s="184"/>
      <c r="D986" s="156"/>
      <c r="E986" s="156"/>
      <c r="F986" s="156"/>
      <c r="G986" s="156"/>
      <c r="H986" s="156"/>
      <c r="I986" s="156"/>
      <c r="J986" s="156"/>
      <c r="K986" s="97"/>
      <c r="L986" s="417">
        <f t="shared" si="3"/>
        <v>0</v>
      </c>
      <c r="M986" s="77"/>
      <c r="N986" s="77"/>
      <c r="O986" s="97"/>
      <c r="P986" s="97"/>
      <c r="Q986" s="77"/>
      <c r="R986" s="77"/>
      <c r="S986" s="97"/>
      <c r="T986" s="447"/>
      <c r="U986" s="446"/>
      <c r="V986" s="446"/>
      <c r="W986" s="107"/>
      <c r="X986"/>
      <c r="Y986"/>
      <c r="Z986"/>
      <c r="AA986"/>
      <c r="AB986"/>
      <c r="AC986"/>
      <c r="AD986"/>
      <c r="AE986"/>
      <c r="AF986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</row>
    <row r="987" spans="1:58" ht="13" customHeight="1" x14ac:dyDescent="0.25">
      <c r="A987" s="152"/>
      <c r="B987" s="152"/>
      <c r="C987" s="152"/>
      <c r="D987" s="156"/>
      <c r="E987" s="200"/>
      <c r="F987" s="200"/>
      <c r="G987" s="200"/>
      <c r="H987" s="156"/>
      <c r="I987" s="77"/>
      <c r="J987" s="77"/>
      <c r="K987" s="97"/>
      <c r="L987" s="417">
        <f t="shared" si="3"/>
        <v>0</v>
      </c>
      <c r="M987" s="97"/>
      <c r="N987" s="97"/>
      <c r="O987" s="97"/>
      <c r="P987" s="77"/>
      <c r="Q987" s="97"/>
      <c r="R987" s="97"/>
      <c r="S987" s="97"/>
      <c r="T987" s="446"/>
      <c r="U987" s="447"/>
      <c r="V987" s="447"/>
      <c r="W987" s="107"/>
      <c r="X987"/>
      <c r="Y987"/>
      <c r="Z987"/>
      <c r="AA987"/>
      <c r="AB987"/>
      <c r="AC987"/>
      <c r="AD987"/>
      <c r="AE987"/>
      <c r="AF987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</row>
    <row r="988" spans="1:58" ht="13" customHeight="1" x14ac:dyDescent="0.25">
      <c r="A988" s="184"/>
      <c r="B988" s="184"/>
      <c r="C988" s="184"/>
      <c r="D988" s="156"/>
      <c r="E988" s="156"/>
      <c r="F988" s="156"/>
      <c r="G988" s="156"/>
      <c r="H988" s="156"/>
      <c r="I988" s="156"/>
      <c r="J988" s="156"/>
      <c r="K988" s="97"/>
      <c r="L988" s="417">
        <f t="shared" si="3"/>
        <v>0</v>
      </c>
      <c r="M988" s="77"/>
      <c r="N988" s="77"/>
      <c r="O988" s="97"/>
      <c r="P988" s="97"/>
      <c r="Q988" s="77"/>
      <c r="R988" s="77"/>
      <c r="S988" s="97"/>
      <c r="T988" s="447"/>
      <c r="U988" s="446"/>
      <c r="V988" s="446"/>
      <c r="W988" s="107"/>
      <c r="X988"/>
      <c r="Y988"/>
      <c r="Z988"/>
      <c r="AA988"/>
      <c r="AB988"/>
      <c r="AC988"/>
      <c r="AD988"/>
      <c r="AE988"/>
      <c r="AF988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</row>
    <row r="989" spans="1:58" ht="13" customHeight="1" x14ac:dyDescent="0.25">
      <c r="A989" s="152"/>
      <c r="B989" s="152"/>
      <c r="C989" s="152"/>
      <c r="D989" s="156"/>
      <c r="E989" s="200"/>
      <c r="F989" s="200"/>
      <c r="G989" s="200"/>
      <c r="H989" s="156"/>
      <c r="I989" s="97"/>
      <c r="J989" s="97"/>
      <c r="K989" s="97"/>
      <c r="L989" s="417">
        <f t="shared" si="3"/>
        <v>0</v>
      </c>
      <c r="M989" s="97"/>
      <c r="N989" s="97"/>
      <c r="O989" s="97"/>
      <c r="P989" s="77"/>
      <c r="Q989" s="97"/>
      <c r="R989" s="97"/>
      <c r="S989" s="97"/>
      <c r="T989" s="446"/>
      <c r="U989" s="447"/>
      <c r="V989" s="447"/>
      <c r="W989" s="107"/>
      <c r="X989"/>
      <c r="Y989"/>
      <c r="Z989"/>
      <c r="AA989"/>
      <c r="AB989"/>
      <c r="AC989"/>
      <c r="AD989"/>
      <c r="AE989"/>
      <c r="AF98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</row>
    <row r="990" spans="1:58" ht="13" customHeight="1" x14ac:dyDescent="0.25">
      <c r="A990" s="184"/>
      <c r="B990" s="184"/>
      <c r="C990" s="184"/>
      <c r="D990" s="156"/>
      <c r="E990" s="156"/>
      <c r="F990" s="156"/>
      <c r="G990" s="156"/>
      <c r="H990" s="156"/>
      <c r="I990" s="156"/>
      <c r="J990" s="156"/>
      <c r="K990" s="97"/>
      <c r="L990" s="417">
        <f t="shared" si="3"/>
        <v>0</v>
      </c>
      <c r="M990" s="77"/>
      <c r="N990" s="77"/>
      <c r="O990" s="97"/>
      <c r="P990" s="97"/>
      <c r="Q990" s="77"/>
      <c r="R990" s="77"/>
      <c r="S990" s="97"/>
      <c r="T990" s="447"/>
      <c r="U990" s="446"/>
      <c r="V990" s="446"/>
      <c r="W990" s="107"/>
      <c r="X990"/>
      <c r="Y990"/>
      <c r="Z990"/>
      <c r="AA990"/>
      <c r="AB990"/>
      <c r="AC990"/>
      <c r="AD990"/>
      <c r="AE990"/>
      <c r="AF990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</row>
    <row r="991" spans="1:58" ht="13" customHeight="1" x14ac:dyDescent="0.25">
      <c r="A991" s="152"/>
      <c r="B991" s="152"/>
      <c r="C991" s="152"/>
      <c r="D991" s="156"/>
      <c r="E991" s="200"/>
      <c r="F991" s="200"/>
      <c r="G991" s="200"/>
      <c r="H991" s="156"/>
      <c r="I991" s="97"/>
      <c r="J991" s="97"/>
      <c r="K991" s="97"/>
      <c r="L991" s="417">
        <f t="shared" si="3"/>
        <v>0</v>
      </c>
      <c r="M991" s="97"/>
      <c r="N991" s="97"/>
      <c r="O991" s="97"/>
      <c r="P991" s="77"/>
      <c r="Q991" s="97"/>
      <c r="R991" s="97"/>
      <c r="S991" s="97"/>
      <c r="T991" s="446"/>
      <c r="U991" s="447"/>
      <c r="V991" s="447"/>
      <c r="W991" s="107"/>
      <c r="X991"/>
      <c r="Y991"/>
      <c r="Z991"/>
      <c r="AA991"/>
      <c r="AB991"/>
      <c r="AC991"/>
      <c r="AD991"/>
      <c r="AE991"/>
      <c r="AF991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</row>
    <row r="992" spans="1:58" ht="13" customHeight="1" x14ac:dyDescent="0.25">
      <c r="A992" s="184"/>
      <c r="B992" s="184"/>
      <c r="C992" s="184"/>
      <c r="D992" s="156"/>
      <c r="E992" s="156"/>
      <c r="F992" s="156"/>
      <c r="G992" s="156"/>
      <c r="H992" s="156"/>
      <c r="I992" s="156"/>
      <c r="J992" s="156"/>
      <c r="K992" s="97"/>
      <c r="L992" s="417">
        <f t="shared" si="3"/>
        <v>0</v>
      </c>
      <c r="M992" s="77"/>
      <c r="N992" s="77"/>
      <c r="O992" s="97"/>
      <c r="P992" s="97"/>
      <c r="Q992" s="77"/>
      <c r="R992" s="77"/>
      <c r="S992" s="97"/>
      <c r="T992" s="447"/>
      <c r="U992" s="446"/>
      <c r="V992" s="446"/>
      <c r="W992" s="107"/>
      <c r="X992"/>
      <c r="Y992"/>
      <c r="Z992"/>
      <c r="AA992"/>
      <c r="AB992"/>
      <c r="AC992"/>
      <c r="AD992"/>
      <c r="AE992"/>
      <c r="AF992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</row>
    <row r="993" spans="1:58" ht="13" customHeight="1" x14ac:dyDescent="0.25">
      <c r="A993" s="152"/>
      <c r="B993" s="152"/>
      <c r="C993" s="152"/>
      <c r="D993" s="156"/>
      <c r="E993" s="200"/>
      <c r="F993" s="200"/>
      <c r="G993" s="200"/>
      <c r="H993" s="156"/>
      <c r="I993" s="97"/>
      <c r="J993" s="97"/>
      <c r="K993" s="97"/>
      <c r="L993" s="417">
        <f t="shared" si="3"/>
        <v>0</v>
      </c>
      <c r="M993" s="97"/>
      <c r="N993" s="97"/>
      <c r="O993" s="97"/>
      <c r="P993" s="77"/>
      <c r="Q993" s="97"/>
      <c r="R993" s="97"/>
      <c r="S993" s="97"/>
      <c r="T993" s="446"/>
      <c r="U993" s="447"/>
      <c r="V993" s="447"/>
      <c r="W993" s="107"/>
      <c r="X993"/>
      <c r="Y993"/>
      <c r="Z993"/>
      <c r="AA993"/>
      <c r="AB993"/>
      <c r="AC993"/>
      <c r="AD993"/>
      <c r="AE993"/>
      <c r="AF993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</row>
    <row r="994" spans="1:58" ht="13" customHeight="1" x14ac:dyDescent="0.25">
      <c r="A994" s="184"/>
      <c r="B994" s="184"/>
      <c r="C994" s="184"/>
      <c r="D994" s="156"/>
      <c r="E994" s="156"/>
      <c r="F994" s="156"/>
      <c r="G994" s="156"/>
      <c r="H994" s="156"/>
      <c r="I994" s="156"/>
      <c r="J994" s="156"/>
      <c r="K994" s="97"/>
      <c r="L994" s="417">
        <f t="shared" si="3"/>
        <v>0</v>
      </c>
      <c r="M994" s="77"/>
      <c r="N994" s="77"/>
      <c r="O994" s="97"/>
      <c r="P994" s="97"/>
      <c r="Q994" s="77"/>
      <c r="R994" s="77"/>
      <c r="S994" s="97"/>
      <c r="T994" s="447"/>
      <c r="U994" s="446"/>
      <c r="V994" s="446"/>
      <c r="W994" s="107"/>
      <c r="X994"/>
      <c r="Y994"/>
      <c r="Z994"/>
      <c r="AA994"/>
      <c r="AB994"/>
      <c r="AC994"/>
      <c r="AD994"/>
      <c r="AE994"/>
      <c r="AF994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</row>
    <row r="995" spans="1:58" ht="13" customHeight="1" x14ac:dyDescent="0.25">
      <c r="A995" s="152"/>
      <c r="B995" s="152"/>
      <c r="C995" s="152"/>
      <c r="D995" s="156"/>
      <c r="E995" s="200"/>
      <c r="F995" s="200"/>
      <c r="G995" s="200"/>
      <c r="H995" s="156"/>
      <c r="I995" s="97"/>
      <c r="J995" s="97"/>
      <c r="K995" s="97"/>
      <c r="L995" s="417">
        <f t="shared" si="3"/>
        <v>0</v>
      </c>
      <c r="M995" s="97"/>
      <c r="N995" s="97"/>
      <c r="O995" s="97"/>
      <c r="P995" s="77"/>
      <c r="Q995" s="97"/>
      <c r="R995" s="97"/>
      <c r="S995" s="97"/>
      <c r="T995" s="446"/>
      <c r="U995" s="447"/>
      <c r="V995" s="447"/>
      <c r="W995" s="107"/>
      <c r="X995"/>
      <c r="Y995"/>
      <c r="Z995"/>
      <c r="AA995"/>
      <c r="AB995"/>
      <c r="AC995"/>
      <c r="AD995"/>
      <c r="AE995"/>
      <c r="AF995"/>
      <c r="AG995" s="99"/>
      <c r="AH995" s="99"/>
      <c r="AI995" s="99"/>
      <c r="AJ995" s="99"/>
      <c r="AK995" s="99"/>
      <c r="AL995" s="99"/>
      <c r="AM995" s="99"/>
      <c r="AN995" s="99"/>
      <c r="AO995" s="99"/>
      <c r="AP995" s="99"/>
      <c r="AQ995" s="99"/>
      <c r="AR995" s="99"/>
      <c r="AS995" s="99"/>
      <c r="AT995" s="99"/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9"/>
      <c r="BF995" s="99"/>
    </row>
    <row r="996" spans="1:58" ht="13" customHeight="1" x14ac:dyDescent="0.25">
      <c r="A996" s="184"/>
      <c r="B996" s="184"/>
      <c r="C996" s="184"/>
      <c r="D996" s="156"/>
      <c r="E996" s="156"/>
      <c r="F996" s="156"/>
      <c r="G996" s="156"/>
      <c r="H996" s="156"/>
      <c r="I996" s="156"/>
      <c r="J996" s="156"/>
      <c r="K996" s="97"/>
      <c r="L996" s="417">
        <f t="shared" si="3"/>
        <v>0</v>
      </c>
      <c r="M996" s="77"/>
      <c r="N996" s="77"/>
      <c r="O996" s="97"/>
      <c r="P996" s="97"/>
      <c r="Q996" s="77"/>
      <c r="R996" s="77"/>
      <c r="S996" s="97"/>
      <c r="T996" s="447"/>
      <c r="U996" s="446"/>
      <c r="V996" s="446"/>
      <c r="W996" s="107"/>
      <c r="X996"/>
      <c r="Y996"/>
      <c r="Z996"/>
      <c r="AA996"/>
      <c r="AB996"/>
      <c r="AC996"/>
      <c r="AD996"/>
      <c r="AE996"/>
      <c r="AF996"/>
      <c r="AG996" s="99"/>
      <c r="AH996" s="99"/>
      <c r="AI996" s="99"/>
      <c r="AJ996" s="99"/>
      <c r="AK996" s="99"/>
      <c r="AL996" s="99"/>
      <c r="AM996" s="99"/>
      <c r="AN996" s="99"/>
      <c r="AO996" s="99"/>
      <c r="AP996" s="99"/>
      <c r="AQ996" s="99"/>
      <c r="AR996" s="99"/>
      <c r="AS996" s="99"/>
      <c r="AT996" s="99"/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9"/>
      <c r="BF996" s="99"/>
    </row>
    <row r="997" spans="1:58" ht="13" customHeight="1" x14ac:dyDescent="0.25">
      <c r="A997" s="152"/>
      <c r="B997" s="152"/>
      <c r="C997" s="152"/>
      <c r="D997" s="156"/>
      <c r="E997" s="200"/>
      <c r="F997" s="200"/>
      <c r="G997" s="200"/>
      <c r="H997" s="156"/>
      <c r="I997" s="97"/>
      <c r="J997" s="97"/>
      <c r="K997" s="97"/>
      <c r="L997" s="417">
        <f t="shared" si="3"/>
        <v>0</v>
      </c>
      <c r="M997" s="97"/>
      <c r="N997" s="97"/>
      <c r="O997" s="97"/>
      <c r="P997" s="77"/>
      <c r="Q997" s="97"/>
      <c r="R997" s="97"/>
      <c r="S997" s="97"/>
      <c r="T997" s="446"/>
      <c r="U997" s="447"/>
      <c r="V997" s="447"/>
      <c r="W997" s="107"/>
      <c r="X997"/>
      <c r="Y997"/>
      <c r="Z997"/>
      <c r="AA997"/>
      <c r="AB997"/>
      <c r="AC997"/>
      <c r="AD997"/>
      <c r="AE997"/>
      <c r="AF997"/>
      <c r="AG997" s="99"/>
      <c r="AH997" s="99"/>
      <c r="AI997" s="99"/>
      <c r="AJ997" s="99"/>
      <c r="AK997" s="99"/>
      <c r="AL997" s="99"/>
      <c r="AM997" s="99"/>
      <c r="AN997" s="99"/>
      <c r="AO997" s="99"/>
      <c r="AP997" s="99"/>
      <c r="AQ997" s="99"/>
      <c r="AR997" s="99"/>
      <c r="AS997" s="99"/>
      <c r="AT997" s="99"/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9"/>
      <c r="BF997" s="99"/>
    </row>
    <row r="998" spans="1:58" ht="13" customHeight="1" x14ac:dyDescent="0.25">
      <c r="A998" s="184"/>
      <c r="B998" s="184"/>
      <c r="C998" s="184"/>
      <c r="D998" s="156"/>
      <c r="E998" s="156"/>
      <c r="F998" s="156"/>
      <c r="G998" s="156"/>
      <c r="H998" s="156"/>
      <c r="I998" s="156"/>
      <c r="J998" s="156"/>
      <c r="K998" s="97"/>
      <c r="L998" s="417">
        <f t="shared" si="3"/>
        <v>0</v>
      </c>
      <c r="M998" s="77"/>
      <c r="N998" s="77"/>
      <c r="O998" s="97"/>
      <c r="P998" s="97"/>
      <c r="Q998" s="77"/>
      <c r="R998" s="77"/>
      <c r="S998" s="97"/>
      <c r="T998" s="447"/>
      <c r="U998" s="446"/>
      <c r="V998" s="446"/>
      <c r="W998" s="107"/>
      <c r="X998"/>
      <c r="Y998"/>
      <c r="Z998"/>
      <c r="AA998"/>
      <c r="AB998"/>
      <c r="AC998"/>
      <c r="AD998"/>
      <c r="AE998"/>
      <c r="AF998"/>
      <c r="AG998" s="99"/>
      <c r="AH998" s="99"/>
      <c r="AI998" s="99"/>
      <c r="AJ998" s="99"/>
      <c r="AK998" s="99"/>
      <c r="AL998" s="99"/>
      <c r="AM998" s="99"/>
      <c r="AN998" s="99"/>
      <c r="AO998" s="99"/>
      <c r="AP998" s="99"/>
      <c r="AQ998" s="99"/>
      <c r="AR998" s="99"/>
      <c r="AS998" s="99"/>
      <c r="AT998" s="99"/>
      <c r="AU998" s="99"/>
      <c r="AV998" s="99"/>
      <c r="AW998" s="99"/>
      <c r="AX998" s="99"/>
      <c r="AY998" s="99"/>
      <c r="AZ998" s="99"/>
      <c r="BA998" s="99"/>
      <c r="BB998" s="99"/>
      <c r="BC998" s="99"/>
      <c r="BD998" s="99"/>
      <c r="BE998" s="99"/>
      <c r="BF998" s="99"/>
    </row>
    <row r="999" spans="1:58" ht="13" customHeight="1" x14ac:dyDescent="0.25">
      <c r="A999" s="152"/>
      <c r="B999" s="152"/>
      <c r="C999" s="152"/>
      <c r="D999" s="156"/>
      <c r="E999" s="200"/>
      <c r="F999" s="200"/>
      <c r="G999" s="200"/>
      <c r="H999" s="156"/>
      <c r="I999" s="97"/>
      <c r="J999" s="97"/>
      <c r="K999" s="97"/>
      <c r="L999" s="417">
        <f t="shared" si="3"/>
        <v>0</v>
      </c>
      <c r="M999" s="97"/>
      <c r="N999" s="97"/>
      <c r="O999" s="97"/>
      <c r="P999" s="77"/>
      <c r="Q999" s="97"/>
      <c r="R999" s="97"/>
      <c r="S999" s="97"/>
      <c r="T999" s="446"/>
      <c r="U999" s="447"/>
      <c r="V999" s="447"/>
      <c r="W999" s="107"/>
      <c r="X999"/>
      <c r="Y999"/>
      <c r="Z999"/>
      <c r="AA999"/>
      <c r="AB999"/>
      <c r="AC999"/>
      <c r="AD999"/>
      <c r="AE999"/>
      <c r="AF999"/>
      <c r="AG999" s="99"/>
      <c r="AH999" s="99"/>
      <c r="AI999" s="99"/>
      <c r="AJ999" s="99"/>
      <c r="AK999" s="99"/>
      <c r="AL999" s="99"/>
      <c r="AM999" s="99"/>
      <c r="AN999" s="99"/>
      <c r="AO999" s="99"/>
      <c r="AP999" s="99"/>
      <c r="AQ999" s="99"/>
      <c r="AR999" s="99"/>
      <c r="AS999" s="99"/>
      <c r="AT999" s="99"/>
      <c r="AU999" s="99"/>
      <c r="AV999" s="99"/>
      <c r="AW999" s="99"/>
      <c r="AX999" s="99"/>
      <c r="AY999" s="99"/>
      <c r="AZ999" s="99"/>
      <c r="BA999" s="99"/>
      <c r="BB999" s="99"/>
      <c r="BC999" s="99"/>
      <c r="BD999" s="99"/>
      <c r="BE999" s="99"/>
      <c r="BF999" s="99"/>
    </row>
    <row r="1000" spans="1:58" ht="13" customHeight="1" x14ac:dyDescent="0.25">
      <c r="A1000" s="184"/>
      <c r="B1000" s="184"/>
      <c r="C1000" s="184"/>
      <c r="D1000" s="156"/>
      <c r="E1000" s="156"/>
      <c r="F1000" s="156"/>
      <c r="G1000" s="156"/>
      <c r="H1000" s="156"/>
      <c r="I1000" s="156"/>
      <c r="J1000" s="156"/>
      <c r="K1000" s="97"/>
      <c r="L1000" s="417">
        <f t="shared" si="3"/>
        <v>0</v>
      </c>
      <c r="M1000" s="77"/>
      <c r="N1000" s="77"/>
      <c r="O1000" s="97"/>
      <c r="P1000" s="97"/>
      <c r="Q1000" s="77"/>
      <c r="R1000" s="77"/>
      <c r="S1000" s="97"/>
      <c r="T1000" s="447"/>
      <c r="U1000" s="446"/>
      <c r="V1000" s="446"/>
      <c r="W1000" s="107"/>
      <c r="X1000"/>
      <c r="Y1000"/>
      <c r="Z1000"/>
      <c r="AA1000"/>
      <c r="AB1000"/>
      <c r="AC1000"/>
      <c r="AD1000"/>
      <c r="AE1000"/>
      <c r="AF1000"/>
      <c r="AG1000" s="99"/>
      <c r="AH1000" s="99"/>
      <c r="AI1000" s="99"/>
      <c r="AJ1000" s="99"/>
      <c r="AK1000" s="99"/>
      <c r="AL1000" s="99"/>
      <c r="AM1000" s="99"/>
      <c r="AN1000" s="99"/>
      <c r="AO1000" s="99"/>
      <c r="AP1000" s="99"/>
      <c r="AQ1000" s="99"/>
      <c r="AR1000" s="99"/>
      <c r="AS1000" s="99"/>
      <c r="AT1000" s="99"/>
      <c r="AU1000" s="99"/>
      <c r="AV1000" s="99"/>
      <c r="AW1000" s="99"/>
      <c r="AX1000" s="99"/>
      <c r="AY1000" s="99"/>
      <c r="AZ1000" s="99"/>
      <c r="BA1000" s="99"/>
      <c r="BB1000" s="99"/>
      <c r="BC1000" s="99"/>
      <c r="BD1000" s="99"/>
      <c r="BE1000" s="99"/>
      <c r="BF1000" s="99"/>
    </row>
    <row r="1001" spans="1:58" ht="13" customHeight="1" x14ac:dyDescent="0.25">
      <c r="A1001" s="152"/>
      <c r="B1001" s="152"/>
      <c r="C1001" s="152"/>
      <c r="D1001" s="156"/>
      <c r="E1001" s="200"/>
      <c r="F1001" s="200"/>
      <c r="G1001" s="200"/>
      <c r="H1001" s="156"/>
      <c r="I1001" s="97"/>
      <c r="J1001" s="97"/>
      <c r="K1001" s="97"/>
      <c r="L1001" s="417">
        <f t="shared" ref="L1001:L1064" si="4">(H1001*2.7)</f>
        <v>0</v>
      </c>
      <c r="M1001" s="97"/>
      <c r="N1001" s="97"/>
      <c r="O1001" s="97"/>
      <c r="P1001" s="77"/>
      <c r="Q1001" s="97"/>
      <c r="R1001" s="97"/>
      <c r="S1001" s="97"/>
      <c r="T1001" s="446"/>
      <c r="U1001" s="447"/>
      <c r="V1001" s="447"/>
      <c r="W1001" s="107"/>
      <c r="X1001"/>
      <c r="Y1001"/>
      <c r="Z1001"/>
      <c r="AA1001"/>
      <c r="AB1001"/>
      <c r="AC1001"/>
      <c r="AD1001"/>
      <c r="AE1001"/>
      <c r="AF1001"/>
      <c r="AG1001" s="99"/>
      <c r="AH1001" s="99"/>
      <c r="AI1001" s="99"/>
      <c r="AJ1001" s="99"/>
      <c r="AK1001" s="99"/>
      <c r="AL1001" s="99"/>
      <c r="AM1001" s="99"/>
      <c r="AN1001" s="99"/>
      <c r="AO1001" s="99"/>
      <c r="AP1001" s="99"/>
      <c r="AQ1001" s="99"/>
      <c r="AR1001" s="99"/>
      <c r="AS1001" s="99"/>
      <c r="AT1001" s="99"/>
      <c r="AU1001" s="99"/>
      <c r="AV1001" s="99"/>
      <c r="AW1001" s="99"/>
      <c r="AX1001" s="99"/>
      <c r="AY1001" s="99"/>
      <c r="AZ1001" s="99"/>
      <c r="BA1001" s="99"/>
      <c r="BB1001" s="99"/>
      <c r="BC1001" s="99"/>
      <c r="BD1001" s="99"/>
      <c r="BE1001" s="99"/>
      <c r="BF1001" s="99"/>
    </row>
    <row r="1002" spans="1:58" ht="13" customHeight="1" x14ac:dyDescent="0.25">
      <c r="A1002" s="184"/>
      <c r="B1002" s="184"/>
      <c r="C1002" s="184"/>
      <c r="D1002" s="156"/>
      <c r="E1002" s="156"/>
      <c r="F1002" s="156"/>
      <c r="G1002" s="156"/>
      <c r="H1002" s="156"/>
      <c r="I1002" s="156"/>
      <c r="J1002" s="156"/>
      <c r="K1002" s="97"/>
      <c r="L1002" s="417">
        <f t="shared" si="4"/>
        <v>0</v>
      </c>
      <c r="M1002" s="77"/>
      <c r="N1002" s="77"/>
      <c r="O1002" s="97"/>
      <c r="P1002" s="97"/>
      <c r="Q1002" s="77"/>
      <c r="R1002" s="77"/>
      <c r="S1002" s="97"/>
      <c r="T1002" s="447"/>
      <c r="U1002" s="446"/>
      <c r="V1002" s="446"/>
      <c r="W1002" s="107"/>
      <c r="X1002"/>
      <c r="Y1002"/>
      <c r="Z1002"/>
      <c r="AA1002"/>
      <c r="AB1002"/>
      <c r="AC1002"/>
      <c r="AD1002"/>
      <c r="AE1002"/>
      <c r="AF1002"/>
      <c r="AG1002" s="99"/>
      <c r="AH1002" s="99"/>
      <c r="AI1002" s="99"/>
      <c r="AJ1002" s="99"/>
      <c r="AK1002" s="99"/>
      <c r="AL1002" s="99"/>
      <c r="AM1002" s="99"/>
      <c r="AN1002" s="99"/>
      <c r="AO1002" s="99"/>
      <c r="AP1002" s="99"/>
      <c r="AQ1002" s="99"/>
      <c r="AR1002" s="99"/>
      <c r="AS1002" s="99"/>
      <c r="AT1002" s="99"/>
      <c r="AU1002" s="99"/>
      <c r="AV1002" s="99"/>
      <c r="AW1002" s="99"/>
      <c r="AX1002" s="99"/>
      <c r="AY1002" s="99"/>
      <c r="AZ1002" s="99"/>
      <c r="BA1002" s="99"/>
      <c r="BB1002" s="99"/>
      <c r="BC1002" s="99"/>
      <c r="BD1002" s="99"/>
      <c r="BE1002" s="99"/>
      <c r="BF1002" s="99"/>
    </row>
    <row r="1003" spans="1:58" ht="13" customHeight="1" x14ac:dyDescent="0.25">
      <c r="A1003" s="152"/>
      <c r="B1003" s="152"/>
      <c r="C1003" s="152"/>
      <c r="D1003" s="156"/>
      <c r="E1003" s="200"/>
      <c r="F1003" s="200"/>
      <c r="G1003" s="200"/>
      <c r="H1003" s="156"/>
      <c r="I1003" s="97"/>
      <c r="J1003" s="97"/>
      <c r="K1003" s="97"/>
      <c r="L1003" s="417">
        <f t="shared" si="4"/>
        <v>0</v>
      </c>
      <c r="M1003" s="97"/>
      <c r="N1003" s="97"/>
      <c r="O1003" s="97"/>
      <c r="P1003" s="77"/>
      <c r="Q1003" s="97"/>
      <c r="R1003" s="97"/>
      <c r="S1003" s="97"/>
      <c r="T1003" s="446"/>
      <c r="U1003" s="447"/>
      <c r="V1003" s="447"/>
      <c r="W1003" s="107"/>
      <c r="X1003"/>
      <c r="Y1003"/>
      <c r="Z1003"/>
      <c r="AA1003"/>
      <c r="AB1003"/>
      <c r="AC1003"/>
      <c r="AD1003"/>
      <c r="AE1003"/>
      <c r="AF1003"/>
      <c r="AG1003" s="99"/>
      <c r="AH1003" s="99"/>
      <c r="AI1003" s="99"/>
      <c r="AJ1003" s="99"/>
      <c r="AK1003" s="99"/>
      <c r="AL1003" s="99"/>
      <c r="AM1003" s="99"/>
      <c r="AN1003" s="99"/>
      <c r="AO1003" s="99"/>
      <c r="AP1003" s="99"/>
      <c r="AQ1003" s="99"/>
      <c r="AR1003" s="99"/>
      <c r="AS1003" s="99"/>
      <c r="AT1003" s="99"/>
      <c r="AU1003" s="99"/>
      <c r="AV1003" s="99"/>
      <c r="AW1003" s="99"/>
      <c r="AX1003" s="99"/>
      <c r="AY1003" s="99"/>
      <c r="AZ1003" s="99"/>
      <c r="BA1003" s="99"/>
      <c r="BB1003" s="99"/>
      <c r="BC1003" s="99"/>
      <c r="BD1003" s="99"/>
      <c r="BE1003" s="99"/>
      <c r="BF1003" s="99"/>
    </row>
    <row r="1004" spans="1:58" ht="13" customHeight="1" x14ac:dyDescent="0.25">
      <c r="A1004" s="184"/>
      <c r="B1004" s="184"/>
      <c r="C1004" s="184"/>
      <c r="D1004" s="156"/>
      <c r="E1004" s="156"/>
      <c r="F1004" s="156"/>
      <c r="G1004" s="156"/>
      <c r="H1004" s="156"/>
      <c r="I1004" s="156"/>
      <c r="J1004" s="156"/>
      <c r="K1004" s="97"/>
      <c r="L1004" s="417">
        <f t="shared" si="4"/>
        <v>0</v>
      </c>
      <c r="M1004" s="77"/>
      <c r="N1004" s="77"/>
      <c r="O1004" s="97"/>
      <c r="P1004" s="97"/>
      <c r="Q1004" s="77"/>
      <c r="R1004" s="77"/>
      <c r="S1004" s="97"/>
      <c r="T1004" s="447"/>
      <c r="U1004" s="446"/>
      <c r="V1004" s="446"/>
      <c r="W1004" s="107"/>
      <c r="X1004"/>
      <c r="Y1004"/>
      <c r="Z1004"/>
      <c r="AA1004"/>
      <c r="AB1004"/>
      <c r="AC1004"/>
      <c r="AD1004"/>
      <c r="AE1004"/>
      <c r="AF1004"/>
      <c r="AG1004" s="99"/>
      <c r="AH1004" s="99"/>
      <c r="AI1004" s="99"/>
      <c r="AJ1004" s="99"/>
      <c r="AK1004" s="99"/>
      <c r="AL1004" s="99"/>
      <c r="AM1004" s="99"/>
      <c r="AN1004" s="99"/>
      <c r="AO1004" s="99"/>
      <c r="AP1004" s="99"/>
      <c r="AQ1004" s="99"/>
      <c r="AR1004" s="99"/>
      <c r="AS1004" s="99"/>
      <c r="AT1004" s="99"/>
      <c r="AU1004" s="99"/>
      <c r="AV1004" s="99"/>
      <c r="AW1004" s="99"/>
      <c r="AX1004" s="99"/>
      <c r="AY1004" s="99"/>
      <c r="AZ1004" s="99"/>
      <c r="BA1004" s="99"/>
      <c r="BB1004" s="99"/>
      <c r="BC1004" s="99"/>
      <c r="BD1004" s="99"/>
      <c r="BE1004" s="99"/>
      <c r="BF1004" s="99"/>
    </row>
    <row r="1005" spans="1:58" ht="13" customHeight="1" x14ac:dyDescent="0.25">
      <c r="A1005" s="152"/>
      <c r="B1005" s="152"/>
      <c r="C1005" s="152"/>
      <c r="D1005" s="156"/>
      <c r="E1005" s="200"/>
      <c r="F1005" s="200"/>
      <c r="G1005" s="200"/>
      <c r="H1005" s="156"/>
      <c r="I1005" s="97"/>
      <c r="J1005" s="97"/>
      <c r="K1005" s="97"/>
      <c r="L1005" s="417">
        <f t="shared" si="4"/>
        <v>0</v>
      </c>
      <c r="M1005" s="97"/>
      <c r="N1005" s="97"/>
      <c r="O1005" s="97"/>
      <c r="P1005" s="77"/>
      <c r="Q1005" s="97"/>
      <c r="R1005" s="97"/>
      <c r="S1005" s="97"/>
      <c r="T1005" s="446"/>
      <c r="U1005" s="447"/>
      <c r="V1005" s="447"/>
      <c r="W1005" s="107"/>
      <c r="X1005"/>
      <c r="Y1005"/>
      <c r="Z1005"/>
      <c r="AA1005"/>
      <c r="AB1005"/>
      <c r="AC1005"/>
      <c r="AD1005"/>
      <c r="AE1005"/>
      <c r="AF1005"/>
      <c r="AG1005" s="99"/>
      <c r="AH1005" s="99"/>
      <c r="AI1005" s="99"/>
      <c r="AJ1005" s="99"/>
      <c r="AK1005" s="99"/>
      <c r="AL1005" s="99"/>
      <c r="AM1005" s="99"/>
      <c r="AN1005" s="99"/>
      <c r="AO1005" s="99"/>
      <c r="AP1005" s="99"/>
      <c r="AQ1005" s="99"/>
      <c r="AR1005" s="99"/>
      <c r="AS1005" s="99"/>
      <c r="AT1005" s="99"/>
      <c r="AU1005" s="99"/>
      <c r="AV1005" s="99"/>
      <c r="AW1005" s="99"/>
      <c r="AX1005" s="99"/>
      <c r="AY1005" s="99"/>
      <c r="AZ1005" s="99"/>
      <c r="BA1005" s="99"/>
      <c r="BB1005" s="99"/>
      <c r="BC1005" s="99"/>
      <c r="BD1005" s="99"/>
      <c r="BE1005" s="99"/>
      <c r="BF1005" s="99"/>
    </row>
    <row r="1006" spans="1:58" ht="13" customHeight="1" x14ac:dyDescent="0.25">
      <c r="A1006" s="184"/>
      <c r="B1006" s="184"/>
      <c r="C1006" s="184"/>
      <c r="D1006" s="156"/>
      <c r="E1006" s="156"/>
      <c r="F1006" s="156"/>
      <c r="G1006" s="156"/>
      <c r="H1006" s="156"/>
      <c r="I1006" s="156"/>
      <c r="J1006" s="156"/>
      <c r="K1006" s="97"/>
      <c r="L1006" s="417">
        <f t="shared" si="4"/>
        <v>0</v>
      </c>
      <c r="M1006" s="77"/>
      <c r="N1006" s="77"/>
      <c r="O1006" s="97"/>
      <c r="P1006" s="97"/>
      <c r="Q1006" s="77"/>
      <c r="R1006" s="77"/>
      <c r="S1006" s="97"/>
      <c r="T1006" s="447"/>
      <c r="U1006" s="446"/>
      <c r="V1006" s="446"/>
      <c r="W1006" s="107"/>
      <c r="X1006"/>
      <c r="Y1006"/>
      <c r="Z1006"/>
      <c r="AA1006"/>
      <c r="AB1006"/>
      <c r="AC1006"/>
      <c r="AD1006"/>
      <c r="AE1006"/>
      <c r="AF1006"/>
      <c r="AG1006" s="99"/>
      <c r="AH1006" s="99"/>
      <c r="AI1006" s="99"/>
      <c r="AJ1006" s="99"/>
      <c r="AK1006" s="99"/>
      <c r="AL1006" s="99"/>
      <c r="AM1006" s="99"/>
      <c r="AN1006" s="99"/>
      <c r="AO1006" s="99"/>
      <c r="AP1006" s="99"/>
      <c r="AQ1006" s="99"/>
      <c r="AR1006" s="99"/>
      <c r="AS1006" s="99"/>
      <c r="AT1006" s="99"/>
      <c r="AU1006" s="99"/>
      <c r="AV1006" s="99"/>
      <c r="AW1006" s="99"/>
      <c r="AX1006" s="99"/>
      <c r="AY1006" s="99"/>
      <c r="AZ1006" s="99"/>
      <c r="BA1006" s="99"/>
      <c r="BB1006" s="99"/>
      <c r="BC1006" s="99"/>
      <c r="BD1006" s="99"/>
      <c r="BE1006" s="99"/>
      <c r="BF1006" s="99"/>
    </row>
    <row r="1007" spans="1:58" ht="13" customHeight="1" x14ac:dyDescent="0.25">
      <c r="A1007" s="152"/>
      <c r="B1007" s="152"/>
      <c r="C1007" s="152"/>
      <c r="D1007" s="156"/>
      <c r="E1007" s="200"/>
      <c r="F1007" s="200"/>
      <c r="G1007" s="200"/>
      <c r="H1007" s="156"/>
      <c r="I1007" s="97"/>
      <c r="J1007" s="97"/>
      <c r="K1007" s="97"/>
      <c r="L1007" s="417">
        <f t="shared" si="4"/>
        <v>0</v>
      </c>
      <c r="M1007" s="97"/>
      <c r="N1007" s="97"/>
      <c r="O1007" s="97"/>
      <c r="P1007" s="77"/>
      <c r="Q1007" s="97"/>
      <c r="R1007" s="97"/>
      <c r="S1007" s="97"/>
      <c r="T1007" s="446"/>
      <c r="U1007" s="447"/>
      <c r="V1007" s="447"/>
      <c r="W1007" s="107"/>
      <c r="X1007"/>
      <c r="Y1007"/>
      <c r="Z1007"/>
      <c r="AA1007"/>
      <c r="AB1007"/>
      <c r="AC1007"/>
      <c r="AD1007"/>
      <c r="AE1007"/>
      <c r="AF1007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</row>
    <row r="1008" spans="1:58" ht="13" customHeight="1" x14ac:dyDescent="0.25">
      <c r="A1008" s="184"/>
      <c r="B1008" s="184"/>
      <c r="C1008" s="184"/>
      <c r="D1008" s="156"/>
      <c r="E1008" s="156"/>
      <c r="F1008" s="156"/>
      <c r="G1008" s="156"/>
      <c r="H1008" s="156"/>
      <c r="I1008" s="156"/>
      <c r="J1008" s="156"/>
      <c r="K1008" s="97"/>
      <c r="L1008" s="417">
        <f t="shared" si="4"/>
        <v>0</v>
      </c>
      <c r="M1008" s="77"/>
      <c r="N1008" s="77"/>
      <c r="O1008" s="97"/>
      <c r="P1008" s="97"/>
      <c r="Q1008" s="77"/>
      <c r="R1008" s="77"/>
      <c r="S1008" s="97"/>
      <c r="T1008" s="447"/>
      <c r="U1008" s="446"/>
      <c r="V1008" s="446"/>
      <c r="W1008" s="107"/>
      <c r="X1008"/>
      <c r="Y1008"/>
      <c r="Z1008"/>
      <c r="AA1008"/>
      <c r="AB1008"/>
      <c r="AC1008"/>
      <c r="AD1008"/>
      <c r="AE1008"/>
      <c r="AF1008"/>
      <c r="AG1008" s="99"/>
      <c r="AH1008" s="99"/>
      <c r="AI1008" s="99"/>
      <c r="AJ1008" s="99"/>
      <c r="AK1008" s="99"/>
      <c r="AL1008" s="99"/>
      <c r="AM1008" s="99"/>
      <c r="AN1008" s="99"/>
      <c r="AO1008" s="99"/>
      <c r="AP1008" s="99"/>
      <c r="AQ1008" s="99"/>
      <c r="AR1008" s="99"/>
      <c r="AS1008" s="99"/>
      <c r="AT1008" s="99"/>
      <c r="AU1008" s="99"/>
      <c r="AV1008" s="99"/>
      <c r="AW1008" s="99"/>
      <c r="AX1008" s="99"/>
      <c r="AY1008" s="99"/>
      <c r="AZ1008" s="99"/>
      <c r="BA1008" s="99"/>
      <c r="BB1008" s="99"/>
      <c r="BC1008" s="99"/>
      <c r="BD1008" s="99"/>
      <c r="BE1008" s="99"/>
      <c r="BF1008" s="99"/>
    </row>
    <row r="1009" spans="1:58" ht="13" customHeight="1" x14ac:dyDescent="0.25">
      <c r="A1009" s="152"/>
      <c r="B1009" s="152"/>
      <c r="C1009" s="152"/>
      <c r="D1009" s="156"/>
      <c r="E1009" s="200"/>
      <c r="F1009" s="200"/>
      <c r="G1009" s="200"/>
      <c r="H1009" s="156"/>
      <c r="I1009" s="97"/>
      <c r="J1009" s="97"/>
      <c r="K1009" s="97"/>
      <c r="L1009" s="417">
        <f t="shared" si="4"/>
        <v>0</v>
      </c>
      <c r="M1009" s="97"/>
      <c r="N1009" s="97"/>
      <c r="O1009" s="97"/>
      <c r="P1009" s="77"/>
      <c r="Q1009" s="97"/>
      <c r="R1009" s="97"/>
      <c r="S1009" s="97"/>
      <c r="T1009" s="446"/>
      <c r="U1009" s="447"/>
      <c r="V1009" s="447"/>
      <c r="W1009" s="107"/>
      <c r="X1009"/>
      <c r="Y1009"/>
      <c r="Z1009"/>
      <c r="AA1009"/>
      <c r="AB1009"/>
      <c r="AC1009"/>
      <c r="AD1009"/>
      <c r="AE1009"/>
      <c r="AF1009"/>
      <c r="AG1009" s="99"/>
      <c r="AH1009" s="99"/>
      <c r="AI1009" s="99"/>
      <c r="AJ1009" s="99"/>
      <c r="AK1009" s="99"/>
      <c r="AL1009" s="99"/>
      <c r="AM1009" s="99"/>
      <c r="AN1009" s="99"/>
      <c r="AO1009" s="99"/>
      <c r="AP1009" s="99"/>
      <c r="AQ1009" s="99"/>
      <c r="AR1009" s="99"/>
      <c r="AS1009" s="99"/>
      <c r="AT1009" s="99"/>
      <c r="AU1009" s="99"/>
      <c r="AV1009" s="99"/>
      <c r="AW1009" s="99"/>
      <c r="AX1009" s="99"/>
      <c r="AY1009" s="99"/>
      <c r="AZ1009" s="99"/>
      <c r="BA1009" s="99"/>
      <c r="BB1009" s="99"/>
      <c r="BC1009" s="99"/>
      <c r="BD1009" s="99"/>
      <c r="BE1009" s="99"/>
      <c r="BF1009" s="99"/>
    </row>
    <row r="1010" spans="1:58" ht="13" customHeight="1" x14ac:dyDescent="0.25">
      <c r="A1010" s="184"/>
      <c r="B1010" s="184"/>
      <c r="C1010" s="184"/>
      <c r="D1010" s="156"/>
      <c r="E1010" s="156"/>
      <c r="F1010" s="156"/>
      <c r="G1010" s="156"/>
      <c r="H1010" s="156"/>
      <c r="I1010" s="156"/>
      <c r="J1010" s="156"/>
      <c r="K1010" s="97"/>
      <c r="L1010" s="417">
        <f t="shared" si="4"/>
        <v>0</v>
      </c>
      <c r="M1010" s="77"/>
      <c r="N1010" s="77"/>
      <c r="O1010" s="97"/>
      <c r="P1010" s="97"/>
      <c r="Q1010" s="77"/>
      <c r="R1010" s="77"/>
      <c r="S1010" s="97"/>
      <c r="T1010" s="447"/>
      <c r="U1010" s="446"/>
      <c r="V1010" s="446"/>
      <c r="W1010" s="107"/>
      <c r="X1010"/>
      <c r="Y1010"/>
      <c r="Z1010"/>
      <c r="AA1010"/>
      <c r="AB1010"/>
      <c r="AC1010"/>
      <c r="AD1010"/>
      <c r="AE1010"/>
      <c r="AF1010"/>
      <c r="AG1010" s="99"/>
      <c r="AH1010" s="99"/>
      <c r="AI1010" s="99"/>
      <c r="AJ1010" s="99"/>
      <c r="AK1010" s="99"/>
      <c r="AL1010" s="99"/>
      <c r="AM1010" s="99"/>
      <c r="AN1010" s="99"/>
      <c r="AO1010" s="99"/>
      <c r="AP1010" s="99"/>
      <c r="AQ1010" s="99"/>
      <c r="AR1010" s="99"/>
      <c r="AS1010" s="99"/>
      <c r="AT1010" s="99"/>
      <c r="AU1010" s="99"/>
      <c r="AV1010" s="99"/>
      <c r="AW1010" s="99"/>
      <c r="AX1010" s="99"/>
      <c r="AY1010" s="99"/>
      <c r="AZ1010" s="99"/>
      <c r="BA1010" s="99"/>
      <c r="BB1010" s="99"/>
      <c r="BC1010" s="99"/>
      <c r="BD1010" s="99"/>
      <c r="BE1010" s="99"/>
      <c r="BF1010" s="99"/>
    </row>
    <row r="1011" spans="1:58" ht="13" customHeight="1" x14ac:dyDescent="0.25">
      <c r="A1011" s="107"/>
      <c r="B1011" s="107"/>
      <c r="C1011" s="107"/>
      <c r="D1011" s="107"/>
      <c r="E1011" s="107"/>
      <c r="F1011" s="107"/>
      <c r="G1011" s="107"/>
      <c r="H1011" s="97"/>
      <c r="I1011" s="97"/>
      <c r="J1011" s="97"/>
      <c r="K1011" s="97"/>
      <c r="L1011" s="417">
        <f t="shared" si="4"/>
        <v>0</v>
      </c>
      <c r="M1011" s="97"/>
      <c r="N1011" s="97"/>
      <c r="O1011" s="97"/>
      <c r="P1011" s="97"/>
      <c r="Q1011" s="97"/>
      <c r="R1011" s="97"/>
      <c r="S1011" s="97"/>
      <c r="T1011" s="97"/>
      <c r="U1011" s="97"/>
      <c r="V1011" s="97"/>
      <c r="W1011" s="107"/>
      <c r="X1011"/>
      <c r="Y1011"/>
      <c r="Z1011"/>
      <c r="AA1011"/>
      <c r="AB1011"/>
      <c r="AC1011"/>
      <c r="AD1011"/>
      <c r="AE1011"/>
      <c r="AF1011"/>
      <c r="AG1011" s="99"/>
      <c r="AH1011" s="99"/>
      <c r="AI1011" s="99"/>
      <c r="AJ1011" s="99"/>
      <c r="AK1011" s="99"/>
      <c r="AL1011" s="99"/>
      <c r="AM1011" s="99"/>
      <c r="AN1011" s="99"/>
      <c r="AO1011" s="99"/>
      <c r="AP1011" s="99"/>
      <c r="AQ1011" s="99"/>
      <c r="AR1011" s="99"/>
      <c r="AS1011" s="99"/>
      <c r="AT1011" s="99"/>
      <c r="AU1011" s="99"/>
      <c r="AV1011" s="99"/>
      <c r="AW1011" s="99"/>
      <c r="AX1011" s="99"/>
      <c r="AY1011" s="99"/>
      <c r="AZ1011" s="99"/>
      <c r="BA1011" s="99"/>
      <c r="BB1011" s="99"/>
      <c r="BC1011" s="99"/>
      <c r="BD1011" s="99"/>
      <c r="BE1011" s="99"/>
      <c r="BF1011" s="99"/>
    </row>
    <row r="1012" spans="1:58" ht="13" customHeight="1" x14ac:dyDescent="0.25">
      <c r="A1012" s="107"/>
      <c r="B1012" s="107"/>
      <c r="C1012" s="107"/>
      <c r="D1012" s="107"/>
      <c r="E1012" s="107"/>
      <c r="F1012" s="107"/>
      <c r="G1012" s="107"/>
      <c r="H1012" s="97"/>
      <c r="I1012" s="97"/>
      <c r="J1012" s="97"/>
      <c r="K1012" s="97"/>
      <c r="L1012" s="417">
        <f t="shared" si="4"/>
        <v>0</v>
      </c>
      <c r="M1012" s="97"/>
      <c r="N1012" s="97"/>
      <c r="O1012" s="97"/>
      <c r="P1012" s="97"/>
      <c r="Q1012" s="97"/>
      <c r="R1012" s="97"/>
      <c r="S1012" s="97"/>
      <c r="T1012" s="97"/>
      <c r="U1012" s="97"/>
      <c r="V1012" s="97"/>
      <c r="W1012" s="107"/>
      <c r="X1012"/>
      <c r="Y1012"/>
      <c r="Z1012"/>
      <c r="AA1012"/>
      <c r="AB1012"/>
      <c r="AC1012"/>
      <c r="AD1012"/>
      <c r="AE1012"/>
      <c r="AF1012"/>
      <c r="AG1012" s="99"/>
      <c r="AH1012" s="99"/>
      <c r="AI1012" s="99"/>
      <c r="AJ1012" s="99"/>
      <c r="AK1012" s="99"/>
      <c r="AL1012" s="99"/>
      <c r="AM1012" s="99"/>
      <c r="AN1012" s="99"/>
      <c r="AO1012" s="99"/>
      <c r="AP1012" s="99"/>
      <c r="AQ1012" s="99"/>
      <c r="AR1012" s="99"/>
      <c r="AS1012" s="99"/>
      <c r="AT1012" s="99"/>
      <c r="AU1012" s="99"/>
      <c r="AV1012" s="99"/>
      <c r="AW1012" s="99"/>
      <c r="AX1012" s="99"/>
      <c r="AY1012" s="99"/>
      <c r="AZ1012" s="99"/>
      <c r="BA1012" s="99"/>
      <c r="BB1012" s="99"/>
      <c r="BC1012" s="99"/>
      <c r="BD1012" s="99"/>
      <c r="BE1012" s="99"/>
      <c r="BF1012" s="99"/>
    </row>
    <row r="1013" spans="1:58" ht="13" customHeight="1" x14ac:dyDescent="0.25">
      <c r="A1013" s="107"/>
      <c r="B1013" s="107"/>
      <c r="C1013" s="107"/>
      <c r="D1013" s="107"/>
      <c r="E1013" s="107"/>
      <c r="F1013" s="107"/>
      <c r="G1013" s="107"/>
      <c r="H1013" s="97"/>
      <c r="I1013" s="97"/>
      <c r="J1013" s="97"/>
      <c r="K1013" s="97"/>
      <c r="L1013" s="417">
        <f t="shared" si="4"/>
        <v>0</v>
      </c>
      <c r="M1013" s="97"/>
      <c r="N1013" s="97"/>
      <c r="O1013" s="97"/>
      <c r="P1013" s="97"/>
      <c r="Q1013" s="97"/>
      <c r="R1013" s="97"/>
      <c r="S1013" s="97"/>
      <c r="T1013" s="97"/>
      <c r="U1013" s="97"/>
      <c r="V1013" s="97"/>
      <c r="W1013" s="107"/>
      <c r="X1013"/>
      <c r="Y1013"/>
      <c r="Z1013"/>
      <c r="AA1013"/>
      <c r="AB1013"/>
      <c r="AC1013"/>
      <c r="AD1013"/>
      <c r="AE1013"/>
      <c r="AF1013"/>
      <c r="AG1013" s="99"/>
      <c r="AH1013" s="99"/>
      <c r="AI1013" s="99"/>
      <c r="AJ1013" s="99"/>
      <c r="AK1013" s="99"/>
      <c r="AL1013" s="99"/>
      <c r="AM1013" s="99"/>
      <c r="AN1013" s="99"/>
      <c r="AO1013" s="99"/>
      <c r="AP1013" s="99"/>
      <c r="AQ1013" s="99"/>
      <c r="AR1013" s="99"/>
      <c r="AS1013" s="99"/>
      <c r="AT1013" s="99"/>
      <c r="AU1013" s="99"/>
      <c r="AV1013" s="99"/>
      <c r="AW1013" s="99"/>
      <c r="AX1013" s="99"/>
      <c r="AY1013" s="99"/>
      <c r="AZ1013" s="99"/>
      <c r="BA1013" s="99"/>
      <c r="BB1013" s="99"/>
      <c r="BC1013" s="99"/>
      <c r="BD1013" s="99"/>
      <c r="BE1013" s="99"/>
      <c r="BF1013" s="99"/>
    </row>
    <row r="1014" spans="1:58" ht="13" customHeight="1" x14ac:dyDescent="0.25">
      <c r="A1014" s="107"/>
      <c r="B1014" s="107"/>
      <c r="C1014" s="107"/>
      <c r="D1014" s="107"/>
      <c r="E1014" s="107"/>
      <c r="F1014" s="107"/>
      <c r="G1014" s="107"/>
      <c r="H1014" s="97"/>
      <c r="I1014" s="97"/>
      <c r="J1014" s="97"/>
      <c r="K1014" s="97"/>
      <c r="L1014" s="417">
        <f t="shared" si="4"/>
        <v>0</v>
      </c>
      <c r="M1014" s="97"/>
      <c r="N1014" s="97"/>
      <c r="O1014" s="97"/>
      <c r="P1014" s="97"/>
      <c r="Q1014" s="97"/>
      <c r="R1014" s="97"/>
      <c r="S1014" s="97"/>
      <c r="T1014" s="97"/>
      <c r="U1014" s="97"/>
      <c r="V1014" s="97"/>
      <c r="W1014" s="107"/>
      <c r="X1014"/>
      <c r="Y1014"/>
      <c r="Z1014"/>
      <c r="AA1014"/>
      <c r="AB1014"/>
      <c r="AC1014"/>
      <c r="AD1014"/>
      <c r="AE1014"/>
      <c r="AF1014"/>
      <c r="AG1014" s="99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9"/>
      <c r="BB1014" s="99"/>
      <c r="BC1014" s="99"/>
      <c r="BD1014" s="99"/>
      <c r="BE1014" s="99"/>
      <c r="BF1014" s="99"/>
    </row>
    <row r="1015" spans="1:58" ht="13" customHeight="1" x14ac:dyDescent="0.25">
      <c r="A1015" s="107"/>
      <c r="B1015" s="107"/>
      <c r="C1015" s="107"/>
      <c r="D1015" s="107"/>
      <c r="E1015" s="107"/>
      <c r="F1015" s="107"/>
      <c r="G1015" s="107"/>
      <c r="H1015" s="97"/>
      <c r="I1015" s="97"/>
      <c r="J1015" s="97"/>
      <c r="K1015" s="97"/>
      <c r="L1015" s="417">
        <f t="shared" si="4"/>
        <v>0</v>
      </c>
      <c r="M1015" s="97"/>
      <c r="N1015" s="97"/>
      <c r="O1015" s="97"/>
      <c r="P1015" s="97"/>
      <c r="Q1015" s="97"/>
      <c r="R1015" s="97"/>
      <c r="S1015" s="97"/>
      <c r="T1015" s="97"/>
      <c r="U1015" s="97"/>
      <c r="V1015" s="97"/>
      <c r="W1015" s="107"/>
      <c r="X1015"/>
      <c r="Y1015"/>
      <c r="Z1015"/>
      <c r="AA1015"/>
      <c r="AB1015"/>
      <c r="AC1015"/>
      <c r="AD1015"/>
      <c r="AE1015"/>
      <c r="AF1015"/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</row>
    <row r="1016" spans="1:58" ht="13" customHeight="1" x14ac:dyDescent="0.25">
      <c r="A1016" s="107"/>
      <c r="B1016" s="107"/>
      <c r="C1016" s="107"/>
      <c r="D1016" s="107"/>
      <c r="E1016" s="107"/>
      <c r="F1016" s="107"/>
      <c r="G1016" s="107"/>
      <c r="H1016" s="97"/>
      <c r="I1016" s="97"/>
      <c r="J1016" s="97"/>
      <c r="K1016" s="97"/>
      <c r="L1016" s="417">
        <f t="shared" si="4"/>
        <v>0</v>
      </c>
      <c r="M1016" s="97"/>
      <c r="N1016" s="97"/>
      <c r="O1016" s="97"/>
      <c r="P1016" s="97"/>
      <c r="Q1016" s="97"/>
      <c r="R1016" s="97"/>
      <c r="S1016" s="97"/>
      <c r="T1016" s="97"/>
      <c r="U1016" s="97"/>
      <c r="V1016" s="97"/>
      <c r="W1016" s="107"/>
      <c r="X1016"/>
      <c r="Y1016"/>
      <c r="Z1016"/>
      <c r="AA1016"/>
      <c r="AB1016"/>
      <c r="AC1016"/>
      <c r="AD1016"/>
      <c r="AE1016"/>
      <c r="AF1016"/>
      <c r="AG1016" s="99"/>
      <c r="AH1016" s="99"/>
      <c r="AI1016" s="99"/>
      <c r="AJ1016" s="99"/>
      <c r="AK1016" s="99"/>
      <c r="AL1016" s="99"/>
      <c r="AM1016" s="99"/>
      <c r="AN1016" s="99"/>
      <c r="AO1016" s="99"/>
      <c r="AP1016" s="99"/>
      <c r="AQ1016" s="99"/>
      <c r="AR1016" s="99"/>
      <c r="AS1016" s="99"/>
      <c r="AT1016" s="99"/>
      <c r="AU1016" s="99"/>
      <c r="AV1016" s="99"/>
      <c r="AW1016" s="99"/>
      <c r="AX1016" s="99"/>
      <c r="AY1016" s="99"/>
      <c r="AZ1016" s="99"/>
      <c r="BA1016" s="99"/>
      <c r="BB1016" s="99"/>
      <c r="BC1016" s="99"/>
      <c r="BD1016" s="99"/>
      <c r="BE1016" s="99"/>
      <c r="BF1016" s="99"/>
    </row>
    <row r="1017" spans="1:58" ht="13" customHeight="1" x14ac:dyDescent="0.25">
      <c r="A1017" s="107"/>
      <c r="B1017" s="107"/>
      <c r="C1017" s="107"/>
      <c r="D1017" s="107"/>
      <c r="E1017" s="107"/>
      <c r="F1017" s="107"/>
      <c r="G1017" s="107"/>
      <c r="H1017" s="97"/>
      <c r="I1017" s="97"/>
      <c r="J1017" s="97"/>
      <c r="K1017" s="97"/>
      <c r="L1017" s="417">
        <f t="shared" si="4"/>
        <v>0</v>
      </c>
      <c r="M1017" s="97"/>
      <c r="N1017" s="97"/>
      <c r="O1017" s="97"/>
      <c r="P1017" s="97"/>
      <c r="Q1017" s="97"/>
      <c r="R1017" s="97"/>
      <c r="S1017" s="97"/>
      <c r="T1017" s="97"/>
      <c r="U1017" s="97"/>
      <c r="V1017" s="97"/>
      <c r="W1017" s="107"/>
      <c r="X1017"/>
      <c r="Y1017"/>
      <c r="Z1017"/>
      <c r="AA1017"/>
      <c r="AB1017"/>
      <c r="AC1017"/>
      <c r="AD1017"/>
      <c r="AE1017"/>
      <c r="AF1017"/>
      <c r="AG1017" s="99"/>
      <c r="AH1017" s="99"/>
      <c r="AI1017" s="99"/>
      <c r="AJ1017" s="99"/>
      <c r="AK1017" s="99"/>
      <c r="AL1017" s="99"/>
      <c r="AM1017" s="99"/>
      <c r="AN1017" s="99"/>
      <c r="AO1017" s="99"/>
      <c r="AP1017" s="99"/>
      <c r="AQ1017" s="99"/>
      <c r="AR1017" s="99"/>
      <c r="AS1017" s="99"/>
      <c r="AT1017" s="99"/>
      <c r="AU1017" s="99"/>
      <c r="AV1017" s="99"/>
      <c r="AW1017" s="99"/>
      <c r="AX1017" s="99"/>
      <c r="AY1017" s="99"/>
      <c r="AZ1017" s="99"/>
      <c r="BA1017" s="99"/>
      <c r="BB1017" s="99"/>
      <c r="BC1017" s="99"/>
      <c r="BD1017" s="99"/>
      <c r="BE1017" s="99"/>
      <c r="BF1017" s="99"/>
    </row>
    <row r="1018" spans="1:58" ht="13" customHeight="1" x14ac:dyDescent="0.25">
      <c r="A1018" s="107"/>
      <c r="B1018" s="107"/>
      <c r="C1018" s="107"/>
      <c r="D1018" s="107"/>
      <c r="E1018" s="107"/>
      <c r="F1018" s="107"/>
      <c r="G1018" s="107"/>
      <c r="H1018" s="97"/>
      <c r="I1018" s="97"/>
      <c r="J1018" s="97"/>
      <c r="K1018" s="97"/>
      <c r="L1018" s="417">
        <f t="shared" si="4"/>
        <v>0</v>
      </c>
      <c r="M1018" s="97"/>
      <c r="N1018" s="97"/>
      <c r="O1018" s="97"/>
      <c r="P1018" s="97"/>
      <c r="Q1018" s="97"/>
      <c r="R1018" s="97"/>
      <c r="S1018" s="97"/>
      <c r="T1018" s="97"/>
      <c r="U1018" s="97"/>
      <c r="V1018" s="97"/>
      <c r="W1018" s="107"/>
      <c r="X1018"/>
      <c r="Y1018"/>
      <c r="Z1018"/>
      <c r="AA1018"/>
      <c r="AB1018"/>
      <c r="AC1018"/>
      <c r="AD1018"/>
      <c r="AE1018"/>
      <c r="AF1018"/>
      <c r="AG1018" s="99"/>
      <c r="AH1018" s="99"/>
      <c r="AI1018" s="99"/>
      <c r="AJ1018" s="99"/>
      <c r="AK1018" s="99"/>
      <c r="AL1018" s="99"/>
      <c r="AM1018" s="99"/>
      <c r="AN1018" s="99"/>
      <c r="AO1018" s="99"/>
      <c r="AP1018" s="99"/>
      <c r="AQ1018" s="99"/>
      <c r="AR1018" s="99"/>
      <c r="AS1018" s="99"/>
      <c r="AT1018" s="99"/>
      <c r="AU1018" s="99"/>
      <c r="AV1018" s="99"/>
      <c r="AW1018" s="99"/>
      <c r="AX1018" s="99"/>
      <c r="AY1018" s="99"/>
      <c r="AZ1018" s="99"/>
      <c r="BA1018" s="99"/>
      <c r="BB1018" s="99"/>
      <c r="BC1018" s="99"/>
      <c r="BD1018" s="99"/>
      <c r="BE1018" s="99"/>
      <c r="BF1018" s="99"/>
    </row>
    <row r="1019" spans="1:58" ht="13" customHeight="1" x14ac:dyDescent="0.25">
      <c r="A1019" s="107"/>
      <c r="B1019" s="107"/>
      <c r="C1019" s="107"/>
      <c r="D1019" s="107"/>
      <c r="E1019" s="107"/>
      <c r="F1019" s="107"/>
      <c r="G1019" s="107"/>
      <c r="H1019" s="97"/>
      <c r="I1019" s="97"/>
      <c r="J1019" s="97"/>
      <c r="K1019" s="97"/>
      <c r="L1019" s="417">
        <f t="shared" si="4"/>
        <v>0</v>
      </c>
      <c r="M1019" s="97"/>
      <c r="N1019" s="97"/>
      <c r="O1019" s="97"/>
      <c r="P1019" s="97"/>
      <c r="Q1019" s="97"/>
      <c r="R1019" s="97"/>
      <c r="S1019" s="97"/>
      <c r="T1019" s="97"/>
      <c r="U1019" s="97"/>
      <c r="V1019" s="97"/>
      <c r="W1019" s="107"/>
      <c r="X1019"/>
      <c r="Y1019"/>
      <c r="Z1019"/>
      <c r="AA1019"/>
      <c r="AB1019"/>
      <c r="AC1019"/>
      <c r="AD1019"/>
      <c r="AE1019"/>
      <c r="AF1019"/>
      <c r="AG1019" s="99"/>
      <c r="AH1019" s="99"/>
      <c r="AI1019" s="99"/>
      <c r="AJ1019" s="99"/>
      <c r="AK1019" s="99"/>
      <c r="AL1019" s="99"/>
      <c r="AM1019" s="99"/>
      <c r="AN1019" s="99"/>
      <c r="AO1019" s="99"/>
      <c r="AP1019" s="99"/>
      <c r="AQ1019" s="99"/>
      <c r="AR1019" s="99"/>
      <c r="AS1019" s="99"/>
      <c r="AT1019" s="99"/>
      <c r="AU1019" s="99"/>
      <c r="AV1019" s="99"/>
      <c r="AW1019" s="99"/>
      <c r="AX1019" s="99"/>
      <c r="AY1019" s="99"/>
      <c r="AZ1019" s="99"/>
      <c r="BA1019" s="99"/>
      <c r="BB1019" s="99"/>
      <c r="BC1019" s="99"/>
      <c r="BD1019" s="99"/>
      <c r="BE1019" s="99"/>
      <c r="BF1019" s="99"/>
    </row>
    <row r="1020" spans="1:58" ht="13" customHeight="1" x14ac:dyDescent="0.25">
      <c r="A1020" s="107"/>
      <c r="B1020" s="107"/>
      <c r="C1020" s="107"/>
      <c r="D1020" s="107"/>
      <c r="E1020" s="107"/>
      <c r="F1020" s="107"/>
      <c r="G1020" s="107"/>
      <c r="H1020" s="97"/>
      <c r="I1020" s="97"/>
      <c r="J1020" s="97"/>
      <c r="K1020" s="97"/>
      <c r="L1020" s="417">
        <f t="shared" si="4"/>
        <v>0</v>
      </c>
      <c r="M1020" s="97"/>
      <c r="N1020" s="97"/>
      <c r="O1020" s="97"/>
      <c r="P1020" s="97"/>
      <c r="Q1020" s="97"/>
      <c r="R1020" s="97"/>
      <c r="S1020" s="97"/>
      <c r="T1020" s="97"/>
      <c r="U1020" s="97"/>
      <c r="V1020" s="97"/>
      <c r="W1020" s="107"/>
      <c r="X1020"/>
      <c r="Y1020"/>
      <c r="Z1020"/>
      <c r="AA1020"/>
      <c r="AB1020"/>
      <c r="AC1020"/>
      <c r="AD1020"/>
      <c r="AE1020"/>
      <c r="AF1020"/>
      <c r="AG1020" s="99"/>
      <c r="AH1020" s="99"/>
      <c r="AI1020" s="99"/>
      <c r="AJ1020" s="99"/>
      <c r="AK1020" s="99"/>
      <c r="AL1020" s="99"/>
      <c r="AM1020" s="99"/>
      <c r="AN1020" s="99"/>
      <c r="AO1020" s="99"/>
      <c r="AP1020" s="99"/>
      <c r="AQ1020" s="99"/>
      <c r="AR1020" s="99"/>
      <c r="AS1020" s="99"/>
      <c r="AT1020" s="99"/>
      <c r="AU1020" s="99"/>
      <c r="AV1020" s="99"/>
      <c r="AW1020" s="99"/>
      <c r="AX1020" s="99"/>
      <c r="AY1020" s="99"/>
      <c r="AZ1020" s="99"/>
      <c r="BA1020" s="99"/>
      <c r="BB1020" s="99"/>
      <c r="BC1020" s="99"/>
      <c r="BD1020" s="99"/>
      <c r="BE1020" s="99"/>
      <c r="BF1020" s="99"/>
    </row>
    <row r="1021" spans="1:58" ht="13" customHeight="1" x14ac:dyDescent="0.25">
      <c r="A1021" s="107"/>
      <c r="B1021" s="107"/>
      <c r="C1021" s="107"/>
      <c r="D1021" s="107"/>
      <c r="E1021" s="107"/>
      <c r="F1021" s="107"/>
      <c r="G1021" s="107"/>
      <c r="H1021" s="97"/>
      <c r="I1021" s="97"/>
      <c r="J1021" s="97"/>
      <c r="K1021" s="97"/>
      <c r="L1021" s="417">
        <f t="shared" si="4"/>
        <v>0</v>
      </c>
      <c r="M1021" s="97"/>
      <c r="N1021" s="97"/>
      <c r="O1021" s="97"/>
      <c r="P1021" s="97"/>
      <c r="Q1021" s="97"/>
      <c r="R1021" s="97"/>
      <c r="S1021" s="97"/>
      <c r="T1021" s="97"/>
      <c r="U1021" s="97"/>
      <c r="V1021" s="97"/>
      <c r="W1021" s="107"/>
      <c r="X1021"/>
      <c r="Y1021"/>
      <c r="Z1021"/>
      <c r="AA1021"/>
      <c r="AB1021"/>
      <c r="AC1021"/>
      <c r="AD1021"/>
      <c r="AE1021"/>
      <c r="AF1021"/>
      <c r="AG1021" s="99"/>
      <c r="AH1021" s="99"/>
      <c r="AI1021" s="99"/>
      <c r="AJ1021" s="99"/>
      <c r="AK1021" s="99"/>
      <c r="AL1021" s="99"/>
      <c r="AM1021" s="99"/>
      <c r="AN1021" s="99"/>
      <c r="AO1021" s="99"/>
      <c r="AP1021" s="99"/>
      <c r="AQ1021" s="99"/>
      <c r="AR1021" s="99"/>
      <c r="AS1021" s="99"/>
      <c r="AT1021" s="99"/>
      <c r="AU1021" s="99"/>
      <c r="AV1021" s="99"/>
      <c r="AW1021" s="99"/>
      <c r="AX1021" s="99"/>
      <c r="AY1021" s="99"/>
      <c r="AZ1021" s="99"/>
      <c r="BA1021" s="99"/>
      <c r="BB1021" s="99"/>
      <c r="BC1021" s="99"/>
      <c r="BD1021" s="99"/>
      <c r="BE1021" s="99"/>
      <c r="BF1021" s="99"/>
    </row>
    <row r="1022" spans="1:58" ht="13" customHeight="1" x14ac:dyDescent="0.25">
      <c r="A1022" s="107"/>
      <c r="B1022" s="107"/>
      <c r="C1022" s="107"/>
      <c r="D1022" s="107"/>
      <c r="E1022" s="107"/>
      <c r="F1022" s="107"/>
      <c r="G1022" s="107"/>
      <c r="H1022" s="97"/>
      <c r="I1022" s="97"/>
      <c r="J1022" s="97"/>
      <c r="K1022" s="97"/>
      <c r="L1022" s="417">
        <f t="shared" si="4"/>
        <v>0</v>
      </c>
      <c r="M1022" s="97"/>
      <c r="N1022" s="97"/>
      <c r="O1022" s="97"/>
      <c r="P1022" s="97"/>
      <c r="Q1022" s="97"/>
      <c r="R1022" s="97"/>
      <c r="S1022" s="97"/>
      <c r="T1022" s="97"/>
      <c r="U1022" s="97"/>
      <c r="V1022" s="97"/>
      <c r="W1022" s="107"/>
      <c r="X1022"/>
      <c r="Y1022"/>
      <c r="Z1022"/>
      <c r="AA1022"/>
      <c r="AB1022"/>
      <c r="AC1022"/>
      <c r="AD1022"/>
      <c r="AE1022"/>
      <c r="AF1022"/>
      <c r="AG1022" s="99"/>
      <c r="AH1022" s="99"/>
      <c r="AI1022" s="99"/>
      <c r="AJ1022" s="99"/>
      <c r="AK1022" s="99"/>
      <c r="AL1022" s="99"/>
      <c r="AM1022" s="99"/>
      <c r="AN1022" s="99"/>
      <c r="AO1022" s="99"/>
      <c r="AP1022" s="99"/>
      <c r="AQ1022" s="99"/>
      <c r="AR1022" s="99"/>
      <c r="AS1022" s="99"/>
      <c r="AT1022" s="99"/>
      <c r="AU1022" s="99"/>
      <c r="AV1022" s="99"/>
      <c r="AW1022" s="99"/>
      <c r="AX1022" s="99"/>
      <c r="AY1022" s="99"/>
      <c r="AZ1022" s="99"/>
      <c r="BA1022" s="99"/>
      <c r="BB1022" s="99"/>
      <c r="BC1022" s="99"/>
      <c r="BD1022" s="99"/>
      <c r="BE1022" s="99"/>
      <c r="BF1022" s="99"/>
    </row>
    <row r="1023" spans="1:58" ht="13" customHeight="1" x14ac:dyDescent="0.25">
      <c r="A1023" s="107"/>
      <c r="B1023" s="107"/>
      <c r="C1023" s="107"/>
      <c r="D1023" s="107"/>
      <c r="E1023" s="107"/>
      <c r="F1023" s="107"/>
      <c r="G1023" s="107"/>
      <c r="H1023" s="97"/>
      <c r="I1023" s="97"/>
      <c r="J1023" s="97"/>
      <c r="K1023" s="97"/>
      <c r="L1023" s="417">
        <f t="shared" si="4"/>
        <v>0</v>
      </c>
      <c r="M1023" s="97"/>
      <c r="N1023" s="97"/>
      <c r="O1023" s="97"/>
      <c r="P1023" s="97"/>
      <c r="Q1023" s="97"/>
      <c r="R1023" s="97"/>
      <c r="S1023" s="97"/>
      <c r="T1023" s="97"/>
      <c r="U1023" s="97"/>
      <c r="V1023" s="97"/>
      <c r="W1023" s="107"/>
      <c r="X1023"/>
      <c r="Y1023"/>
      <c r="Z1023"/>
      <c r="AA1023"/>
      <c r="AB1023"/>
      <c r="AC1023"/>
      <c r="AD1023"/>
      <c r="AE1023"/>
      <c r="AF1023"/>
      <c r="AG1023" s="99"/>
      <c r="AH1023" s="99"/>
      <c r="AI1023" s="99"/>
      <c r="AJ1023" s="99"/>
      <c r="AK1023" s="99"/>
      <c r="AL1023" s="99"/>
      <c r="AM1023" s="99"/>
      <c r="AN1023" s="99"/>
      <c r="AO1023" s="99"/>
      <c r="AP1023" s="99"/>
      <c r="AQ1023" s="99"/>
      <c r="AR1023" s="99"/>
      <c r="AS1023" s="99"/>
      <c r="AT1023" s="99"/>
      <c r="AU1023" s="99"/>
      <c r="AV1023" s="99"/>
      <c r="AW1023" s="99"/>
      <c r="AX1023" s="99"/>
      <c r="AY1023" s="99"/>
      <c r="AZ1023" s="99"/>
      <c r="BA1023" s="99"/>
      <c r="BB1023" s="99"/>
      <c r="BC1023" s="99"/>
      <c r="BD1023" s="99"/>
      <c r="BE1023" s="99"/>
      <c r="BF1023" s="99"/>
    </row>
    <row r="1024" spans="1:58" ht="13" customHeight="1" x14ac:dyDescent="0.25">
      <c r="A1024" s="107"/>
      <c r="B1024" s="107"/>
      <c r="C1024" s="107"/>
      <c r="D1024" s="107"/>
      <c r="E1024" s="107"/>
      <c r="F1024" s="107"/>
      <c r="G1024" s="107"/>
      <c r="H1024" s="97"/>
      <c r="I1024" s="97"/>
      <c r="J1024" s="97"/>
      <c r="K1024" s="97"/>
      <c r="L1024" s="417">
        <f t="shared" si="4"/>
        <v>0</v>
      </c>
      <c r="M1024" s="97"/>
      <c r="N1024" s="97"/>
      <c r="O1024" s="97"/>
      <c r="P1024" s="97"/>
      <c r="Q1024" s="97"/>
      <c r="R1024" s="97"/>
      <c r="S1024" s="97"/>
      <c r="T1024" s="97"/>
      <c r="U1024" s="97"/>
      <c r="V1024" s="97"/>
      <c r="W1024" s="107"/>
      <c r="X1024"/>
      <c r="Y1024"/>
      <c r="Z1024"/>
      <c r="AA1024"/>
      <c r="AB1024"/>
      <c r="AC1024"/>
      <c r="AD1024"/>
      <c r="AE1024"/>
      <c r="AF1024"/>
      <c r="AG1024" s="99"/>
      <c r="AH1024" s="99"/>
      <c r="AI1024" s="99"/>
      <c r="AJ1024" s="99"/>
      <c r="AK1024" s="99"/>
      <c r="AL1024" s="99"/>
      <c r="AM1024" s="99"/>
      <c r="AN1024" s="99"/>
      <c r="AO1024" s="99"/>
      <c r="AP1024" s="99"/>
      <c r="AQ1024" s="99"/>
      <c r="AR1024" s="99"/>
      <c r="AS1024" s="99"/>
      <c r="AT1024" s="99"/>
      <c r="AU1024" s="99"/>
      <c r="AV1024" s="99"/>
      <c r="AW1024" s="99"/>
      <c r="AX1024" s="99"/>
      <c r="AY1024" s="99"/>
      <c r="AZ1024" s="99"/>
      <c r="BA1024" s="99"/>
      <c r="BB1024" s="99"/>
      <c r="BC1024" s="99"/>
      <c r="BD1024" s="99"/>
      <c r="BE1024" s="99"/>
      <c r="BF1024" s="99"/>
    </row>
    <row r="1025" spans="1:58" ht="13" customHeight="1" x14ac:dyDescent="0.25">
      <c r="A1025" s="107"/>
      <c r="B1025" s="107"/>
      <c r="C1025" s="107"/>
      <c r="D1025" s="107"/>
      <c r="E1025" s="107"/>
      <c r="F1025" s="107"/>
      <c r="G1025" s="107"/>
      <c r="H1025" s="97"/>
      <c r="I1025" s="97"/>
      <c r="J1025" s="97"/>
      <c r="K1025" s="97"/>
      <c r="L1025" s="417">
        <f t="shared" si="4"/>
        <v>0</v>
      </c>
      <c r="M1025" s="97"/>
      <c r="N1025" s="97"/>
      <c r="O1025" s="97"/>
      <c r="P1025" s="97"/>
      <c r="Q1025" s="97"/>
      <c r="R1025" s="97"/>
      <c r="S1025" s="97"/>
      <c r="T1025" s="97"/>
      <c r="U1025" s="97"/>
      <c r="V1025" s="97"/>
      <c r="W1025" s="107"/>
      <c r="X1025"/>
      <c r="Y1025"/>
      <c r="Z1025"/>
      <c r="AA1025"/>
      <c r="AB1025"/>
      <c r="AC1025"/>
      <c r="AD1025"/>
      <c r="AE1025"/>
      <c r="AF1025"/>
      <c r="AG1025" s="99"/>
      <c r="AH1025" s="99"/>
      <c r="AI1025" s="99"/>
      <c r="AJ1025" s="99"/>
      <c r="AK1025" s="99"/>
      <c r="AL1025" s="99"/>
      <c r="AM1025" s="99"/>
      <c r="AN1025" s="99"/>
      <c r="AO1025" s="99"/>
      <c r="AP1025" s="99"/>
      <c r="AQ1025" s="99"/>
      <c r="AR1025" s="99"/>
      <c r="AS1025" s="99"/>
      <c r="AT1025" s="99"/>
      <c r="AU1025" s="99"/>
      <c r="AV1025" s="99"/>
      <c r="AW1025" s="99"/>
      <c r="AX1025" s="99"/>
      <c r="AY1025" s="99"/>
      <c r="AZ1025" s="99"/>
      <c r="BA1025" s="99"/>
      <c r="BB1025" s="99"/>
      <c r="BC1025" s="99"/>
      <c r="BD1025" s="99"/>
      <c r="BE1025" s="99"/>
      <c r="BF1025" s="99"/>
    </row>
    <row r="1026" spans="1:58" ht="13" customHeight="1" x14ac:dyDescent="0.25">
      <c r="A1026" s="107"/>
      <c r="B1026" s="107"/>
      <c r="C1026" s="107"/>
      <c r="D1026" s="107"/>
      <c r="E1026" s="107"/>
      <c r="F1026" s="107"/>
      <c r="G1026" s="107"/>
      <c r="H1026" s="97"/>
      <c r="I1026" s="97"/>
      <c r="J1026" s="97"/>
      <c r="K1026" s="97"/>
      <c r="L1026" s="417">
        <f t="shared" si="4"/>
        <v>0</v>
      </c>
      <c r="M1026" s="97"/>
      <c r="N1026" s="97"/>
      <c r="O1026" s="97"/>
      <c r="P1026" s="97"/>
      <c r="Q1026" s="97"/>
      <c r="R1026" s="97"/>
      <c r="S1026" s="97"/>
      <c r="T1026" s="97"/>
      <c r="U1026" s="97"/>
      <c r="V1026" s="97"/>
      <c r="W1026" s="107"/>
      <c r="X1026"/>
      <c r="Y1026"/>
      <c r="Z1026"/>
      <c r="AA1026"/>
      <c r="AB1026"/>
      <c r="AC1026"/>
      <c r="AD1026"/>
      <c r="AE1026"/>
      <c r="AF1026"/>
      <c r="AG1026" s="99"/>
      <c r="AH1026" s="99"/>
      <c r="AI1026" s="99"/>
      <c r="AJ1026" s="99"/>
      <c r="AK1026" s="99"/>
      <c r="AL1026" s="99"/>
      <c r="AM1026" s="99"/>
      <c r="AN1026" s="99"/>
      <c r="AO1026" s="99"/>
      <c r="AP1026" s="99"/>
      <c r="AQ1026" s="99"/>
      <c r="AR1026" s="99"/>
      <c r="AS1026" s="99"/>
      <c r="AT1026" s="99"/>
      <c r="AU1026" s="99"/>
      <c r="AV1026" s="99"/>
      <c r="AW1026" s="99"/>
      <c r="AX1026" s="99"/>
      <c r="AY1026" s="99"/>
      <c r="AZ1026" s="99"/>
      <c r="BA1026" s="99"/>
      <c r="BB1026" s="99"/>
      <c r="BC1026" s="99"/>
      <c r="BD1026" s="99"/>
      <c r="BE1026" s="99"/>
      <c r="BF1026" s="99"/>
    </row>
    <row r="1027" spans="1:58" ht="13" customHeight="1" x14ac:dyDescent="0.25">
      <c r="A1027" s="107"/>
      <c r="B1027" s="107"/>
      <c r="C1027" s="107"/>
      <c r="D1027" s="107"/>
      <c r="E1027" s="107"/>
      <c r="F1027" s="107"/>
      <c r="G1027" s="107"/>
      <c r="H1027" s="97"/>
      <c r="I1027" s="97"/>
      <c r="J1027" s="97"/>
      <c r="K1027" s="97"/>
      <c r="L1027" s="417">
        <f t="shared" si="4"/>
        <v>0</v>
      </c>
      <c r="M1027" s="97"/>
      <c r="N1027" s="97"/>
      <c r="O1027" s="97"/>
      <c r="P1027" s="97"/>
      <c r="Q1027" s="97"/>
      <c r="R1027" s="97"/>
      <c r="S1027" s="97"/>
      <c r="T1027" s="97"/>
      <c r="U1027" s="97"/>
      <c r="V1027" s="97"/>
      <c r="W1027" s="107"/>
      <c r="X1027"/>
      <c r="Y1027"/>
      <c r="Z1027"/>
      <c r="AA1027"/>
      <c r="AB1027"/>
      <c r="AC1027"/>
      <c r="AD1027"/>
      <c r="AE1027"/>
      <c r="AF1027"/>
      <c r="AG1027" s="99"/>
      <c r="AH1027" s="99"/>
      <c r="AI1027" s="99"/>
      <c r="AJ1027" s="99"/>
      <c r="AK1027" s="99"/>
      <c r="AL1027" s="99"/>
      <c r="AM1027" s="99"/>
      <c r="AN1027" s="99"/>
      <c r="AO1027" s="99"/>
      <c r="AP1027" s="99"/>
      <c r="AQ1027" s="99"/>
      <c r="AR1027" s="99"/>
      <c r="AS1027" s="99"/>
      <c r="AT1027" s="99"/>
      <c r="AU1027" s="99"/>
      <c r="AV1027" s="99"/>
      <c r="AW1027" s="99"/>
      <c r="AX1027" s="99"/>
      <c r="AY1027" s="99"/>
      <c r="AZ1027" s="99"/>
      <c r="BA1027" s="99"/>
      <c r="BB1027" s="99"/>
      <c r="BC1027" s="99"/>
      <c r="BD1027" s="99"/>
      <c r="BE1027" s="99"/>
      <c r="BF1027" s="99"/>
    </row>
    <row r="1028" spans="1:58" ht="13" customHeight="1" x14ac:dyDescent="0.25">
      <c r="A1028" s="107"/>
      <c r="B1028" s="107"/>
      <c r="C1028" s="107"/>
      <c r="D1028" s="107"/>
      <c r="E1028" s="107"/>
      <c r="F1028" s="107"/>
      <c r="G1028" s="107"/>
      <c r="H1028" s="97"/>
      <c r="I1028" s="97"/>
      <c r="J1028" s="97"/>
      <c r="K1028" s="97"/>
      <c r="L1028" s="417">
        <f t="shared" si="4"/>
        <v>0</v>
      </c>
      <c r="M1028" s="97"/>
      <c r="N1028" s="97"/>
      <c r="O1028" s="97"/>
      <c r="P1028" s="97"/>
      <c r="Q1028" s="97"/>
      <c r="R1028" s="97"/>
      <c r="S1028" s="97"/>
      <c r="T1028" s="97"/>
      <c r="U1028" s="97"/>
      <c r="V1028" s="97"/>
      <c r="W1028" s="107"/>
      <c r="X1028"/>
      <c r="Y1028"/>
      <c r="Z1028"/>
      <c r="AA1028"/>
      <c r="AB1028"/>
      <c r="AC1028"/>
      <c r="AD1028"/>
      <c r="AE1028"/>
      <c r="AF1028"/>
      <c r="AG1028" s="99"/>
      <c r="AH1028" s="99"/>
      <c r="AI1028" s="99"/>
      <c r="AJ1028" s="99"/>
      <c r="AK1028" s="99"/>
      <c r="AL1028" s="99"/>
      <c r="AM1028" s="99"/>
      <c r="AN1028" s="99"/>
      <c r="AO1028" s="99"/>
      <c r="AP1028" s="99"/>
      <c r="AQ1028" s="99"/>
      <c r="AR1028" s="99"/>
      <c r="AS1028" s="99"/>
      <c r="AT1028" s="99"/>
      <c r="AU1028" s="99"/>
      <c r="AV1028" s="99"/>
      <c r="AW1028" s="99"/>
      <c r="AX1028" s="99"/>
      <c r="AY1028" s="99"/>
      <c r="AZ1028" s="99"/>
      <c r="BA1028" s="99"/>
      <c r="BB1028" s="99"/>
      <c r="BC1028" s="99"/>
      <c r="BD1028" s="99"/>
      <c r="BE1028" s="99"/>
      <c r="BF1028" s="99"/>
    </row>
    <row r="1029" spans="1:58" ht="13" customHeight="1" x14ac:dyDescent="0.25">
      <c r="A1029" s="107"/>
      <c r="B1029" s="107"/>
      <c r="C1029" s="107"/>
      <c r="D1029" s="107"/>
      <c r="E1029" s="107"/>
      <c r="F1029" s="107"/>
      <c r="G1029" s="107"/>
      <c r="H1029" s="97"/>
      <c r="I1029" s="97"/>
      <c r="J1029" s="97"/>
      <c r="K1029" s="97"/>
      <c r="L1029" s="417">
        <f t="shared" si="4"/>
        <v>0</v>
      </c>
      <c r="M1029" s="97"/>
      <c r="N1029" s="97"/>
      <c r="O1029" s="97"/>
      <c r="P1029" s="97"/>
      <c r="Q1029" s="97"/>
      <c r="R1029" s="97"/>
      <c r="S1029" s="97"/>
      <c r="T1029" s="97"/>
      <c r="U1029" s="97"/>
      <c r="V1029" s="97"/>
      <c r="W1029" s="107"/>
      <c r="X1029"/>
      <c r="Y1029"/>
      <c r="Z1029"/>
      <c r="AA1029"/>
      <c r="AB1029"/>
      <c r="AC1029"/>
      <c r="AD1029"/>
      <c r="AE1029"/>
      <c r="AF1029"/>
      <c r="AG1029" s="99"/>
      <c r="AH1029" s="99"/>
      <c r="AI1029" s="99"/>
      <c r="AJ1029" s="99"/>
      <c r="AK1029" s="99"/>
      <c r="AL1029" s="99"/>
      <c r="AM1029" s="99"/>
      <c r="AN1029" s="99"/>
      <c r="AO1029" s="99"/>
      <c r="AP1029" s="99"/>
      <c r="AQ1029" s="99"/>
      <c r="AR1029" s="99"/>
      <c r="AS1029" s="99"/>
      <c r="AT1029" s="99"/>
      <c r="AU1029" s="99"/>
      <c r="AV1029" s="99"/>
      <c r="AW1029" s="99"/>
      <c r="AX1029" s="99"/>
      <c r="AY1029" s="99"/>
      <c r="AZ1029" s="99"/>
      <c r="BA1029" s="99"/>
      <c r="BB1029" s="99"/>
      <c r="BC1029" s="99"/>
      <c r="BD1029" s="99"/>
      <c r="BE1029" s="99"/>
      <c r="BF1029" s="99"/>
    </row>
    <row r="1030" spans="1:58" ht="13" customHeight="1" x14ac:dyDescent="0.25">
      <c r="A1030" s="107"/>
      <c r="B1030" s="107"/>
      <c r="C1030" s="107"/>
      <c r="D1030" s="107"/>
      <c r="E1030" s="107"/>
      <c r="F1030" s="107"/>
      <c r="G1030" s="107"/>
      <c r="H1030" s="97"/>
      <c r="I1030" s="97"/>
      <c r="J1030" s="97"/>
      <c r="K1030" s="97"/>
      <c r="L1030" s="417">
        <f t="shared" si="4"/>
        <v>0</v>
      </c>
      <c r="M1030" s="97"/>
      <c r="N1030" s="97"/>
      <c r="O1030" s="97"/>
      <c r="P1030" s="97"/>
      <c r="Q1030" s="97"/>
      <c r="R1030" s="97"/>
      <c r="S1030" s="97"/>
      <c r="T1030" s="97"/>
      <c r="U1030" s="97"/>
      <c r="V1030" s="97"/>
      <c r="W1030" s="107"/>
      <c r="X1030"/>
      <c r="Y1030"/>
      <c r="Z1030"/>
      <c r="AA1030"/>
      <c r="AB1030"/>
      <c r="AC1030"/>
      <c r="AD1030"/>
      <c r="AE1030"/>
      <c r="AF1030"/>
      <c r="AG1030" s="99"/>
      <c r="AH1030" s="99"/>
      <c r="AI1030" s="99"/>
      <c r="AJ1030" s="99"/>
      <c r="AK1030" s="99"/>
      <c r="AL1030" s="99"/>
      <c r="AM1030" s="99"/>
      <c r="AN1030" s="99"/>
      <c r="AO1030" s="99"/>
      <c r="AP1030" s="99"/>
      <c r="AQ1030" s="99"/>
      <c r="AR1030" s="99"/>
      <c r="AS1030" s="99"/>
      <c r="AT1030" s="99"/>
      <c r="AU1030" s="99"/>
      <c r="AV1030" s="99"/>
      <c r="AW1030" s="99"/>
      <c r="AX1030" s="99"/>
      <c r="AY1030" s="99"/>
      <c r="AZ1030" s="99"/>
      <c r="BA1030" s="99"/>
      <c r="BB1030" s="99"/>
      <c r="BC1030" s="99"/>
      <c r="BD1030" s="99"/>
      <c r="BE1030" s="99"/>
      <c r="BF1030" s="99"/>
    </row>
    <row r="1031" spans="1:58" ht="13" customHeight="1" x14ac:dyDescent="0.25">
      <c r="A1031" s="107"/>
      <c r="B1031" s="107"/>
      <c r="C1031" s="107"/>
      <c r="D1031" s="107"/>
      <c r="E1031" s="107"/>
      <c r="F1031" s="107"/>
      <c r="G1031" s="107"/>
      <c r="H1031" s="97"/>
      <c r="I1031" s="97"/>
      <c r="J1031" s="97"/>
      <c r="K1031" s="97"/>
      <c r="L1031" s="417">
        <f t="shared" si="4"/>
        <v>0</v>
      </c>
      <c r="M1031" s="97"/>
      <c r="N1031" s="97"/>
      <c r="O1031" s="97"/>
      <c r="P1031" s="97"/>
      <c r="Q1031" s="97"/>
      <c r="R1031" s="97"/>
      <c r="S1031" s="97"/>
      <c r="T1031" s="97"/>
      <c r="U1031" s="97"/>
      <c r="V1031" s="97"/>
      <c r="W1031" s="107"/>
      <c r="X1031"/>
      <c r="Y1031"/>
      <c r="Z1031"/>
      <c r="AA1031"/>
      <c r="AB1031"/>
      <c r="AC1031"/>
      <c r="AD1031"/>
      <c r="AE1031"/>
      <c r="AF1031"/>
      <c r="AG1031" s="99"/>
      <c r="AH1031" s="99"/>
      <c r="AI1031" s="99"/>
      <c r="AJ1031" s="99"/>
      <c r="AK1031" s="99"/>
      <c r="AL1031" s="99"/>
      <c r="AM1031" s="99"/>
      <c r="AN1031" s="99"/>
      <c r="AO1031" s="99"/>
      <c r="AP1031" s="99"/>
      <c r="AQ1031" s="99"/>
      <c r="AR1031" s="99"/>
      <c r="AS1031" s="99"/>
      <c r="AT1031" s="99"/>
      <c r="AU1031" s="99"/>
      <c r="AV1031" s="99"/>
      <c r="AW1031" s="99"/>
      <c r="AX1031" s="99"/>
      <c r="AY1031" s="99"/>
      <c r="AZ1031" s="99"/>
      <c r="BA1031" s="99"/>
      <c r="BB1031" s="99"/>
      <c r="BC1031" s="99"/>
      <c r="BD1031" s="99"/>
      <c r="BE1031" s="99"/>
      <c r="BF1031" s="99"/>
    </row>
    <row r="1032" spans="1:58" ht="13" customHeight="1" x14ac:dyDescent="0.25">
      <c r="A1032" s="107"/>
      <c r="B1032" s="107"/>
      <c r="C1032" s="107"/>
      <c r="D1032" s="107"/>
      <c r="E1032" s="107"/>
      <c r="F1032" s="107"/>
      <c r="G1032" s="107"/>
      <c r="H1032" s="97"/>
      <c r="I1032" s="97"/>
      <c r="J1032" s="97"/>
      <c r="K1032" s="97"/>
      <c r="L1032" s="417">
        <f t="shared" si="4"/>
        <v>0</v>
      </c>
      <c r="M1032" s="97"/>
      <c r="N1032" s="97"/>
      <c r="O1032" s="97"/>
      <c r="P1032" s="97"/>
      <c r="Q1032" s="97"/>
      <c r="R1032" s="97"/>
      <c r="S1032" s="97"/>
      <c r="T1032" s="97"/>
      <c r="U1032" s="97"/>
      <c r="V1032" s="97"/>
      <c r="W1032" s="107"/>
      <c r="X1032"/>
      <c r="Y1032"/>
      <c r="Z1032"/>
      <c r="AA1032"/>
      <c r="AB1032"/>
      <c r="AC1032"/>
      <c r="AD1032"/>
      <c r="AE1032"/>
      <c r="AF1032"/>
      <c r="AG1032" s="99"/>
      <c r="AH1032" s="99"/>
      <c r="AI1032" s="99"/>
      <c r="AJ1032" s="99"/>
      <c r="AK1032" s="99"/>
      <c r="AL1032" s="99"/>
      <c r="AM1032" s="99"/>
      <c r="AN1032" s="99"/>
      <c r="AO1032" s="99"/>
      <c r="AP1032" s="99"/>
      <c r="AQ1032" s="99"/>
      <c r="AR1032" s="99"/>
      <c r="AS1032" s="99"/>
      <c r="AT1032" s="99"/>
      <c r="AU1032" s="99"/>
      <c r="AV1032" s="99"/>
      <c r="AW1032" s="99"/>
      <c r="AX1032" s="99"/>
      <c r="AY1032" s="99"/>
      <c r="AZ1032" s="99"/>
      <c r="BA1032" s="99"/>
      <c r="BB1032" s="99"/>
      <c r="BC1032" s="99"/>
      <c r="BD1032" s="99"/>
      <c r="BE1032" s="99"/>
      <c r="BF1032" s="99"/>
    </row>
    <row r="1033" spans="1:58" ht="13" customHeight="1" x14ac:dyDescent="0.25">
      <c r="A1033" s="107"/>
      <c r="B1033" s="107"/>
      <c r="C1033" s="107"/>
      <c r="D1033" s="107"/>
      <c r="E1033" s="107"/>
      <c r="F1033" s="107"/>
      <c r="G1033" s="107"/>
      <c r="H1033" s="97"/>
      <c r="I1033" s="97"/>
      <c r="J1033" s="97"/>
      <c r="K1033" s="97"/>
      <c r="L1033" s="417">
        <f t="shared" si="4"/>
        <v>0</v>
      </c>
      <c r="M1033" s="97"/>
      <c r="N1033" s="97"/>
      <c r="O1033" s="97"/>
      <c r="P1033" s="97"/>
      <c r="Q1033" s="97"/>
      <c r="R1033" s="97"/>
      <c r="S1033" s="97"/>
      <c r="T1033" s="97"/>
      <c r="U1033" s="97"/>
      <c r="V1033" s="97"/>
      <c r="W1033" s="107"/>
      <c r="X1033"/>
      <c r="Y1033"/>
      <c r="Z1033"/>
      <c r="AA1033"/>
      <c r="AB1033"/>
      <c r="AC1033"/>
      <c r="AD1033"/>
      <c r="AE1033"/>
      <c r="AF1033"/>
      <c r="AG1033" s="99"/>
      <c r="AH1033" s="99"/>
      <c r="AI1033" s="99"/>
      <c r="AJ1033" s="99"/>
      <c r="AK1033" s="99"/>
      <c r="AL1033" s="99"/>
      <c r="AM1033" s="99"/>
      <c r="AN1033" s="99"/>
      <c r="AO1033" s="99"/>
      <c r="AP1033" s="99"/>
      <c r="AQ1033" s="99"/>
      <c r="AR1033" s="99"/>
      <c r="AS1033" s="99"/>
      <c r="AT1033" s="99"/>
      <c r="AU1033" s="99"/>
      <c r="AV1033" s="99"/>
      <c r="AW1033" s="99"/>
      <c r="AX1033" s="99"/>
      <c r="AY1033" s="99"/>
      <c r="AZ1033" s="99"/>
      <c r="BA1033" s="99"/>
      <c r="BB1033" s="99"/>
      <c r="BC1033" s="99"/>
      <c r="BD1033" s="99"/>
      <c r="BE1033" s="99"/>
      <c r="BF1033" s="99"/>
    </row>
    <row r="1034" spans="1:58" ht="13" customHeight="1" x14ac:dyDescent="0.25">
      <c r="A1034" s="107"/>
      <c r="B1034" s="107"/>
      <c r="C1034" s="107"/>
      <c r="D1034" s="107"/>
      <c r="E1034" s="107"/>
      <c r="F1034" s="107"/>
      <c r="G1034" s="107"/>
      <c r="H1034" s="97"/>
      <c r="I1034" s="97"/>
      <c r="J1034" s="97"/>
      <c r="K1034" s="97"/>
      <c r="L1034" s="417">
        <f t="shared" si="4"/>
        <v>0</v>
      </c>
      <c r="M1034" s="97"/>
      <c r="N1034" s="97"/>
      <c r="O1034" s="97"/>
      <c r="P1034" s="97"/>
      <c r="Q1034" s="97"/>
      <c r="R1034" s="97"/>
      <c r="S1034" s="97"/>
      <c r="T1034" s="97"/>
      <c r="U1034" s="97"/>
      <c r="V1034" s="97"/>
      <c r="W1034" s="107"/>
      <c r="X1034"/>
      <c r="Y1034"/>
      <c r="Z1034"/>
      <c r="AA1034"/>
      <c r="AB1034"/>
      <c r="AC1034"/>
      <c r="AD1034"/>
      <c r="AE1034"/>
      <c r="AF1034"/>
      <c r="AG1034" s="99"/>
      <c r="AH1034" s="99"/>
      <c r="AI1034" s="99"/>
      <c r="AJ1034" s="99"/>
      <c r="AK1034" s="99"/>
      <c r="AL1034" s="99"/>
      <c r="AM1034" s="99"/>
      <c r="AN1034" s="99"/>
      <c r="AO1034" s="99"/>
      <c r="AP1034" s="99"/>
      <c r="AQ1034" s="99"/>
      <c r="AR1034" s="99"/>
      <c r="AS1034" s="99"/>
      <c r="AT1034" s="99"/>
      <c r="AU1034" s="99"/>
      <c r="AV1034" s="99"/>
      <c r="AW1034" s="99"/>
      <c r="AX1034" s="99"/>
      <c r="AY1034" s="99"/>
      <c r="AZ1034" s="99"/>
      <c r="BA1034" s="99"/>
      <c r="BB1034" s="99"/>
      <c r="BC1034" s="99"/>
      <c r="BD1034" s="99"/>
      <c r="BE1034" s="99"/>
      <c r="BF1034" s="99"/>
    </row>
    <row r="1035" spans="1:58" ht="13" customHeight="1" x14ac:dyDescent="0.25">
      <c r="A1035" s="107"/>
      <c r="B1035" s="107"/>
      <c r="C1035" s="107"/>
      <c r="D1035" s="107"/>
      <c r="E1035" s="107"/>
      <c r="F1035" s="107"/>
      <c r="G1035" s="107"/>
      <c r="H1035" s="97"/>
      <c r="I1035" s="97"/>
      <c r="J1035" s="97"/>
      <c r="K1035" s="97"/>
      <c r="L1035" s="417">
        <f t="shared" si="4"/>
        <v>0</v>
      </c>
      <c r="M1035" s="97"/>
      <c r="N1035" s="97"/>
      <c r="O1035" s="97"/>
      <c r="P1035" s="97"/>
      <c r="Q1035" s="97"/>
      <c r="R1035" s="97"/>
      <c r="S1035" s="97"/>
      <c r="T1035" s="97"/>
      <c r="U1035" s="97"/>
      <c r="V1035" s="97"/>
      <c r="W1035" s="107"/>
      <c r="X1035"/>
      <c r="Y1035"/>
      <c r="Z1035"/>
      <c r="AA1035"/>
      <c r="AB1035"/>
      <c r="AC1035"/>
      <c r="AD1035"/>
      <c r="AE1035"/>
      <c r="AF1035"/>
      <c r="AG1035" s="99"/>
      <c r="AH1035" s="99"/>
      <c r="AI1035" s="99"/>
      <c r="AJ1035" s="99"/>
      <c r="AK1035" s="99"/>
      <c r="AL1035" s="99"/>
      <c r="AM1035" s="99"/>
      <c r="AN1035" s="99"/>
      <c r="AO1035" s="99"/>
      <c r="AP1035" s="99"/>
      <c r="AQ1035" s="99"/>
      <c r="AR1035" s="99"/>
      <c r="AS1035" s="99"/>
      <c r="AT1035" s="99"/>
      <c r="AU1035" s="99"/>
      <c r="AV1035" s="99"/>
      <c r="AW1035" s="99"/>
      <c r="AX1035" s="99"/>
      <c r="AY1035" s="99"/>
      <c r="AZ1035" s="99"/>
      <c r="BA1035" s="99"/>
      <c r="BB1035" s="99"/>
      <c r="BC1035" s="99"/>
      <c r="BD1035" s="99"/>
      <c r="BE1035" s="99"/>
      <c r="BF1035" s="99"/>
    </row>
    <row r="1036" spans="1:58" ht="13" customHeight="1" x14ac:dyDescent="0.25">
      <c r="A1036" s="107"/>
      <c r="B1036" s="107"/>
      <c r="C1036" s="107"/>
      <c r="D1036" s="107"/>
      <c r="E1036" s="107"/>
      <c r="F1036" s="107"/>
      <c r="G1036" s="107"/>
      <c r="H1036" s="97"/>
      <c r="I1036" s="97"/>
      <c r="J1036" s="97"/>
      <c r="K1036" s="97"/>
      <c r="L1036" s="417">
        <f t="shared" si="4"/>
        <v>0</v>
      </c>
      <c r="M1036" s="97"/>
      <c r="N1036" s="97"/>
      <c r="O1036" s="97"/>
      <c r="P1036" s="97"/>
      <c r="Q1036" s="97"/>
      <c r="R1036" s="97"/>
      <c r="S1036" s="97"/>
      <c r="T1036" s="97"/>
      <c r="U1036" s="97"/>
      <c r="V1036" s="97"/>
      <c r="W1036" s="107"/>
      <c r="X1036"/>
      <c r="Y1036"/>
      <c r="Z1036"/>
      <c r="AA1036"/>
      <c r="AB1036"/>
      <c r="AC1036"/>
      <c r="AD1036"/>
      <c r="AE1036"/>
      <c r="AF1036"/>
      <c r="AG1036" s="99"/>
      <c r="AH1036" s="99"/>
      <c r="AI1036" s="99"/>
      <c r="AJ1036" s="99"/>
      <c r="AK1036" s="99"/>
      <c r="AL1036" s="99"/>
      <c r="AM1036" s="99"/>
      <c r="AN1036" s="99"/>
      <c r="AO1036" s="99"/>
      <c r="AP1036" s="99"/>
      <c r="AQ1036" s="99"/>
      <c r="AR1036" s="99"/>
      <c r="AS1036" s="99"/>
      <c r="AT1036" s="99"/>
      <c r="AU1036" s="99"/>
      <c r="AV1036" s="99"/>
      <c r="AW1036" s="99"/>
      <c r="AX1036" s="99"/>
      <c r="AY1036" s="99"/>
      <c r="AZ1036" s="99"/>
      <c r="BA1036" s="99"/>
      <c r="BB1036" s="99"/>
      <c r="BC1036" s="99"/>
      <c r="BD1036" s="99"/>
      <c r="BE1036" s="99"/>
      <c r="BF1036" s="99"/>
    </row>
    <row r="1037" spans="1:58" ht="13" customHeight="1" x14ac:dyDescent="0.25">
      <c r="A1037" s="107"/>
      <c r="B1037" s="107"/>
      <c r="C1037" s="107"/>
      <c r="D1037" s="107"/>
      <c r="E1037" s="107"/>
      <c r="F1037" s="107"/>
      <c r="G1037" s="107"/>
      <c r="H1037" s="97"/>
      <c r="I1037" s="97"/>
      <c r="J1037" s="97"/>
      <c r="K1037" s="97"/>
      <c r="L1037" s="417">
        <f t="shared" si="4"/>
        <v>0</v>
      </c>
      <c r="M1037" s="97"/>
      <c r="N1037" s="97"/>
      <c r="O1037" s="97"/>
      <c r="P1037" s="97"/>
      <c r="Q1037" s="97"/>
      <c r="R1037" s="97"/>
      <c r="S1037" s="97"/>
      <c r="T1037" s="97"/>
      <c r="U1037" s="97"/>
      <c r="V1037" s="97"/>
      <c r="W1037" s="107"/>
      <c r="X1037"/>
      <c r="Y1037"/>
      <c r="Z1037"/>
      <c r="AA1037"/>
      <c r="AB1037"/>
      <c r="AC1037"/>
      <c r="AD1037"/>
      <c r="AE1037"/>
      <c r="AF1037"/>
      <c r="AG1037" s="99"/>
      <c r="AH1037" s="99"/>
      <c r="AI1037" s="99"/>
      <c r="AJ1037" s="99"/>
      <c r="AK1037" s="99"/>
      <c r="AL1037" s="99"/>
      <c r="AM1037" s="99"/>
      <c r="AN1037" s="99"/>
      <c r="AO1037" s="99"/>
      <c r="AP1037" s="99"/>
      <c r="AQ1037" s="99"/>
      <c r="AR1037" s="99"/>
      <c r="AS1037" s="99"/>
      <c r="AT1037" s="99"/>
      <c r="AU1037" s="99"/>
      <c r="AV1037" s="99"/>
      <c r="AW1037" s="99"/>
      <c r="AX1037" s="99"/>
      <c r="AY1037" s="99"/>
      <c r="AZ1037" s="99"/>
      <c r="BA1037" s="99"/>
      <c r="BB1037" s="99"/>
      <c r="BC1037" s="99"/>
      <c r="BD1037" s="99"/>
      <c r="BE1037" s="99"/>
      <c r="BF1037" s="99"/>
    </row>
    <row r="1038" spans="1:58" ht="13" customHeight="1" x14ac:dyDescent="0.25">
      <c r="A1038" s="107"/>
      <c r="B1038" s="107"/>
      <c r="C1038" s="107"/>
      <c r="D1038" s="107"/>
      <c r="E1038" s="107"/>
      <c r="F1038" s="107"/>
      <c r="G1038" s="107"/>
      <c r="H1038" s="97"/>
      <c r="I1038" s="97"/>
      <c r="J1038" s="97"/>
      <c r="K1038" s="97"/>
      <c r="L1038" s="417">
        <f t="shared" si="4"/>
        <v>0</v>
      </c>
      <c r="M1038" s="97"/>
      <c r="N1038" s="97"/>
      <c r="O1038" s="97"/>
      <c r="P1038" s="97"/>
      <c r="Q1038" s="97"/>
      <c r="R1038" s="97"/>
      <c r="S1038" s="97"/>
      <c r="T1038" s="97"/>
      <c r="U1038" s="97"/>
      <c r="V1038" s="97"/>
      <c r="W1038" s="107"/>
      <c r="X1038"/>
      <c r="Y1038"/>
      <c r="Z1038"/>
      <c r="AA1038"/>
      <c r="AB1038"/>
      <c r="AC1038"/>
      <c r="AD1038"/>
      <c r="AE1038"/>
      <c r="AF1038"/>
      <c r="AG1038" s="99"/>
      <c r="AH1038" s="99"/>
      <c r="AI1038" s="99"/>
      <c r="AJ1038" s="99"/>
      <c r="AK1038" s="99"/>
      <c r="AL1038" s="99"/>
      <c r="AM1038" s="99"/>
      <c r="AN1038" s="99"/>
      <c r="AO1038" s="99"/>
      <c r="AP1038" s="99"/>
      <c r="AQ1038" s="99"/>
      <c r="AR1038" s="99"/>
      <c r="AS1038" s="99"/>
      <c r="AT1038" s="99"/>
      <c r="AU1038" s="99"/>
      <c r="AV1038" s="99"/>
      <c r="AW1038" s="99"/>
      <c r="AX1038" s="99"/>
      <c r="AY1038" s="99"/>
      <c r="AZ1038" s="99"/>
      <c r="BA1038" s="99"/>
      <c r="BB1038" s="99"/>
      <c r="BC1038" s="99"/>
      <c r="BD1038" s="99"/>
      <c r="BE1038" s="99"/>
      <c r="BF1038" s="99"/>
    </row>
    <row r="1039" spans="1:58" ht="13" customHeight="1" x14ac:dyDescent="0.25">
      <c r="A1039" s="107"/>
      <c r="B1039" s="107"/>
      <c r="C1039" s="107"/>
      <c r="D1039" s="107"/>
      <c r="E1039" s="107"/>
      <c r="F1039" s="107"/>
      <c r="G1039" s="107"/>
      <c r="H1039" s="97"/>
      <c r="I1039" s="97"/>
      <c r="J1039" s="97"/>
      <c r="K1039" s="97"/>
      <c r="L1039" s="417">
        <f t="shared" si="4"/>
        <v>0</v>
      </c>
      <c r="M1039" s="97"/>
      <c r="N1039" s="97"/>
      <c r="O1039" s="97"/>
      <c r="P1039" s="97"/>
      <c r="Q1039" s="97"/>
      <c r="R1039" s="97"/>
      <c r="S1039" s="97"/>
      <c r="T1039" s="97"/>
      <c r="U1039" s="97"/>
      <c r="V1039" s="97"/>
      <c r="W1039" s="107"/>
      <c r="X1039"/>
      <c r="Y1039"/>
      <c r="Z1039"/>
      <c r="AA1039"/>
      <c r="AB1039"/>
      <c r="AC1039"/>
      <c r="AD1039"/>
      <c r="AE1039"/>
      <c r="AF1039"/>
      <c r="AG1039" s="99"/>
      <c r="AH1039" s="99"/>
      <c r="AI1039" s="99"/>
      <c r="AJ1039" s="99"/>
      <c r="AK1039" s="99"/>
      <c r="AL1039" s="99"/>
      <c r="AM1039" s="99"/>
      <c r="AN1039" s="99"/>
      <c r="AO1039" s="99"/>
      <c r="AP1039" s="99"/>
      <c r="AQ1039" s="99"/>
      <c r="AR1039" s="99"/>
      <c r="AS1039" s="99"/>
      <c r="AT1039" s="99"/>
      <c r="AU1039" s="99"/>
      <c r="AV1039" s="99"/>
      <c r="AW1039" s="99"/>
      <c r="AX1039" s="99"/>
      <c r="AY1039" s="99"/>
      <c r="AZ1039" s="99"/>
      <c r="BA1039" s="99"/>
      <c r="BB1039" s="99"/>
      <c r="BC1039" s="99"/>
      <c r="BD1039" s="99"/>
      <c r="BE1039" s="99"/>
      <c r="BF1039" s="99"/>
    </row>
    <row r="1040" spans="1:58" ht="13" customHeight="1" x14ac:dyDescent="0.25">
      <c r="A1040" s="107"/>
      <c r="B1040" s="107"/>
      <c r="C1040" s="107"/>
      <c r="D1040" s="107"/>
      <c r="E1040" s="107"/>
      <c r="F1040" s="107"/>
      <c r="G1040" s="107"/>
      <c r="H1040" s="97"/>
      <c r="I1040" s="97"/>
      <c r="J1040" s="97"/>
      <c r="K1040" s="97"/>
      <c r="L1040" s="417">
        <f t="shared" si="4"/>
        <v>0</v>
      </c>
      <c r="M1040" s="97"/>
      <c r="N1040" s="97"/>
      <c r="O1040" s="97"/>
      <c r="P1040" s="97"/>
      <c r="Q1040" s="97"/>
      <c r="R1040" s="97"/>
      <c r="S1040" s="97"/>
      <c r="T1040" s="97"/>
      <c r="U1040" s="97"/>
      <c r="V1040" s="97"/>
      <c r="W1040" s="107"/>
      <c r="X1040"/>
      <c r="Y1040"/>
      <c r="Z1040"/>
      <c r="AA1040"/>
      <c r="AB1040"/>
      <c r="AC1040"/>
      <c r="AD1040"/>
      <c r="AE1040"/>
      <c r="AF1040"/>
      <c r="AG1040" s="99"/>
      <c r="AH1040" s="99"/>
      <c r="AI1040" s="99"/>
      <c r="AJ1040" s="99"/>
      <c r="AK1040" s="99"/>
      <c r="AL1040" s="99"/>
      <c r="AM1040" s="99"/>
      <c r="AN1040" s="99"/>
      <c r="AO1040" s="99"/>
      <c r="AP1040" s="99"/>
      <c r="AQ1040" s="99"/>
      <c r="AR1040" s="99"/>
      <c r="AS1040" s="99"/>
      <c r="AT1040" s="99"/>
      <c r="AU1040" s="99"/>
      <c r="AV1040" s="99"/>
      <c r="AW1040" s="99"/>
      <c r="AX1040" s="99"/>
      <c r="AY1040" s="99"/>
      <c r="AZ1040" s="99"/>
      <c r="BA1040" s="99"/>
      <c r="BB1040" s="99"/>
      <c r="BC1040" s="99"/>
      <c r="BD1040" s="99"/>
      <c r="BE1040" s="99"/>
      <c r="BF1040" s="99"/>
    </row>
    <row r="1041" spans="1:58" ht="13" customHeight="1" x14ac:dyDescent="0.25">
      <c r="A1041" s="107"/>
      <c r="B1041" s="107"/>
      <c r="C1041" s="107"/>
      <c r="D1041" s="107"/>
      <c r="E1041" s="107"/>
      <c r="F1041" s="107"/>
      <c r="G1041" s="107"/>
      <c r="H1041" s="97"/>
      <c r="I1041" s="97"/>
      <c r="J1041" s="97"/>
      <c r="K1041" s="97"/>
      <c r="L1041" s="417">
        <f t="shared" si="4"/>
        <v>0</v>
      </c>
      <c r="M1041" s="97"/>
      <c r="N1041" s="97"/>
      <c r="O1041" s="97"/>
      <c r="P1041" s="97"/>
      <c r="Q1041" s="97"/>
      <c r="R1041" s="97"/>
      <c r="S1041" s="97"/>
      <c r="T1041" s="97"/>
      <c r="U1041" s="97"/>
      <c r="V1041" s="97"/>
      <c r="W1041" s="107"/>
      <c r="X1041"/>
      <c r="Y1041"/>
      <c r="Z1041"/>
      <c r="AA1041"/>
      <c r="AB1041"/>
      <c r="AC1041"/>
      <c r="AD1041"/>
      <c r="AE1041"/>
      <c r="AF1041"/>
      <c r="AG1041" s="99"/>
      <c r="AH1041" s="99"/>
      <c r="AI1041" s="99"/>
      <c r="AJ1041" s="99"/>
      <c r="AK1041" s="99"/>
      <c r="AL1041" s="99"/>
      <c r="AM1041" s="99"/>
      <c r="AN1041" s="99"/>
      <c r="AO1041" s="99"/>
      <c r="AP1041" s="99"/>
      <c r="AQ1041" s="99"/>
      <c r="AR1041" s="99"/>
      <c r="AS1041" s="99"/>
      <c r="AT1041" s="99"/>
      <c r="AU1041" s="99"/>
      <c r="AV1041" s="99"/>
      <c r="AW1041" s="99"/>
      <c r="AX1041" s="99"/>
      <c r="AY1041" s="99"/>
      <c r="AZ1041" s="99"/>
      <c r="BA1041" s="99"/>
      <c r="BB1041" s="99"/>
      <c r="BC1041" s="99"/>
      <c r="BD1041" s="99"/>
      <c r="BE1041" s="99"/>
      <c r="BF1041" s="99"/>
    </row>
    <row r="1042" spans="1:58" ht="13" customHeight="1" x14ac:dyDescent="0.25">
      <c r="A1042" s="107"/>
      <c r="B1042" s="107"/>
      <c r="C1042" s="107"/>
      <c r="D1042" s="107"/>
      <c r="E1042" s="107"/>
      <c r="F1042" s="107"/>
      <c r="G1042" s="107"/>
      <c r="H1042" s="97"/>
      <c r="I1042" s="97"/>
      <c r="J1042" s="97"/>
      <c r="K1042" s="97"/>
      <c r="L1042" s="417">
        <f t="shared" si="4"/>
        <v>0</v>
      </c>
      <c r="M1042" s="97"/>
      <c r="N1042" s="97"/>
      <c r="O1042" s="97"/>
      <c r="P1042" s="97"/>
      <c r="Q1042" s="97"/>
      <c r="R1042" s="97"/>
      <c r="S1042" s="97"/>
      <c r="T1042" s="97"/>
      <c r="U1042" s="97"/>
      <c r="V1042" s="97"/>
      <c r="W1042" s="107"/>
      <c r="X1042"/>
      <c r="Y1042"/>
      <c r="Z1042"/>
      <c r="AA1042"/>
      <c r="AB1042"/>
      <c r="AC1042"/>
      <c r="AD1042"/>
      <c r="AE1042"/>
      <c r="AF1042"/>
      <c r="AG1042" s="99"/>
      <c r="AH1042" s="99"/>
      <c r="AI1042" s="99"/>
      <c r="AJ1042" s="99"/>
      <c r="AK1042" s="99"/>
      <c r="AL1042" s="99"/>
      <c r="AM1042" s="99"/>
      <c r="AN1042" s="99"/>
      <c r="AO1042" s="99"/>
      <c r="AP1042" s="99"/>
      <c r="AQ1042" s="99"/>
      <c r="AR1042" s="99"/>
      <c r="AS1042" s="99"/>
      <c r="AT1042" s="99"/>
      <c r="AU1042" s="99"/>
      <c r="AV1042" s="99"/>
      <c r="AW1042" s="99"/>
      <c r="AX1042" s="99"/>
      <c r="AY1042" s="99"/>
      <c r="AZ1042" s="99"/>
      <c r="BA1042" s="99"/>
      <c r="BB1042" s="99"/>
      <c r="BC1042" s="99"/>
      <c r="BD1042" s="99"/>
      <c r="BE1042" s="99"/>
      <c r="BF1042" s="99"/>
    </row>
    <row r="1043" spans="1:58" ht="13" customHeight="1" x14ac:dyDescent="0.25">
      <c r="A1043" s="107"/>
      <c r="B1043" s="107"/>
      <c r="C1043" s="107"/>
      <c r="D1043" s="107"/>
      <c r="E1043" s="107"/>
      <c r="F1043" s="107"/>
      <c r="G1043" s="107"/>
      <c r="H1043" s="97"/>
      <c r="I1043" s="97"/>
      <c r="J1043" s="97"/>
      <c r="K1043" s="97"/>
      <c r="L1043" s="417">
        <f t="shared" si="4"/>
        <v>0</v>
      </c>
      <c r="M1043" s="97"/>
      <c r="N1043" s="97"/>
      <c r="O1043" s="97"/>
      <c r="P1043" s="97"/>
      <c r="Q1043" s="97"/>
      <c r="R1043" s="97"/>
      <c r="S1043" s="97"/>
      <c r="T1043" s="97"/>
      <c r="U1043" s="97"/>
      <c r="V1043" s="97"/>
      <c r="W1043" s="107"/>
      <c r="X1043"/>
      <c r="Y1043"/>
      <c r="Z1043"/>
      <c r="AA1043"/>
      <c r="AB1043"/>
      <c r="AC1043"/>
      <c r="AD1043"/>
      <c r="AE1043"/>
      <c r="AF1043"/>
      <c r="AG1043" s="99"/>
      <c r="AH1043" s="99"/>
      <c r="AI1043" s="99"/>
      <c r="AJ1043" s="99"/>
      <c r="AK1043" s="99"/>
      <c r="AL1043" s="99"/>
      <c r="AM1043" s="99"/>
      <c r="AN1043" s="99"/>
      <c r="AO1043" s="99"/>
      <c r="AP1043" s="99"/>
      <c r="AQ1043" s="99"/>
      <c r="AR1043" s="99"/>
      <c r="AS1043" s="99"/>
      <c r="AT1043" s="99"/>
      <c r="AU1043" s="99"/>
      <c r="AV1043" s="99"/>
      <c r="AW1043" s="99"/>
      <c r="AX1043" s="99"/>
      <c r="AY1043" s="99"/>
      <c r="AZ1043" s="99"/>
      <c r="BA1043" s="99"/>
      <c r="BB1043" s="99"/>
      <c r="BC1043" s="99"/>
      <c r="BD1043" s="99"/>
      <c r="BE1043" s="99"/>
      <c r="BF1043" s="99"/>
    </row>
    <row r="1044" spans="1:58" ht="13" customHeight="1" x14ac:dyDescent="0.25">
      <c r="A1044" s="107"/>
      <c r="B1044" s="107"/>
      <c r="C1044" s="107"/>
      <c r="D1044" s="107"/>
      <c r="E1044" s="107"/>
      <c r="F1044" s="107"/>
      <c r="G1044" s="107"/>
      <c r="H1044" s="97"/>
      <c r="I1044" s="97"/>
      <c r="J1044" s="97"/>
      <c r="K1044" s="97"/>
      <c r="L1044" s="417">
        <f t="shared" si="4"/>
        <v>0</v>
      </c>
      <c r="M1044" s="97"/>
      <c r="N1044" s="97"/>
      <c r="O1044" s="97"/>
      <c r="P1044" s="97"/>
      <c r="Q1044" s="97"/>
      <c r="R1044" s="97"/>
      <c r="S1044" s="97"/>
      <c r="T1044" s="97"/>
      <c r="U1044" s="97"/>
      <c r="V1044" s="97"/>
      <c r="W1044" s="107"/>
      <c r="X1044"/>
      <c r="Y1044"/>
      <c r="Z1044"/>
      <c r="AA1044"/>
      <c r="AB1044"/>
      <c r="AC1044"/>
      <c r="AD1044"/>
      <c r="AE1044"/>
      <c r="AF1044"/>
      <c r="AG1044" s="99"/>
      <c r="AH1044" s="99"/>
      <c r="AI1044" s="99"/>
      <c r="AJ1044" s="99"/>
      <c r="AK1044" s="99"/>
      <c r="AL1044" s="99"/>
      <c r="AM1044" s="99"/>
      <c r="AN1044" s="99"/>
      <c r="AO1044" s="99"/>
      <c r="AP1044" s="99"/>
      <c r="AQ1044" s="99"/>
      <c r="AR1044" s="99"/>
      <c r="AS1044" s="99"/>
      <c r="AT1044" s="99"/>
      <c r="AU1044" s="99"/>
      <c r="AV1044" s="99"/>
      <c r="AW1044" s="99"/>
      <c r="AX1044" s="99"/>
      <c r="AY1044" s="99"/>
      <c r="AZ1044" s="99"/>
      <c r="BA1044" s="99"/>
      <c r="BB1044" s="99"/>
      <c r="BC1044" s="99"/>
      <c r="BD1044" s="99"/>
      <c r="BE1044" s="99"/>
      <c r="BF1044" s="99"/>
    </row>
    <row r="1045" spans="1:58" ht="13" customHeight="1" x14ac:dyDescent="0.25">
      <c r="A1045" s="107"/>
      <c r="B1045" s="107"/>
      <c r="C1045" s="107"/>
      <c r="D1045" s="107"/>
      <c r="E1045" s="107"/>
      <c r="F1045" s="107"/>
      <c r="G1045" s="107"/>
      <c r="H1045" s="97"/>
      <c r="I1045" s="97"/>
      <c r="J1045" s="97"/>
      <c r="K1045" s="97"/>
      <c r="L1045" s="417">
        <f t="shared" si="4"/>
        <v>0</v>
      </c>
      <c r="M1045" s="97"/>
      <c r="N1045" s="97"/>
      <c r="O1045" s="97"/>
      <c r="P1045" s="97"/>
      <c r="Q1045" s="97"/>
      <c r="R1045" s="97"/>
      <c r="S1045" s="97"/>
      <c r="T1045" s="97"/>
      <c r="U1045" s="97"/>
      <c r="V1045" s="97"/>
      <c r="W1045" s="107"/>
      <c r="X1045"/>
      <c r="Y1045"/>
      <c r="Z1045"/>
      <c r="AA1045"/>
      <c r="AB1045"/>
      <c r="AC1045"/>
      <c r="AD1045"/>
      <c r="AE1045"/>
      <c r="AF1045"/>
      <c r="AG1045" s="99"/>
      <c r="AH1045" s="99"/>
      <c r="AI1045" s="99"/>
      <c r="AJ1045" s="99"/>
      <c r="AK1045" s="99"/>
      <c r="AL1045" s="99"/>
      <c r="AM1045" s="99"/>
      <c r="AN1045" s="99"/>
      <c r="AO1045" s="99"/>
      <c r="AP1045" s="99"/>
      <c r="AQ1045" s="99"/>
      <c r="AR1045" s="99"/>
      <c r="AS1045" s="99"/>
      <c r="AT1045" s="99"/>
      <c r="AU1045" s="99"/>
      <c r="AV1045" s="99"/>
      <c r="AW1045" s="99"/>
      <c r="AX1045" s="99"/>
      <c r="AY1045" s="99"/>
      <c r="AZ1045" s="99"/>
      <c r="BA1045" s="99"/>
      <c r="BB1045" s="99"/>
      <c r="BC1045" s="99"/>
      <c r="BD1045" s="99"/>
      <c r="BE1045" s="99"/>
      <c r="BF1045" s="99"/>
    </row>
    <row r="1046" spans="1:58" ht="13" customHeight="1" x14ac:dyDescent="0.25">
      <c r="A1046" s="107"/>
      <c r="B1046" s="107"/>
      <c r="C1046" s="107"/>
      <c r="D1046" s="107"/>
      <c r="E1046" s="107"/>
      <c r="F1046" s="107"/>
      <c r="G1046" s="107"/>
      <c r="H1046" s="97"/>
      <c r="I1046" s="97"/>
      <c r="J1046" s="97"/>
      <c r="K1046" s="97"/>
      <c r="L1046" s="417">
        <f t="shared" si="4"/>
        <v>0</v>
      </c>
      <c r="M1046" s="97"/>
      <c r="N1046" s="97"/>
      <c r="O1046" s="97"/>
      <c r="P1046" s="97"/>
      <c r="Q1046" s="97"/>
      <c r="R1046" s="97"/>
      <c r="S1046" s="97"/>
      <c r="T1046" s="97"/>
      <c r="U1046" s="97"/>
      <c r="V1046" s="97"/>
      <c r="W1046" s="107"/>
      <c r="X1046"/>
      <c r="Y1046"/>
      <c r="Z1046"/>
      <c r="AA1046"/>
      <c r="AB1046"/>
      <c r="AC1046"/>
      <c r="AD1046"/>
      <c r="AE1046"/>
      <c r="AF1046"/>
      <c r="AG1046" s="99"/>
      <c r="AH1046" s="99"/>
      <c r="AI1046" s="99"/>
      <c r="AJ1046" s="99"/>
      <c r="AK1046" s="99"/>
      <c r="AL1046" s="99"/>
      <c r="AM1046" s="99"/>
      <c r="AN1046" s="99"/>
      <c r="AO1046" s="99"/>
      <c r="AP1046" s="99"/>
      <c r="AQ1046" s="99"/>
      <c r="AR1046" s="99"/>
      <c r="AS1046" s="99"/>
      <c r="AT1046" s="99"/>
      <c r="AU1046" s="99"/>
      <c r="AV1046" s="99"/>
      <c r="AW1046" s="99"/>
      <c r="AX1046" s="99"/>
      <c r="AY1046" s="99"/>
      <c r="AZ1046" s="99"/>
      <c r="BA1046" s="99"/>
      <c r="BB1046" s="99"/>
      <c r="BC1046" s="99"/>
      <c r="BD1046" s="99"/>
      <c r="BE1046" s="99"/>
      <c r="BF1046" s="99"/>
    </row>
    <row r="1047" spans="1:58" ht="13" customHeight="1" x14ac:dyDescent="0.25">
      <c r="A1047" s="107"/>
      <c r="B1047" s="107"/>
      <c r="C1047" s="107"/>
      <c r="D1047" s="107"/>
      <c r="E1047" s="107"/>
      <c r="F1047" s="107"/>
      <c r="G1047" s="107"/>
      <c r="H1047" s="97"/>
      <c r="I1047" s="97"/>
      <c r="J1047" s="97"/>
      <c r="K1047" s="97"/>
      <c r="L1047" s="417">
        <f t="shared" si="4"/>
        <v>0</v>
      </c>
      <c r="M1047" s="97"/>
      <c r="N1047" s="97"/>
      <c r="O1047" s="97"/>
      <c r="P1047" s="97"/>
      <c r="Q1047" s="97"/>
      <c r="R1047" s="97"/>
      <c r="S1047" s="97"/>
      <c r="T1047" s="97"/>
      <c r="U1047" s="97"/>
      <c r="V1047" s="97"/>
      <c r="W1047" s="107"/>
      <c r="X1047"/>
      <c r="Y1047"/>
      <c r="Z1047"/>
      <c r="AA1047"/>
      <c r="AB1047"/>
      <c r="AC1047"/>
      <c r="AD1047"/>
      <c r="AE1047"/>
      <c r="AF1047"/>
      <c r="AG1047" s="99"/>
      <c r="AH1047" s="99"/>
      <c r="AI1047" s="99"/>
      <c r="AJ1047" s="99"/>
      <c r="AK1047" s="99"/>
      <c r="AL1047" s="99"/>
      <c r="AM1047" s="99"/>
      <c r="AN1047" s="99"/>
      <c r="AO1047" s="99"/>
      <c r="AP1047" s="99"/>
      <c r="AQ1047" s="99"/>
      <c r="AR1047" s="99"/>
      <c r="AS1047" s="99"/>
      <c r="AT1047" s="99"/>
      <c r="AU1047" s="99"/>
      <c r="AV1047" s="99"/>
      <c r="AW1047" s="99"/>
      <c r="AX1047" s="99"/>
      <c r="AY1047" s="99"/>
      <c r="AZ1047" s="99"/>
      <c r="BA1047" s="99"/>
      <c r="BB1047" s="99"/>
      <c r="BC1047" s="99"/>
      <c r="BD1047" s="99"/>
      <c r="BE1047" s="99"/>
      <c r="BF1047" s="99"/>
    </row>
    <row r="1048" spans="1:58" ht="13" customHeight="1" x14ac:dyDescent="0.25">
      <c r="A1048" s="107"/>
      <c r="B1048" s="107"/>
      <c r="C1048" s="107"/>
      <c r="D1048" s="107"/>
      <c r="E1048" s="107"/>
      <c r="F1048" s="107"/>
      <c r="G1048" s="107"/>
      <c r="H1048" s="97"/>
      <c r="I1048" s="97"/>
      <c r="J1048" s="97"/>
      <c r="K1048" s="97"/>
      <c r="L1048" s="417">
        <f t="shared" si="4"/>
        <v>0</v>
      </c>
      <c r="M1048" s="97"/>
      <c r="N1048" s="97"/>
      <c r="O1048" s="97"/>
      <c r="P1048" s="97"/>
      <c r="Q1048" s="97"/>
      <c r="R1048" s="97"/>
      <c r="S1048" s="97"/>
      <c r="T1048" s="97"/>
      <c r="U1048" s="97"/>
      <c r="V1048" s="97"/>
      <c r="W1048" s="107"/>
      <c r="X1048"/>
      <c r="Y1048"/>
      <c r="Z1048"/>
      <c r="AA1048"/>
      <c r="AB1048"/>
      <c r="AC1048"/>
      <c r="AD1048"/>
      <c r="AE1048"/>
      <c r="AF1048"/>
      <c r="AG1048" s="99"/>
      <c r="AH1048" s="99"/>
      <c r="AI1048" s="99"/>
      <c r="AJ1048" s="99"/>
      <c r="AK1048" s="99"/>
      <c r="AL1048" s="99"/>
      <c r="AM1048" s="99"/>
      <c r="AN1048" s="99"/>
      <c r="AO1048" s="99"/>
      <c r="AP1048" s="99"/>
      <c r="AQ1048" s="99"/>
      <c r="AR1048" s="99"/>
      <c r="AS1048" s="99"/>
      <c r="AT1048" s="99"/>
      <c r="AU1048" s="99"/>
      <c r="AV1048" s="99"/>
      <c r="AW1048" s="99"/>
      <c r="AX1048" s="99"/>
      <c r="AY1048" s="99"/>
      <c r="AZ1048" s="99"/>
      <c r="BA1048" s="99"/>
      <c r="BB1048" s="99"/>
      <c r="BC1048" s="99"/>
      <c r="BD1048" s="99"/>
      <c r="BE1048" s="99"/>
      <c r="BF1048" s="99"/>
    </row>
    <row r="1049" spans="1:58" ht="13" customHeight="1" x14ac:dyDescent="0.25">
      <c r="A1049" s="107"/>
      <c r="B1049" s="107"/>
      <c r="C1049" s="107"/>
      <c r="D1049" s="107"/>
      <c r="E1049" s="107"/>
      <c r="F1049" s="107"/>
      <c r="G1049" s="107"/>
      <c r="H1049" s="97"/>
      <c r="I1049" s="97"/>
      <c r="J1049" s="97"/>
      <c r="K1049" s="97"/>
      <c r="L1049" s="417">
        <f t="shared" si="4"/>
        <v>0</v>
      </c>
      <c r="M1049" s="97"/>
      <c r="N1049" s="97"/>
      <c r="O1049" s="97"/>
      <c r="P1049" s="97"/>
      <c r="Q1049" s="97"/>
      <c r="R1049" s="97"/>
      <c r="S1049" s="97"/>
      <c r="T1049" s="97"/>
      <c r="U1049" s="97"/>
      <c r="V1049" s="97"/>
      <c r="W1049" s="107"/>
      <c r="X1049"/>
      <c r="Y1049"/>
      <c r="Z1049"/>
      <c r="AA1049"/>
      <c r="AB1049"/>
      <c r="AC1049"/>
      <c r="AD1049"/>
      <c r="AE1049"/>
      <c r="AF1049"/>
      <c r="AG1049" s="99"/>
      <c r="AH1049" s="99"/>
      <c r="AI1049" s="99"/>
      <c r="AJ1049" s="99"/>
      <c r="AK1049" s="99"/>
      <c r="AL1049" s="99"/>
      <c r="AM1049" s="99"/>
      <c r="AN1049" s="99"/>
      <c r="AO1049" s="99"/>
      <c r="AP1049" s="99"/>
      <c r="AQ1049" s="99"/>
      <c r="AR1049" s="99"/>
      <c r="AS1049" s="99"/>
      <c r="AT1049" s="99"/>
      <c r="AU1049" s="99"/>
      <c r="AV1049" s="99"/>
      <c r="AW1049" s="99"/>
      <c r="AX1049" s="99"/>
      <c r="AY1049" s="99"/>
      <c r="AZ1049" s="99"/>
      <c r="BA1049" s="99"/>
      <c r="BB1049" s="99"/>
      <c r="BC1049" s="99"/>
      <c r="BD1049" s="99"/>
      <c r="BE1049" s="99"/>
      <c r="BF1049" s="99"/>
    </row>
    <row r="1050" spans="1:58" ht="13" customHeight="1" x14ac:dyDescent="0.25">
      <c r="A1050" s="107"/>
      <c r="B1050" s="107"/>
      <c r="C1050" s="107"/>
      <c r="D1050" s="107"/>
      <c r="E1050" s="107"/>
      <c r="F1050" s="107"/>
      <c r="G1050" s="107"/>
      <c r="H1050" s="97"/>
      <c r="I1050" s="97"/>
      <c r="J1050" s="97"/>
      <c r="K1050" s="97"/>
      <c r="L1050" s="417">
        <f t="shared" si="4"/>
        <v>0</v>
      </c>
      <c r="M1050" s="97"/>
      <c r="N1050" s="97"/>
      <c r="O1050" s="97"/>
      <c r="P1050" s="97"/>
      <c r="Q1050" s="97"/>
      <c r="R1050" s="97"/>
      <c r="S1050" s="97"/>
      <c r="T1050" s="97"/>
      <c r="U1050" s="97"/>
      <c r="V1050" s="97"/>
      <c r="W1050" s="107"/>
      <c r="X1050"/>
      <c r="Y1050"/>
      <c r="Z1050"/>
      <c r="AA1050"/>
      <c r="AB1050"/>
      <c r="AC1050"/>
      <c r="AD1050"/>
      <c r="AE1050"/>
      <c r="AF1050"/>
      <c r="AG1050" s="99"/>
      <c r="AH1050" s="99"/>
      <c r="AI1050" s="99"/>
      <c r="AJ1050" s="99"/>
      <c r="AK1050" s="99"/>
      <c r="AL1050" s="99"/>
      <c r="AM1050" s="99"/>
      <c r="AN1050" s="99"/>
      <c r="AO1050" s="99"/>
      <c r="AP1050" s="99"/>
      <c r="AQ1050" s="99"/>
      <c r="AR1050" s="99"/>
      <c r="AS1050" s="99"/>
      <c r="AT1050" s="99"/>
      <c r="AU1050" s="99"/>
      <c r="AV1050" s="99"/>
      <c r="AW1050" s="99"/>
      <c r="AX1050" s="99"/>
      <c r="AY1050" s="99"/>
      <c r="AZ1050" s="99"/>
      <c r="BA1050" s="99"/>
      <c r="BB1050" s="99"/>
      <c r="BC1050" s="99"/>
      <c r="BD1050" s="99"/>
      <c r="BE1050" s="99"/>
      <c r="BF1050" s="99"/>
    </row>
    <row r="1051" spans="1:58" ht="13" customHeight="1" x14ac:dyDescent="0.25">
      <c r="A1051" s="107"/>
      <c r="B1051" s="107"/>
      <c r="C1051" s="107"/>
      <c r="D1051" s="107"/>
      <c r="E1051" s="107"/>
      <c r="F1051" s="107"/>
      <c r="G1051" s="107"/>
      <c r="H1051" s="97"/>
      <c r="I1051" s="97"/>
      <c r="J1051" s="97"/>
      <c r="K1051" s="97"/>
      <c r="L1051" s="417">
        <f t="shared" si="4"/>
        <v>0</v>
      </c>
      <c r="M1051" s="97"/>
      <c r="N1051" s="97"/>
      <c r="O1051" s="97"/>
      <c r="P1051" s="97"/>
      <c r="Q1051" s="97"/>
      <c r="R1051" s="97"/>
      <c r="S1051" s="97"/>
      <c r="T1051" s="97"/>
      <c r="U1051" s="97"/>
      <c r="V1051" s="97"/>
      <c r="W1051" s="107"/>
      <c r="X1051"/>
      <c r="Y1051"/>
      <c r="Z1051"/>
      <c r="AA1051"/>
      <c r="AB1051"/>
      <c r="AC1051"/>
      <c r="AD1051"/>
      <c r="AE1051"/>
      <c r="AF1051"/>
      <c r="AG1051" s="99"/>
      <c r="AH1051" s="99"/>
      <c r="AI1051" s="99"/>
      <c r="AJ1051" s="99"/>
      <c r="AK1051" s="99"/>
      <c r="AL1051" s="99"/>
      <c r="AM1051" s="99"/>
      <c r="AN1051" s="99"/>
      <c r="AO1051" s="99"/>
      <c r="AP1051" s="99"/>
      <c r="AQ1051" s="99"/>
      <c r="AR1051" s="99"/>
      <c r="AS1051" s="99"/>
      <c r="AT1051" s="99"/>
      <c r="AU1051" s="99"/>
      <c r="AV1051" s="99"/>
      <c r="AW1051" s="99"/>
      <c r="AX1051" s="99"/>
      <c r="AY1051" s="99"/>
      <c r="AZ1051" s="99"/>
      <c r="BA1051" s="99"/>
      <c r="BB1051" s="99"/>
      <c r="BC1051" s="99"/>
      <c r="BD1051" s="99"/>
      <c r="BE1051" s="99"/>
      <c r="BF1051" s="99"/>
    </row>
    <row r="1052" spans="1:58" ht="13" customHeight="1" x14ac:dyDescent="0.25">
      <c r="A1052" s="107"/>
      <c r="B1052" s="107"/>
      <c r="C1052" s="107"/>
      <c r="D1052" s="107"/>
      <c r="E1052" s="107"/>
      <c r="F1052" s="107"/>
      <c r="G1052" s="107"/>
      <c r="H1052" s="97"/>
      <c r="I1052" s="97"/>
      <c r="J1052" s="97"/>
      <c r="K1052" s="97"/>
      <c r="L1052" s="417">
        <f t="shared" si="4"/>
        <v>0</v>
      </c>
      <c r="M1052" s="97"/>
      <c r="N1052" s="97"/>
      <c r="O1052" s="97"/>
      <c r="P1052" s="97"/>
      <c r="Q1052" s="97"/>
      <c r="R1052" s="97"/>
      <c r="S1052" s="97"/>
      <c r="T1052" s="97"/>
      <c r="U1052" s="97"/>
      <c r="V1052" s="97"/>
      <c r="W1052" s="107"/>
      <c r="X1052"/>
      <c r="Y1052"/>
      <c r="Z1052"/>
      <c r="AA1052"/>
      <c r="AB1052"/>
      <c r="AC1052"/>
      <c r="AD1052"/>
      <c r="AE1052"/>
      <c r="AF1052"/>
      <c r="AG1052" s="99"/>
      <c r="AH1052" s="99"/>
      <c r="AI1052" s="99"/>
      <c r="AJ1052" s="99"/>
      <c r="AK1052" s="99"/>
      <c r="AL1052" s="99"/>
      <c r="AM1052" s="99"/>
      <c r="AN1052" s="99"/>
      <c r="AO1052" s="99"/>
      <c r="AP1052" s="99"/>
      <c r="AQ1052" s="99"/>
      <c r="AR1052" s="99"/>
      <c r="AS1052" s="99"/>
      <c r="AT1052" s="99"/>
      <c r="AU1052" s="99"/>
      <c r="AV1052" s="99"/>
      <c r="AW1052" s="99"/>
      <c r="AX1052" s="99"/>
      <c r="AY1052" s="99"/>
      <c r="AZ1052" s="99"/>
      <c r="BA1052" s="99"/>
      <c r="BB1052" s="99"/>
      <c r="BC1052" s="99"/>
      <c r="BD1052" s="99"/>
      <c r="BE1052" s="99"/>
      <c r="BF1052" s="99"/>
    </row>
    <row r="1053" spans="1:58" ht="13" customHeight="1" x14ac:dyDescent="0.25">
      <c r="A1053" s="107"/>
      <c r="B1053" s="107"/>
      <c r="C1053" s="107"/>
      <c r="D1053" s="107"/>
      <c r="E1053" s="107"/>
      <c r="F1053" s="107"/>
      <c r="G1053" s="107"/>
      <c r="H1053" s="97"/>
      <c r="I1053" s="97"/>
      <c r="J1053" s="97"/>
      <c r="K1053" s="97"/>
      <c r="L1053" s="417">
        <f t="shared" si="4"/>
        <v>0</v>
      </c>
      <c r="M1053" s="97"/>
      <c r="N1053" s="97"/>
      <c r="O1053" s="97"/>
      <c r="P1053" s="97"/>
      <c r="Q1053" s="97"/>
      <c r="R1053" s="97"/>
      <c r="S1053" s="97"/>
      <c r="T1053" s="97"/>
      <c r="U1053" s="97"/>
      <c r="V1053" s="97"/>
      <c r="W1053" s="107"/>
      <c r="X1053"/>
      <c r="Y1053"/>
      <c r="Z1053"/>
      <c r="AA1053"/>
      <c r="AB1053"/>
      <c r="AC1053"/>
      <c r="AD1053"/>
      <c r="AE1053"/>
      <c r="AF1053"/>
      <c r="AG1053" s="99"/>
      <c r="AH1053" s="99"/>
      <c r="AI1053" s="99"/>
      <c r="AJ1053" s="99"/>
      <c r="AK1053" s="99"/>
      <c r="AL1053" s="99"/>
      <c r="AM1053" s="99"/>
      <c r="AN1053" s="99"/>
      <c r="AO1053" s="99"/>
      <c r="AP1053" s="99"/>
      <c r="AQ1053" s="99"/>
      <c r="AR1053" s="99"/>
      <c r="AS1053" s="99"/>
      <c r="AT1053" s="99"/>
      <c r="AU1053" s="99"/>
      <c r="AV1053" s="99"/>
      <c r="AW1053" s="99"/>
      <c r="AX1053" s="99"/>
      <c r="AY1053" s="99"/>
      <c r="AZ1053" s="99"/>
      <c r="BA1053" s="99"/>
      <c r="BB1053" s="99"/>
      <c r="BC1053" s="99"/>
      <c r="BD1053" s="99"/>
      <c r="BE1053" s="99"/>
      <c r="BF1053" s="99"/>
    </row>
    <row r="1054" spans="1:58" ht="13" customHeight="1" x14ac:dyDescent="0.25">
      <c r="A1054" s="107"/>
      <c r="B1054" s="107"/>
      <c r="C1054" s="107"/>
      <c r="D1054" s="107"/>
      <c r="E1054" s="107"/>
      <c r="F1054" s="107"/>
      <c r="G1054" s="107"/>
      <c r="H1054" s="97"/>
      <c r="I1054" s="97"/>
      <c r="J1054" s="97"/>
      <c r="K1054" s="97"/>
      <c r="L1054" s="417">
        <f t="shared" si="4"/>
        <v>0</v>
      </c>
      <c r="M1054" s="97"/>
      <c r="N1054" s="97"/>
      <c r="O1054" s="97"/>
      <c r="P1054" s="97"/>
      <c r="Q1054" s="97"/>
      <c r="R1054" s="97"/>
      <c r="S1054" s="97"/>
      <c r="T1054" s="97"/>
      <c r="U1054" s="97"/>
      <c r="V1054" s="97"/>
      <c r="W1054" s="107"/>
      <c r="X1054"/>
      <c r="Y1054"/>
      <c r="Z1054"/>
      <c r="AA1054"/>
      <c r="AB1054"/>
      <c r="AC1054"/>
      <c r="AD1054"/>
      <c r="AE1054"/>
      <c r="AF1054"/>
      <c r="AG1054" s="99"/>
      <c r="AH1054" s="99"/>
      <c r="AI1054" s="99"/>
      <c r="AJ1054" s="99"/>
      <c r="AK1054" s="99"/>
      <c r="AL1054" s="99"/>
      <c r="AM1054" s="99"/>
      <c r="AN1054" s="99"/>
      <c r="AO1054" s="99"/>
      <c r="AP1054" s="99"/>
      <c r="AQ1054" s="99"/>
      <c r="AR1054" s="99"/>
      <c r="AS1054" s="99"/>
      <c r="AT1054" s="99"/>
      <c r="AU1054" s="99"/>
      <c r="AV1054" s="99"/>
      <c r="AW1054" s="99"/>
      <c r="AX1054" s="99"/>
      <c r="AY1054" s="99"/>
      <c r="AZ1054" s="99"/>
      <c r="BA1054" s="99"/>
      <c r="BB1054" s="99"/>
      <c r="BC1054" s="99"/>
      <c r="BD1054" s="99"/>
      <c r="BE1054" s="99"/>
      <c r="BF1054" s="99"/>
    </row>
    <row r="1055" spans="1:58" ht="13" customHeight="1" x14ac:dyDescent="0.25">
      <c r="A1055" s="107"/>
      <c r="B1055" s="107"/>
      <c r="C1055" s="107"/>
      <c r="D1055" s="107"/>
      <c r="E1055" s="107"/>
      <c r="F1055" s="107"/>
      <c r="G1055" s="107"/>
      <c r="H1055" s="97"/>
      <c r="I1055" s="97"/>
      <c r="J1055" s="97"/>
      <c r="K1055" s="97"/>
      <c r="L1055" s="417">
        <f t="shared" si="4"/>
        <v>0</v>
      </c>
      <c r="M1055" s="97"/>
      <c r="N1055" s="97"/>
      <c r="O1055" s="97"/>
      <c r="P1055" s="97"/>
      <c r="Q1055" s="97"/>
      <c r="R1055" s="97"/>
      <c r="S1055" s="97"/>
      <c r="T1055" s="97"/>
      <c r="U1055" s="97"/>
      <c r="V1055" s="97"/>
      <c r="W1055" s="107"/>
      <c r="X1055"/>
      <c r="Y1055"/>
      <c r="Z1055"/>
      <c r="AA1055"/>
      <c r="AB1055"/>
      <c r="AC1055"/>
      <c r="AD1055"/>
      <c r="AE1055"/>
      <c r="AF1055"/>
      <c r="AG1055" s="99"/>
      <c r="AH1055" s="99"/>
      <c r="AI1055" s="99"/>
      <c r="AJ1055" s="99"/>
      <c r="AK1055" s="99"/>
      <c r="AL1055" s="99"/>
      <c r="AM1055" s="99"/>
      <c r="AN1055" s="99"/>
      <c r="AO1055" s="99"/>
      <c r="AP1055" s="99"/>
      <c r="AQ1055" s="99"/>
      <c r="AR1055" s="99"/>
      <c r="AS1055" s="99"/>
      <c r="AT1055" s="99"/>
      <c r="AU1055" s="99"/>
      <c r="AV1055" s="99"/>
      <c r="AW1055" s="99"/>
      <c r="AX1055" s="99"/>
      <c r="AY1055" s="99"/>
      <c r="AZ1055" s="99"/>
      <c r="BA1055" s="99"/>
      <c r="BB1055" s="99"/>
      <c r="BC1055" s="99"/>
      <c r="BD1055" s="99"/>
      <c r="BE1055" s="99"/>
      <c r="BF1055" s="99"/>
    </row>
    <row r="1056" spans="1:58" ht="13" customHeight="1" x14ac:dyDescent="0.25">
      <c r="A1056" s="107"/>
      <c r="B1056" s="107"/>
      <c r="C1056" s="107"/>
      <c r="D1056" s="107"/>
      <c r="E1056" s="107"/>
      <c r="F1056" s="107"/>
      <c r="G1056" s="107"/>
      <c r="H1056" s="97"/>
      <c r="I1056" s="97"/>
      <c r="J1056" s="97"/>
      <c r="K1056" s="97"/>
      <c r="L1056" s="417">
        <f t="shared" si="4"/>
        <v>0</v>
      </c>
      <c r="M1056" s="97"/>
      <c r="N1056" s="97"/>
      <c r="O1056" s="97"/>
      <c r="P1056" s="97"/>
      <c r="Q1056" s="97"/>
      <c r="R1056" s="97"/>
      <c r="S1056" s="97"/>
      <c r="T1056" s="97"/>
      <c r="U1056" s="97"/>
      <c r="V1056" s="97"/>
      <c r="W1056" s="107"/>
      <c r="X1056"/>
      <c r="Y1056"/>
      <c r="Z1056"/>
      <c r="AA1056"/>
      <c r="AB1056"/>
      <c r="AC1056"/>
      <c r="AD1056"/>
      <c r="AE1056"/>
      <c r="AF1056"/>
      <c r="AG1056" s="99"/>
      <c r="AH1056" s="99"/>
      <c r="AI1056" s="99"/>
      <c r="AJ1056" s="99"/>
      <c r="AK1056" s="99"/>
      <c r="AL1056" s="99"/>
      <c r="AM1056" s="99"/>
      <c r="AN1056" s="99"/>
      <c r="AO1056" s="99"/>
      <c r="AP1056" s="99"/>
      <c r="AQ1056" s="99"/>
      <c r="AR1056" s="99"/>
      <c r="AS1056" s="99"/>
      <c r="AT1056" s="99"/>
      <c r="AU1056" s="99"/>
      <c r="AV1056" s="99"/>
      <c r="AW1056" s="99"/>
      <c r="AX1056" s="99"/>
      <c r="AY1056" s="99"/>
      <c r="AZ1056" s="99"/>
      <c r="BA1056" s="99"/>
      <c r="BB1056" s="99"/>
      <c r="BC1056" s="99"/>
      <c r="BD1056" s="99"/>
      <c r="BE1056" s="99"/>
      <c r="BF1056" s="99"/>
    </row>
    <row r="1057" spans="1:58" ht="13" customHeight="1" x14ac:dyDescent="0.25">
      <c r="A1057" s="107"/>
      <c r="B1057" s="107"/>
      <c r="C1057" s="107"/>
      <c r="D1057" s="107"/>
      <c r="E1057" s="107"/>
      <c r="F1057" s="107"/>
      <c r="G1057" s="107"/>
      <c r="H1057" s="97"/>
      <c r="I1057" s="97"/>
      <c r="J1057" s="97"/>
      <c r="K1057" s="97"/>
      <c r="L1057" s="417">
        <f t="shared" si="4"/>
        <v>0</v>
      </c>
      <c r="M1057" s="97"/>
      <c r="N1057" s="97"/>
      <c r="O1057" s="97"/>
      <c r="P1057" s="97"/>
      <c r="Q1057" s="97"/>
      <c r="R1057" s="97"/>
      <c r="S1057" s="97"/>
      <c r="T1057" s="97"/>
      <c r="U1057" s="97"/>
      <c r="V1057" s="97"/>
      <c r="W1057" s="107"/>
      <c r="X1057"/>
      <c r="Y1057"/>
      <c r="Z1057"/>
      <c r="AA1057"/>
      <c r="AB1057"/>
      <c r="AC1057"/>
      <c r="AD1057"/>
      <c r="AE1057"/>
      <c r="AF1057"/>
      <c r="AG1057" s="99"/>
      <c r="AH1057" s="99"/>
      <c r="AI1057" s="99"/>
      <c r="AJ1057" s="99"/>
      <c r="AK1057" s="99"/>
      <c r="AL1057" s="99"/>
      <c r="AM1057" s="99"/>
      <c r="AN1057" s="99"/>
      <c r="AO1057" s="99"/>
      <c r="AP1057" s="99"/>
      <c r="AQ1057" s="99"/>
      <c r="AR1057" s="99"/>
      <c r="AS1057" s="99"/>
      <c r="AT1057" s="99"/>
      <c r="AU1057" s="99"/>
      <c r="AV1057" s="99"/>
      <c r="AW1057" s="99"/>
      <c r="AX1057" s="99"/>
      <c r="AY1057" s="99"/>
      <c r="AZ1057" s="99"/>
      <c r="BA1057" s="99"/>
      <c r="BB1057" s="99"/>
      <c r="BC1057" s="99"/>
      <c r="BD1057" s="99"/>
      <c r="BE1057" s="99"/>
      <c r="BF1057" s="99"/>
    </row>
    <row r="1058" spans="1:58" ht="13" customHeight="1" x14ac:dyDescent="0.25">
      <c r="A1058" s="107"/>
      <c r="B1058" s="107"/>
      <c r="C1058" s="107"/>
      <c r="D1058" s="107"/>
      <c r="E1058" s="107"/>
      <c r="F1058" s="107"/>
      <c r="G1058" s="107"/>
      <c r="H1058" s="97"/>
      <c r="I1058" s="97"/>
      <c r="J1058" s="97"/>
      <c r="K1058" s="97"/>
      <c r="L1058" s="417">
        <f t="shared" si="4"/>
        <v>0</v>
      </c>
      <c r="M1058" s="97"/>
      <c r="N1058" s="97"/>
      <c r="O1058" s="97"/>
      <c r="P1058" s="97"/>
      <c r="Q1058" s="97"/>
      <c r="R1058" s="97"/>
      <c r="S1058" s="97"/>
      <c r="T1058" s="97"/>
      <c r="U1058" s="97"/>
      <c r="V1058" s="97"/>
      <c r="W1058" s="107"/>
      <c r="X1058"/>
      <c r="Y1058"/>
      <c r="Z1058"/>
      <c r="AA1058"/>
      <c r="AB1058"/>
      <c r="AC1058"/>
      <c r="AD1058"/>
      <c r="AE1058"/>
      <c r="AF1058"/>
      <c r="AG1058" s="99"/>
      <c r="AH1058" s="99"/>
      <c r="AI1058" s="99"/>
      <c r="AJ1058" s="99"/>
      <c r="AK1058" s="99"/>
      <c r="AL1058" s="99"/>
      <c r="AM1058" s="99"/>
      <c r="AN1058" s="99"/>
      <c r="AO1058" s="99"/>
      <c r="AP1058" s="99"/>
      <c r="AQ1058" s="99"/>
      <c r="AR1058" s="99"/>
      <c r="AS1058" s="99"/>
      <c r="AT1058" s="99"/>
      <c r="AU1058" s="99"/>
      <c r="AV1058" s="99"/>
      <c r="AW1058" s="99"/>
      <c r="AX1058" s="99"/>
      <c r="AY1058" s="99"/>
      <c r="AZ1058" s="99"/>
      <c r="BA1058" s="99"/>
      <c r="BB1058" s="99"/>
      <c r="BC1058" s="99"/>
      <c r="BD1058" s="99"/>
      <c r="BE1058" s="99"/>
      <c r="BF1058" s="99"/>
    </row>
    <row r="1059" spans="1:58" ht="13" customHeight="1" x14ac:dyDescent="0.25">
      <c r="A1059" s="107"/>
      <c r="B1059" s="107"/>
      <c r="C1059" s="107"/>
      <c r="D1059" s="107"/>
      <c r="E1059" s="107"/>
      <c r="F1059" s="107"/>
      <c r="G1059" s="107"/>
      <c r="H1059" s="97"/>
      <c r="I1059" s="97"/>
      <c r="J1059" s="97"/>
      <c r="K1059" s="97"/>
      <c r="L1059" s="417">
        <f t="shared" si="4"/>
        <v>0</v>
      </c>
      <c r="M1059" s="97"/>
      <c r="N1059" s="97"/>
      <c r="O1059" s="97"/>
      <c r="P1059" s="97"/>
      <c r="Q1059" s="97"/>
      <c r="R1059" s="97"/>
      <c r="S1059" s="97"/>
      <c r="T1059" s="97"/>
      <c r="U1059" s="97"/>
      <c r="V1059" s="97"/>
      <c r="W1059" s="107"/>
      <c r="X1059"/>
      <c r="Y1059"/>
      <c r="Z1059"/>
      <c r="AA1059"/>
      <c r="AB1059"/>
      <c r="AC1059"/>
      <c r="AD1059"/>
      <c r="AE1059"/>
      <c r="AF1059"/>
      <c r="AG1059" s="99"/>
      <c r="AH1059" s="99"/>
      <c r="AI1059" s="99"/>
      <c r="AJ1059" s="99"/>
      <c r="AK1059" s="99"/>
      <c r="AL1059" s="99"/>
      <c r="AM1059" s="99"/>
      <c r="AN1059" s="99"/>
      <c r="AO1059" s="99"/>
      <c r="AP1059" s="99"/>
      <c r="AQ1059" s="99"/>
      <c r="AR1059" s="99"/>
      <c r="AS1059" s="99"/>
      <c r="AT1059" s="99"/>
      <c r="AU1059" s="99"/>
      <c r="AV1059" s="99"/>
      <c r="AW1059" s="99"/>
      <c r="AX1059" s="99"/>
      <c r="AY1059" s="99"/>
      <c r="AZ1059" s="99"/>
      <c r="BA1059" s="99"/>
      <c r="BB1059" s="99"/>
      <c r="BC1059" s="99"/>
      <c r="BD1059" s="99"/>
      <c r="BE1059" s="99"/>
      <c r="BF1059" s="99"/>
    </row>
    <row r="1060" spans="1:58" ht="13" customHeight="1" x14ac:dyDescent="0.25">
      <c r="A1060" s="107"/>
      <c r="B1060" s="107"/>
      <c r="C1060" s="107"/>
      <c r="D1060" s="107"/>
      <c r="E1060" s="107"/>
      <c r="F1060" s="107"/>
      <c r="G1060" s="107"/>
      <c r="H1060" s="97"/>
      <c r="I1060" s="97"/>
      <c r="J1060" s="97"/>
      <c r="K1060" s="97"/>
      <c r="L1060" s="417">
        <f t="shared" si="4"/>
        <v>0</v>
      </c>
      <c r="M1060" s="97"/>
      <c r="N1060" s="97"/>
      <c r="O1060" s="97"/>
      <c r="P1060" s="97"/>
      <c r="Q1060" s="97"/>
      <c r="R1060" s="97"/>
      <c r="S1060" s="97"/>
      <c r="T1060" s="97"/>
      <c r="U1060" s="97"/>
      <c r="V1060" s="97"/>
      <c r="W1060" s="107"/>
      <c r="X1060"/>
      <c r="Y1060"/>
      <c r="Z1060"/>
      <c r="AA1060"/>
      <c r="AB1060"/>
      <c r="AC1060"/>
      <c r="AD1060"/>
      <c r="AE1060"/>
      <c r="AF1060"/>
      <c r="AG1060" s="99"/>
      <c r="AH1060" s="99"/>
      <c r="AI1060" s="99"/>
      <c r="AJ1060" s="99"/>
      <c r="AK1060" s="99"/>
      <c r="AL1060" s="99"/>
      <c r="AM1060" s="99"/>
      <c r="AN1060" s="99"/>
      <c r="AO1060" s="99"/>
      <c r="AP1060" s="99"/>
      <c r="AQ1060" s="99"/>
      <c r="AR1060" s="99"/>
      <c r="AS1060" s="99"/>
      <c r="AT1060" s="99"/>
      <c r="AU1060" s="99"/>
      <c r="AV1060" s="99"/>
      <c r="AW1060" s="99"/>
      <c r="AX1060" s="99"/>
      <c r="AY1060" s="99"/>
      <c r="AZ1060" s="99"/>
      <c r="BA1060" s="99"/>
      <c r="BB1060" s="99"/>
      <c r="BC1060" s="99"/>
      <c r="BD1060" s="99"/>
      <c r="BE1060" s="99"/>
      <c r="BF1060" s="99"/>
    </row>
    <row r="1061" spans="1:58" ht="13" customHeight="1" x14ac:dyDescent="0.25">
      <c r="A1061" s="107"/>
      <c r="B1061" s="107"/>
      <c r="C1061" s="107"/>
      <c r="D1061" s="107"/>
      <c r="E1061" s="107"/>
      <c r="F1061" s="107"/>
      <c r="G1061" s="107"/>
      <c r="H1061" s="97"/>
      <c r="I1061" s="97"/>
      <c r="J1061" s="97"/>
      <c r="K1061" s="97"/>
      <c r="L1061" s="417">
        <f t="shared" si="4"/>
        <v>0</v>
      </c>
      <c r="M1061" s="97"/>
      <c r="N1061" s="97"/>
      <c r="O1061" s="97"/>
      <c r="P1061" s="97"/>
      <c r="Q1061" s="97"/>
      <c r="R1061" s="97"/>
      <c r="S1061" s="97"/>
      <c r="T1061" s="97"/>
      <c r="U1061" s="97"/>
      <c r="V1061" s="97"/>
      <c r="W1061" s="107"/>
      <c r="X1061"/>
      <c r="Y1061"/>
      <c r="Z1061"/>
      <c r="AA1061"/>
      <c r="AB1061"/>
      <c r="AC1061"/>
      <c r="AD1061"/>
      <c r="AE1061"/>
      <c r="AF1061"/>
      <c r="AG1061" s="99"/>
      <c r="AH1061" s="99"/>
      <c r="AI1061" s="99"/>
      <c r="AJ1061" s="99"/>
      <c r="AK1061" s="99"/>
      <c r="AL1061" s="99"/>
      <c r="AM1061" s="99"/>
      <c r="AN1061" s="99"/>
      <c r="AO1061" s="99"/>
      <c r="AP1061" s="99"/>
      <c r="AQ1061" s="99"/>
      <c r="AR1061" s="99"/>
      <c r="AS1061" s="99"/>
      <c r="AT1061" s="99"/>
      <c r="AU1061" s="99"/>
      <c r="AV1061" s="99"/>
      <c r="AW1061" s="99"/>
      <c r="AX1061" s="99"/>
      <c r="AY1061" s="99"/>
      <c r="AZ1061" s="99"/>
      <c r="BA1061" s="99"/>
      <c r="BB1061" s="99"/>
      <c r="BC1061" s="99"/>
      <c r="BD1061" s="99"/>
      <c r="BE1061" s="99"/>
      <c r="BF1061" s="99"/>
    </row>
    <row r="1062" spans="1:58" ht="13" customHeight="1" x14ac:dyDescent="0.25">
      <c r="A1062" s="107"/>
      <c r="B1062" s="107"/>
      <c r="C1062" s="107"/>
      <c r="D1062" s="107"/>
      <c r="E1062" s="107"/>
      <c r="F1062" s="107"/>
      <c r="G1062" s="107"/>
      <c r="H1062" s="97"/>
      <c r="I1062" s="97"/>
      <c r="J1062" s="97"/>
      <c r="K1062" s="97"/>
      <c r="L1062" s="417">
        <f t="shared" si="4"/>
        <v>0</v>
      </c>
      <c r="M1062" s="97"/>
      <c r="N1062" s="97"/>
      <c r="O1062" s="97"/>
      <c r="P1062" s="97"/>
      <c r="Q1062" s="97"/>
      <c r="R1062" s="97"/>
      <c r="S1062" s="97"/>
      <c r="T1062" s="97"/>
      <c r="U1062" s="97"/>
      <c r="V1062" s="97"/>
      <c r="W1062" s="107"/>
      <c r="X1062"/>
      <c r="Y1062"/>
      <c r="Z1062"/>
      <c r="AA1062"/>
      <c r="AB1062"/>
      <c r="AC1062"/>
      <c r="AD1062"/>
      <c r="AE1062"/>
      <c r="AF1062"/>
      <c r="AG1062" s="99"/>
      <c r="AH1062" s="99"/>
      <c r="AI1062" s="99"/>
      <c r="AJ1062" s="99"/>
      <c r="AK1062" s="99"/>
      <c r="AL1062" s="99"/>
      <c r="AM1062" s="99"/>
      <c r="AN1062" s="99"/>
      <c r="AO1062" s="99"/>
      <c r="AP1062" s="99"/>
      <c r="AQ1062" s="99"/>
      <c r="AR1062" s="99"/>
      <c r="AS1062" s="99"/>
      <c r="AT1062" s="99"/>
      <c r="AU1062" s="99"/>
      <c r="AV1062" s="99"/>
      <c r="AW1062" s="99"/>
      <c r="AX1062" s="99"/>
      <c r="AY1062" s="99"/>
      <c r="AZ1062" s="99"/>
      <c r="BA1062" s="99"/>
      <c r="BB1062" s="99"/>
      <c r="BC1062" s="99"/>
      <c r="BD1062" s="99"/>
      <c r="BE1062" s="99"/>
      <c r="BF1062" s="99"/>
    </row>
    <row r="1063" spans="1:58" ht="13" customHeight="1" x14ac:dyDescent="0.25">
      <c r="A1063" s="107"/>
      <c r="B1063" s="107"/>
      <c r="C1063" s="107"/>
      <c r="D1063" s="107"/>
      <c r="E1063" s="107"/>
      <c r="F1063" s="107"/>
      <c r="G1063" s="107"/>
      <c r="H1063" s="97"/>
      <c r="I1063" s="97"/>
      <c r="J1063" s="97"/>
      <c r="K1063" s="97"/>
      <c r="L1063" s="417">
        <f t="shared" si="4"/>
        <v>0</v>
      </c>
      <c r="M1063" s="97"/>
      <c r="N1063" s="97"/>
      <c r="O1063" s="97"/>
      <c r="P1063" s="97"/>
      <c r="Q1063" s="97"/>
      <c r="R1063" s="97"/>
      <c r="S1063" s="97"/>
      <c r="T1063" s="97"/>
      <c r="U1063" s="97"/>
      <c r="V1063" s="97"/>
      <c r="W1063" s="107"/>
      <c r="X1063"/>
      <c r="Y1063"/>
      <c r="Z1063"/>
      <c r="AA1063"/>
      <c r="AB1063"/>
      <c r="AC1063"/>
      <c r="AD1063"/>
      <c r="AE1063"/>
      <c r="AF1063"/>
      <c r="AG1063" s="99"/>
      <c r="AH1063" s="99"/>
      <c r="AI1063" s="99"/>
      <c r="AJ1063" s="99"/>
      <c r="AK1063" s="99"/>
      <c r="AL1063" s="99"/>
      <c r="AM1063" s="99"/>
      <c r="AN1063" s="99"/>
      <c r="AO1063" s="99"/>
      <c r="AP1063" s="99"/>
      <c r="AQ1063" s="99"/>
      <c r="AR1063" s="99"/>
      <c r="AS1063" s="99"/>
      <c r="AT1063" s="99"/>
      <c r="AU1063" s="99"/>
      <c r="AV1063" s="99"/>
      <c r="AW1063" s="99"/>
      <c r="AX1063" s="99"/>
      <c r="AY1063" s="99"/>
      <c r="AZ1063" s="99"/>
      <c r="BA1063" s="99"/>
      <c r="BB1063" s="99"/>
      <c r="BC1063" s="99"/>
      <c r="BD1063" s="99"/>
      <c r="BE1063" s="99"/>
      <c r="BF1063" s="99"/>
    </row>
    <row r="1064" spans="1:58" ht="13" customHeight="1" x14ac:dyDescent="0.25">
      <c r="A1064" s="107"/>
      <c r="B1064" s="107"/>
      <c r="C1064" s="107"/>
      <c r="D1064" s="107"/>
      <c r="E1064" s="107"/>
      <c r="F1064" s="107"/>
      <c r="G1064" s="107"/>
      <c r="H1064" s="97"/>
      <c r="I1064" s="97"/>
      <c r="J1064" s="97"/>
      <c r="K1064" s="97"/>
      <c r="L1064" s="417">
        <f t="shared" si="4"/>
        <v>0</v>
      </c>
      <c r="M1064" s="97"/>
      <c r="N1064" s="97"/>
      <c r="O1064" s="97"/>
      <c r="P1064" s="97"/>
      <c r="Q1064" s="97"/>
      <c r="R1064" s="97"/>
      <c r="S1064" s="97"/>
      <c r="T1064" s="97"/>
      <c r="U1064" s="97"/>
      <c r="V1064" s="97"/>
      <c r="W1064" s="107"/>
      <c r="X1064"/>
      <c r="Y1064"/>
      <c r="Z1064"/>
      <c r="AA1064"/>
      <c r="AB1064"/>
      <c r="AC1064"/>
      <c r="AD1064"/>
      <c r="AE1064"/>
      <c r="AF1064"/>
      <c r="AG1064" s="99"/>
      <c r="AH1064" s="99"/>
      <c r="AI1064" s="99"/>
      <c r="AJ1064" s="99"/>
      <c r="AK1064" s="99"/>
      <c r="AL1064" s="99"/>
      <c r="AM1064" s="99"/>
      <c r="AN1064" s="99"/>
      <c r="AO1064" s="99"/>
      <c r="AP1064" s="99"/>
      <c r="AQ1064" s="99"/>
      <c r="AR1064" s="99"/>
      <c r="AS1064" s="99"/>
      <c r="AT1064" s="99"/>
      <c r="AU1064" s="99"/>
      <c r="AV1064" s="99"/>
      <c r="AW1064" s="99"/>
      <c r="AX1064" s="99"/>
      <c r="AY1064" s="99"/>
      <c r="AZ1064" s="99"/>
      <c r="BA1064" s="99"/>
      <c r="BB1064" s="99"/>
      <c r="BC1064" s="99"/>
      <c r="BD1064" s="99"/>
      <c r="BE1064" s="99"/>
      <c r="BF1064" s="99"/>
    </row>
    <row r="1065" spans="1:58" ht="13" customHeight="1" x14ac:dyDescent="0.25">
      <c r="A1065" s="107"/>
      <c r="B1065" s="107"/>
      <c r="C1065" s="107"/>
      <c r="D1065" s="107"/>
      <c r="E1065" s="107"/>
      <c r="F1065" s="107"/>
      <c r="G1065" s="107"/>
      <c r="H1065" s="97"/>
      <c r="I1065" s="97"/>
      <c r="J1065" s="97"/>
      <c r="K1065" s="97"/>
      <c r="L1065" s="417">
        <f t="shared" ref="L1065:L1128" si="5">(H1065*2.7)</f>
        <v>0</v>
      </c>
      <c r="M1065" s="97"/>
      <c r="N1065" s="97"/>
      <c r="O1065" s="97"/>
      <c r="P1065" s="97"/>
      <c r="Q1065" s="97"/>
      <c r="R1065" s="97"/>
      <c r="S1065" s="97"/>
      <c r="T1065" s="97"/>
      <c r="U1065" s="97"/>
      <c r="V1065" s="97"/>
      <c r="W1065" s="107"/>
      <c r="X1065"/>
      <c r="Y1065"/>
      <c r="Z1065"/>
      <c r="AA1065"/>
      <c r="AB1065"/>
      <c r="AC1065"/>
      <c r="AD1065"/>
      <c r="AE1065"/>
      <c r="AF1065"/>
      <c r="AG1065" s="99"/>
      <c r="AH1065" s="99"/>
      <c r="AI1065" s="99"/>
      <c r="AJ1065" s="99"/>
      <c r="AK1065" s="99"/>
      <c r="AL1065" s="99"/>
      <c r="AM1065" s="99"/>
      <c r="AN1065" s="99"/>
      <c r="AO1065" s="99"/>
      <c r="AP1065" s="99"/>
      <c r="AQ1065" s="99"/>
      <c r="AR1065" s="99"/>
      <c r="AS1065" s="99"/>
      <c r="AT1065" s="99"/>
      <c r="AU1065" s="99"/>
      <c r="AV1065" s="99"/>
      <c r="AW1065" s="99"/>
      <c r="AX1065" s="99"/>
      <c r="AY1065" s="99"/>
      <c r="AZ1065" s="99"/>
      <c r="BA1065" s="99"/>
      <c r="BB1065" s="99"/>
      <c r="BC1065" s="99"/>
      <c r="BD1065" s="99"/>
      <c r="BE1065" s="99"/>
      <c r="BF1065" s="99"/>
    </row>
    <row r="1066" spans="1:58" ht="13" customHeight="1" x14ac:dyDescent="0.25">
      <c r="A1066" s="107"/>
      <c r="B1066" s="107"/>
      <c r="C1066" s="107"/>
      <c r="D1066" s="107"/>
      <c r="E1066" s="107"/>
      <c r="F1066" s="107"/>
      <c r="G1066" s="107"/>
      <c r="H1066" s="97"/>
      <c r="I1066" s="97"/>
      <c r="J1066" s="97"/>
      <c r="K1066" s="97"/>
      <c r="L1066" s="417">
        <f t="shared" si="5"/>
        <v>0</v>
      </c>
      <c r="M1066" s="97"/>
      <c r="N1066" s="97"/>
      <c r="O1066" s="97"/>
      <c r="P1066" s="97"/>
      <c r="Q1066" s="97"/>
      <c r="R1066" s="97"/>
      <c r="S1066" s="97"/>
      <c r="T1066" s="97"/>
      <c r="U1066" s="97"/>
      <c r="V1066" s="97"/>
      <c r="W1066" s="107"/>
      <c r="X1066"/>
      <c r="Y1066"/>
      <c r="Z1066"/>
      <c r="AA1066"/>
      <c r="AB1066"/>
      <c r="AC1066"/>
      <c r="AD1066"/>
      <c r="AE1066"/>
      <c r="AF1066"/>
      <c r="AG1066" s="99"/>
      <c r="AH1066" s="99"/>
      <c r="AI1066" s="99"/>
      <c r="AJ1066" s="99"/>
      <c r="AK1066" s="99"/>
      <c r="AL1066" s="99"/>
      <c r="AM1066" s="99"/>
      <c r="AN1066" s="99"/>
      <c r="AO1066" s="99"/>
      <c r="AP1066" s="99"/>
      <c r="AQ1066" s="99"/>
      <c r="AR1066" s="99"/>
      <c r="AS1066" s="99"/>
      <c r="AT1066" s="99"/>
      <c r="AU1066" s="99"/>
      <c r="AV1066" s="99"/>
      <c r="AW1066" s="99"/>
      <c r="AX1066" s="99"/>
      <c r="AY1066" s="99"/>
      <c r="AZ1066" s="99"/>
      <c r="BA1066" s="99"/>
      <c r="BB1066" s="99"/>
      <c r="BC1066" s="99"/>
      <c r="BD1066" s="99"/>
      <c r="BE1066" s="99"/>
      <c r="BF1066" s="99"/>
    </row>
    <row r="1067" spans="1:58" ht="13" customHeight="1" x14ac:dyDescent="0.25">
      <c r="A1067" s="107"/>
      <c r="B1067" s="107"/>
      <c r="C1067" s="107"/>
      <c r="D1067" s="107"/>
      <c r="E1067" s="107"/>
      <c r="F1067" s="107"/>
      <c r="G1067" s="107"/>
      <c r="H1067" s="97"/>
      <c r="I1067" s="97"/>
      <c r="J1067" s="97"/>
      <c r="K1067" s="97"/>
      <c r="L1067" s="417">
        <f t="shared" si="5"/>
        <v>0</v>
      </c>
      <c r="M1067" s="97"/>
      <c r="N1067" s="97"/>
      <c r="O1067" s="97"/>
      <c r="P1067" s="97"/>
      <c r="Q1067" s="97"/>
      <c r="R1067" s="97"/>
      <c r="S1067" s="97"/>
      <c r="T1067" s="97"/>
      <c r="U1067" s="97"/>
      <c r="V1067" s="97"/>
      <c r="W1067" s="107"/>
      <c r="X1067"/>
      <c r="Y1067"/>
      <c r="Z1067"/>
      <c r="AA1067"/>
      <c r="AB1067"/>
      <c r="AC1067"/>
      <c r="AD1067"/>
      <c r="AE1067"/>
      <c r="AF1067"/>
      <c r="AG1067" s="99"/>
      <c r="AH1067" s="99"/>
      <c r="AI1067" s="99"/>
      <c r="AJ1067" s="99"/>
      <c r="AK1067" s="99"/>
      <c r="AL1067" s="99"/>
      <c r="AM1067" s="99"/>
      <c r="AN1067" s="99"/>
      <c r="AO1067" s="99"/>
      <c r="AP1067" s="99"/>
      <c r="AQ1067" s="99"/>
      <c r="AR1067" s="99"/>
      <c r="AS1067" s="99"/>
      <c r="AT1067" s="99"/>
      <c r="AU1067" s="99"/>
      <c r="AV1067" s="99"/>
      <c r="AW1067" s="99"/>
      <c r="AX1067" s="99"/>
      <c r="AY1067" s="99"/>
      <c r="AZ1067" s="99"/>
      <c r="BA1067" s="99"/>
      <c r="BB1067" s="99"/>
      <c r="BC1067" s="99"/>
      <c r="BD1067" s="99"/>
      <c r="BE1067" s="99"/>
      <c r="BF1067" s="99"/>
    </row>
    <row r="1068" spans="1:58" ht="13" customHeight="1" x14ac:dyDescent="0.25">
      <c r="A1068" s="107"/>
      <c r="B1068" s="107"/>
      <c r="C1068" s="107"/>
      <c r="D1068" s="107"/>
      <c r="E1068" s="107"/>
      <c r="F1068" s="107"/>
      <c r="G1068" s="107"/>
      <c r="H1068" s="97"/>
      <c r="I1068" s="97"/>
      <c r="J1068" s="97"/>
      <c r="K1068" s="97"/>
      <c r="L1068" s="417">
        <f t="shared" si="5"/>
        <v>0</v>
      </c>
      <c r="M1068" s="97"/>
      <c r="N1068" s="97"/>
      <c r="O1068" s="97"/>
      <c r="P1068" s="97"/>
      <c r="Q1068" s="97"/>
      <c r="R1068" s="97"/>
      <c r="S1068" s="97"/>
      <c r="T1068" s="97"/>
      <c r="U1068" s="97"/>
      <c r="V1068" s="97"/>
      <c r="W1068" s="107"/>
      <c r="X1068"/>
      <c r="Y1068"/>
      <c r="Z1068"/>
      <c r="AA1068"/>
      <c r="AB1068"/>
      <c r="AC1068"/>
      <c r="AD1068"/>
      <c r="AE1068"/>
      <c r="AF1068"/>
      <c r="AG1068" s="99"/>
      <c r="AH1068" s="99"/>
      <c r="AI1068" s="99"/>
      <c r="AJ1068" s="99"/>
      <c r="AK1068" s="99"/>
      <c r="AL1068" s="99"/>
      <c r="AM1068" s="99"/>
      <c r="AN1068" s="99"/>
      <c r="AO1068" s="99"/>
      <c r="AP1068" s="99"/>
      <c r="AQ1068" s="99"/>
      <c r="AR1068" s="99"/>
      <c r="AS1068" s="99"/>
      <c r="AT1068" s="99"/>
      <c r="AU1068" s="99"/>
      <c r="AV1068" s="99"/>
      <c r="AW1068" s="99"/>
      <c r="AX1068" s="99"/>
      <c r="AY1068" s="99"/>
      <c r="AZ1068" s="99"/>
      <c r="BA1068" s="99"/>
      <c r="BB1068" s="99"/>
      <c r="BC1068" s="99"/>
      <c r="BD1068" s="99"/>
      <c r="BE1068" s="99"/>
      <c r="BF1068" s="99"/>
    </row>
    <row r="1069" spans="1:58" ht="13" customHeight="1" x14ac:dyDescent="0.25">
      <c r="A1069" s="107"/>
      <c r="B1069" s="107"/>
      <c r="C1069" s="107"/>
      <c r="D1069" s="107"/>
      <c r="E1069" s="107"/>
      <c r="F1069" s="107"/>
      <c r="G1069" s="107"/>
      <c r="H1069" s="97"/>
      <c r="I1069" s="97"/>
      <c r="J1069" s="97"/>
      <c r="K1069" s="97"/>
      <c r="L1069" s="417">
        <f t="shared" si="5"/>
        <v>0</v>
      </c>
      <c r="M1069" s="97"/>
      <c r="N1069" s="97"/>
      <c r="O1069" s="97"/>
      <c r="P1069" s="97"/>
      <c r="Q1069" s="97"/>
      <c r="R1069" s="97"/>
      <c r="S1069" s="97"/>
      <c r="T1069" s="97"/>
      <c r="U1069" s="97"/>
      <c r="V1069" s="97"/>
      <c r="W1069" s="107"/>
      <c r="X1069"/>
      <c r="Y1069"/>
      <c r="Z1069"/>
      <c r="AA1069"/>
      <c r="AB1069"/>
      <c r="AC1069"/>
      <c r="AD1069"/>
      <c r="AE1069"/>
      <c r="AF1069"/>
      <c r="AG1069" s="99"/>
      <c r="AH1069" s="99"/>
      <c r="AI1069" s="99"/>
      <c r="AJ1069" s="99"/>
      <c r="AK1069" s="99"/>
      <c r="AL1069" s="99"/>
      <c r="AM1069" s="99"/>
      <c r="AN1069" s="99"/>
      <c r="AO1069" s="99"/>
      <c r="AP1069" s="99"/>
      <c r="AQ1069" s="99"/>
      <c r="AR1069" s="99"/>
      <c r="AS1069" s="99"/>
      <c r="AT1069" s="99"/>
      <c r="AU1069" s="99"/>
      <c r="AV1069" s="99"/>
      <c r="AW1069" s="99"/>
      <c r="AX1069" s="99"/>
      <c r="AY1069" s="99"/>
      <c r="AZ1069" s="99"/>
      <c r="BA1069" s="99"/>
      <c r="BB1069" s="99"/>
      <c r="BC1069" s="99"/>
      <c r="BD1069" s="99"/>
      <c r="BE1069" s="99"/>
      <c r="BF1069" s="99"/>
    </row>
    <row r="1070" spans="1:58" ht="13" customHeight="1" x14ac:dyDescent="0.25">
      <c r="A1070" s="107"/>
      <c r="B1070" s="107"/>
      <c r="C1070" s="107"/>
      <c r="D1070" s="107"/>
      <c r="E1070" s="107"/>
      <c r="F1070" s="107"/>
      <c r="G1070" s="107"/>
      <c r="H1070" s="97"/>
      <c r="I1070" s="97"/>
      <c r="J1070" s="97"/>
      <c r="K1070" s="97"/>
      <c r="L1070" s="417">
        <f t="shared" si="5"/>
        <v>0</v>
      </c>
      <c r="M1070" s="97"/>
      <c r="N1070" s="97"/>
      <c r="O1070" s="97"/>
      <c r="P1070" s="97"/>
      <c r="Q1070" s="97"/>
      <c r="R1070" s="97"/>
      <c r="S1070" s="97"/>
      <c r="T1070" s="97"/>
      <c r="U1070" s="97"/>
      <c r="V1070" s="97"/>
      <c r="W1070" s="107"/>
      <c r="X1070"/>
      <c r="Y1070"/>
      <c r="Z1070"/>
      <c r="AA1070"/>
      <c r="AB1070"/>
      <c r="AC1070"/>
      <c r="AD1070"/>
      <c r="AE1070"/>
      <c r="AF1070"/>
      <c r="AG1070" s="99"/>
      <c r="AH1070" s="99"/>
      <c r="AI1070" s="99"/>
      <c r="AJ1070" s="99"/>
      <c r="AK1070" s="99"/>
      <c r="AL1070" s="99"/>
      <c r="AM1070" s="99"/>
      <c r="AN1070" s="99"/>
      <c r="AO1070" s="99"/>
      <c r="AP1070" s="99"/>
      <c r="AQ1070" s="99"/>
      <c r="AR1070" s="99"/>
      <c r="AS1070" s="99"/>
      <c r="AT1070" s="99"/>
      <c r="AU1070" s="99"/>
      <c r="AV1070" s="99"/>
      <c r="AW1070" s="99"/>
      <c r="AX1070" s="99"/>
      <c r="AY1070" s="99"/>
      <c r="AZ1070" s="99"/>
      <c r="BA1070" s="99"/>
      <c r="BB1070" s="99"/>
      <c r="BC1070" s="99"/>
      <c r="BD1070" s="99"/>
      <c r="BE1070" s="99"/>
      <c r="BF1070" s="99"/>
    </row>
    <row r="1071" spans="1:58" ht="13" customHeight="1" x14ac:dyDescent="0.25">
      <c r="A1071" s="107"/>
      <c r="B1071" s="107"/>
      <c r="C1071" s="107"/>
      <c r="D1071" s="107"/>
      <c r="E1071" s="107"/>
      <c r="F1071" s="107"/>
      <c r="G1071" s="107"/>
      <c r="H1071" s="97"/>
      <c r="I1071" s="97"/>
      <c r="J1071" s="97"/>
      <c r="K1071" s="97"/>
      <c r="L1071" s="417">
        <f t="shared" si="5"/>
        <v>0</v>
      </c>
      <c r="M1071" s="97"/>
      <c r="N1071" s="97"/>
      <c r="O1071" s="97"/>
      <c r="P1071" s="97"/>
      <c r="Q1071" s="97"/>
      <c r="R1071" s="97"/>
      <c r="S1071" s="97"/>
      <c r="T1071" s="97"/>
      <c r="U1071" s="97"/>
      <c r="V1071" s="97"/>
      <c r="W1071" s="107"/>
      <c r="X1071"/>
      <c r="Y1071"/>
      <c r="Z1071"/>
      <c r="AA1071"/>
      <c r="AB1071"/>
      <c r="AC1071"/>
      <c r="AD1071"/>
      <c r="AE1071"/>
      <c r="AF1071"/>
      <c r="AG1071" s="99"/>
      <c r="AH1071" s="99"/>
      <c r="AI1071" s="99"/>
      <c r="AJ1071" s="99"/>
      <c r="AK1071" s="99"/>
      <c r="AL1071" s="99"/>
      <c r="AM1071" s="99"/>
      <c r="AN1071" s="99"/>
      <c r="AO1071" s="99"/>
      <c r="AP1071" s="99"/>
      <c r="AQ1071" s="99"/>
      <c r="AR1071" s="99"/>
      <c r="AS1071" s="99"/>
      <c r="AT1071" s="99"/>
      <c r="AU1071" s="99"/>
      <c r="AV1071" s="99"/>
      <c r="AW1071" s="99"/>
      <c r="AX1071" s="99"/>
      <c r="AY1071" s="99"/>
      <c r="AZ1071" s="99"/>
      <c r="BA1071" s="99"/>
      <c r="BB1071" s="99"/>
      <c r="BC1071" s="99"/>
      <c r="BD1071" s="99"/>
      <c r="BE1071" s="99"/>
      <c r="BF1071" s="99"/>
    </row>
    <row r="1072" spans="1:58" ht="13" customHeight="1" x14ac:dyDescent="0.25">
      <c r="A1072" s="107"/>
      <c r="B1072" s="107"/>
      <c r="C1072" s="107"/>
      <c r="D1072" s="107"/>
      <c r="E1072" s="107"/>
      <c r="F1072" s="107"/>
      <c r="G1072" s="107"/>
      <c r="H1072" s="97"/>
      <c r="I1072" s="97"/>
      <c r="J1072" s="97"/>
      <c r="K1072" s="97"/>
      <c r="L1072" s="417">
        <f t="shared" si="5"/>
        <v>0</v>
      </c>
      <c r="M1072" s="97"/>
      <c r="N1072" s="97"/>
      <c r="O1072" s="97"/>
      <c r="P1072" s="97"/>
      <c r="Q1072" s="97"/>
      <c r="R1072" s="97"/>
      <c r="S1072" s="97"/>
      <c r="T1072" s="97"/>
      <c r="U1072" s="97"/>
      <c r="V1072" s="97"/>
      <c r="W1072" s="107"/>
      <c r="X1072"/>
      <c r="Y1072"/>
      <c r="Z1072"/>
      <c r="AA1072"/>
      <c r="AB1072"/>
      <c r="AC1072"/>
      <c r="AD1072"/>
      <c r="AE1072"/>
      <c r="AF1072"/>
      <c r="AG1072" s="99"/>
      <c r="AH1072" s="99"/>
      <c r="AI1072" s="99"/>
      <c r="AJ1072" s="99"/>
      <c r="AK1072" s="99"/>
      <c r="AL1072" s="99"/>
      <c r="AM1072" s="99"/>
      <c r="AN1072" s="99"/>
      <c r="AO1072" s="99"/>
      <c r="AP1072" s="99"/>
      <c r="AQ1072" s="99"/>
      <c r="AR1072" s="99"/>
      <c r="AS1072" s="99"/>
      <c r="AT1072" s="99"/>
      <c r="AU1072" s="99"/>
      <c r="AV1072" s="99"/>
      <c r="AW1072" s="99"/>
      <c r="AX1072" s="99"/>
      <c r="AY1072" s="99"/>
      <c r="AZ1072" s="99"/>
      <c r="BA1072" s="99"/>
      <c r="BB1072" s="99"/>
      <c r="BC1072" s="99"/>
      <c r="BD1072" s="99"/>
      <c r="BE1072" s="99"/>
      <c r="BF1072" s="99"/>
    </row>
    <row r="1073" spans="1:58" ht="13" customHeight="1" x14ac:dyDescent="0.25">
      <c r="A1073" s="107"/>
      <c r="B1073" s="107"/>
      <c r="C1073" s="107"/>
      <c r="D1073" s="107"/>
      <c r="E1073" s="107"/>
      <c r="F1073" s="107"/>
      <c r="G1073" s="107"/>
      <c r="H1073" s="97"/>
      <c r="I1073" s="97"/>
      <c r="J1073" s="97"/>
      <c r="K1073" s="97"/>
      <c r="L1073" s="417">
        <f t="shared" si="5"/>
        <v>0</v>
      </c>
      <c r="M1073" s="97"/>
      <c r="N1073" s="97"/>
      <c r="O1073" s="97"/>
      <c r="P1073" s="97"/>
      <c r="Q1073" s="97"/>
      <c r="R1073" s="97"/>
      <c r="S1073" s="97"/>
      <c r="T1073" s="97"/>
      <c r="U1073" s="97"/>
      <c r="V1073" s="97"/>
      <c r="W1073" s="107"/>
      <c r="X1073"/>
      <c r="Y1073"/>
      <c r="Z1073"/>
      <c r="AA1073"/>
      <c r="AB1073"/>
      <c r="AC1073"/>
      <c r="AD1073"/>
      <c r="AE1073"/>
      <c r="AF1073"/>
      <c r="AG1073" s="99"/>
      <c r="AH1073" s="99"/>
      <c r="AI1073" s="99"/>
      <c r="AJ1073" s="99"/>
      <c r="AK1073" s="99"/>
      <c r="AL1073" s="99"/>
      <c r="AM1073" s="99"/>
      <c r="AN1073" s="99"/>
      <c r="AO1073" s="99"/>
      <c r="AP1073" s="99"/>
      <c r="AQ1073" s="99"/>
      <c r="AR1073" s="99"/>
      <c r="AS1073" s="99"/>
      <c r="AT1073" s="99"/>
      <c r="AU1073" s="99"/>
      <c r="AV1073" s="99"/>
      <c r="AW1073" s="99"/>
      <c r="AX1073" s="99"/>
      <c r="AY1073" s="99"/>
      <c r="AZ1073" s="99"/>
      <c r="BA1073" s="99"/>
      <c r="BB1073" s="99"/>
      <c r="BC1073" s="99"/>
      <c r="BD1073" s="99"/>
      <c r="BE1073" s="99"/>
      <c r="BF1073" s="99"/>
    </row>
    <row r="1074" spans="1:58" ht="13" customHeight="1" x14ac:dyDescent="0.25">
      <c r="A1074" s="107"/>
      <c r="B1074" s="107"/>
      <c r="C1074" s="107"/>
      <c r="D1074" s="107"/>
      <c r="E1074" s="107"/>
      <c r="F1074" s="107"/>
      <c r="G1074" s="107"/>
      <c r="H1074" s="97"/>
      <c r="I1074" s="97"/>
      <c r="J1074" s="97"/>
      <c r="K1074" s="97"/>
      <c r="L1074" s="417">
        <f t="shared" si="5"/>
        <v>0</v>
      </c>
      <c r="M1074" s="97"/>
      <c r="N1074" s="97"/>
      <c r="O1074" s="97"/>
      <c r="P1074" s="97"/>
      <c r="Q1074" s="97"/>
      <c r="R1074" s="97"/>
      <c r="S1074" s="97"/>
      <c r="T1074" s="97"/>
      <c r="U1074" s="97"/>
      <c r="V1074" s="97"/>
      <c r="W1074" s="107"/>
      <c r="X1074"/>
      <c r="Y1074"/>
      <c r="Z1074"/>
      <c r="AA1074"/>
      <c r="AB1074"/>
      <c r="AC1074"/>
      <c r="AD1074"/>
      <c r="AE1074"/>
      <c r="AF1074"/>
      <c r="AG1074" s="99"/>
      <c r="AH1074" s="99"/>
      <c r="AI1074" s="99"/>
      <c r="AJ1074" s="99"/>
      <c r="AK1074" s="99"/>
      <c r="AL1074" s="99"/>
      <c r="AM1074" s="99"/>
      <c r="AN1074" s="99"/>
      <c r="AO1074" s="99"/>
      <c r="AP1074" s="99"/>
      <c r="AQ1074" s="99"/>
      <c r="AR1074" s="99"/>
      <c r="AS1074" s="99"/>
      <c r="AT1074" s="99"/>
      <c r="AU1074" s="99"/>
      <c r="AV1074" s="99"/>
      <c r="AW1074" s="99"/>
      <c r="AX1074" s="99"/>
      <c r="AY1074" s="99"/>
      <c r="AZ1074" s="99"/>
      <c r="BA1074" s="99"/>
      <c r="BB1074" s="99"/>
      <c r="BC1074" s="99"/>
      <c r="BD1074" s="99"/>
      <c r="BE1074" s="99"/>
      <c r="BF1074" s="99"/>
    </row>
    <row r="1075" spans="1:58" ht="13" customHeight="1" x14ac:dyDescent="0.25">
      <c r="A1075" s="107"/>
      <c r="B1075" s="107"/>
      <c r="C1075" s="107"/>
      <c r="D1075" s="107"/>
      <c r="E1075" s="107"/>
      <c r="F1075" s="107"/>
      <c r="G1075" s="107"/>
      <c r="H1075" s="97"/>
      <c r="I1075" s="97"/>
      <c r="J1075" s="97"/>
      <c r="K1075" s="97"/>
      <c r="L1075" s="417">
        <f t="shared" si="5"/>
        <v>0</v>
      </c>
      <c r="M1075" s="97"/>
      <c r="N1075" s="97"/>
      <c r="O1075" s="97"/>
      <c r="P1075" s="97"/>
      <c r="Q1075" s="97"/>
      <c r="R1075" s="97"/>
      <c r="S1075" s="97"/>
      <c r="T1075" s="97"/>
      <c r="U1075" s="97"/>
      <c r="V1075" s="97"/>
      <c r="W1075" s="107"/>
      <c r="X1075"/>
      <c r="Y1075"/>
      <c r="Z1075"/>
      <c r="AA1075"/>
      <c r="AB1075"/>
      <c r="AC1075"/>
      <c r="AD1075"/>
      <c r="AE1075"/>
      <c r="AF1075"/>
      <c r="AG1075" s="99"/>
      <c r="AH1075" s="99"/>
      <c r="AI1075" s="99"/>
      <c r="AJ1075" s="99"/>
      <c r="AK1075" s="99"/>
      <c r="AL1075" s="99"/>
      <c r="AM1075" s="99"/>
      <c r="AN1075" s="99"/>
      <c r="AO1075" s="99"/>
      <c r="AP1075" s="99"/>
      <c r="AQ1075" s="99"/>
      <c r="AR1075" s="99"/>
      <c r="AS1075" s="99"/>
      <c r="AT1075" s="99"/>
      <c r="AU1075" s="99"/>
      <c r="AV1075" s="99"/>
      <c r="AW1075" s="99"/>
      <c r="AX1075" s="99"/>
      <c r="AY1075" s="99"/>
      <c r="AZ1075" s="99"/>
      <c r="BA1075" s="99"/>
      <c r="BB1075" s="99"/>
      <c r="BC1075" s="99"/>
      <c r="BD1075" s="99"/>
      <c r="BE1075" s="99"/>
      <c r="BF1075" s="99"/>
    </row>
    <row r="1076" spans="1:58" ht="13" customHeight="1" x14ac:dyDescent="0.25">
      <c r="A1076"/>
      <c r="B1076"/>
      <c r="C1076"/>
      <c r="D1076"/>
      <c r="E1076"/>
      <c r="F1076"/>
      <c r="G1076"/>
      <c r="H1076" s="76"/>
      <c r="I1076" s="76"/>
      <c r="J1076" s="76"/>
      <c r="K1076" s="76"/>
      <c r="L1076" s="417">
        <f t="shared" si="5"/>
        <v>0</v>
      </c>
      <c r="M1076" s="76"/>
      <c r="N1076" s="76"/>
      <c r="O1076" s="76"/>
      <c r="P1076" s="76"/>
      <c r="Q1076" s="76"/>
      <c r="R1076" s="76"/>
      <c r="S1076" s="76"/>
      <c r="T1076" s="76"/>
      <c r="U1076" s="76"/>
      <c r="V1076" s="76"/>
      <c r="W1076"/>
      <c r="X1076"/>
      <c r="Y1076"/>
      <c r="Z1076"/>
      <c r="AA1076"/>
      <c r="AB1076"/>
      <c r="AC1076"/>
      <c r="AD1076"/>
      <c r="AE1076"/>
      <c r="AF1076"/>
      <c r="AG1076" s="99"/>
      <c r="AH1076" s="99"/>
      <c r="AI1076" s="99"/>
      <c r="AJ1076" s="99"/>
      <c r="AK1076" s="99"/>
      <c r="AL1076" s="99"/>
      <c r="AM1076" s="99"/>
      <c r="AN1076" s="99"/>
      <c r="AO1076" s="99"/>
      <c r="AP1076" s="99"/>
      <c r="AQ1076" s="99"/>
      <c r="AR1076" s="99"/>
      <c r="AS1076" s="99"/>
      <c r="AT1076" s="99"/>
      <c r="AU1076" s="99"/>
      <c r="AV1076" s="99"/>
      <c r="AW1076" s="99"/>
      <c r="AX1076" s="99"/>
      <c r="AY1076" s="99"/>
      <c r="AZ1076" s="99"/>
      <c r="BA1076" s="99"/>
      <c r="BB1076" s="99"/>
      <c r="BC1076" s="99"/>
      <c r="BD1076" s="99"/>
      <c r="BE1076" s="99"/>
      <c r="BF1076" s="99"/>
    </row>
    <row r="1077" spans="1:58" ht="13" customHeight="1" x14ac:dyDescent="0.25">
      <c r="A1077"/>
      <c r="B1077"/>
      <c r="C1077"/>
      <c r="D1077"/>
      <c r="E1077"/>
      <c r="F1077"/>
      <c r="G1077"/>
      <c r="H1077" s="76"/>
      <c r="I1077" s="76"/>
      <c r="J1077" s="76"/>
      <c r="K1077" s="76"/>
      <c r="L1077" s="417">
        <f t="shared" si="5"/>
        <v>0</v>
      </c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/>
      <c r="X1077"/>
      <c r="Y1077"/>
      <c r="Z1077"/>
      <c r="AA1077"/>
      <c r="AB1077"/>
      <c r="AC1077"/>
      <c r="AD1077"/>
      <c r="AE1077"/>
      <c r="AF1077"/>
      <c r="AG1077" s="99"/>
      <c r="AH1077" s="99"/>
      <c r="AI1077" s="99"/>
      <c r="AJ1077" s="99"/>
      <c r="AK1077" s="99"/>
      <c r="AL1077" s="99"/>
      <c r="AM1077" s="99"/>
      <c r="AN1077" s="99"/>
      <c r="AO1077" s="99"/>
      <c r="AP1077" s="99"/>
      <c r="AQ1077" s="99"/>
      <c r="AR1077" s="99"/>
      <c r="AS1077" s="99"/>
      <c r="AT1077" s="99"/>
      <c r="AU1077" s="99"/>
      <c r="AV1077" s="99"/>
      <c r="AW1077" s="99"/>
      <c r="AX1077" s="99"/>
      <c r="AY1077" s="99"/>
      <c r="AZ1077" s="99"/>
      <c r="BA1077" s="99"/>
      <c r="BB1077" s="99"/>
      <c r="BC1077" s="99"/>
      <c r="BD1077" s="99"/>
      <c r="BE1077" s="99"/>
      <c r="BF1077" s="99"/>
    </row>
    <row r="1078" spans="1:58" ht="13" customHeight="1" x14ac:dyDescent="0.25">
      <c r="A1078"/>
      <c r="B1078"/>
      <c r="C1078"/>
      <c r="D1078"/>
      <c r="E1078"/>
      <c r="F1078"/>
      <c r="G1078"/>
      <c r="H1078" s="76"/>
      <c r="I1078" s="76"/>
      <c r="J1078" s="76"/>
      <c r="K1078" s="76"/>
      <c r="L1078" s="417">
        <f t="shared" si="5"/>
        <v>0</v>
      </c>
      <c r="M1078" s="76"/>
      <c r="N1078" s="76"/>
      <c r="O1078" s="76"/>
      <c r="P1078" s="76"/>
      <c r="Q1078" s="76"/>
      <c r="R1078" s="76"/>
      <c r="S1078" s="76"/>
      <c r="T1078" s="76"/>
      <c r="U1078" s="76"/>
      <c r="V1078" s="76"/>
      <c r="W1078"/>
      <c r="X1078"/>
      <c r="Y1078"/>
      <c r="Z1078"/>
      <c r="AA1078"/>
      <c r="AB1078"/>
      <c r="AC1078"/>
      <c r="AD1078"/>
      <c r="AE1078"/>
      <c r="AF1078"/>
      <c r="AG1078" s="99"/>
      <c r="AH1078" s="99"/>
      <c r="AI1078" s="99"/>
      <c r="AJ1078" s="99"/>
      <c r="AK1078" s="99"/>
      <c r="AL1078" s="99"/>
      <c r="AM1078" s="99"/>
      <c r="AN1078" s="99"/>
      <c r="AO1078" s="99"/>
      <c r="AP1078" s="99"/>
      <c r="AQ1078" s="99"/>
      <c r="AR1078" s="99"/>
      <c r="AS1078" s="99"/>
      <c r="AT1078" s="99"/>
      <c r="AU1078" s="99"/>
      <c r="AV1078" s="99"/>
      <c r="AW1078" s="99"/>
      <c r="AX1078" s="99"/>
      <c r="AY1078" s="99"/>
      <c r="AZ1078" s="99"/>
      <c r="BA1078" s="99"/>
      <c r="BB1078" s="99"/>
      <c r="BC1078" s="99"/>
      <c r="BD1078" s="99"/>
      <c r="BE1078" s="99"/>
      <c r="BF1078" s="99"/>
    </row>
    <row r="1079" spans="1:58" ht="13" customHeight="1" x14ac:dyDescent="0.25">
      <c r="A1079"/>
      <c r="B1079"/>
      <c r="C1079"/>
      <c r="D1079"/>
      <c r="E1079"/>
      <c r="F1079"/>
      <c r="G1079"/>
      <c r="H1079"/>
      <c r="I1079"/>
      <c r="J1079"/>
      <c r="K1079"/>
      <c r="L1079" s="417">
        <f t="shared" si="5"/>
        <v>0</v>
      </c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 s="99"/>
      <c r="AH1079" s="99"/>
      <c r="AI1079" s="99"/>
      <c r="AJ1079" s="99"/>
      <c r="AK1079" s="99"/>
      <c r="AL1079" s="99"/>
      <c r="AM1079" s="99"/>
      <c r="AN1079" s="99"/>
      <c r="AO1079" s="99"/>
      <c r="AP1079" s="99"/>
      <c r="AQ1079" s="99"/>
      <c r="AR1079" s="99"/>
      <c r="AS1079" s="99"/>
      <c r="AT1079" s="99"/>
      <c r="AU1079" s="99"/>
      <c r="AV1079" s="99"/>
      <c r="AW1079" s="99"/>
      <c r="AX1079" s="99"/>
      <c r="AY1079" s="99"/>
      <c r="AZ1079" s="99"/>
      <c r="BA1079" s="99"/>
      <c r="BB1079" s="99"/>
      <c r="BC1079" s="99"/>
      <c r="BD1079" s="99"/>
      <c r="BE1079" s="99"/>
      <c r="BF1079" s="99"/>
    </row>
    <row r="1080" spans="1:58" ht="13" customHeight="1" x14ac:dyDescent="0.25">
      <c r="A1080" s="180"/>
      <c r="B1080" s="180"/>
      <c r="C1080" s="32"/>
      <c r="D1080" s="181"/>
      <c r="E1080" s="32"/>
      <c r="F1080" s="40"/>
      <c r="G1080" s="108"/>
      <c r="H1080" s="108"/>
      <c r="I1080" s="108"/>
      <c r="J1080" s="104"/>
      <c r="K1080" s="99"/>
      <c r="L1080" s="417">
        <f t="shared" si="5"/>
        <v>0</v>
      </c>
      <c r="M1080" s="99"/>
      <c r="N1080" s="99"/>
      <c r="O1080" s="99"/>
      <c r="P1080" s="99"/>
      <c r="Q1080" s="99"/>
      <c r="R1080" s="99"/>
      <c r="S1080" s="99"/>
      <c r="T1080" s="99"/>
      <c r="U1080" s="99"/>
      <c r="V1080" s="99"/>
      <c r="W1080" s="99"/>
      <c r="X1080" s="99"/>
      <c r="Y1080" s="99"/>
      <c r="Z1080" s="99"/>
      <c r="AA1080" s="99"/>
      <c r="AB1080" s="99"/>
      <c r="AC1080" s="99"/>
      <c r="AD1080" s="99"/>
      <c r="AE1080" s="99"/>
      <c r="AF1080" s="99"/>
      <c r="AG1080" s="99"/>
      <c r="AH1080" s="99"/>
      <c r="AI1080" s="99"/>
      <c r="AJ1080" s="99"/>
      <c r="AK1080" s="99"/>
      <c r="AL1080" s="99"/>
      <c r="AM1080" s="99"/>
      <c r="AN1080" s="99"/>
      <c r="AO1080" s="99"/>
      <c r="AP1080" s="99"/>
      <c r="AQ1080" s="99"/>
      <c r="AR1080" s="99"/>
      <c r="AS1080" s="99"/>
      <c r="AT1080" s="99"/>
      <c r="AU1080" s="99"/>
      <c r="AV1080" s="99"/>
      <c r="AW1080" s="99"/>
      <c r="AX1080" s="99"/>
      <c r="AY1080" s="99"/>
      <c r="AZ1080" s="99"/>
      <c r="BA1080" s="99"/>
      <c r="BB1080" s="99"/>
      <c r="BC1080" s="99"/>
      <c r="BD1080" s="99"/>
      <c r="BE1080" s="99"/>
      <c r="BF1080" s="99"/>
    </row>
    <row r="1081" spans="1:58" ht="13" customHeight="1" x14ac:dyDescent="0.25">
      <c r="A1081" s="180"/>
      <c r="B1081" s="180"/>
      <c r="C1081" s="32"/>
      <c r="D1081" s="181"/>
      <c r="E1081" s="32"/>
      <c r="F1081" s="40"/>
      <c r="G1081" s="108"/>
      <c r="H1081" s="108"/>
      <c r="I1081" s="108"/>
      <c r="J1081" s="104"/>
      <c r="K1081" s="99"/>
      <c r="L1081" s="417">
        <f t="shared" si="5"/>
        <v>0</v>
      </c>
      <c r="M1081" s="99"/>
      <c r="N1081" s="99"/>
      <c r="O1081" s="99"/>
      <c r="P1081" s="99"/>
      <c r="Q1081" s="99"/>
      <c r="R1081" s="99"/>
      <c r="S1081" s="99"/>
      <c r="T1081" s="99"/>
      <c r="U1081" s="99"/>
      <c r="V1081" s="99"/>
      <c r="W1081" s="99"/>
      <c r="X1081" s="99"/>
      <c r="Y1081" s="99"/>
      <c r="Z1081" s="99"/>
      <c r="AA1081" s="99"/>
      <c r="AB1081" s="99"/>
      <c r="AC1081" s="99"/>
      <c r="AD1081" s="99"/>
      <c r="AE1081" s="99"/>
      <c r="AF1081" s="99"/>
      <c r="AG1081" s="99"/>
      <c r="AH1081" s="99"/>
      <c r="AI1081" s="99"/>
      <c r="AJ1081" s="99"/>
      <c r="AK1081" s="99"/>
      <c r="AL1081" s="99"/>
      <c r="AM1081" s="99"/>
      <c r="AN1081" s="99"/>
      <c r="AO1081" s="99"/>
      <c r="AP1081" s="99"/>
      <c r="AQ1081" s="99"/>
      <c r="AR1081" s="99"/>
      <c r="AS1081" s="99"/>
      <c r="AT1081" s="99"/>
      <c r="AU1081" s="99"/>
      <c r="AV1081" s="99"/>
      <c r="AW1081" s="99"/>
      <c r="AX1081" s="99"/>
      <c r="AY1081" s="99"/>
      <c r="AZ1081" s="99"/>
      <c r="BA1081" s="99"/>
      <c r="BB1081" s="99"/>
      <c r="BC1081" s="99"/>
      <c r="BD1081" s="99"/>
      <c r="BE1081" s="99"/>
      <c r="BF1081" s="99"/>
    </row>
    <row r="1082" spans="1:58" ht="13" customHeight="1" x14ac:dyDescent="0.25">
      <c r="A1082" s="180"/>
      <c r="B1082" s="180"/>
      <c r="C1082" s="32"/>
      <c r="D1082" s="181"/>
      <c r="E1082" s="32"/>
      <c r="F1082" s="40"/>
      <c r="G1082" s="108"/>
      <c r="H1082" s="108"/>
      <c r="I1082" s="108"/>
      <c r="J1082" s="104"/>
      <c r="K1082" s="99"/>
      <c r="L1082" s="417">
        <f t="shared" si="5"/>
        <v>0</v>
      </c>
      <c r="M1082" s="99"/>
      <c r="N1082" s="99"/>
      <c r="O1082" s="99"/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  <c r="AA1082" s="99"/>
      <c r="AB1082" s="99"/>
      <c r="AC1082" s="99"/>
      <c r="AD1082" s="99"/>
      <c r="AE1082" s="99"/>
      <c r="AF1082" s="99"/>
      <c r="AG1082" s="99"/>
      <c r="AH1082" s="99"/>
      <c r="AI1082" s="99"/>
      <c r="AJ1082" s="99"/>
      <c r="AK1082" s="99"/>
      <c r="AL1082" s="99"/>
      <c r="AM1082" s="99"/>
      <c r="AN1082" s="99"/>
      <c r="AO1082" s="99"/>
      <c r="AP1082" s="99"/>
      <c r="AQ1082" s="99"/>
      <c r="AR1082" s="99"/>
      <c r="AS1082" s="99"/>
      <c r="AT1082" s="99"/>
      <c r="AU1082" s="99"/>
      <c r="AV1082" s="99"/>
      <c r="AW1082" s="99"/>
      <c r="AX1082" s="99"/>
      <c r="AY1082" s="99"/>
      <c r="AZ1082" s="99"/>
      <c r="BA1082" s="99"/>
      <c r="BB1082" s="99"/>
      <c r="BC1082" s="99"/>
      <c r="BD1082" s="99"/>
      <c r="BE1082" s="99"/>
      <c r="BF1082" s="99"/>
    </row>
    <row r="1083" spans="1:58" ht="13" customHeight="1" x14ac:dyDescent="0.25">
      <c r="A1083" s="180"/>
      <c r="B1083" s="180"/>
      <c r="C1083" s="32"/>
      <c r="D1083" s="181"/>
      <c r="E1083" s="32"/>
      <c r="F1083" s="40"/>
      <c r="G1083" s="108"/>
      <c r="H1083" s="108"/>
      <c r="I1083" s="108"/>
      <c r="J1083" s="104"/>
      <c r="K1083" s="99"/>
      <c r="L1083" s="417">
        <f t="shared" si="5"/>
        <v>0</v>
      </c>
      <c r="M1083" s="99"/>
      <c r="N1083" s="99"/>
      <c r="O1083" s="99"/>
      <c r="P1083" s="99"/>
      <c r="Q1083" s="99"/>
      <c r="R1083" s="99"/>
      <c r="S1083" s="99"/>
      <c r="T1083" s="99"/>
      <c r="U1083" s="99"/>
      <c r="V1083" s="99"/>
      <c r="W1083" s="99"/>
      <c r="X1083" s="99"/>
      <c r="Y1083" s="99"/>
      <c r="Z1083" s="99"/>
      <c r="AA1083" s="99"/>
      <c r="AB1083" s="99"/>
      <c r="AC1083" s="99"/>
      <c r="AD1083" s="99"/>
      <c r="AE1083" s="99"/>
      <c r="AF1083" s="99"/>
      <c r="AG1083" s="99"/>
      <c r="AH1083" s="99"/>
      <c r="AI1083" s="99"/>
      <c r="AJ1083" s="99"/>
      <c r="AK1083" s="99"/>
      <c r="AL1083" s="99"/>
      <c r="AM1083" s="99"/>
      <c r="AN1083" s="99"/>
      <c r="AO1083" s="99"/>
      <c r="AP1083" s="99"/>
      <c r="AQ1083" s="99"/>
      <c r="AR1083" s="99"/>
      <c r="AS1083" s="99"/>
      <c r="AT1083" s="99"/>
      <c r="AU1083" s="99"/>
      <c r="AV1083" s="99"/>
      <c r="AW1083" s="99"/>
      <c r="AX1083" s="99"/>
      <c r="AY1083" s="99"/>
      <c r="AZ1083" s="99"/>
      <c r="BA1083" s="99"/>
      <c r="BB1083" s="99"/>
      <c r="BC1083" s="99"/>
      <c r="BD1083" s="99"/>
      <c r="BE1083" s="99"/>
      <c r="BF1083" s="99"/>
    </row>
    <row r="1084" spans="1:58" ht="13" customHeight="1" x14ac:dyDescent="0.25">
      <c r="A1084" s="180"/>
      <c r="B1084" s="180"/>
      <c r="C1084" s="32"/>
      <c r="D1084" s="181"/>
      <c r="E1084" s="32"/>
      <c r="F1084" s="40"/>
      <c r="G1084" s="108"/>
      <c r="H1084" s="108"/>
      <c r="I1084" s="108"/>
      <c r="J1084" s="104"/>
      <c r="K1084" s="99"/>
      <c r="L1084" s="417">
        <f t="shared" si="5"/>
        <v>0</v>
      </c>
      <c r="M1084" s="99"/>
      <c r="N1084" s="99"/>
      <c r="O1084" s="99"/>
      <c r="P1084" s="99"/>
      <c r="Q1084" s="99"/>
      <c r="R1084" s="99"/>
      <c r="S1084" s="99"/>
      <c r="T1084" s="99"/>
      <c r="U1084" s="99"/>
      <c r="V1084" s="99"/>
      <c r="W1084" s="99"/>
      <c r="X1084" s="99"/>
      <c r="Y1084" s="99"/>
      <c r="Z1084" s="99"/>
      <c r="AA1084" s="99"/>
      <c r="AB1084" s="99"/>
      <c r="AC1084" s="99"/>
      <c r="AD1084" s="99"/>
      <c r="AE1084" s="99"/>
      <c r="AF1084" s="99"/>
      <c r="AG1084" s="99"/>
      <c r="AH1084" s="99"/>
      <c r="AI1084" s="99"/>
      <c r="AJ1084" s="99"/>
      <c r="AK1084" s="99"/>
      <c r="AL1084" s="99"/>
      <c r="AM1084" s="99"/>
      <c r="AN1084" s="99"/>
      <c r="AO1084" s="99"/>
      <c r="AP1084" s="99"/>
      <c r="AQ1084" s="99"/>
      <c r="AR1084" s="99"/>
      <c r="AS1084" s="99"/>
      <c r="AT1084" s="99"/>
      <c r="AU1084" s="99"/>
      <c r="AV1084" s="99"/>
      <c r="AW1084" s="99"/>
      <c r="AX1084" s="99"/>
      <c r="AY1084" s="99"/>
      <c r="AZ1084" s="99"/>
      <c r="BA1084" s="99"/>
      <c r="BB1084" s="99"/>
      <c r="BC1084" s="99"/>
      <c r="BD1084" s="99"/>
      <c r="BE1084" s="99"/>
      <c r="BF1084" s="99"/>
    </row>
    <row r="1085" spans="1:58" ht="13" customHeight="1" x14ac:dyDescent="0.25">
      <c r="A1085" s="180"/>
      <c r="B1085" s="180"/>
      <c r="C1085" s="32"/>
      <c r="D1085" s="181"/>
      <c r="E1085" s="32"/>
      <c r="F1085" s="40"/>
      <c r="G1085" s="108"/>
      <c r="H1085" s="108"/>
      <c r="I1085" s="108"/>
      <c r="J1085" s="104"/>
      <c r="K1085" s="99"/>
      <c r="L1085" s="417">
        <f t="shared" si="5"/>
        <v>0</v>
      </c>
      <c r="M1085" s="99"/>
      <c r="N1085" s="99"/>
      <c r="O1085" s="99"/>
      <c r="P1085" s="99"/>
      <c r="Q1085" s="99"/>
      <c r="R1085" s="99"/>
      <c r="S1085" s="99"/>
      <c r="T1085" s="99"/>
      <c r="U1085" s="99"/>
      <c r="V1085" s="99"/>
      <c r="W1085" s="99"/>
      <c r="X1085" s="99"/>
      <c r="Y1085" s="99"/>
      <c r="Z1085" s="99"/>
      <c r="AA1085" s="99"/>
      <c r="AB1085" s="99"/>
      <c r="AC1085" s="99"/>
      <c r="AD1085" s="99"/>
      <c r="AE1085" s="99"/>
      <c r="AF1085" s="99"/>
      <c r="AG1085" s="99"/>
      <c r="AH1085" s="99"/>
      <c r="AI1085" s="99"/>
      <c r="AJ1085" s="99"/>
      <c r="AK1085" s="99"/>
      <c r="AL1085" s="99"/>
      <c r="AM1085" s="99"/>
      <c r="AN1085" s="99"/>
      <c r="AO1085" s="99"/>
      <c r="AP1085" s="99"/>
      <c r="AQ1085" s="99"/>
      <c r="AR1085" s="99"/>
      <c r="AS1085" s="99"/>
      <c r="AT1085" s="99"/>
      <c r="AU1085" s="99"/>
      <c r="AV1085" s="99"/>
      <c r="AW1085" s="99"/>
      <c r="AX1085" s="99"/>
      <c r="AY1085" s="99"/>
      <c r="AZ1085" s="99"/>
      <c r="BA1085" s="99"/>
      <c r="BB1085" s="99"/>
      <c r="BC1085" s="99"/>
      <c r="BD1085" s="99"/>
      <c r="BE1085" s="99"/>
      <c r="BF1085" s="99"/>
    </row>
    <row r="1086" spans="1:58" ht="13" customHeight="1" x14ac:dyDescent="0.25">
      <c r="A1086" s="180"/>
      <c r="B1086" s="180"/>
      <c r="C1086" s="32"/>
      <c r="D1086" s="181"/>
      <c r="E1086" s="32"/>
      <c r="F1086" s="40"/>
      <c r="G1086" s="108"/>
      <c r="H1086" s="108"/>
      <c r="I1086" s="108"/>
      <c r="J1086" s="104"/>
      <c r="K1086" s="99"/>
      <c r="L1086" s="417">
        <f t="shared" si="5"/>
        <v>0</v>
      </c>
      <c r="M1086" s="99"/>
      <c r="N1086" s="99"/>
      <c r="O1086" s="99"/>
      <c r="P1086" s="99"/>
      <c r="Q1086" s="99"/>
      <c r="R1086" s="99"/>
      <c r="S1086" s="99"/>
      <c r="T1086" s="99"/>
      <c r="U1086" s="99"/>
      <c r="V1086" s="99"/>
      <c r="W1086" s="99"/>
      <c r="X1086" s="99"/>
      <c r="Y1086" s="99"/>
      <c r="Z1086" s="99"/>
      <c r="AA1086" s="99"/>
      <c r="AB1086" s="99"/>
      <c r="AC1086" s="99"/>
      <c r="AD1086" s="99"/>
      <c r="AE1086" s="99"/>
      <c r="AF1086" s="99"/>
      <c r="AG1086" s="99"/>
      <c r="AH1086" s="99"/>
      <c r="AI1086" s="99"/>
      <c r="AJ1086" s="99"/>
      <c r="AK1086" s="99"/>
      <c r="AL1086" s="99"/>
      <c r="AM1086" s="99"/>
      <c r="AN1086" s="99"/>
      <c r="AO1086" s="99"/>
      <c r="AP1086" s="99"/>
      <c r="AQ1086" s="99"/>
      <c r="AR1086" s="99"/>
      <c r="AS1086" s="99"/>
      <c r="AT1086" s="99"/>
      <c r="AU1086" s="99"/>
      <c r="AV1086" s="99"/>
      <c r="AW1086" s="99"/>
      <c r="AX1086" s="99"/>
      <c r="AY1086" s="99"/>
      <c r="AZ1086" s="99"/>
      <c r="BA1086" s="99"/>
      <c r="BB1086" s="99"/>
      <c r="BC1086" s="99"/>
      <c r="BD1086" s="99"/>
      <c r="BE1086" s="99"/>
      <c r="BF1086" s="99"/>
    </row>
    <row r="1087" spans="1:58" ht="13" customHeight="1" x14ac:dyDescent="0.25">
      <c r="A1087" s="180"/>
      <c r="B1087" s="180"/>
      <c r="C1087" s="32"/>
      <c r="D1087" s="181"/>
      <c r="E1087" s="32"/>
      <c r="F1087" s="40"/>
      <c r="G1087" s="108"/>
      <c r="H1087" s="108"/>
      <c r="I1087" s="108"/>
      <c r="J1087" s="104"/>
      <c r="K1087" s="99"/>
      <c r="L1087" s="417">
        <f t="shared" si="5"/>
        <v>0</v>
      </c>
      <c r="M1087" s="99"/>
      <c r="N1087" s="99"/>
      <c r="O1087" s="99"/>
      <c r="P1087" s="99"/>
      <c r="Q1087" s="99"/>
      <c r="R1087" s="99"/>
      <c r="S1087" s="99"/>
      <c r="T1087" s="99"/>
      <c r="U1087" s="99"/>
      <c r="V1087" s="99"/>
      <c r="W1087" s="99"/>
      <c r="X1087" s="99"/>
      <c r="Y1087" s="99"/>
      <c r="Z1087" s="99"/>
      <c r="AA1087" s="99"/>
      <c r="AB1087" s="99"/>
      <c r="AC1087" s="99"/>
      <c r="AD1087" s="99"/>
      <c r="AE1087" s="99"/>
      <c r="AF1087" s="99"/>
      <c r="AG1087" s="99"/>
      <c r="AH1087" s="99"/>
      <c r="AI1087" s="99"/>
      <c r="AJ1087" s="99"/>
      <c r="AK1087" s="99"/>
      <c r="AL1087" s="99"/>
      <c r="AM1087" s="99"/>
      <c r="AN1087" s="99"/>
      <c r="AO1087" s="99"/>
      <c r="AP1087" s="99"/>
      <c r="AQ1087" s="99"/>
      <c r="AR1087" s="99"/>
      <c r="AS1087" s="99"/>
      <c r="AT1087" s="99"/>
      <c r="AU1087" s="99"/>
      <c r="AV1087" s="99"/>
      <c r="AW1087" s="99"/>
      <c r="AX1087" s="99"/>
      <c r="AY1087" s="99"/>
      <c r="AZ1087" s="99"/>
      <c r="BA1087" s="99"/>
      <c r="BB1087" s="99"/>
      <c r="BC1087" s="99"/>
      <c r="BD1087" s="99"/>
      <c r="BE1087" s="99"/>
      <c r="BF1087" s="99"/>
    </row>
    <row r="1088" spans="1:58" ht="13" customHeight="1" x14ac:dyDescent="0.25">
      <c r="A1088" s="180"/>
      <c r="B1088" s="180"/>
      <c r="C1088" s="32"/>
      <c r="D1088" s="181"/>
      <c r="E1088" s="32"/>
      <c r="F1088" s="40"/>
      <c r="G1088" s="108"/>
      <c r="H1088" s="108"/>
      <c r="I1088" s="108"/>
      <c r="J1088" s="104"/>
      <c r="K1088" s="99"/>
      <c r="L1088" s="417">
        <f t="shared" si="5"/>
        <v>0</v>
      </c>
      <c r="M1088" s="99"/>
      <c r="N1088" s="99"/>
      <c r="O1088" s="99"/>
      <c r="P1088" s="99"/>
      <c r="Q1088" s="99"/>
      <c r="R1088" s="99"/>
      <c r="S1088" s="99"/>
      <c r="T1088" s="99"/>
      <c r="U1088" s="99"/>
      <c r="V1088" s="99"/>
      <c r="W1088" s="99"/>
      <c r="X1088" s="99"/>
      <c r="Y1088" s="99"/>
      <c r="Z1088" s="99"/>
      <c r="AA1088" s="99"/>
      <c r="AB1088" s="99"/>
      <c r="AC1088" s="99"/>
      <c r="AD1088" s="99"/>
      <c r="AE1088" s="99"/>
      <c r="AF1088" s="99"/>
      <c r="AG1088" s="99"/>
      <c r="AH1088" s="99"/>
      <c r="AI1088" s="99"/>
      <c r="AJ1088" s="99"/>
      <c r="AK1088" s="99"/>
      <c r="AL1088" s="99"/>
      <c r="AM1088" s="99"/>
      <c r="AN1088" s="99"/>
      <c r="AO1088" s="99"/>
      <c r="AP1088" s="99"/>
      <c r="AQ1088" s="99"/>
      <c r="AR1088" s="99"/>
      <c r="AS1088" s="99"/>
      <c r="AT1088" s="99"/>
      <c r="AU1088" s="99"/>
      <c r="AV1088" s="99"/>
      <c r="AW1088" s="99"/>
      <c r="AX1088" s="99"/>
      <c r="AY1088" s="99"/>
      <c r="AZ1088" s="99"/>
      <c r="BA1088" s="99"/>
      <c r="BB1088" s="99"/>
      <c r="BC1088" s="99"/>
      <c r="BD1088" s="99"/>
      <c r="BE1088" s="99"/>
      <c r="BF1088" s="99"/>
    </row>
    <row r="1089" spans="1:58" ht="13" customHeight="1" x14ac:dyDescent="0.25">
      <c r="A1089" s="180"/>
      <c r="B1089" s="180"/>
      <c r="C1089" s="32"/>
      <c r="D1089" s="181"/>
      <c r="E1089" s="32"/>
      <c r="F1089" s="40"/>
      <c r="G1089" s="108"/>
      <c r="H1089" s="108"/>
      <c r="I1089" s="108"/>
      <c r="J1089" s="104"/>
      <c r="K1089" s="99"/>
      <c r="L1089" s="417">
        <f t="shared" si="5"/>
        <v>0</v>
      </c>
      <c r="M1089" s="99"/>
      <c r="N1089" s="99"/>
      <c r="O1089" s="99"/>
      <c r="P1089" s="99"/>
      <c r="Q1089" s="99"/>
      <c r="R1089" s="99"/>
      <c r="S1089" s="99"/>
      <c r="T1089" s="99"/>
      <c r="U1089" s="99"/>
      <c r="V1089" s="99"/>
      <c r="W1089" s="99"/>
      <c r="X1089" s="99"/>
      <c r="Y1089" s="99"/>
      <c r="Z1089" s="99"/>
      <c r="AA1089" s="99"/>
      <c r="AB1089" s="99"/>
      <c r="AC1089" s="99"/>
      <c r="AD1089" s="99"/>
      <c r="AE1089" s="99"/>
      <c r="AF1089" s="99"/>
      <c r="AG1089" s="99"/>
      <c r="AH1089" s="99"/>
      <c r="AI1089" s="99"/>
      <c r="AJ1089" s="99"/>
      <c r="AK1089" s="99"/>
      <c r="AL1089" s="99"/>
      <c r="AM1089" s="99"/>
      <c r="AN1089" s="99"/>
      <c r="AO1089" s="99"/>
      <c r="AP1089" s="99"/>
      <c r="AQ1089" s="99"/>
      <c r="AR1089" s="99"/>
      <c r="AS1089" s="99"/>
      <c r="AT1089" s="99"/>
      <c r="AU1089" s="99"/>
      <c r="AV1089" s="99"/>
      <c r="AW1089" s="99"/>
      <c r="AX1089" s="99"/>
      <c r="AY1089" s="99"/>
      <c r="AZ1089" s="99"/>
      <c r="BA1089" s="99"/>
      <c r="BB1089" s="99"/>
      <c r="BC1089" s="99"/>
      <c r="BD1089" s="99"/>
      <c r="BE1089" s="99"/>
      <c r="BF1089" s="99"/>
    </row>
    <row r="1090" spans="1:58" ht="13" customHeight="1" x14ac:dyDescent="0.25">
      <c r="A1090" s="180"/>
      <c r="B1090" s="180"/>
      <c r="C1090" s="32"/>
      <c r="D1090" s="181"/>
      <c r="E1090" s="32"/>
      <c r="F1090" s="40"/>
      <c r="G1090" s="108"/>
      <c r="H1090" s="108"/>
      <c r="I1090" s="108"/>
      <c r="J1090" s="104"/>
      <c r="K1090" s="99"/>
      <c r="L1090" s="417">
        <f t="shared" si="5"/>
        <v>0</v>
      </c>
      <c r="M1090" s="99"/>
      <c r="N1090" s="99"/>
      <c r="O1090" s="99"/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  <c r="AA1090" s="99"/>
      <c r="AB1090" s="99"/>
      <c r="AC1090" s="99"/>
      <c r="AD1090" s="99"/>
      <c r="AE1090" s="99"/>
      <c r="AF1090" s="99"/>
      <c r="AG1090" s="99"/>
      <c r="AH1090" s="99"/>
      <c r="AI1090" s="99"/>
      <c r="AJ1090" s="99"/>
      <c r="AK1090" s="99"/>
      <c r="AL1090" s="99"/>
      <c r="AM1090" s="99"/>
      <c r="AN1090" s="99"/>
      <c r="AO1090" s="99"/>
      <c r="AP1090" s="99"/>
      <c r="AQ1090" s="99"/>
      <c r="AR1090" s="99"/>
      <c r="AS1090" s="99"/>
      <c r="AT1090" s="99"/>
      <c r="AU1090" s="99"/>
      <c r="AV1090" s="99"/>
      <c r="AW1090" s="99"/>
      <c r="AX1090" s="99"/>
      <c r="AY1090" s="99"/>
      <c r="AZ1090" s="99"/>
      <c r="BA1090" s="99"/>
      <c r="BB1090" s="99"/>
      <c r="BC1090" s="99"/>
      <c r="BD1090" s="99"/>
      <c r="BE1090" s="99"/>
      <c r="BF1090" s="99"/>
    </row>
    <row r="1091" spans="1:58" ht="13" customHeight="1" x14ac:dyDescent="0.25">
      <c r="A1091" s="180"/>
      <c r="B1091" s="180"/>
      <c r="C1091" s="32"/>
      <c r="D1091" s="181"/>
      <c r="E1091" s="32"/>
      <c r="F1091" s="40"/>
      <c r="G1091" s="108"/>
      <c r="H1091" s="108"/>
      <c r="I1091" s="108"/>
      <c r="J1091" s="104"/>
      <c r="K1091" s="99"/>
      <c r="L1091" s="417">
        <f t="shared" si="5"/>
        <v>0</v>
      </c>
      <c r="M1091" s="99"/>
      <c r="N1091" s="99"/>
      <c r="O1091" s="99"/>
      <c r="P1091" s="99"/>
      <c r="Q1091" s="99"/>
      <c r="R1091" s="99"/>
      <c r="S1091" s="99"/>
      <c r="T1091" s="99"/>
      <c r="U1091" s="99"/>
      <c r="V1091" s="99"/>
      <c r="W1091" s="99"/>
      <c r="X1091" s="99"/>
      <c r="Y1091" s="99"/>
      <c r="Z1091" s="99"/>
      <c r="AA1091" s="99"/>
      <c r="AB1091" s="99"/>
      <c r="AC1091" s="99"/>
      <c r="AD1091" s="99"/>
      <c r="AE1091" s="99"/>
      <c r="AF1091" s="99"/>
      <c r="AG1091" s="99"/>
      <c r="AH1091" s="99"/>
      <c r="AI1091" s="99"/>
      <c r="AJ1091" s="99"/>
      <c r="AK1091" s="99"/>
      <c r="AL1091" s="99"/>
      <c r="AM1091" s="99"/>
      <c r="AN1091" s="99"/>
      <c r="AO1091" s="99"/>
      <c r="AP1091" s="99"/>
      <c r="AQ1091" s="99"/>
      <c r="AR1091" s="99"/>
      <c r="AS1091" s="99"/>
      <c r="AT1091" s="99"/>
      <c r="AU1091" s="99"/>
      <c r="AV1091" s="99"/>
      <c r="AW1091" s="99"/>
      <c r="AX1091" s="99"/>
      <c r="AY1091" s="99"/>
      <c r="AZ1091" s="99"/>
      <c r="BA1091" s="99"/>
      <c r="BB1091" s="99"/>
      <c r="BC1091" s="99"/>
      <c r="BD1091" s="99"/>
      <c r="BE1091" s="99"/>
      <c r="BF1091" s="99"/>
    </row>
    <row r="1092" spans="1:58" ht="13" customHeight="1" x14ac:dyDescent="0.25">
      <c r="A1092" s="180"/>
      <c r="B1092" s="180"/>
      <c r="C1092" s="32"/>
      <c r="D1092" s="181"/>
      <c r="E1092" s="32"/>
      <c r="F1092" s="40"/>
      <c r="G1092" s="108"/>
      <c r="H1092" s="108"/>
      <c r="I1092" s="108"/>
      <c r="J1092" s="104"/>
      <c r="K1092" s="99"/>
      <c r="L1092" s="417">
        <f t="shared" si="5"/>
        <v>0</v>
      </c>
      <c r="M1092" s="99"/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99"/>
      <c r="AE1092" s="99"/>
      <c r="AF1092" s="99"/>
      <c r="AG1092" s="99"/>
      <c r="AH1092" s="99"/>
      <c r="AI1092" s="99"/>
      <c r="AJ1092" s="99"/>
      <c r="AK1092" s="99"/>
      <c r="AL1092" s="99"/>
      <c r="AM1092" s="99"/>
      <c r="AN1092" s="99"/>
      <c r="AO1092" s="99"/>
      <c r="AP1092" s="99"/>
      <c r="AQ1092" s="99"/>
      <c r="AR1092" s="99"/>
      <c r="AS1092" s="99"/>
      <c r="AT1092" s="99"/>
      <c r="AU1092" s="99"/>
      <c r="AV1092" s="99"/>
      <c r="AW1092" s="99"/>
      <c r="AX1092" s="99"/>
      <c r="AY1092" s="99"/>
      <c r="AZ1092" s="99"/>
      <c r="BA1092" s="99"/>
      <c r="BB1092" s="99"/>
      <c r="BC1092" s="99"/>
      <c r="BD1092" s="99"/>
      <c r="BE1092" s="99"/>
      <c r="BF1092" s="99"/>
    </row>
    <row r="1093" spans="1:58" ht="13" customHeight="1" x14ac:dyDescent="0.25">
      <c r="A1093" s="180"/>
      <c r="B1093" s="180"/>
      <c r="C1093" s="32"/>
      <c r="D1093" s="181"/>
      <c r="E1093" s="32"/>
      <c r="F1093" s="40"/>
      <c r="G1093" s="108"/>
      <c r="H1093" s="108"/>
      <c r="I1093" s="108"/>
      <c r="J1093" s="104"/>
      <c r="K1093" s="99"/>
      <c r="L1093" s="417">
        <f t="shared" si="5"/>
        <v>0</v>
      </c>
      <c r="M1093" s="99"/>
      <c r="N1093" s="99"/>
      <c r="O1093" s="99"/>
      <c r="P1093" s="99"/>
      <c r="Q1093" s="99"/>
      <c r="R1093" s="99"/>
      <c r="S1093" s="99"/>
      <c r="T1093" s="99"/>
      <c r="U1093" s="99"/>
      <c r="V1093" s="99"/>
      <c r="W1093" s="99"/>
      <c r="X1093" s="99"/>
      <c r="Y1093" s="99"/>
      <c r="Z1093" s="99"/>
      <c r="AA1093" s="99"/>
      <c r="AB1093" s="99"/>
      <c r="AC1093" s="99"/>
      <c r="AD1093" s="99"/>
      <c r="AE1093" s="99"/>
      <c r="AF1093" s="99"/>
      <c r="AG1093" s="99"/>
      <c r="AH1093" s="99"/>
      <c r="AI1093" s="99"/>
      <c r="AJ1093" s="99"/>
      <c r="AK1093" s="99"/>
      <c r="AL1093" s="99"/>
      <c r="AM1093" s="99"/>
      <c r="AN1093" s="99"/>
      <c r="AO1093" s="99"/>
      <c r="AP1093" s="99"/>
      <c r="AQ1093" s="99"/>
      <c r="AR1093" s="99"/>
      <c r="AS1093" s="99"/>
      <c r="AT1093" s="99"/>
      <c r="AU1093" s="99"/>
      <c r="AV1093" s="99"/>
      <c r="AW1093" s="99"/>
      <c r="AX1093" s="99"/>
      <c r="AY1093" s="99"/>
      <c r="AZ1093" s="99"/>
      <c r="BA1093" s="99"/>
      <c r="BB1093" s="99"/>
      <c r="BC1093" s="99"/>
      <c r="BD1093" s="99"/>
      <c r="BE1093" s="99"/>
      <c r="BF1093" s="99"/>
    </row>
    <row r="1094" spans="1:58" ht="13" customHeight="1" x14ac:dyDescent="0.25">
      <c r="A1094" s="180"/>
      <c r="B1094" s="180"/>
      <c r="C1094" s="32"/>
      <c r="D1094" s="181"/>
      <c r="E1094" s="32"/>
      <c r="F1094" s="40"/>
      <c r="G1094" s="108"/>
      <c r="H1094" s="108"/>
      <c r="I1094" s="108"/>
      <c r="J1094" s="104"/>
      <c r="K1094" s="99"/>
      <c r="L1094" s="417">
        <f t="shared" si="5"/>
        <v>0</v>
      </c>
      <c r="M1094" s="99"/>
      <c r="N1094" s="99"/>
      <c r="O1094" s="99"/>
      <c r="P1094" s="99"/>
      <c r="Q1094" s="99"/>
      <c r="R1094" s="99"/>
      <c r="S1094" s="99"/>
      <c r="T1094" s="99"/>
      <c r="U1094" s="99"/>
      <c r="V1094" s="99"/>
      <c r="W1094" s="99"/>
      <c r="X1094" s="99"/>
      <c r="Y1094" s="99"/>
      <c r="Z1094" s="99"/>
      <c r="AA1094" s="99"/>
      <c r="AB1094" s="99"/>
      <c r="AC1094" s="99"/>
      <c r="AD1094" s="99"/>
      <c r="AE1094" s="99"/>
      <c r="AF1094" s="99"/>
      <c r="AG1094" s="99"/>
      <c r="AH1094" s="99"/>
      <c r="AI1094" s="99"/>
      <c r="AJ1094" s="99"/>
      <c r="AK1094" s="99"/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9"/>
      <c r="BF1094" s="99"/>
    </row>
    <row r="1095" spans="1:58" ht="13" customHeight="1" x14ac:dyDescent="0.25">
      <c r="A1095" s="180"/>
      <c r="B1095" s="180"/>
      <c r="C1095" s="32"/>
      <c r="D1095" s="181"/>
      <c r="E1095" s="32"/>
      <c r="F1095" s="40"/>
      <c r="G1095" s="108"/>
      <c r="H1095" s="108"/>
      <c r="I1095" s="108"/>
      <c r="J1095" s="104"/>
      <c r="K1095" s="99"/>
      <c r="L1095" s="417">
        <f t="shared" si="5"/>
        <v>0</v>
      </c>
      <c r="M1095" s="99"/>
      <c r="N1095" s="99"/>
      <c r="O1095" s="99"/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  <c r="AA1095" s="99"/>
      <c r="AB1095" s="99"/>
      <c r="AC1095" s="99"/>
      <c r="AD1095" s="99"/>
      <c r="AE1095" s="99"/>
      <c r="AF1095" s="99"/>
      <c r="AG1095" s="99"/>
      <c r="AH1095" s="99"/>
      <c r="AI1095" s="99"/>
      <c r="AJ1095" s="99"/>
      <c r="AK1095" s="99"/>
      <c r="AL1095" s="99"/>
      <c r="AM1095" s="99"/>
      <c r="AN1095" s="99"/>
      <c r="AO1095" s="99"/>
      <c r="AP1095" s="99"/>
      <c r="AQ1095" s="99"/>
      <c r="AR1095" s="99"/>
      <c r="AS1095" s="99"/>
      <c r="AT1095" s="99"/>
      <c r="AU1095" s="99"/>
      <c r="AV1095" s="99"/>
      <c r="AW1095" s="99"/>
      <c r="AX1095" s="99"/>
      <c r="AY1095" s="99"/>
      <c r="AZ1095" s="99"/>
      <c r="BA1095" s="99"/>
      <c r="BB1095" s="99"/>
      <c r="BC1095" s="99"/>
      <c r="BD1095" s="99"/>
      <c r="BE1095" s="99"/>
      <c r="BF1095" s="99"/>
    </row>
    <row r="1096" spans="1:58" ht="13" customHeight="1" x14ac:dyDescent="0.25">
      <c r="A1096" s="180"/>
      <c r="B1096" s="180"/>
      <c r="C1096" s="32"/>
      <c r="D1096" s="181"/>
      <c r="E1096" s="32"/>
      <c r="F1096" s="40"/>
      <c r="G1096" s="108"/>
      <c r="H1096" s="108"/>
      <c r="I1096" s="108"/>
      <c r="J1096" s="104"/>
      <c r="K1096" s="99"/>
      <c r="L1096" s="417">
        <f t="shared" si="5"/>
        <v>0</v>
      </c>
      <c r="M1096" s="99"/>
      <c r="N1096" s="99"/>
      <c r="O1096" s="99"/>
      <c r="P1096" s="99"/>
      <c r="Q1096" s="99"/>
      <c r="R1096" s="99"/>
      <c r="S1096" s="99"/>
      <c r="T1096" s="99"/>
      <c r="U1096" s="99"/>
      <c r="V1096" s="99"/>
      <c r="W1096" s="99"/>
      <c r="X1096" s="99"/>
      <c r="Y1096" s="99"/>
      <c r="Z1096" s="99"/>
      <c r="AA1096" s="99"/>
      <c r="AB1096" s="99"/>
      <c r="AC1096" s="99"/>
      <c r="AD1096" s="99"/>
      <c r="AE1096" s="99"/>
      <c r="AF1096" s="99"/>
      <c r="AG1096" s="99"/>
      <c r="AH1096" s="99"/>
      <c r="AI1096" s="99"/>
      <c r="AJ1096" s="99"/>
      <c r="AK1096" s="99"/>
      <c r="AL1096" s="99"/>
      <c r="AM1096" s="99"/>
      <c r="AN1096" s="99"/>
      <c r="AO1096" s="99"/>
      <c r="AP1096" s="99"/>
      <c r="AQ1096" s="99"/>
      <c r="AR1096" s="99"/>
      <c r="AS1096" s="99"/>
      <c r="AT1096" s="99"/>
      <c r="AU1096" s="99"/>
      <c r="AV1096" s="99"/>
      <c r="AW1096" s="99"/>
      <c r="AX1096" s="99"/>
      <c r="AY1096" s="99"/>
      <c r="AZ1096" s="99"/>
      <c r="BA1096" s="99"/>
      <c r="BB1096" s="99"/>
      <c r="BC1096" s="99"/>
      <c r="BD1096" s="99"/>
      <c r="BE1096" s="99"/>
      <c r="BF1096" s="99"/>
    </row>
    <row r="1097" spans="1:58" ht="13" customHeight="1" x14ac:dyDescent="0.25">
      <c r="A1097" s="180"/>
      <c r="B1097" s="180"/>
      <c r="C1097" s="32"/>
      <c r="D1097" s="181"/>
      <c r="E1097" s="32"/>
      <c r="F1097" s="40"/>
      <c r="G1097" s="108"/>
      <c r="H1097" s="108"/>
      <c r="I1097" s="108"/>
      <c r="J1097" s="104"/>
      <c r="K1097" s="99"/>
      <c r="L1097" s="417">
        <f t="shared" si="5"/>
        <v>0</v>
      </c>
      <c r="M1097" s="99"/>
      <c r="N1097" s="99"/>
      <c r="O1097" s="99"/>
      <c r="P1097" s="99"/>
      <c r="Q1097" s="99"/>
      <c r="R1097" s="99"/>
      <c r="S1097" s="99"/>
      <c r="T1097" s="99"/>
      <c r="U1097" s="99"/>
      <c r="V1097" s="99"/>
      <c r="W1097" s="99"/>
      <c r="X1097" s="99"/>
      <c r="Y1097" s="99"/>
      <c r="Z1097" s="99"/>
      <c r="AA1097" s="99"/>
      <c r="AB1097" s="99"/>
      <c r="AC1097" s="99"/>
      <c r="AD1097" s="99"/>
      <c r="AE1097" s="99"/>
      <c r="AF1097" s="99"/>
      <c r="AG1097" s="99"/>
      <c r="AH1097" s="99"/>
      <c r="AI1097" s="99"/>
      <c r="AJ1097" s="99"/>
      <c r="AK1097" s="99"/>
      <c r="AL1097" s="99"/>
      <c r="AM1097" s="99"/>
      <c r="AN1097" s="99"/>
      <c r="AO1097" s="99"/>
      <c r="AP1097" s="99"/>
      <c r="AQ1097" s="99"/>
      <c r="AR1097" s="99"/>
      <c r="AS1097" s="99"/>
      <c r="AT1097" s="99"/>
      <c r="AU1097" s="99"/>
      <c r="AV1097" s="99"/>
      <c r="AW1097" s="99"/>
      <c r="AX1097" s="99"/>
      <c r="AY1097" s="99"/>
      <c r="AZ1097" s="99"/>
      <c r="BA1097" s="99"/>
      <c r="BB1097" s="99"/>
      <c r="BC1097" s="99"/>
      <c r="BD1097" s="99"/>
      <c r="BE1097" s="99"/>
      <c r="BF1097" s="99"/>
    </row>
    <row r="1098" spans="1:58" ht="13" customHeight="1" x14ac:dyDescent="0.25">
      <c r="A1098" s="180"/>
      <c r="B1098" s="180"/>
      <c r="C1098" s="32"/>
      <c r="D1098" s="181"/>
      <c r="E1098" s="32"/>
      <c r="F1098" s="40"/>
      <c r="G1098" s="108"/>
      <c r="H1098" s="108"/>
      <c r="I1098" s="108"/>
      <c r="J1098" s="104"/>
      <c r="K1098" s="99"/>
      <c r="L1098" s="417">
        <f t="shared" si="5"/>
        <v>0</v>
      </c>
      <c r="M1098" s="99"/>
      <c r="N1098" s="99"/>
      <c r="O1098" s="99"/>
      <c r="P1098" s="99"/>
      <c r="Q1098" s="99"/>
      <c r="R1098" s="99"/>
      <c r="S1098" s="99"/>
      <c r="T1098" s="99"/>
      <c r="U1098" s="99"/>
      <c r="V1098" s="99"/>
      <c r="W1098" s="99"/>
      <c r="X1098" s="99"/>
      <c r="Y1098" s="99"/>
      <c r="Z1098" s="99"/>
      <c r="AA1098" s="99"/>
      <c r="AB1098" s="99"/>
      <c r="AC1098" s="99"/>
      <c r="AD1098" s="99"/>
      <c r="AE1098" s="99"/>
      <c r="AF1098" s="99"/>
      <c r="AG1098" s="99"/>
      <c r="AH1098" s="99"/>
      <c r="AI1098" s="99"/>
      <c r="AJ1098" s="99"/>
      <c r="AK1098" s="99"/>
      <c r="AL1098" s="99"/>
      <c r="AM1098" s="99"/>
      <c r="AN1098" s="99"/>
      <c r="AO1098" s="99"/>
      <c r="AP1098" s="99"/>
      <c r="AQ1098" s="99"/>
      <c r="AR1098" s="99"/>
      <c r="AS1098" s="99"/>
      <c r="AT1098" s="99"/>
      <c r="AU1098" s="99"/>
      <c r="AV1098" s="99"/>
      <c r="AW1098" s="99"/>
      <c r="AX1098" s="99"/>
      <c r="AY1098" s="99"/>
      <c r="AZ1098" s="99"/>
      <c r="BA1098" s="99"/>
      <c r="BB1098" s="99"/>
      <c r="BC1098" s="99"/>
      <c r="BD1098" s="99"/>
      <c r="BE1098" s="99"/>
      <c r="BF1098" s="99"/>
    </row>
    <row r="1099" spans="1:58" ht="13" customHeight="1" x14ac:dyDescent="0.25">
      <c r="A1099" s="180"/>
      <c r="B1099" s="180"/>
      <c r="C1099" s="32"/>
      <c r="D1099" s="181"/>
      <c r="E1099" s="32"/>
      <c r="F1099" s="40"/>
      <c r="G1099" s="108"/>
      <c r="H1099" s="108"/>
      <c r="I1099" s="108"/>
      <c r="J1099" s="104"/>
      <c r="K1099" s="99"/>
      <c r="L1099" s="417">
        <f t="shared" si="5"/>
        <v>0</v>
      </c>
      <c r="M1099" s="99"/>
      <c r="N1099" s="99"/>
      <c r="O1099" s="99"/>
      <c r="P1099" s="99"/>
      <c r="Q1099" s="99"/>
      <c r="R1099" s="99"/>
      <c r="S1099" s="99"/>
      <c r="T1099" s="99"/>
      <c r="U1099" s="99"/>
      <c r="V1099" s="99"/>
      <c r="W1099" s="99"/>
      <c r="X1099" s="99"/>
      <c r="Y1099" s="99"/>
      <c r="Z1099" s="99"/>
      <c r="AA1099" s="99"/>
      <c r="AB1099" s="99"/>
      <c r="AC1099" s="99"/>
      <c r="AD1099" s="99"/>
      <c r="AE1099" s="99"/>
      <c r="AF1099" s="99"/>
      <c r="AG1099" s="99"/>
      <c r="AH1099" s="99"/>
      <c r="AI1099" s="99"/>
      <c r="AJ1099" s="99"/>
      <c r="AK1099" s="99"/>
      <c r="AL1099" s="99"/>
      <c r="AM1099" s="99"/>
      <c r="AN1099" s="99"/>
      <c r="AO1099" s="99"/>
      <c r="AP1099" s="99"/>
      <c r="AQ1099" s="99"/>
      <c r="AR1099" s="99"/>
      <c r="AS1099" s="99"/>
      <c r="AT1099" s="99"/>
      <c r="AU1099" s="99"/>
      <c r="AV1099" s="99"/>
      <c r="AW1099" s="99"/>
      <c r="AX1099" s="99"/>
      <c r="AY1099" s="99"/>
      <c r="AZ1099" s="99"/>
      <c r="BA1099" s="99"/>
      <c r="BB1099" s="99"/>
      <c r="BC1099" s="99"/>
      <c r="BD1099" s="99"/>
      <c r="BE1099" s="99"/>
      <c r="BF1099" s="99"/>
    </row>
    <row r="1100" spans="1:58" ht="13" customHeight="1" x14ac:dyDescent="0.25">
      <c r="A1100" s="180"/>
      <c r="B1100" s="180"/>
      <c r="C1100" s="32"/>
      <c r="D1100" s="181"/>
      <c r="E1100" s="32"/>
      <c r="F1100" s="40"/>
      <c r="G1100" s="108"/>
      <c r="H1100" s="108"/>
      <c r="I1100" s="108"/>
      <c r="J1100" s="104"/>
      <c r="K1100" s="99"/>
      <c r="L1100" s="417">
        <f t="shared" si="5"/>
        <v>0</v>
      </c>
      <c r="M1100" s="99"/>
      <c r="N1100" s="99"/>
      <c r="O1100" s="99"/>
      <c r="P1100" s="99"/>
      <c r="Q1100" s="99"/>
      <c r="R1100" s="99"/>
      <c r="S1100" s="99"/>
      <c r="T1100" s="99"/>
      <c r="U1100" s="99"/>
      <c r="V1100" s="99"/>
      <c r="W1100" s="99"/>
      <c r="X1100" s="99"/>
      <c r="Y1100" s="99"/>
      <c r="Z1100" s="99"/>
      <c r="AA1100" s="99"/>
      <c r="AB1100" s="99"/>
      <c r="AC1100" s="99"/>
      <c r="AD1100" s="99"/>
      <c r="AE1100" s="99"/>
      <c r="AF1100" s="99"/>
      <c r="AG1100" s="99"/>
      <c r="AH1100" s="99"/>
      <c r="AI1100" s="99"/>
      <c r="AJ1100" s="99"/>
      <c r="AK1100" s="99"/>
      <c r="AL1100" s="99"/>
      <c r="AM1100" s="99"/>
      <c r="AN1100" s="99"/>
      <c r="AO1100" s="99"/>
      <c r="AP1100" s="99"/>
      <c r="AQ1100" s="99"/>
      <c r="AR1100" s="99"/>
      <c r="AS1100" s="99"/>
      <c r="AT1100" s="99"/>
      <c r="AU1100" s="99"/>
      <c r="AV1100" s="99"/>
      <c r="AW1100" s="99"/>
      <c r="AX1100" s="99"/>
      <c r="AY1100" s="99"/>
      <c r="AZ1100" s="99"/>
      <c r="BA1100" s="99"/>
      <c r="BB1100" s="99"/>
      <c r="BC1100" s="99"/>
      <c r="BD1100" s="99"/>
      <c r="BE1100" s="99"/>
      <c r="BF1100" s="99"/>
    </row>
    <row r="1101" spans="1:58" ht="13" customHeight="1" x14ac:dyDescent="0.25">
      <c r="A1101" s="180"/>
      <c r="B1101" s="180"/>
      <c r="C1101" s="32"/>
      <c r="D1101" s="181"/>
      <c r="E1101" s="32"/>
      <c r="F1101" s="40"/>
      <c r="G1101" s="108"/>
      <c r="H1101" s="108"/>
      <c r="I1101" s="108"/>
      <c r="J1101" s="104"/>
      <c r="K1101" s="99"/>
      <c r="L1101" s="417">
        <f t="shared" si="5"/>
        <v>0</v>
      </c>
      <c r="M1101" s="99"/>
      <c r="N1101" s="99"/>
      <c r="O1101" s="99"/>
      <c r="P1101" s="99"/>
      <c r="Q1101" s="99"/>
      <c r="R1101" s="99"/>
      <c r="S1101" s="99"/>
      <c r="T1101" s="99"/>
      <c r="U1101" s="99"/>
      <c r="V1101" s="99"/>
      <c r="W1101" s="99"/>
      <c r="X1101" s="99"/>
      <c r="Y1101" s="99"/>
      <c r="Z1101" s="99"/>
      <c r="AA1101" s="99"/>
      <c r="AB1101" s="99"/>
      <c r="AC1101" s="99"/>
      <c r="AD1101" s="99"/>
      <c r="AE1101" s="99"/>
      <c r="AF1101" s="99"/>
      <c r="AG1101" s="99"/>
      <c r="AH1101" s="99"/>
      <c r="AI1101" s="99"/>
      <c r="AJ1101" s="99"/>
      <c r="AK1101" s="99"/>
      <c r="AL1101" s="99"/>
      <c r="AM1101" s="99"/>
      <c r="AN1101" s="99"/>
      <c r="AO1101" s="99"/>
      <c r="AP1101" s="99"/>
      <c r="AQ1101" s="99"/>
      <c r="AR1101" s="99"/>
      <c r="AS1101" s="99"/>
      <c r="AT1101" s="99"/>
      <c r="AU1101" s="99"/>
      <c r="AV1101" s="99"/>
      <c r="AW1101" s="99"/>
      <c r="AX1101" s="99"/>
      <c r="AY1101" s="99"/>
      <c r="AZ1101" s="99"/>
      <c r="BA1101" s="99"/>
      <c r="BB1101" s="99"/>
      <c r="BC1101" s="99"/>
      <c r="BD1101" s="99"/>
      <c r="BE1101" s="99"/>
      <c r="BF1101" s="99"/>
    </row>
    <row r="1102" spans="1:58" ht="13" customHeight="1" x14ac:dyDescent="0.25">
      <c r="A1102" s="180"/>
      <c r="B1102" s="180"/>
      <c r="C1102" s="32"/>
      <c r="D1102" s="181"/>
      <c r="E1102" s="32"/>
      <c r="F1102" s="40"/>
      <c r="G1102" s="108"/>
      <c r="H1102" s="108"/>
      <c r="I1102" s="108"/>
      <c r="J1102" s="104"/>
      <c r="K1102" s="99"/>
      <c r="L1102" s="417">
        <f t="shared" si="5"/>
        <v>0</v>
      </c>
      <c r="M1102" s="99"/>
      <c r="N1102" s="99"/>
      <c r="O1102" s="99"/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  <c r="AA1102" s="99"/>
      <c r="AB1102" s="99"/>
      <c r="AC1102" s="99"/>
      <c r="AD1102" s="99"/>
      <c r="AE1102" s="99"/>
      <c r="AF1102" s="99"/>
      <c r="AG1102" s="99"/>
      <c r="AH1102" s="99"/>
      <c r="AI1102" s="99"/>
      <c r="AJ1102" s="99"/>
      <c r="AK1102" s="99"/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9"/>
      <c r="BF1102" s="99"/>
    </row>
    <row r="1103" spans="1:58" ht="13" customHeight="1" x14ac:dyDescent="0.25">
      <c r="A1103" s="180"/>
      <c r="B1103" s="180"/>
      <c r="C1103" s="32"/>
      <c r="D1103" s="181"/>
      <c r="E1103" s="32"/>
      <c r="F1103" s="40"/>
      <c r="G1103" s="108"/>
      <c r="H1103" s="108"/>
      <c r="I1103" s="108"/>
      <c r="J1103" s="104"/>
      <c r="K1103" s="99"/>
      <c r="L1103" s="417">
        <f t="shared" si="5"/>
        <v>0</v>
      </c>
      <c r="M1103" s="99"/>
      <c r="N1103" s="99"/>
      <c r="O1103" s="99"/>
      <c r="P1103" s="99"/>
      <c r="Q1103" s="99"/>
      <c r="R1103" s="99"/>
      <c r="S1103" s="99"/>
      <c r="T1103" s="99"/>
      <c r="U1103" s="99"/>
      <c r="V1103" s="99"/>
      <c r="W1103" s="99"/>
      <c r="X1103" s="99"/>
      <c r="Y1103" s="99"/>
      <c r="Z1103" s="99"/>
      <c r="AA1103" s="99"/>
      <c r="AB1103" s="99"/>
      <c r="AC1103" s="99"/>
      <c r="AD1103" s="99"/>
      <c r="AE1103" s="99"/>
      <c r="AF1103" s="99"/>
      <c r="AG1103" s="99"/>
      <c r="AH1103" s="99"/>
      <c r="AI1103" s="99"/>
      <c r="AJ1103" s="99"/>
      <c r="AK1103" s="99"/>
      <c r="AL1103" s="99"/>
      <c r="AM1103" s="99"/>
      <c r="AN1103" s="99"/>
      <c r="AO1103" s="99"/>
      <c r="AP1103" s="99"/>
      <c r="AQ1103" s="99"/>
      <c r="AR1103" s="99"/>
      <c r="AS1103" s="99"/>
      <c r="AT1103" s="99"/>
      <c r="AU1103" s="99"/>
      <c r="AV1103" s="99"/>
      <c r="AW1103" s="99"/>
      <c r="AX1103" s="99"/>
      <c r="AY1103" s="99"/>
      <c r="AZ1103" s="99"/>
      <c r="BA1103" s="99"/>
      <c r="BB1103" s="99"/>
      <c r="BC1103" s="99"/>
      <c r="BD1103" s="99"/>
      <c r="BE1103" s="99"/>
      <c r="BF1103" s="99"/>
    </row>
    <row r="1104" spans="1:58" ht="13" customHeight="1" x14ac:dyDescent="0.25">
      <c r="A1104" s="180"/>
      <c r="B1104" s="180"/>
      <c r="C1104" s="32"/>
      <c r="D1104" s="181"/>
      <c r="E1104" s="32"/>
      <c r="F1104" s="40"/>
      <c r="G1104" s="108"/>
      <c r="H1104" s="108"/>
      <c r="I1104" s="108"/>
      <c r="J1104" s="104"/>
      <c r="K1104" s="99"/>
      <c r="L1104" s="417">
        <f t="shared" si="5"/>
        <v>0</v>
      </c>
      <c r="M1104" s="99"/>
      <c r="N1104" s="99"/>
      <c r="O1104" s="99"/>
      <c r="P1104" s="99"/>
      <c r="Q1104" s="99"/>
      <c r="R1104" s="99"/>
      <c r="S1104" s="99"/>
      <c r="T1104" s="99"/>
      <c r="U1104" s="99"/>
      <c r="V1104" s="99"/>
      <c r="W1104" s="99"/>
      <c r="X1104" s="99"/>
      <c r="Y1104" s="99"/>
      <c r="Z1104" s="99"/>
      <c r="AA1104" s="99"/>
      <c r="AB1104" s="99"/>
      <c r="AC1104" s="99"/>
      <c r="AD1104" s="99"/>
      <c r="AE1104" s="99"/>
      <c r="AF1104" s="99"/>
      <c r="AG1104" s="99"/>
      <c r="AH1104" s="99"/>
      <c r="AI1104" s="99"/>
      <c r="AJ1104" s="99"/>
      <c r="AK1104" s="99"/>
      <c r="AL1104" s="99"/>
      <c r="AM1104" s="99"/>
      <c r="AN1104" s="99"/>
      <c r="AO1104" s="99"/>
      <c r="AP1104" s="99"/>
      <c r="AQ1104" s="99"/>
      <c r="AR1104" s="99"/>
      <c r="AS1104" s="99"/>
      <c r="AT1104" s="99"/>
      <c r="AU1104" s="99"/>
      <c r="AV1104" s="99"/>
      <c r="AW1104" s="99"/>
      <c r="AX1104" s="99"/>
      <c r="AY1104" s="99"/>
      <c r="AZ1104" s="99"/>
      <c r="BA1104" s="99"/>
      <c r="BB1104" s="99"/>
      <c r="BC1104" s="99"/>
      <c r="BD1104" s="99"/>
      <c r="BE1104" s="99"/>
      <c r="BF1104" s="99"/>
    </row>
    <row r="1105" spans="1:58" ht="13" customHeight="1" x14ac:dyDescent="0.25">
      <c r="A1105" s="180"/>
      <c r="B1105" s="180"/>
      <c r="C1105" s="32"/>
      <c r="D1105" s="181"/>
      <c r="E1105" s="32"/>
      <c r="F1105" s="40"/>
      <c r="G1105" s="108"/>
      <c r="H1105" s="108"/>
      <c r="I1105" s="108"/>
      <c r="J1105" s="104"/>
      <c r="K1105" s="99"/>
      <c r="L1105" s="417">
        <f t="shared" si="5"/>
        <v>0</v>
      </c>
      <c r="M1105" s="99"/>
      <c r="N1105" s="99"/>
      <c r="O1105" s="99"/>
      <c r="P1105" s="99"/>
      <c r="Q1105" s="99"/>
      <c r="R1105" s="99"/>
      <c r="S1105" s="99"/>
      <c r="T1105" s="99"/>
      <c r="U1105" s="99"/>
      <c r="V1105" s="99"/>
      <c r="W1105" s="99"/>
      <c r="X1105" s="99"/>
      <c r="Y1105" s="99"/>
      <c r="Z1105" s="99"/>
      <c r="AA1105" s="99"/>
      <c r="AB1105" s="99"/>
      <c r="AC1105" s="99"/>
      <c r="AD1105" s="99"/>
      <c r="AE1105" s="99"/>
      <c r="AF1105" s="99"/>
      <c r="AG1105" s="99"/>
      <c r="AH1105" s="99"/>
      <c r="AI1105" s="99"/>
      <c r="AJ1105" s="99"/>
      <c r="AK1105" s="99"/>
      <c r="AL1105" s="99"/>
      <c r="AM1105" s="99"/>
      <c r="AN1105" s="99"/>
      <c r="AO1105" s="99"/>
      <c r="AP1105" s="99"/>
      <c r="AQ1105" s="99"/>
      <c r="AR1105" s="99"/>
      <c r="AS1105" s="99"/>
      <c r="AT1105" s="99"/>
      <c r="AU1105" s="99"/>
      <c r="AV1105" s="99"/>
      <c r="AW1105" s="99"/>
      <c r="AX1105" s="99"/>
      <c r="AY1105" s="99"/>
      <c r="AZ1105" s="99"/>
      <c r="BA1105" s="99"/>
      <c r="BB1105" s="99"/>
      <c r="BC1105" s="99"/>
      <c r="BD1105" s="99"/>
      <c r="BE1105" s="99"/>
      <c r="BF1105" s="99"/>
    </row>
    <row r="1106" spans="1:58" ht="13" customHeight="1" x14ac:dyDescent="0.25">
      <c r="A1106" s="180"/>
      <c r="B1106" s="180"/>
      <c r="C1106" s="32"/>
      <c r="D1106" s="181"/>
      <c r="E1106" s="32"/>
      <c r="F1106" s="40"/>
      <c r="G1106" s="108"/>
      <c r="H1106" s="108"/>
      <c r="I1106" s="108"/>
      <c r="J1106" s="104"/>
      <c r="K1106" s="99"/>
      <c r="L1106" s="417">
        <f t="shared" si="5"/>
        <v>0</v>
      </c>
      <c r="M1106" s="99"/>
      <c r="N1106" s="99"/>
      <c r="O1106" s="99"/>
      <c r="P1106" s="99"/>
      <c r="Q1106" s="99"/>
      <c r="R1106" s="99"/>
      <c r="S1106" s="99"/>
      <c r="T1106" s="99"/>
      <c r="U1106" s="99"/>
      <c r="V1106" s="99"/>
      <c r="W1106" s="99"/>
      <c r="X1106" s="99"/>
      <c r="Y1106" s="99"/>
      <c r="Z1106" s="99"/>
      <c r="AA1106" s="99"/>
      <c r="AB1106" s="99"/>
      <c r="AC1106" s="99"/>
      <c r="AD1106" s="99"/>
      <c r="AE1106" s="99"/>
      <c r="AF1106" s="99"/>
      <c r="AG1106" s="99"/>
      <c r="AH1106" s="99"/>
      <c r="AI1106" s="99"/>
      <c r="AJ1106" s="99"/>
      <c r="AK1106" s="99"/>
      <c r="AL1106" s="99"/>
      <c r="AM1106" s="99"/>
      <c r="AN1106" s="99"/>
      <c r="AO1106" s="99"/>
      <c r="AP1106" s="99"/>
      <c r="AQ1106" s="99"/>
      <c r="AR1106" s="99"/>
      <c r="AS1106" s="99"/>
      <c r="AT1106" s="99"/>
      <c r="AU1106" s="99"/>
      <c r="AV1106" s="99"/>
      <c r="AW1106" s="99"/>
      <c r="AX1106" s="99"/>
      <c r="AY1106" s="99"/>
      <c r="AZ1106" s="99"/>
      <c r="BA1106" s="99"/>
      <c r="BB1106" s="99"/>
      <c r="BC1106" s="99"/>
      <c r="BD1106" s="99"/>
      <c r="BE1106" s="99"/>
      <c r="BF1106" s="99"/>
    </row>
    <row r="1107" spans="1:58" ht="13" customHeight="1" x14ac:dyDescent="0.25">
      <c r="A1107" s="180"/>
      <c r="B1107" s="180"/>
      <c r="C1107" s="32"/>
      <c r="D1107" s="181"/>
      <c r="E1107" s="32"/>
      <c r="F1107" s="40"/>
      <c r="G1107" s="108"/>
      <c r="H1107" s="108"/>
      <c r="I1107" s="108"/>
      <c r="J1107" s="104"/>
      <c r="K1107" s="99"/>
      <c r="L1107" s="417">
        <f t="shared" si="5"/>
        <v>0</v>
      </c>
      <c r="M1107" s="99"/>
      <c r="N1107" s="99"/>
      <c r="O1107" s="99"/>
      <c r="P1107" s="99"/>
      <c r="Q1107" s="99"/>
      <c r="R1107" s="99"/>
      <c r="S1107" s="99"/>
      <c r="T1107" s="99"/>
      <c r="U1107" s="99"/>
      <c r="V1107" s="99"/>
      <c r="W1107" s="99"/>
      <c r="X1107" s="99"/>
      <c r="Y1107" s="99"/>
      <c r="Z1107" s="99"/>
      <c r="AA1107" s="99"/>
      <c r="AB1107" s="99"/>
      <c r="AC1107" s="99"/>
      <c r="AD1107" s="99"/>
      <c r="AE1107" s="99"/>
      <c r="AF1107" s="99"/>
      <c r="AG1107" s="99"/>
      <c r="AH1107" s="99"/>
      <c r="AI1107" s="99"/>
      <c r="AJ1107" s="99"/>
      <c r="AK1107" s="99"/>
      <c r="AL1107" s="99"/>
      <c r="AM1107" s="99"/>
      <c r="AN1107" s="99"/>
      <c r="AO1107" s="99"/>
      <c r="AP1107" s="99"/>
      <c r="AQ1107" s="99"/>
      <c r="AR1107" s="99"/>
      <c r="AS1107" s="99"/>
      <c r="AT1107" s="99"/>
      <c r="AU1107" s="99"/>
      <c r="AV1107" s="99"/>
      <c r="AW1107" s="99"/>
      <c r="AX1107" s="99"/>
      <c r="AY1107" s="99"/>
      <c r="AZ1107" s="99"/>
      <c r="BA1107" s="99"/>
      <c r="BB1107" s="99"/>
      <c r="BC1107" s="99"/>
      <c r="BD1107" s="99"/>
      <c r="BE1107" s="99"/>
      <c r="BF1107" s="99"/>
    </row>
    <row r="1108" spans="1:58" ht="13" customHeight="1" x14ac:dyDescent="0.25">
      <c r="A1108" s="180"/>
      <c r="B1108" s="180"/>
      <c r="C1108" s="32"/>
      <c r="D1108" s="181"/>
      <c r="E1108" s="32"/>
      <c r="F1108" s="40"/>
      <c r="G1108" s="108"/>
      <c r="H1108" s="108"/>
      <c r="I1108" s="108"/>
      <c r="J1108" s="104"/>
      <c r="K1108" s="99"/>
      <c r="L1108" s="417">
        <f t="shared" si="5"/>
        <v>0</v>
      </c>
      <c r="M1108" s="99"/>
      <c r="N1108" s="99"/>
      <c r="O1108" s="99"/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  <c r="AA1108" s="99"/>
      <c r="AB1108" s="99"/>
      <c r="AC1108" s="99"/>
      <c r="AD1108" s="99"/>
      <c r="AE1108" s="99"/>
      <c r="AF1108" s="99"/>
      <c r="AG1108" s="99"/>
      <c r="AH1108" s="99"/>
      <c r="AI1108" s="99"/>
      <c r="AJ1108" s="99"/>
      <c r="AK1108" s="99"/>
      <c r="AL1108" s="99"/>
      <c r="AM1108" s="99"/>
      <c r="AN1108" s="99"/>
      <c r="AO1108" s="99"/>
      <c r="AP1108" s="99"/>
      <c r="AQ1108" s="99"/>
      <c r="AR1108" s="99"/>
      <c r="AS1108" s="99"/>
      <c r="AT1108" s="99"/>
      <c r="AU1108" s="99"/>
      <c r="AV1108" s="99"/>
      <c r="AW1108" s="99"/>
      <c r="AX1108" s="99"/>
      <c r="AY1108" s="99"/>
      <c r="AZ1108" s="99"/>
      <c r="BA1108" s="99"/>
      <c r="BB1108" s="99"/>
      <c r="BC1108" s="99"/>
      <c r="BD1108" s="99"/>
      <c r="BE1108" s="99"/>
      <c r="BF1108" s="99"/>
    </row>
    <row r="1109" spans="1:58" ht="13" customHeight="1" x14ac:dyDescent="0.25">
      <c r="A1109" s="180"/>
      <c r="B1109" s="180"/>
      <c r="C1109" s="32"/>
      <c r="D1109" s="181"/>
      <c r="E1109" s="32"/>
      <c r="F1109" s="40"/>
      <c r="G1109" s="108"/>
      <c r="H1109" s="108"/>
      <c r="I1109" s="108"/>
      <c r="J1109" s="104"/>
      <c r="K1109" s="99"/>
      <c r="L1109" s="417">
        <f t="shared" si="5"/>
        <v>0</v>
      </c>
      <c r="M1109" s="99"/>
      <c r="N1109" s="99"/>
      <c r="O1109" s="99"/>
      <c r="P1109" s="99"/>
      <c r="Q1109" s="99"/>
      <c r="R1109" s="99"/>
      <c r="S1109" s="99"/>
      <c r="T1109" s="99"/>
      <c r="U1109" s="99"/>
      <c r="V1109" s="99"/>
      <c r="W1109" s="99"/>
      <c r="X1109" s="99"/>
      <c r="Y1109" s="99"/>
      <c r="Z1109" s="99"/>
      <c r="AA1109" s="99"/>
      <c r="AB1109" s="99"/>
      <c r="AC1109" s="99"/>
      <c r="AD1109" s="99"/>
      <c r="AE1109" s="99"/>
      <c r="AF1109" s="99"/>
      <c r="AG1109" s="99"/>
      <c r="AH1109" s="99"/>
      <c r="AI1109" s="99"/>
      <c r="AJ1109" s="99"/>
      <c r="AK1109" s="99"/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9"/>
      <c r="BF1109" s="99"/>
    </row>
    <row r="1110" spans="1:58" ht="13" customHeight="1" x14ac:dyDescent="0.25">
      <c r="A1110" s="180"/>
      <c r="B1110" s="180"/>
      <c r="C1110" s="32"/>
      <c r="D1110" s="181"/>
      <c r="E1110" s="32"/>
      <c r="F1110" s="40"/>
      <c r="G1110" s="108"/>
      <c r="H1110" s="108"/>
      <c r="I1110" s="108"/>
      <c r="J1110" s="104"/>
      <c r="K1110" s="99"/>
      <c r="L1110" s="417">
        <f t="shared" si="5"/>
        <v>0</v>
      </c>
      <c r="M1110" s="99"/>
      <c r="N1110" s="99"/>
      <c r="O1110" s="99"/>
      <c r="P1110" s="99"/>
      <c r="Q1110" s="99"/>
      <c r="R1110" s="99"/>
      <c r="S1110" s="99"/>
      <c r="T1110" s="99"/>
      <c r="U1110" s="99"/>
      <c r="V1110" s="99"/>
      <c r="W1110" s="99"/>
      <c r="X1110" s="99"/>
      <c r="Y1110" s="99"/>
      <c r="Z1110" s="99"/>
      <c r="AA1110" s="99"/>
      <c r="AB1110" s="99"/>
      <c r="AC1110" s="99"/>
      <c r="AD1110" s="99"/>
      <c r="AE1110" s="99"/>
      <c r="AF1110" s="99"/>
      <c r="AG1110" s="99"/>
      <c r="AH1110" s="99"/>
      <c r="AI1110" s="99"/>
      <c r="AJ1110" s="99"/>
      <c r="AK1110" s="99"/>
      <c r="AL1110" s="99"/>
      <c r="AM1110" s="99"/>
      <c r="AN1110" s="99"/>
      <c r="AO1110" s="99"/>
      <c r="AP1110" s="99"/>
      <c r="AQ1110" s="99"/>
      <c r="AR1110" s="99"/>
      <c r="AS1110" s="99"/>
      <c r="AT1110" s="99"/>
      <c r="AU1110" s="99"/>
      <c r="AV1110" s="99"/>
      <c r="AW1110" s="99"/>
      <c r="AX1110" s="99"/>
      <c r="AY1110" s="99"/>
      <c r="AZ1110" s="99"/>
      <c r="BA1110" s="99"/>
      <c r="BB1110" s="99"/>
      <c r="BC1110" s="99"/>
      <c r="BD1110" s="99"/>
      <c r="BE1110" s="99"/>
      <c r="BF1110" s="99"/>
    </row>
    <row r="1111" spans="1:58" ht="13" customHeight="1" x14ac:dyDescent="0.25">
      <c r="A1111" s="180"/>
      <c r="B1111" s="180"/>
      <c r="C1111" s="32"/>
      <c r="D1111" s="181"/>
      <c r="E1111" s="32"/>
      <c r="F1111" s="40"/>
      <c r="G1111" s="108"/>
      <c r="H1111" s="108"/>
      <c r="I1111" s="108"/>
      <c r="J1111" s="104"/>
      <c r="K1111" s="99"/>
      <c r="L1111" s="417">
        <f t="shared" si="5"/>
        <v>0</v>
      </c>
      <c r="M1111" s="99"/>
      <c r="N1111" s="99"/>
      <c r="O1111" s="99"/>
      <c r="P1111" s="99"/>
      <c r="Q1111" s="99"/>
      <c r="R1111" s="99"/>
      <c r="S1111" s="99"/>
      <c r="T1111" s="99"/>
      <c r="U1111" s="99"/>
      <c r="V1111" s="99"/>
      <c r="W1111" s="99"/>
      <c r="X1111" s="99"/>
      <c r="Y1111" s="99"/>
      <c r="Z1111" s="99"/>
      <c r="AA1111" s="99"/>
      <c r="AB1111" s="99"/>
      <c r="AC1111" s="99"/>
      <c r="AD1111" s="99"/>
      <c r="AE1111" s="99"/>
      <c r="AF1111" s="99"/>
      <c r="AG1111" s="99"/>
      <c r="AH1111" s="99"/>
      <c r="AI1111" s="99"/>
      <c r="AJ1111" s="99"/>
      <c r="AK1111" s="99"/>
      <c r="AL1111" s="99"/>
      <c r="AM1111" s="99"/>
      <c r="AN1111" s="99"/>
      <c r="AO1111" s="99"/>
      <c r="AP1111" s="99"/>
      <c r="AQ1111" s="99"/>
      <c r="AR1111" s="99"/>
      <c r="AS1111" s="99"/>
      <c r="AT1111" s="99"/>
      <c r="AU1111" s="99"/>
      <c r="AV1111" s="99"/>
      <c r="AW1111" s="99"/>
      <c r="AX1111" s="99"/>
      <c r="AY1111" s="99"/>
      <c r="AZ1111" s="99"/>
      <c r="BA1111" s="99"/>
      <c r="BB1111" s="99"/>
      <c r="BC1111" s="99"/>
      <c r="BD1111" s="99"/>
      <c r="BE1111" s="99"/>
      <c r="BF1111" s="99"/>
    </row>
    <row r="1112" spans="1:58" ht="13" customHeight="1" x14ac:dyDescent="0.25">
      <c r="A1112" s="180"/>
      <c r="B1112" s="180"/>
      <c r="C1112" s="32"/>
      <c r="D1112" s="181"/>
      <c r="E1112" s="32"/>
      <c r="F1112" s="40"/>
      <c r="G1112" s="108"/>
      <c r="H1112" s="108"/>
      <c r="I1112" s="108"/>
      <c r="J1112" s="104"/>
      <c r="K1112" s="99"/>
      <c r="L1112" s="417">
        <f t="shared" si="5"/>
        <v>0</v>
      </c>
      <c r="M1112" s="99"/>
      <c r="N1112" s="99"/>
      <c r="O1112" s="99"/>
      <c r="P1112" s="99"/>
      <c r="Q1112" s="99"/>
      <c r="R1112" s="99"/>
      <c r="S1112" s="99"/>
      <c r="T1112" s="99"/>
      <c r="U1112" s="99"/>
      <c r="V1112" s="99"/>
      <c r="W1112" s="99"/>
      <c r="X1112" s="99"/>
      <c r="Y1112" s="99"/>
      <c r="Z1112" s="99"/>
      <c r="AA1112" s="99"/>
      <c r="AB1112" s="99"/>
      <c r="AC1112" s="99"/>
      <c r="AD1112" s="99"/>
      <c r="AE1112" s="99"/>
      <c r="AF1112" s="99"/>
      <c r="AG1112" s="99"/>
      <c r="AH1112" s="99"/>
      <c r="AI1112" s="99"/>
      <c r="AJ1112" s="99"/>
      <c r="AK1112" s="99"/>
      <c r="AL1112" s="99"/>
      <c r="AM1112" s="99"/>
      <c r="AN1112" s="99"/>
      <c r="AO1112" s="99"/>
      <c r="AP1112" s="99"/>
      <c r="AQ1112" s="99"/>
      <c r="AR1112" s="99"/>
      <c r="AS1112" s="99"/>
      <c r="AT1112" s="99"/>
      <c r="AU1112" s="99"/>
      <c r="AV1112" s="99"/>
      <c r="AW1112" s="99"/>
      <c r="AX1112" s="99"/>
      <c r="AY1112" s="99"/>
      <c r="AZ1112" s="99"/>
      <c r="BA1112" s="99"/>
      <c r="BB1112" s="99"/>
      <c r="BC1112" s="99"/>
      <c r="BD1112" s="99"/>
      <c r="BE1112" s="99"/>
      <c r="BF1112" s="99"/>
    </row>
    <row r="1113" spans="1:58" ht="13" customHeight="1" x14ac:dyDescent="0.25">
      <c r="A1113" s="180"/>
      <c r="B1113" s="180"/>
      <c r="C1113" s="32"/>
      <c r="D1113" s="181"/>
      <c r="E1113" s="32"/>
      <c r="F1113" s="40"/>
      <c r="G1113" s="108"/>
      <c r="H1113" s="108"/>
      <c r="I1113" s="108"/>
      <c r="J1113" s="104"/>
      <c r="K1113" s="99"/>
      <c r="L1113" s="417">
        <f t="shared" si="5"/>
        <v>0</v>
      </c>
      <c r="M1113" s="99"/>
      <c r="N1113" s="99"/>
      <c r="O1113" s="99"/>
      <c r="P1113" s="99"/>
      <c r="Q1113" s="99"/>
      <c r="R1113" s="99"/>
      <c r="S1113" s="99"/>
      <c r="T1113" s="99"/>
      <c r="U1113" s="99"/>
      <c r="V1113" s="99"/>
      <c r="W1113" s="99"/>
      <c r="X1113" s="99"/>
      <c r="Y1113" s="99"/>
      <c r="Z1113" s="99"/>
      <c r="AA1113" s="99"/>
      <c r="AB1113" s="99"/>
      <c r="AC1113" s="99"/>
      <c r="AD1113" s="99"/>
      <c r="AE1113" s="99"/>
      <c r="AF1113" s="99"/>
      <c r="AG1113" s="99"/>
      <c r="AH1113" s="99"/>
      <c r="AI1113" s="99"/>
      <c r="AJ1113" s="99"/>
      <c r="AK1113" s="99"/>
      <c r="AL1113" s="99"/>
      <c r="AM1113" s="99"/>
      <c r="AN1113" s="99"/>
      <c r="AO1113" s="99"/>
      <c r="AP1113" s="99"/>
      <c r="AQ1113" s="99"/>
      <c r="AR1113" s="99"/>
      <c r="AS1113" s="99"/>
      <c r="AT1113" s="99"/>
      <c r="AU1113" s="99"/>
      <c r="AV1113" s="99"/>
      <c r="AW1113" s="99"/>
      <c r="AX1113" s="99"/>
      <c r="AY1113" s="99"/>
      <c r="AZ1113" s="99"/>
      <c r="BA1113" s="99"/>
      <c r="BB1113" s="99"/>
      <c r="BC1113" s="99"/>
      <c r="BD1113" s="99"/>
      <c r="BE1113" s="99"/>
      <c r="BF1113" s="99"/>
    </row>
    <row r="1114" spans="1:58" ht="13" customHeight="1" x14ac:dyDescent="0.25">
      <c r="A1114" s="180"/>
      <c r="B1114" s="180"/>
      <c r="C1114" s="32"/>
      <c r="D1114" s="181"/>
      <c r="E1114" s="32"/>
      <c r="F1114" s="40"/>
      <c r="G1114" s="108"/>
      <c r="H1114" s="108"/>
      <c r="I1114" s="108"/>
      <c r="J1114" s="104"/>
      <c r="K1114" s="99"/>
      <c r="L1114" s="417">
        <f t="shared" si="5"/>
        <v>0</v>
      </c>
      <c r="M1114" s="99"/>
      <c r="N1114" s="99"/>
      <c r="O1114" s="99"/>
      <c r="P1114" s="99"/>
      <c r="Q1114" s="99"/>
      <c r="R1114" s="99"/>
      <c r="S1114" s="99"/>
      <c r="T1114" s="99"/>
      <c r="U1114" s="99"/>
      <c r="V1114" s="99"/>
      <c r="W1114" s="99"/>
      <c r="X1114" s="99"/>
      <c r="Y1114" s="99"/>
      <c r="Z1114" s="99"/>
      <c r="AA1114" s="99"/>
      <c r="AB1114" s="99"/>
      <c r="AC1114" s="99"/>
      <c r="AD1114" s="99"/>
      <c r="AE1114" s="99"/>
      <c r="AF1114" s="99"/>
      <c r="AG1114" s="99"/>
      <c r="AH1114" s="99"/>
      <c r="AI1114" s="99"/>
      <c r="AJ1114" s="99"/>
      <c r="AK1114" s="99"/>
      <c r="AL1114" s="99"/>
      <c r="AM1114" s="99"/>
      <c r="AN1114" s="99"/>
      <c r="AO1114" s="99"/>
      <c r="AP1114" s="99"/>
      <c r="AQ1114" s="99"/>
      <c r="AR1114" s="99"/>
      <c r="AS1114" s="99"/>
      <c r="AT1114" s="99"/>
      <c r="AU1114" s="99"/>
      <c r="AV1114" s="99"/>
      <c r="AW1114" s="99"/>
      <c r="AX1114" s="99"/>
      <c r="AY1114" s="99"/>
      <c r="AZ1114" s="99"/>
      <c r="BA1114" s="99"/>
      <c r="BB1114" s="99"/>
      <c r="BC1114" s="99"/>
      <c r="BD1114" s="99"/>
      <c r="BE1114" s="99"/>
      <c r="BF1114" s="99"/>
    </row>
    <row r="1115" spans="1:58" ht="13" customHeight="1" x14ac:dyDescent="0.25">
      <c r="A1115" s="180"/>
      <c r="B1115" s="180"/>
      <c r="C1115" s="32"/>
      <c r="D1115" s="181"/>
      <c r="E1115" s="32"/>
      <c r="F1115" s="40"/>
      <c r="G1115" s="108"/>
      <c r="H1115" s="108"/>
      <c r="I1115" s="108"/>
      <c r="J1115" s="104"/>
      <c r="K1115" s="99"/>
      <c r="L1115" s="417">
        <f t="shared" si="5"/>
        <v>0</v>
      </c>
      <c r="M1115" s="99"/>
      <c r="N1115" s="99"/>
      <c r="O1115" s="99"/>
      <c r="P1115" s="99"/>
      <c r="Q1115" s="99"/>
      <c r="R1115" s="99"/>
      <c r="S1115" s="99"/>
      <c r="T1115" s="99"/>
      <c r="U1115" s="99"/>
      <c r="V1115" s="99"/>
      <c r="W1115" s="99"/>
      <c r="X1115" s="99"/>
      <c r="Y1115" s="99"/>
      <c r="Z1115" s="99"/>
      <c r="AA1115" s="99"/>
      <c r="AB1115" s="99"/>
      <c r="AC1115" s="99"/>
      <c r="AD1115" s="99"/>
      <c r="AE1115" s="99"/>
      <c r="AF1115" s="99"/>
      <c r="AG1115" s="99"/>
      <c r="AH1115" s="99"/>
      <c r="AI1115" s="99"/>
      <c r="AJ1115" s="99"/>
      <c r="AK1115" s="99"/>
      <c r="AL1115" s="99"/>
      <c r="AM1115" s="99"/>
      <c r="AN1115" s="99"/>
      <c r="AO1115" s="99"/>
      <c r="AP1115" s="99"/>
      <c r="AQ1115" s="99"/>
      <c r="AR1115" s="99"/>
      <c r="AS1115" s="99"/>
      <c r="AT1115" s="99"/>
      <c r="AU1115" s="99"/>
      <c r="AV1115" s="99"/>
      <c r="AW1115" s="99"/>
      <c r="AX1115" s="99"/>
      <c r="AY1115" s="99"/>
      <c r="AZ1115" s="99"/>
      <c r="BA1115" s="99"/>
      <c r="BB1115" s="99"/>
      <c r="BC1115" s="99"/>
      <c r="BD1115" s="99"/>
      <c r="BE1115" s="99"/>
      <c r="BF1115" s="99"/>
    </row>
    <row r="1116" spans="1:58" ht="13" customHeight="1" x14ac:dyDescent="0.25">
      <c r="A1116" s="180"/>
      <c r="B1116" s="180"/>
      <c r="C1116" s="32"/>
      <c r="D1116" s="181"/>
      <c r="E1116" s="32"/>
      <c r="F1116" s="40"/>
      <c r="G1116" s="108"/>
      <c r="H1116" s="108"/>
      <c r="I1116" s="108"/>
      <c r="J1116" s="104"/>
      <c r="K1116" s="99"/>
      <c r="L1116" s="417">
        <f t="shared" si="5"/>
        <v>0</v>
      </c>
      <c r="M1116" s="99"/>
      <c r="N1116" s="99"/>
      <c r="O1116" s="99"/>
      <c r="P1116" s="99"/>
      <c r="Q1116" s="99"/>
      <c r="R1116" s="99"/>
      <c r="S1116" s="99"/>
      <c r="T1116" s="99"/>
      <c r="U1116" s="99"/>
      <c r="V1116" s="99"/>
      <c r="W1116" s="99"/>
      <c r="X1116" s="99"/>
      <c r="Y1116" s="99"/>
      <c r="Z1116" s="99"/>
      <c r="AA1116" s="99"/>
      <c r="AB1116" s="99"/>
      <c r="AC1116" s="99"/>
      <c r="AD1116" s="99"/>
      <c r="AE1116" s="99"/>
      <c r="AF1116" s="99"/>
      <c r="AG1116" s="99"/>
      <c r="AH1116" s="99"/>
      <c r="AI1116" s="99"/>
      <c r="AJ1116" s="99"/>
      <c r="AK1116" s="99"/>
      <c r="AL1116" s="99"/>
      <c r="AM1116" s="99"/>
      <c r="AN1116" s="99"/>
      <c r="AO1116" s="99"/>
      <c r="AP1116" s="99"/>
      <c r="AQ1116" s="99"/>
      <c r="AR1116" s="99"/>
      <c r="AS1116" s="99"/>
      <c r="AT1116" s="99"/>
      <c r="AU1116" s="99"/>
      <c r="AV1116" s="99"/>
      <c r="AW1116" s="99"/>
      <c r="AX1116" s="99"/>
      <c r="AY1116" s="99"/>
      <c r="AZ1116" s="99"/>
      <c r="BA1116" s="99"/>
      <c r="BB1116" s="99"/>
      <c r="BC1116" s="99"/>
      <c r="BD1116" s="99"/>
      <c r="BE1116" s="99"/>
      <c r="BF1116" s="99"/>
    </row>
    <row r="1117" spans="1:58" ht="13" customHeight="1" x14ac:dyDescent="0.25">
      <c r="A1117" s="180"/>
      <c r="B1117" s="180"/>
      <c r="C1117" s="32"/>
      <c r="D1117" s="181"/>
      <c r="E1117" s="32"/>
      <c r="F1117" s="40"/>
      <c r="G1117" s="108"/>
      <c r="H1117" s="108"/>
      <c r="I1117" s="108"/>
      <c r="J1117" s="104"/>
      <c r="K1117" s="99"/>
      <c r="L1117" s="417">
        <f t="shared" si="5"/>
        <v>0</v>
      </c>
      <c r="M1117" s="99"/>
      <c r="N1117" s="99"/>
      <c r="O1117" s="99"/>
      <c r="P1117" s="99"/>
      <c r="Q1117" s="99"/>
      <c r="R1117" s="99"/>
      <c r="S1117" s="99"/>
      <c r="T1117" s="99"/>
      <c r="U1117" s="99"/>
      <c r="V1117" s="99"/>
      <c r="W1117" s="99"/>
      <c r="X1117" s="99"/>
      <c r="Y1117" s="99"/>
      <c r="Z1117" s="99"/>
      <c r="AA1117" s="99"/>
      <c r="AB1117" s="99"/>
      <c r="AC1117" s="99"/>
      <c r="AD1117" s="99"/>
      <c r="AE1117" s="99"/>
      <c r="AF1117" s="99"/>
      <c r="AG1117" s="99"/>
      <c r="AH1117" s="99"/>
      <c r="AI1117" s="99"/>
      <c r="AJ1117" s="99"/>
      <c r="AK1117" s="99"/>
      <c r="AL1117" s="99"/>
      <c r="AM1117" s="99"/>
      <c r="AN1117" s="99"/>
      <c r="AO1117" s="99"/>
      <c r="AP1117" s="99"/>
      <c r="AQ1117" s="99"/>
      <c r="AR1117" s="99"/>
      <c r="AS1117" s="99"/>
      <c r="AT1117" s="99"/>
      <c r="AU1117" s="99"/>
      <c r="AV1117" s="99"/>
      <c r="AW1117" s="99"/>
      <c r="AX1117" s="99"/>
      <c r="AY1117" s="99"/>
      <c r="AZ1117" s="99"/>
      <c r="BA1117" s="99"/>
      <c r="BB1117" s="99"/>
      <c r="BC1117" s="99"/>
      <c r="BD1117" s="99"/>
      <c r="BE1117" s="99"/>
      <c r="BF1117" s="99"/>
    </row>
    <row r="1118" spans="1:58" ht="13" customHeight="1" x14ac:dyDescent="0.25">
      <c r="A1118" s="180"/>
      <c r="B1118" s="180"/>
      <c r="C1118" s="32"/>
      <c r="D1118" s="181"/>
      <c r="E1118" s="32"/>
      <c r="F1118" s="40"/>
      <c r="G1118" s="108"/>
      <c r="H1118" s="108"/>
      <c r="I1118" s="108"/>
      <c r="J1118" s="104"/>
      <c r="K1118" s="99"/>
      <c r="L1118" s="417">
        <f t="shared" si="5"/>
        <v>0</v>
      </c>
      <c r="M1118" s="99"/>
      <c r="N1118" s="99"/>
      <c r="O1118" s="99"/>
      <c r="P1118" s="99"/>
      <c r="Q1118" s="99"/>
      <c r="R1118" s="99"/>
      <c r="S1118" s="99"/>
      <c r="T1118" s="99"/>
      <c r="U1118" s="99"/>
      <c r="V1118" s="99"/>
      <c r="W1118" s="99"/>
      <c r="X1118" s="99"/>
      <c r="Y1118" s="99"/>
      <c r="Z1118" s="99"/>
      <c r="AA1118" s="99"/>
      <c r="AB1118" s="99"/>
      <c r="AC1118" s="99"/>
      <c r="AD1118" s="99"/>
      <c r="AE1118" s="99"/>
      <c r="AF1118" s="99"/>
      <c r="AG1118" s="99"/>
      <c r="AH1118" s="99"/>
      <c r="AI1118" s="99"/>
      <c r="AJ1118" s="99"/>
      <c r="AK1118" s="99"/>
      <c r="AL1118" s="99"/>
      <c r="AM1118" s="99"/>
      <c r="AN1118" s="99"/>
      <c r="AO1118" s="99"/>
      <c r="AP1118" s="99"/>
      <c r="AQ1118" s="99"/>
      <c r="AR1118" s="99"/>
      <c r="AS1118" s="99"/>
      <c r="AT1118" s="99"/>
      <c r="AU1118" s="99"/>
      <c r="AV1118" s="99"/>
      <c r="AW1118" s="99"/>
      <c r="AX1118" s="99"/>
      <c r="AY1118" s="99"/>
      <c r="AZ1118" s="99"/>
      <c r="BA1118" s="99"/>
      <c r="BB1118" s="99"/>
      <c r="BC1118" s="99"/>
      <c r="BD1118" s="99"/>
      <c r="BE1118" s="99"/>
      <c r="BF1118" s="99"/>
    </row>
    <row r="1119" spans="1:58" ht="13" customHeight="1" x14ac:dyDescent="0.25">
      <c r="A1119" s="180"/>
      <c r="B1119" s="180"/>
      <c r="C1119" s="32"/>
      <c r="D1119" s="181"/>
      <c r="E1119" s="32"/>
      <c r="F1119" s="40"/>
      <c r="G1119" s="108"/>
      <c r="H1119" s="108"/>
      <c r="I1119" s="108"/>
      <c r="J1119" s="104"/>
      <c r="K1119" s="99"/>
      <c r="L1119" s="417">
        <f t="shared" si="5"/>
        <v>0</v>
      </c>
      <c r="M1119" s="99"/>
      <c r="N1119" s="99"/>
      <c r="O1119" s="99"/>
      <c r="P1119" s="99"/>
      <c r="Q1119" s="99"/>
      <c r="R1119" s="99"/>
      <c r="S1119" s="99"/>
      <c r="T1119" s="99"/>
      <c r="U1119" s="99"/>
      <c r="V1119" s="99"/>
      <c r="W1119" s="99"/>
      <c r="X1119" s="99"/>
      <c r="Y1119" s="99"/>
      <c r="Z1119" s="99"/>
      <c r="AA1119" s="99"/>
      <c r="AB1119" s="99"/>
      <c r="AC1119" s="99"/>
      <c r="AD1119" s="99"/>
      <c r="AE1119" s="99"/>
      <c r="AF1119" s="99"/>
      <c r="AG1119" s="99"/>
      <c r="AH1119" s="99"/>
      <c r="AI1119" s="99"/>
      <c r="AJ1119" s="99"/>
      <c r="AK1119" s="99"/>
      <c r="AL1119" s="99"/>
      <c r="AM1119" s="99"/>
      <c r="AN1119" s="99"/>
      <c r="AO1119" s="99"/>
      <c r="AP1119" s="99"/>
      <c r="AQ1119" s="99"/>
      <c r="AR1119" s="99"/>
      <c r="AS1119" s="99"/>
      <c r="AT1119" s="99"/>
      <c r="AU1119" s="99"/>
      <c r="AV1119" s="99"/>
      <c r="AW1119" s="99"/>
      <c r="AX1119" s="99"/>
      <c r="AY1119" s="99"/>
      <c r="AZ1119" s="99"/>
      <c r="BA1119" s="99"/>
      <c r="BB1119" s="99"/>
      <c r="BC1119" s="99"/>
      <c r="BD1119" s="99"/>
      <c r="BE1119" s="99"/>
      <c r="BF1119" s="99"/>
    </row>
    <row r="1120" spans="1:58" ht="13" customHeight="1" x14ac:dyDescent="0.25">
      <c r="A1120" s="180"/>
      <c r="B1120" s="180"/>
      <c r="C1120" s="32"/>
      <c r="D1120" s="181"/>
      <c r="E1120" s="32"/>
      <c r="F1120" s="40"/>
      <c r="G1120" s="108"/>
      <c r="H1120" s="108"/>
      <c r="I1120" s="108"/>
      <c r="J1120" s="104"/>
      <c r="K1120" s="99"/>
      <c r="L1120" s="417">
        <f t="shared" si="5"/>
        <v>0</v>
      </c>
      <c r="M1120" s="99"/>
      <c r="N1120" s="99"/>
      <c r="O1120" s="99"/>
      <c r="P1120" s="99"/>
      <c r="Q1120" s="99"/>
      <c r="R1120" s="99"/>
      <c r="S1120" s="99"/>
      <c r="T1120" s="99"/>
      <c r="U1120" s="99"/>
      <c r="V1120" s="99"/>
      <c r="W1120" s="99"/>
      <c r="X1120" s="99"/>
      <c r="Y1120" s="99"/>
      <c r="Z1120" s="99"/>
      <c r="AA1120" s="99"/>
      <c r="AB1120" s="99"/>
      <c r="AC1120" s="99"/>
      <c r="AD1120" s="99"/>
      <c r="AE1120" s="99"/>
      <c r="AF1120" s="99"/>
      <c r="AG1120" s="99"/>
      <c r="AH1120" s="99"/>
      <c r="AI1120" s="99"/>
      <c r="AJ1120" s="99"/>
      <c r="AK1120" s="99"/>
      <c r="AL1120" s="99"/>
      <c r="AM1120" s="99"/>
      <c r="AN1120" s="99"/>
      <c r="AO1120" s="99"/>
      <c r="AP1120" s="99"/>
      <c r="AQ1120" s="99"/>
      <c r="AR1120" s="99"/>
      <c r="AS1120" s="99"/>
      <c r="AT1120" s="99"/>
      <c r="AU1120" s="99"/>
      <c r="AV1120" s="99"/>
      <c r="AW1120" s="99"/>
      <c r="AX1120" s="99"/>
      <c r="AY1120" s="99"/>
      <c r="AZ1120" s="99"/>
      <c r="BA1120" s="99"/>
      <c r="BB1120" s="99"/>
      <c r="BC1120" s="99"/>
      <c r="BD1120" s="99"/>
      <c r="BE1120" s="99"/>
      <c r="BF1120" s="99"/>
    </row>
    <row r="1121" spans="1:58" ht="13" customHeight="1" x14ac:dyDescent="0.25">
      <c r="A1121" s="180"/>
      <c r="B1121" s="180"/>
      <c r="C1121" s="32"/>
      <c r="D1121" s="181"/>
      <c r="E1121" s="32"/>
      <c r="F1121" s="40"/>
      <c r="G1121" s="108"/>
      <c r="H1121" s="108"/>
      <c r="I1121" s="108"/>
      <c r="J1121" s="104"/>
      <c r="K1121" s="99"/>
      <c r="L1121" s="417">
        <f t="shared" si="5"/>
        <v>0</v>
      </c>
      <c r="M1121" s="99"/>
      <c r="N1121" s="99"/>
      <c r="O1121" s="99"/>
      <c r="P1121" s="99"/>
      <c r="Q1121" s="99"/>
      <c r="R1121" s="99"/>
      <c r="S1121" s="99"/>
      <c r="T1121" s="99"/>
      <c r="U1121" s="99"/>
      <c r="V1121" s="99"/>
      <c r="W1121" s="99"/>
      <c r="X1121" s="99"/>
      <c r="Y1121" s="99"/>
      <c r="Z1121" s="99"/>
      <c r="AA1121" s="99"/>
      <c r="AB1121" s="99"/>
      <c r="AC1121" s="99"/>
      <c r="AD1121" s="99"/>
      <c r="AE1121" s="99"/>
      <c r="AF1121" s="99"/>
      <c r="AG1121" s="99"/>
      <c r="AH1121" s="99"/>
      <c r="AI1121" s="99"/>
      <c r="AJ1121" s="99"/>
      <c r="AK1121" s="99"/>
      <c r="AL1121" s="99"/>
      <c r="AM1121" s="99"/>
      <c r="AN1121" s="99"/>
      <c r="AO1121" s="99"/>
      <c r="AP1121" s="99"/>
      <c r="AQ1121" s="99"/>
      <c r="AR1121" s="99"/>
      <c r="AS1121" s="99"/>
      <c r="AT1121" s="99"/>
      <c r="AU1121" s="99"/>
      <c r="AV1121" s="99"/>
      <c r="AW1121" s="99"/>
      <c r="AX1121" s="99"/>
      <c r="AY1121" s="99"/>
      <c r="AZ1121" s="99"/>
      <c r="BA1121" s="99"/>
      <c r="BB1121" s="99"/>
      <c r="BC1121" s="99"/>
      <c r="BD1121" s="99"/>
      <c r="BE1121" s="99"/>
      <c r="BF1121" s="99"/>
    </row>
    <row r="1122" spans="1:58" ht="13" customHeight="1" x14ac:dyDescent="0.25">
      <c r="A1122" s="180"/>
      <c r="B1122" s="180"/>
      <c r="C1122" s="32"/>
      <c r="D1122" s="181"/>
      <c r="E1122" s="32"/>
      <c r="F1122" s="40"/>
      <c r="G1122" s="108"/>
      <c r="H1122" s="108"/>
      <c r="I1122" s="108"/>
      <c r="J1122" s="104"/>
      <c r="K1122" s="99"/>
      <c r="L1122" s="417">
        <f t="shared" si="5"/>
        <v>0</v>
      </c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  <c r="AA1122" s="99"/>
      <c r="AB1122" s="99"/>
      <c r="AC1122" s="99"/>
      <c r="AD1122" s="99"/>
      <c r="AE1122" s="99"/>
      <c r="AF1122" s="99"/>
      <c r="AG1122" s="99"/>
      <c r="AH1122" s="99"/>
      <c r="AI1122" s="99"/>
      <c r="AJ1122" s="99"/>
      <c r="AK1122" s="99"/>
      <c r="AL1122" s="99"/>
      <c r="AM1122" s="99"/>
      <c r="AN1122" s="99"/>
      <c r="AO1122" s="99"/>
      <c r="AP1122" s="99"/>
      <c r="AQ1122" s="99"/>
      <c r="AR1122" s="99"/>
      <c r="AS1122" s="99"/>
      <c r="AT1122" s="99"/>
      <c r="AU1122" s="99"/>
      <c r="AV1122" s="99"/>
      <c r="AW1122" s="99"/>
      <c r="AX1122" s="99"/>
      <c r="AY1122" s="99"/>
      <c r="AZ1122" s="99"/>
      <c r="BA1122" s="99"/>
      <c r="BB1122" s="99"/>
      <c r="BC1122" s="99"/>
      <c r="BD1122" s="99"/>
      <c r="BE1122" s="99"/>
      <c r="BF1122" s="99"/>
    </row>
    <row r="1123" spans="1:58" ht="13" customHeight="1" x14ac:dyDescent="0.25">
      <c r="A1123" s="180"/>
      <c r="B1123" s="180"/>
      <c r="C1123" s="32"/>
      <c r="D1123" s="181"/>
      <c r="E1123" s="32"/>
      <c r="F1123" s="40"/>
      <c r="G1123" s="108"/>
      <c r="H1123" s="108"/>
      <c r="I1123" s="108"/>
      <c r="J1123" s="104"/>
      <c r="K1123" s="99"/>
      <c r="L1123" s="417">
        <f t="shared" si="5"/>
        <v>0</v>
      </c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99"/>
      <c r="Z1123" s="99"/>
      <c r="AA1123" s="99"/>
      <c r="AB1123" s="99"/>
      <c r="AC1123" s="99"/>
      <c r="AD1123" s="99"/>
      <c r="AE1123" s="99"/>
      <c r="AF1123" s="99"/>
      <c r="AG1123" s="99"/>
      <c r="AH1123" s="99"/>
      <c r="AI1123" s="99"/>
      <c r="AJ1123" s="99"/>
      <c r="AK1123" s="99"/>
      <c r="AL1123" s="99"/>
      <c r="AM1123" s="99"/>
      <c r="AN1123" s="99"/>
      <c r="AO1123" s="99"/>
      <c r="AP1123" s="99"/>
      <c r="AQ1123" s="99"/>
      <c r="AR1123" s="99"/>
      <c r="AS1123" s="99"/>
      <c r="AT1123" s="99"/>
      <c r="AU1123" s="99"/>
      <c r="AV1123" s="99"/>
      <c r="AW1123" s="99"/>
      <c r="AX1123" s="99"/>
      <c r="AY1123" s="99"/>
      <c r="AZ1123" s="99"/>
      <c r="BA1123" s="99"/>
      <c r="BB1123" s="99"/>
      <c r="BC1123" s="99"/>
      <c r="BD1123" s="99"/>
      <c r="BE1123" s="99"/>
      <c r="BF1123" s="99"/>
    </row>
    <row r="1124" spans="1:58" x14ac:dyDescent="0.25">
      <c r="A1124" s="180"/>
      <c r="B1124" s="180"/>
      <c r="C1124" s="32"/>
      <c r="D1124" s="181"/>
      <c r="E1124" s="32"/>
      <c r="F1124" s="40"/>
      <c r="G1124" s="108"/>
      <c r="H1124" s="108"/>
      <c r="I1124" s="108"/>
      <c r="J1124" s="104"/>
      <c r="K1124" s="99"/>
      <c r="L1124" s="417">
        <f t="shared" si="5"/>
        <v>0</v>
      </c>
      <c r="M1124" s="99"/>
      <c r="N1124" s="99"/>
      <c r="O1124" s="99"/>
      <c r="P1124" s="99"/>
      <c r="Q1124" s="99"/>
      <c r="R1124" s="99"/>
      <c r="S1124" s="99"/>
      <c r="T1124" s="99"/>
      <c r="U1124" s="99"/>
      <c r="V1124" s="99"/>
      <c r="W1124" s="99"/>
      <c r="X1124" s="99"/>
      <c r="Y1124" s="99"/>
      <c r="Z1124" s="99"/>
      <c r="AA1124" s="99"/>
      <c r="AB1124" s="99"/>
      <c r="AC1124" s="99"/>
      <c r="AD1124" s="99"/>
      <c r="AE1124" s="99"/>
      <c r="AF1124" s="99"/>
      <c r="AG1124" s="99"/>
      <c r="AH1124" s="99"/>
      <c r="AI1124" s="99"/>
      <c r="AJ1124" s="99"/>
      <c r="AK1124" s="99"/>
      <c r="AL1124" s="99"/>
      <c r="AM1124" s="99"/>
      <c r="AN1124" s="99"/>
      <c r="AO1124" s="99"/>
      <c r="AP1124" s="99"/>
      <c r="AQ1124" s="99"/>
      <c r="AR1124" s="99"/>
      <c r="AS1124" s="99"/>
      <c r="AT1124" s="99"/>
      <c r="AU1124" s="99"/>
      <c r="AV1124" s="99"/>
      <c r="AW1124" s="99"/>
      <c r="AX1124" s="99"/>
      <c r="AY1124" s="99"/>
      <c r="AZ1124" s="99"/>
      <c r="BA1124" s="99"/>
      <c r="BB1124" s="99"/>
      <c r="BC1124" s="99"/>
      <c r="BD1124" s="99"/>
      <c r="BE1124" s="99"/>
      <c r="BF1124" s="99"/>
    </row>
    <row r="1125" spans="1:58" x14ac:dyDescent="0.25">
      <c r="A1125" s="180"/>
      <c r="B1125" s="180"/>
      <c r="C1125" s="32"/>
      <c r="D1125" s="181"/>
      <c r="E1125" s="32"/>
      <c r="F1125" s="40"/>
      <c r="G1125" s="108"/>
      <c r="H1125" s="108"/>
      <c r="I1125" s="108"/>
      <c r="J1125" s="104"/>
      <c r="K1125" s="99"/>
      <c r="L1125" s="417">
        <f t="shared" si="5"/>
        <v>0</v>
      </c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99"/>
      <c r="Z1125" s="99"/>
      <c r="AA1125" s="99"/>
      <c r="AB1125" s="99"/>
      <c r="AC1125" s="99"/>
      <c r="AD1125" s="99"/>
      <c r="AE1125" s="99"/>
      <c r="AF1125" s="99"/>
      <c r="AG1125" s="99"/>
      <c r="AH1125" s="99"/>
      <c r="AI1125" s="99"/>
      <c r="AJ1125" s="99"/>
      <c r="AK1125" s="99"/>
      <c r="AL1125" s="99"/>
      <c r="AM1125" s="99"/>
      <c r="AN1125" s="99"/>
      <c r="AO1125" s="99"/>
      <c r="AP1125" s="99"/>
      <c r="AQ1125" s="99"/>
      <c r="AR1125" s="99"/>
      <c r="AS1125" s="99"/>
      <c r="AT1125" s="99"/>
      <c r="AU1125" s="99"/>
      <c r="AV1125" s="99"/>
      <c r="AW1125" s="99"/>
      <c r="AX1125" s="99"/>
      <c r="AY1125" s="99"/>
      <c r="AZ1125" s="99"/>
      <c r="BA1125" s="99"/>
      <c r="BB1125" s="99"/>
      <c r="BC1125" s="99"/>
      <c r="BD1125" s="99"/>
      <c r="BE1125" s="99"/>
      <c r="BF1125" s="99"/>
    </row>
    <row r="1126" spans="1:58" x14ac:dyDescent="0.25">
      <c r="A1126" s="180"/>
      <c r="B1126" s="180"/>
      <c r="C1126" s="32"/>
      <c r="D1126" s="181"/>
      <c r="E1126" s="32"/>
      <c r="F1126" s="40"/>
      <c r="G1126" s="108"/>
      <c r="H1126" s="108"/>
      <c r="I1126" s="108"/>
      <c r="J1126" s="104"/>
      <c r="K1126" s="99"/>
      <c r="L1126" s="417">
        <f t="shared" si="5"/>
        <v>0</v>
      </c>
      <c r="M1126" s="99"/>
      <c r="N1126" s="99"/>
      <c r="O1126" s="99"/>
      <c r="P1126" s="99"/>
      <c r="Q1126" s="99"/>
      <c r="R1126" s="99"/>
      <c r="S1126" s="99"/>
      <c r="T1126" s="99"/>
      <c r="U1126" s="99"/>
      <c r="V1126" s="99"/>
      <c r="W1126" s="99"/>
      <c r="X1126" s="99"/>
      <c r="Y1126" s="99"/>
      <c r="Z1126" s="99"/>
      <c r="AA1126" s="99"/>
      <c r="AB1126" s="99"/>
      <c r="AC1126" s="99"/>
      <c r="AD1126" s="99"/>
      <c r="AE1126" s="99"/>
      <c r="AF1126" s="99"/>
      <c r="AG1126" s="99"/>
      <c r="AH1126" s="99"/>
      <c r="AI1126" s="99"/>
      <c r="AJ1126" s="99"/>
      <c r="AK1126" s="99"/>
      <c r="AL1126" s="99"/>
      <c r="AM1126" s="99"/>
      <c r="AN1126" s="99"/>
      <c r="AO1126" s="99"/>
      <c r="AP1126" s="99"/>
      <c r="AQ1126" s="99"/>
      <c r="AR1126" s="99"/>
      <c r="AS1126" s="99"/>
      <c r="AT1126" s="99"/>
      <c r="AU1126" s="99"/>
      <c r="AV1126" s="99"/>
      <c r="AW1126" s="99"/>
      <c r="AX1126" s="99"/>
      <c r="AY1126" s="99"/>
      <c r="AZ1126" s="99"/>
      <c r="BA1126" s="99"/>
      <c r="BB1126" s="99"/>
      <c r="BC1126" s="99"/>
      <c r="BD1126" s="99"/>
      <c r="BE1126" s="99"/>
      <c r="BF1126" s="99"/>
    </row>
    <row r="1127" spans="1:58" x14ac:dyDescent="0.25">
      <c r="A1127" s="180"/>
      <c r="B1127" s="180"/>
      <c r="C1127" s="32"/>
      <c r="D1127" s="181"/>
      <c r="E1127" s="32"/>
      <c r="F1127" s="40"/>
      <c r="G1127" s="108"/>
      <c r="H1127" s="108"/>
      <c r="I1127" s="108"/>
      <c r="J1127" s="104"/>
      <c r="K1127" s="99"/>
      <c r="L1127" s="417">
        <f t="shared" si="5"/>
        <v>0</v>
      </c>
      <c r="M1127" s="99"/>
      <c r="N1127" s="99"/>
      <c r="O1127" s="99"/>
      <c r="P1127" s="99"/>
      <c r="Q1127" s="99"/>
      <c r="R1127" s="99"/>
      <c r="S1127" s="99"/>
      <c r="T1127" s="99"/>
      <c r="U1127" s="99"/>
      <c r="V1127" s="99"/>
      <c r="W1127" s="99"/>
      <c r="X1127" s="99"/>
      <c r="Y1127" s="99"/>
      <c r="Z1127" s="99"/>
      <c r="AA1127" s="99"/>
      <c r="AB1127" s="99"/>
      <c r="AC1127" s="99"/>
      <c r="AD1127" s="99"/>
      <c r="AE1127" s="99"/>
      <c r="AF1127" s="99"/>
      <c r="AG1127" s="99"/>
      <c r="AH1127" s="99"/>
      <c r="AI1127" s="99"/>
      <c r="AJ1127" s="99"/>
      <c r="AK1127" s="99"/>
      <c r="AL1127" s="99"/>
      <c r="AM1127" s="99"/>
      <c r="AN1127" s="99"/>
      <c r="AO1127" s="99"/>
      <c r="AP1127" s="99"/>
      <c r="AQ1127" s="99"/>
      <c r="AR1127" s="99"/>
      <c r="AS1127" s="99"/>
      <c r="AT1127" s="99"/>
      <c r="AU1127" s="99"/>
      <c r="AV1127" s="99"/>
      <c r="AW1127" s="99"/>
      <c r="AX1127" s="99"/>
      <c r="AY1127" s="99"/>
      <c r="AZ1127" s="99"/>
      <c r="BA1127" s="99"/>
      <c r="BB1127" s="99"/>
      <c r="BC1127" s="99"/>
      <c r="BD1127" s="99"/>
      <c r="BE1127" s="99"/>
      <c r="BF1127" s="99"/>
    </row>
    <row r="1128" spans="1:58" x14ac:dyDescent="0.25">
      <c r="A1128" s="180"/>
      <c r="B1128" s="180"/>
      <c r="C1128" s="32"/>
      <c r="D1128" s="181"/>
      <c r="E1128" s="32"/>
      <c r="F1128" s="40"/>
      <c r="G1128" s="108"/>
      <c r="H1128" s="108"/>
      <c r="I1128" s="108"/>
      <c r="J1128" s="104"/>
      <c r="K1128" s="99"/>
      <c r="L1128" s="417">
        <f t="shared" si="5"/>
        <v>0</v>
      </c>
      <c r="M1128" s="99"/>
      <c r="N1128" s="99"/>
      <c r="O1128" s="99"/>
      <c r="P1128" s="99"/>
      <c r="Q1128" s="99"/>
      <c r="R1128" s="99"/>
      <c r="S1128" s="99"/>
      <c r="T1128" s="99"/>
      <c r="U1128" s="99"/>
      <c r="V1128" s="99"/>
      <c r="W1128" s="99"/>
      <c r="X1128" s="99"/>
      <c r="Y1128" s="99"/>
      <c r="Z1128" s="99"/>
      <c r="AA1128" s="99"/>
      <c r="AB1128" s="99"/>
      <c r="AC1128" s="99"/>
      <c r="AD1128" s="99"/>
      <c r="AE1128" s="99"/>
      <c r="AF1128" s="99"/>
      <c r="AG1128" s="99"/>
      <c r="AH1128" s="99"/>
      <c r="AI1128" s="99"/>
      <c r="AJ1128" s="99"/>
      <c r="AK1128" s="99"/>
      <c r="AL1128" s="99"/>
      <c r="AM1128" s="99"/>
      <c r="AN1128" s="99"/>
      <c r="AO1128" s="99"/>
      <c r="AP1128" s="99"/>
      <c r="AQ1128" s="99"/>
      <c r="AR1128" s="99"/>
      <c r="AS1128" s="99"/>
      <c r="AT1128" s="99"/>
      <c r="AU1128" s="99"/>
      <c r="AV1128" s="99"/>
      <c r="AW1128" s="99"/>
      <c r="AX1128" s="99"/>
      <c r="AY1128" s="99"/>
      <c r="AZ1128" s="99"/>
      <c r="BA1128" s="99"/>
      <c r="BB1128" s="99"/>
      <c r="BC1128" s="99"/>
      <c r="BD1128" s="99"/>
      <c r="BE1128" s="99"/>
      <c r="BF1128" s="99"/>
    </row>
    <row r="1129" spans="1:58" x14ac:dyDescent="0.25">
      <c r="A1129" s="180"/>
      <c r="B1129" s="180"/>
      <c r="C1129" s="32"/>
      <c r="D1129" s="181"/>
      <c r="E1129" s="32"/>
      <c r="F1129" s="40"/>
      <c r="G1129" s="108"/>
      <c r="H1129" s="108"/>
      <c r="I1129" s="108"/>
      <c r="J1129" s="104"/>
      <c r="K1129" s="99"/>
      <c r="L1129" s="417">
        <f t="shared" ref="L1129:L1164" si="6">(H1129*2.7)</f>
        <v>0</v>
      </c>
      <c r="M1129" s="99"/>
      <c r="N1129" s="99"/>
      <c r="O1129" s="99"/>
      <c r="P1129" s="99"/>
      <c r="Q1129" s="99"/>
      <c r="R1129" s="99"/>
      <c r="S1129" s="99"/>
      <c r="T1129" s="99"/>
      <c r="U1129" s="99"/>
      <c r="V1129" s="99"/>
      <c r="W1129" s="99"/>
      <c r="X1129" s="99"/>
      <c r="Y1129" s="99"/>
      <c r="Z1129" s="99"/>
      <c r="AA1129" s="99"/>
      <c r="AB1129" s="99"/>
      <c r="AC1129" s="99"/>
      <c r="AD1129" s="99"/>
      <c r="AE1129" s="99"/>
      <c r="AF1129" s="99"/>
      <c r="AG1129" s="99"/>
      <c r="AH1129" s="99"/>
      <c r="AI1129" s="99"/>
      <c r="AJ1129" s="99"/>
      <c r="AK1129" s="99"/>
      <c r="AL1129" s="99"/>
      <c r="AM1129" s="99"/>
      <c r="AN1129" s="99"/>
      <c r="AO1129" s="99"/>
      <c r="AP1129" s="99"/>
      <c r="AQ1129" s="99"/>
      <c r="AR1129" s="99"/>
      <c r="AS1129" s="99"/>
      <c r="AT1129" s="99"/>
      <c r="AU1129" s="99"/>
      <c r="AV1129" s="99"/>
      <c r="AW1129" s="99"/>
      <c r="AX1129" s="99"/>
      <c r="AY1129" s="99"/>
      <c r="AZ1129" s="99"/>
      <c r="BA1129" s="99"/>
      <c r="BB1129" s="99"/>
      <c r="BC1129" s="99"/>
      <c r="BD1129" s="99"/>
      <c r="BE1129" s="99"/>
      <c r="BF1129" s="99"/>
    </row>
    <row r="1130" spans="1:58" x14ac:dyDescent="0.25">
      <c r="A1130" s="180"/>
      <c r="B1130" s="180"/>
      <c r="C1130" s="32"/>
      <c r="D1130" s="181"/>
      <c r="E1130" s="32"/>
      <c r="F1130" s="40"/>
      <c r="G1130" s="108"/>
      <c r="H1130" s="108"/>
      <c r="I1130" s="108"/>
      <c r="J1130" s="104"/>
      <c r="K1130" s="99"/>
      <c r="L1130" s="417">
        <f t="shared" si="6"/>
        <v>0</v>
      </c>
      <c r="M1130" s="99"/>
      <c r="N1130" s="99"/>
      <c r="O1130" s="99"/>
      <c r="P1130" s="99"/>
      <c r="Q1130" s="99"/>
      <c r="R1130" s="99"/>
      <c r="S1130" s="99"/>
      <c r="T1130" s="99"/>
      <c r="U1130" s="99"/>
      <c r="V1130" s="99"/>
      <c r="W1130" s="99"/>
      <c r="X1130" s="99"/>
      <c r="Y1130" s="99"/>
      <c r="Z1130" s="99"/>
      <c r="AA1130" s="99"/>
      <c r="AB1130" s="99"/>
      <c r="AC1130" s="99"/>
      <c r="AD1130" s="99"/>
      <c r="AE1130" s="99"/>
      <c r="AF1130" s="99"/>
      <c r="AG1130" s="99"/>
      <c r="AH1130" s="99"/>
      <c r="AI1130" s="99"/>
      <c r="AJ1130" s="99"/>
      <c r="AK1130" s="99"/>
      <c r="AL1130" s="99"/>
      <c r="AM1130" s="99"/>
      <c r="AN1130" s="99"/>
      <c r="AO1130" s="99"/>
      <c r="AP1130" s="99"/>
      <c r="AQ1130" s="99"/>
      <c r="AR1130" s="99"/>
      <c r="AS1130" s="99"/>
      <c r="AT1130" s="99"/>
      <c r="AU1130" s="99"/>
      <c r="AV1130" s="99"/>
      <c r="AW1130" s="99"/>
      <c r="AX1130" s="99"/>
      <c r="AY1130" s="99"/>
      <c r="AZ1130" s="99"/>
      <c r="BA1130" s="99"/>
      <c r="BB1130" s="99"/>
      <c r="BC1130" s="99"/>
      <c r="BD1130" s="99"/>
      <c r="BE1130" s="99"/>
      <c r="BF1130" s="99"/>
    </row>
    <row r="1131" spans="1:58" x14ac:dyDescent="0.25">
      <c r="A1131" s="180"/>
      <c r="B1131" s="180"/>
      <c r="C1131" s="32"/>
      <c r="D1131" s="181"/>
      <c r="E1131" s="32"/>
      <c r="F1131" s="40"/>
      <c r="G1131" s="108"/>
      <c r="H1131" s="108"/>
      <c r="I1131" s="108"/>
      <c r="J1131" s="104"/>
      <c r="K1131" s="99"/>
      <c r="L1131" s="417">
        <f t="shared" si="6"/>
        <v>0</v>
      </c>
      <c r="M1131" s="99"/>
      <c r="N1131" s="99"/>
      <c r="O1131" s="99"/>
      <c r="P1131" s="99"/>
      <c r="Q1131" s="99"/>
      <c r="R1131" s="99"/>
      <c r="S1131" s="99"/>
      <c r="T1131" s="99"/>
      <c r="U1131" s="99"/>
      <c r="V1131" s="99"/>
      <c r="W1131" s="99"/>
      <c r="X1131" s="99"/>
      <c r="Y1131" s="99"/>
      <c r="Z1131" s="99"/>
      <c r="AA1131" s="99"/>
      <c r="AB1131" s="99"/>
      <c r="AC1131" s="99"/>
      <c r="AD1131" s="99"/>
      <c r="AE1131" s="99"/>
      <c r="AF1131" s="99"/>
      <c r="AG1131" s="99"/>
      <c r="AH1131" s="99"/>
      <c r="AI1131" s="99"/>
      <c r="AJ1131" s="99"/>
      <c r="AK1131" s="99"/>
      <c r="AL1131" s="99"/>
      <c r="AM1131" s="99"/>
      <c r="AN1131" s="99"/>
      <c r="AO1131" s="99"/>
      <c r="AP1131" s="99"/>
      <c r="AQ1131" s="99"/>
      <c r="AR1131" s="99"/>
      <c r="AS1131" s="99"/>
      <c r="AT1131" s="99"/>
      <c r="AU1131" s="99"/>
      <c r="AV1131" s="99"/>
      <c r="AW1131" s="99"/>
      <c r="AX1131" s="99"/>
      <c r="AY1131" s="99"/>
      <c r="AZ1131" s="99"/>
      <c r="BA1131" s="99"/>
      <c r="BB1131" s="99"/>
      <c r="BC1131" s="99"/>
      <c r="BD1131" s="99"/>
      <c r="BE1131" s="99"/>
      <c r="BF1131" s="99"/>
    </row>
    <row r="1132" spans="1:58" x14ac:dyDescent="0.25">
      <c r="A1132" s="180"/>
      <c r="B1132" s="180"/>
      <c r="C1132" s="32"/>
      <c r="D1132" s="181"/>
      <c r="E1132" s="32"/>
      <c r="F1132" s="40"/>
      <c r="G1132" s="108"/>
      <c r="H1132" s="108"/>
      <c r="I1132" s="108"/>
      <c r="J1132" s="104"/>
      <c r="K1132" s="99"/>
      <c r="L1132" s="417">
        <f t="shared" si="6"/>
        <v>0</v>
      </c>
      <c r="M1132" s="99"/>
      <c r="N1132" s="99"/>
      <c r="O1132" s="99"/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  <c r="AA1132" s="99"/>
      <c r="AB1132" s="99"/>
      <c r="AC1132" s="99"/>
      <c r="AD1132" s="99"/>
      <c r="AE1132" s="99"/>
      <c r="AF1132" s="99"/>
      <c r="AG1132" s="99"/>
      <c r="AH1132" s="99"/>
      <c r="AI1132" s="99"/>
      <c r="AJ1132" s="99"/>
      <c r="AK1132" s="99"/>
      <c r="AL1132" s="99"/>
      <c r="AM1132" s="99"/>
      <c r="AN1132" s="99"/>
      <c r="AO1132" s="99"/>
      <c r="AP1132" s="99"/>
      <c r="AQ1132" s="99"/>
      <c r="AR1132" s="99"/>
      <c r="AS1132" s="99"/>
      <c r="AT1132" s="99"/>
      <c r="AU1132" s="99"/>
      <c r="AV1132" s="99"/>
      <c r="AW1132" s="99"/>
      <c r="AX1132" s="99"/>
      <c r="AY1132" s="99"/>
      <c r="AZ1132" s="99"/>
      <c r="BA1132" s="99"/>
      <c r="BB1132" s="99"/>
      <c r="BC1132" s="99"/>
      <c r="BD1132" s="99"/>
      <c r="BE1132" s="99"/>
      <c r="BF1132" s="99"/>
    </row>
    <row r="1133" spans="1:58" x14ac:dyDescent="0.25">
      <c r="A1133" s="180"/>
      <c r="B1133" s="180"/>
      <c r="C1133" s="32"/>
      <c r="D1133" s="181"/>
      <c r="E1133" s="32"/>
      <c r="F1133" s="40"/>
      <c r="G1133" s="108"/>
      <c r="H1133" s="108"/>
      <c r="I1133" s="108"/>
      <c r="J1133" s="104"/>
      <c r="K1133" s="99"/>
      <c r="L1133" s="417">
        <f t="shared" si="6"/>
        <v>0</v>
      </c>
      <c r="M1133" s="99"/>
      <c r="N1133" s="99"/>
      <c r="O1133" s="99"/>
      <c r="P1133" s="99"/>
      <c r="Q1133" s="99"/>
      <c r="R1133" s="99"/>
      <c r="S1133" s="99"/>
      <c r="T1133" s="99"/>
      <c r="U1133" s="99"/>
      <c r="V1133" s="99"/>
      <c r="W1133" s="99"/>
      <c r="X1133" s="99"/>
      <c r="Y1133" s="99"/>
      <c r="Z1133" s="99"/>
      <c r="AA1133" s="99"/>
      <c r="AB1133" s="99"/>
      <c r="AC1133" s="99"/>
      <c r="AD1133" s="99"/>
      <c r="AE1133" s="99"/>
      <c r="AF1133" s="99"/>
      <c r="AG1133" s="99"/>
      <c r="AH1133" s="99"/>
      <c r="AI1133" s="99"/>
      <c r="AJ1133" s="99"/>
      <c r="AK1133" s="99"/>
      <c r="AL1133" s="99"/>
      <c r="AM1133" s="99"/>
      <c r="AN1133" s="99"/>
      <c r="AO1133" s="99"/>
      <c r="AP1133" s="99"/>
      <c r="AQ1133" s="99"/>
      <c r="AR1133" s="99"/>
      <c r="AS1133" s="99"/>
      <c r="AT1133" s="99"/>
      <c r="AU1133" s="99"/>
      <c r="AV1133" s="99"/>
      <c r="AW1133" s="99"/>
      <c r="AX1133" s="99"/>
      <c r="AY1133" s="99"/>
      <c r="AZ1133" s="99"/>
      <c r="BA1133" s="99"/>
      <c r="BB1133" s="99"/>
      <c r="BC1133" s="99"/>
      <c r="BD1133" s="99"/>
      <c r="BE1133" s="99"/>
      <c r="BF1133" s="99"/>
    </row>
    <row r="1134" spans="1:58" x14ac:dyDescent="0.25">
      <c r="A1134" s="180"/>
      <c r="B1134" s="180"/>
      <c r="C1134" s="32"/>
      <c r="D1134" s="181"/>
      <c r="E1134" s="32"/>
      <c r="F1134" s="40"/>
      <c r="G1134" s="108"/>
      <c r="H1134" s="108"/>
      <c r="I1134" s="108"/>
      <c r="J1134" s="104"/>
      <c r="K1134" s="99"/>
      <c r="L1134" s="417">
        <f t="shared" si="6"/>
        <v>0</v>
      </c>
      <c r="M1134" s="99"/>
      <c r="N1134" s="99"/>
      <c r="O1134" s="99"/>
      <c r="P1134" s="99"/>
      <c r="Q1134" s="99"/>
      <c r="R1134" s="99"/>
      <c r="S1134" s="99"/>
      <c r="T1134" s="99"/>
      <c r="U1134" s="99"/>
      <c r="V1134" s="99"/>
      <c r="W1134" s="99"/>
      <c r="X1134" s="99"/>
      <c r="Y1134" s="99"/>
      <c r="Z1134" s="99"/>
      <c r="AA1134" s="99"/>
      <c r="AB1134" s="99"/>
      <c r="AC1134" s="99"/>
      <c r="AD1134" s="99"/>
      <c r="AE1134" s="99"/>
      <c r="AF1134" s="99"/>
      <c r="AG1134" s="99"/>
      <c r="AH1134" s="99"/>
      <c r="AI1134" s="99"/>
      <c r="AJ1134" s="99"/>
      <c r="AK1134" s="99"/>
      <c r="AL1134" s="99"/>
      <c r="AM1134" s="99"/>
      <c r="AN1134" s="99"/>
      <c r="AO1134" s="99"/>
      <c r="AP1134" s="99"/>
      <c r="AQ1134" s="99"/>
      <c r="AR1134" s="99"/>
      <c r="AS1134" s="99"/>
      <c r="AT1134" s="99"/>
      <c r="AU1134" s="99"/>
      <c r="AV1134" s="99"/>
      <c r="AW1134" s="99"/>
      <c r="AX1134" s="99"/>
      <c r="AY1134" s="99"/>
      <c r="AZ1134" s="99"/>
      <c r="BA1134" s="99"/>
      <c r="BB1134" s="99"/>
      <c r="BC1134" s="99"/>
      <c r="BD1134" s="99"/>
      <c r="BE1134" s="99"/>
      <c r="BF1134" s="99"/>
    </row>
    <row r="1135" spans="1:58" x14ac:dyDescent="0.25">
      <c r="A1135" s="180"/>
      <c r="B1135" s="180"/>
      <c r="C1135" s="32"/>
      <c r="D1135" s="181"/>
      <c r="E1135" s="32"/>
      <c r="F1135" s="40"/>
      <c r="G1135" s="108"/>
      <c r="H1135" s="108"/>
      <c r="I1135" s="108"/>
      <c r="J1135" s="104"/>
      <c r="K1135" s="99"/>
      <c r="L1135" s="417">
        <f t="shared" si="6"/>
        <v>0</v>
      </c>
      <c r="M1135" s="99"/>
      <c r="N1135" s="99"/>
      <c r="O1135" s="99"/>
      <c r="P1135" s="99"/>
      <c r="Q1135" s="99"/>
      <c r="R1135" s="99"/>
      <c r="S1135" s="99"/>
      <c r="T1135" s="99"/>
      <c r="U1135" s="99"/>
      <c r="V1135" s="99"/>
      <c r="W1135" s="99"/>
      <c r="X1135" s="99"/>
      <c r="Y1135" s="99"/>
      <c r="Z1135" s="99"/>
      <c r="AA1135" s="99"/>
      <c r="AB1135" s="99"/>
      <c r="AC1135" s="99"/>
      <c r="AD1135" s="99"/>
      <c r="AE1135" s="99"/>
      <c r="AF1135" s="99"/>
      <c r="AG1135" s="99"/>
      <c r="AH1135" s="99"/>
      <c r="AI1135" s="99"/>
      <c r="AJ1135" s="99"/>
      <c r="AK1135" s="99"/>
      <c r="AL1135" s="99"/>
      <c r="AM1135" s="99"/>
      <c r="AN1135" s="99"/>
      <c r="AO1135" s="99"/>
      <c r="AP1135" s="99"/>
      <c r="AQ1135" s="99"/>
      <c r="AR1135" s="99"/>
      <c r="AS1135" s="99"/>
      <c r="AT1135" s="99"/>
      <c r="AU1135" s="99"/>
      <c r="AV1135" s="99"/>
      <c r="AW1135" s="99"/>
      <c r="AX1135" s="99"/>
      <c r="AY1135" s="99"/>
      <c r="AZ1135" s="99"/>
      <c r="BA1135" s="99"/>
      <c r="BB1135" s="99"/>
      <c r="BC1135" s="99"/>
      <c r="BD1135" s="99"/>
      <c r="BE1135" s="99"/>
      <c r="BF1135" s="99"/>
    </row>
    <row r="1136" spans="1:58" x14ac:dyDescent="0.25">
      <c r="A1136" s="180"/>
      <c r="B1136" s="180"/>
      <c r="C1136" s="32"/>
      <c r="D1136" s="181"/>
      <c r="E1136" s="32"/>
      <c r="F1136" s="40"/>
      <c r="G1136" s="108"/>
      <c r="H1136" s="108"/>
      <c r="I1136" s="108"/>
      <c r="J1136" s="104"/>
      <c r="K1136" s="99"/>
      <c r="L1136" s="417">
        <f t="shared" si="6"/>
        <v>0</v>
      </c>
      <c r="M1136" s="99"/>
      <c r="N1136" s="99"/>
      <c r="O1136" s="99"/>
      <c r="P1136" s="99"/>
      <c r="Q1136" s="99"/>
      <c r="R1136" s="99"/>
      <c r="S1136" s="99"/>
      <c r="T1136" s="99"/>
      <c r="U1136" s="99"/>
      <c r="V1136" s="99"/>
      <c r="W1136" s="99"/>
      <c r="X1136" s="99"/>
      <c r="Y1136" s="99"/>
      <c r="Z1136" s="99"/>
      <c r="AA1136" s="99"/>
      <c r="AB1136" s="99"/>
      <c r="AC1136" s="99"/>
      <c r="AD1136" s="99"/>
      <c r="AE1136" s="99"/>
      <c r="AF1136" s="99"/>
      <c r="AG1136" s="99"/>
      <c r="AH1136" s="99"/>
      <c r="AI1136" s="99"/>
      <c r="AJ1136" s="99"/>
      <c r="AK1136" s="99"/>
      <c r="AL1136" s="99"/>
      <c r="AM1136" s="99"/>
      <c r="AN1136" s="99"/>
      <c r="AO1136" s="99"/>
      <c r="AP1136" s="99"/>
      <c r="AQ1136" s="99"/>
      <c r="AR1136" s="99"/>
      <c r="AS1136" s="99"/>
      <c r="AT1136" s="99"/>
      <c r="AU1136" s="99"/>
      <c r="AV1136" s="99"/>
      <c r="AW1136" s="99"/>
      <c r="AX1136" s="99"/>
      <c r="AY1136" s="99"/>
      <c r="AZ1136" s="99"/>
      <c r="BA1136" s="99"/>
      <c r="BB1136" s="99"/>
      <c r="BC1136" s="99"/>
      <c r="BD1136" s="99"/>
      <c r="BE1136" s="99"/>
      <c r="BF1136" s="99"/>
    </row>
    <row r="1137" spans="1:58" x14ac:dyDescent="0.25">
      <c r="A1137" s="180"/>
      <c r="B1137" s="180"/>
      <c r="C1137" s="32"/>
      <c r="D1137" s="181"/>
      <c r="E1137" s="32"/>
      <c r="F1137" s="40"/>
      <c r="G1137" s="108"/>
      <c r="H1137" s="108"/>
      <c r="I1137" s="108"/>
      <c r="J1137" s="104"/>
      <c r="K1137" s="99"/>
      <c r="L1137" s="417">
        <f t="shared" si="6"/>
        <v>0</v>
      </c>
      <c r="M1137" s="99"/>
      <c r="N1137" s="99"/>
      <c r="O1137" s="99"/>
      <c r="P1137" s="99"/>
      <c r="Q1137" s="99"/>
      <c r="R1137" s="99"/>
      <c r="S1137" s="99"/>
      <c r="T1137" s="99"/>
      <c r="U1137" s="99"/>
      <c r="V1137" s="99"/>
      <c r="W1137" s="99"/>
      <c r="X1137" s="99"/>
      <c r="Y1137" s="99"/>
      <c r="Z1137" s="99"/>
      <c r="AA1137" s="99"/>
      <c r="AB1137" s="99"/>
      <c r="AC1137" s="99"/>
      <c r="AD1137" s="99"/>
      <c r="AE1137" s="99"/>
      <c r="AF1137" s="99"/>
      <c r="AG1137" s="99"/>
      <c r="AH1137" s="99"/>
      <c r="AI1137" s="99"/>
      <c r="AJ1137" s="99"/>
      <c r="AK1137" s="99"/>
      <c r="AL1137" s="99"/>
      <c r="AM1137" s="99"/>
      <c r="AN1137" s="99"/>
      <c r="AO1137" s="99"/>
      <c r="AP1137" s="99"/>
      <c r="AQ1137" s="99"/>
      <c r="AR1137" s="99"/>
      <c r="AS1137" s="99"/>
      <c r="AT1137" s="99"/>
      <c r="AU1137" s="99"/>
      <c r="AV1137" s="99"/>
      <c r="AW1137" s="99"/>
      <c r="AX1137" s="99"/>
      <c r="AY1137" s="99"/>
      <c r="AZ1137" s="99"/>
      <c r="BA1137" s="99"/>
      <c r="BB1137" s="99"/>
      <c r="BC1137" s="99"/>
      <c r="BD1137" s="99"/>
      <c r="BE1137" s="99"/>
      <c r="BF1137" s="99"/>
    </row>
    <row r="1138" spans="1:58" x14ac:dyDescent="0.25">
      <c r="A1138" s="180"/>
      <c r="B1138" s="180"/>
      <c r="C1138" s="32"/>
      <c r="D1138" s="181"/>
      <c r="E1138" s="32"/>
      <c r="F1138" s="40"/>
      <c r="G1138" s="108"/>
      <c r="H1138" s="108"/>
      <c r="I1138" s="108"/>
      <c r="J1138" s="104"/>
      <c r="K1138" s="99"/>
      <c r="L1138" s="417">
        <f t="shared" si="6"/>
        <v>0</v>
      </c>
      <c r="M1138" s="99"/>
      <c r="N1138" s="99"/>
      <c r="O1138" s="99"/>
      <c r="P1138" s="99"/>
      <c r="Q1138" s="99"/>
      <c r="R1138" s="99"/>
      <c r="S1138" s="99"/>
      <c r="T1138" s="99"/>
      <c r="U1138" s="99"/>
      <c r="V1138" s="99"/>
      <c r="W1138" s="99"/>
      <c r="X1138" s="99"/>
      <c r="Y1138" s="99"/>
      <c r="Z1138" s="99"/>
      <c r="AA1138" s="99"/>
      <c r="AB1138" s="99"/>
      <c r="AC1138" s="99"/>
      <c r="AD1138" s="99"/>
      <c r="AE1138" s="99"/>
      <c r="AF1138" s="99"/>
      <c r="AG1138" s="99"/>
      <c r="AH1138" s="99"/>
      <c r="AI1138" s="99"/>
      <c r="AJ1138" s="99"/>
      <c r="AK1138" s="99"/>
      <c r="AL1138" s="99"/>
      <c r="AM1138" s="99"/>
      <c r="AN1138" s="99"/>
      <c r="AO1138" s="99"/>
      <c r="AP1138" s="99"/>
      <c r="AQ1138" s="99"/>
      <c r="AR1138" s="99"/>
      <c r="AS1138" s="99"/>
      <c r="AT1138" s="99"/>
      <c r="AU1138" s="99"/>
      <c r="AV1138" s="99"/>
      <c r="AW1138" s="99"/>
      <c r="AX1138" s="99"/>
      <c r="AY1138" s="99"/>
      <c r="AZ1138" s="99"/>
      <c r="BA1138" s="99"/>
      <c r="BB1138" s="99"/>
      <c r="BC1138" s="99"/>
      <c r="BD1138" s="99"/>
      <c r="BE1138" s="99"/>
      <c r="BF1138" s="99"/>
    </row>
    <row r="1139" spans="1:58" x14ac:dyDescent="0.25">
      <c r="A1139" s="180"/>
      <c r="B1139" s="180"/>
      <c r="C1139" s="32"/>
      <c r="D1139" s="181"/>
      <c r="E1139" s="32"/>
      <c r="F1139" s="40"/>
      <c r="G1139" s="108"/>
      <c r="H1139" s="108"/>
      <c r="I1139" s="108"/>
      <c r="J1139" s="104"/>
      <c r="K1139" s="99"/>
      <c r="L1139" s="417">
        <f t="shared" si="6"/>
        <v>0</v>
      </c>
      <c r="M1139" s="99"/>
      <c r="N1139" s="99"/>
      <c r="O1139" s="99"/>
      <c r="P1139" s="99"/>
      <c r="Q1139" s="99"/>
      <c r="R1139" s="99"/>
      <c r="S1139" s="99"/>
      <c r="T1139" s="99"/>
      <c r="U1139" s="99"/>
      <c r="V1139" s="99"/>
      <c r="W1139" s="99"/>
      <c r="X1139" s="99"/>
      <c r="Y1139" s="99"/>
      <c r="Z1139" s="99"/>
      <c r="AA1139" s="99"/>
      <c r="AB1139" s="99"/>
      <c r="AC1139" s="99"/>
      <c r="AD1139" s="99"/>
      <c r="AE1139" s="99"/>
      <c r="AF1139" s="99"/>
      <c r="AG1139" s="99"/>
      <c r="AH1139" s="99"/>
      <c r="AI1139" s="99"/>
      <c r="AJ1139" s="99"/>
      <c r="AK1139" s="99"/>
      <c r="AL1139" s="99"/>
      <c r="AM1139" s="99"/>
      <c r="AN1139" s="99"/>
      <c r="AO1139" s="99"/>
      <c r="AP1139" s="99"/>
      <c r="AQ1139" s="99"/>
      <c r="AR1139" s="99"/>
      <c r="AS1139" s="99"/>
      <c r="AT1139" s="99"/>
      <c r="AU1139" s="99"/>
      <c r="AV1139" s="99"/>
      <c r="AW1139" s="99"/>
      <c r="AX1139" s="99"/>
      <c r="AY1139" s="99"/>
      <c r="AZ1139" s="99"/>
      <c r="BA1139" s="99"/>
      <c r="BB1139" s="99"/>
      <c r="BC1139" s="99"/>
      <c r="BD1139" s="99"/>
      <c r="BE1139" s="99"/>
      <c r="BF1139" s="99"/>
    </row>
    <row r="1140" spans="1:58" x14ac:dyDescent="0.25">
      <c r="A1140" s="180"/>
      <c r="B1140" s="180"/>
      <c r="C1140" s="32"/>
      <c r="D1140" s="181"/>
      <c r="E1140" s="32"/>
      <c r="F1140" s="40"/>
      <c r="G1140" s="108"/>
      <c r="H1140" s="108"/>
      <c r="I1140" s="108"/>
      <c r="J1140" s="104"/>
      <c r="K1140" s="99"/>
      <c r="L1140" s="417">
        <f t="shared" si="6"/>
        <v>0</v>
      </c>
      <c r="M1140" s="99"/>
      <c r="N1140" s="99"/>
      <c r="O1140" s="99"/>
      <c r="P1140" s="99"/>
      <c r="Q1140" s="99"/>
      <c r="R1140" s="99"/>
      <c r="S1140" s="99"/>
      <c r="T1140" s="99"/>
      <c r="U1140" s="99"/>
      <c r="V1140" s="99"/>
      <c r="W1140" s="99"/>
      <c r="X1140" s="99"/>
      <c r="Y1140" s="99"/>
      <c r="Z1140" s="99"/>
      <c r="AA1140" s="99"/>
      <c r="AB1140" s="99"/>
      <c r="AC1140" s="99"/>
      <c r="AD1140" s="99"/>
      <c r="AE1140" s="99"/>
      <c r="AF1140" s="99"/>
      <c r="AG1140" s="99"/>
      <c r="AH1140" s="99"/>
      <c r="AI1140" s="99"/>
      <c r="AJ1140" s="99"/>
      <c r="AK1140" s="99"/>
      <c r="AL1140" s="99"/>
      <c r="AM1140" s="99"/>
      <c r="AN1140" s="99"/>
      <c r="AO1140" s="99"/>
      <c r="AP1140" s="99"/>
      <c r="AQ1140" s="99"/>
      <c r="AR1140" s="99"/>
      <c r="AS1140" s="99"/>
      <c r="AT1140" s="99"/>
      <c r="AU1140" s="99"/>
      <c r="AV1140" s="99"/>
      <c r="AW1140" s="99"/>
      <c r="AX1140" s="99"/>
      <c r="AY1140" s="99"/>
      <c r="AZ1140" s="99"/>
      <c r="BA1140" s="99"/>
      <c r="BB1140" s="99"/>
      <c r="BC1140" s="99"/>
      <c r="BD1140" s="99"/>
      <c r="BE1140" s="99"/>
      <c r="BF1140" s="99"/>
    </row>
    <row r="1141" spans="1:58" x14ac:dyDescent="0.25">
      <c r="A1141" s="180"/>
      <c r="B1141" s="180"/>
      <c r="C1141" s="32"/>
      <c r="D1141" s="181"/>
      <c r="E1141" s="32"/>
      <c r="F1141" s="40"/>
      <c r="G1141" s="108"/>
      <c r="H1141" s="108"/>
      <c r="I1141" s="108"/>
      <c r="J1141" s="104"/>
      <c r="K1141" s="99"/>
      <c r="L1141" s="417">
        <f t="shared" si="6"/>
        <v>0</v>
      </c>
      <c r="M1141" s="99"/>
      <c r="N1141" s="99"/>
      <c r="O1141" s="99"/>
      <c r="P1141" s="99"/>
      <c r="Q1141" s="99"/>
      <c r="R1141" s="99"/>
      <c r="S1141" s="99"/>
      <c r="T1141" s="99"/>
      <c r="U1141" s="99"/>
      <c r="V1141" s="99"/>
      <c r="W1141" s="99"/>
      <c r="X1141" s="99"/>
      <c r="Y1141" s="99"/>
      <c r="Z1141" s="99"/>
      <c r="AA1141" s="99"/>
      <c r="AB1141" s="99"/>
      <c r="AC1141" s="99"/>
      <c r="AD1141" s="99"/>
      <c r="AE1141" s="99"/>
      <c r="AF1141" s="99"/>
      <c r="AG1141" s="99"/>
      <c r="AH1141" s="99"/>
      <c r="AI1141" s="99"/>
      <c r="AJ1141" s="99"/>
      <c r="AK1141" s="99"/>
      <c r="AL1141" s="99"/>
      <c r="AM1141" s="99"/>
      <c r="AN1141" s="99"/>
      <c r="AO1141" s="99"/>
      <c r="AP1141" s="99"/>
      <c r="AQ1141" s="99"/>
      <c r="AR1141" s="99"/>
      <c r="AS1141" s="99"/>
      <c r="AT1141" s="99"/>
      <c r="AU1141" s="99"/>
      <c r="AV1141" s="99"/>
      <c r="AW1141" s="99"/>
      <c r="AX1141" s="99"/>
      <c r="AY1141" s="99"/>
      <c r="AZ1141" s="99"/>
      <c r="BA1141" s="99"/>
      <c r="BB1141" s="99"/>
      <c r="BC1141" s="99"/>
      <c r="BD1141" s="99"/>
      <c r="BE1141" s="99"/>
      <c r="BF1141" s="99"/>
    </row>
    <row r="1142" spans="1:58" x14ac:dyDescent="0.25">
      <c r="A1142" s="180"/>
      <c r="B1142" s="180"/>
      <c r="C1142" s="32"/>
      <c r="D1142" s="181"/>
      <c r="E1142" s="32"/>
      <c r="F1142" s="40"/>
      <c r="G1142" s="108"/>
      <c r="H1142" s="108"/>
      <c r="I1142" s="108"/>
      <c r="J1142" s="104"/>
      <c r="K1142" s="99"/>
      <c r="L1142" s="417">
        <f t="shared" si="6"/>
        <v>0</v>
      </c>
      <c r="M1142" s="99"/>
      <c r="N1142" s="99"/>
      <c r="O1142" s="99"/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  <c r="AA1142" s="99"/>
      <c r="AB1142" s="99"/>
      <c r="AC1142" s="99"/>
      <c r="AD1142" s="99"/>
      <c r="AE1142" s="99"/>
      <c r="AF1142" s="99"/>
      <c r="AG1142" s="99"/>
      <c r="AH1142" s="99"/>
      <c r="AI1142" s="99"/>
      <c r="AJ1142" s="99"/>
      <c r="AK1142" s="99"/>
      <c r="AL1142" s="99"/>
      <c r="AM1142" s="99"/>
      <c r="AN1142" s="99"/>
      <c r="AO1142" s="99"/>
      <c r="AP1142" s="99"/>
      <c r="AQ1142" s="99"/>
      <c r="AR1142" s="99"/>
      <c r="AS1142" s="99"/>
      <c r="AT1142" s="99"/>
      <c r="AU1142" s="99"/>
      <c r="AV1142" s="99"/>
      <c r="AW1142" s="99"/>
      <c r="AX1142" s="99"/>
      <c r="AY1142" s="99"/>
      <c r="AZ1142" s="99"/>
      <c r="BA1142" s="99"/>
      <c r="BB1142" s="99"/>
      <c r="BC1142" s="99"/>
      <c r="BD1142" s="99"/>
      <c r="BE1142" s="99"/>
      <c r="BF1142" s="99"/>
    </row>
    <row r="1143" spans="1:58" x14ac:dyDescent="0.25">
      <c r="A1143" s="180"/>
      <c r="B1143" s="180"/>
      <c r="C1143" s="32"/>
      <c r="D1143" s="181"/>
      <c r="E1143" s="32"/>
      <c r="F1143" s="40"/>
      <c r="G1143" s="108"/>
      <c r="H1143" s="108"/>
      <c r="I1143" s="108"/>
      <c r="J1143" s="104"/>
      <c r="K1143" s="99"/>
      <c r="L1143" s="417">
        <f t="shared" si="6"/>
        <v>0</v>
      </c>
      <c r="M1143" s="99"/>
      <c r="N1143" s="99"/>
      <c r="O1143" s="99"/>
      <c r="P1143" s="99"/>
      <c r="Q1143" s="99"/>
      <c r="R1143" s="99"/>
      <c r="S1143" s="99"/>
      <c r="T1143" s="99"/>
      <c r="U1143" s="99"/>
      <c r="V1143" s="99"/>
      <c r="W1143" s="99"/>
      <c r="X1143" s="99"/>
      <c r="Y1143" s="99"/>
      <c r="Z1143" s="99"/>
      <c r="AA1143" s="99"/>
      <c r="AB1143" s="99"/>
      <c r="AC1143" s="99"/>
      <c r="AD1143" s="99"/>
      <c r="AE1143" s="99"/>
      <c r="AF1143" s="99"/>
      <c r="AG1143" s="99"/>
      <c r="AH1143" s="99"/>
      <c r="AI1143" s="99"/>
      <c r="AJ1143" s="99"/>
      <c r="AK1143" s="99"/>
      <c r="AL1143" s="99"/>
      <c r="AM1143" s="99"/>
      <c r="AN1143" s="99"/>
      <c r="AO1143" s="99"/>
      <c r="AP1143" s="99"/>
      <c r="AQ1143" s="99"/>
      <c r="AR1143" s="99"/>
      <c r="AS1143" s="99"/>
      <c r="AT1143" s="99"/>
      <c r="AU1143" s="99"/>
      <c r="AV1143" s="99"/>
      <c r="AW1143" s="99"/>
      <c r="AX1143" s="99"/>
      <c r="AY1143" s="99"/>
      <c r="AZ1143" s="99"/>
      <c r="BA1143" s="99"/>
      <c r="BB1143" s="99"/>
      <c r="BC1143" s="99"/>
      <c r="BD1143" s="99"/>
      <c r="BE1143" s="99"/>
      <c r="BF1143" s="99"/>
    </row>
    <row r="1144" spans="1:58" x14ac:dyDescent="0.25">
      <c r="A1144" s="180"/>
      <c r="B1144" s="180"/>
      <c r="C1144" s="32"/>
      <c r="D1144" s="181"/>
      <c r="E1144" s="32"/>
      <c r="F1144" s="40"/>
      <c r="G1144" s="108"/>
      <c r="H1144" s="108"/>
      <c r="I1144" s="108"/>
      <c r="J1144" s="104"/>
      <c r="K1144" s="99"/>
      <c r="L1144" s="417">
        <f t="shared" si="6"/>
        <v>0</v>
      </c>
      <c r="M1144" s="99"/>
      <c r="N1144" s="99"/>
      <c r="O1144" s="99"/>
      <c r="P1144" s="99"/>
      <c r="Q1144" s="99"/>
      <c r="R1144" s="99"/>
      <c r="S1144" s="99"/>
      <c r="T1144" s="99"/>
      <c r="U1144" s="99"/>
      <c r="V1144" s="99"/>
      <c r="W1144" s="99"/>
      <c r="X1144" s="99"/>
      <c r="Y1144" s="99"/>
      <c r="Z1144" s="99"/>
      <c r="AA1144" s="99"/>
      <c r="AB1144" s="99"/>
      <c r="AC1144" s="99"/>
      <c r="AD1144" s="99"/>
      <c r="AE1144" s="99"/>
      <c r="AF1144" s="99"/>
      <c r="AG1144" s="99"/>
      <c r="AH1144" s="99"/>
      <c r="AI1144" s="99"/>
      <c r="AJ1144" s="99"/>
      <c r="AK1144" s="99"/>
      <c r="AL1144" s="99"/>
      <c r="AM1144" s="99"/>
      <c r="AN1144" s="99"/>
      <c r="AO1144" s="99"/>
      <c r="AP1144" s="99"/>
      <c r="AQ1144" s="99"/>
      <c r="AR1144" s="99"/>
      <c r="AS1144" s="99"/>
      <c r="AT1144" s="99"/>
      <c r="AU1144" s="99"/>
      <c r="AV1144" s="99"/>
      <c r="AW1144" s="99"/>
      <c r="AX1144" s="99"/>
      <c r="AY1144" s="99"/>
      <c r="AZ1144" s="99"/>
      <c r="BA1144" s="99"/>
      <c r="BB1144" s="99"/>
      <c r="BC1144" s="99"/>
      <c r="BD1144" s="99"/>
      <c r="BE1144" s="99"/>
      <c r="BF1144" s="99"/>
    </row>
    <row r="1145" spans="1:58" x14ac:dyDescent="0.25">
      <c r="A1145" s="180"/>
      <c r="B1145" s="180"/>
      <c r="C1145" s="32"/>
      <c r="D1145" s="181"/>
      <c r="E1145" s="32"/>
      <c r="F1145" s="40"/>
      <c r="G1145" s="108"/>
      <c r="H1145" s="108"/>
      <c r="I1145" s="108"/>
      <c r="J1145" s="104"/>
      <c r="K1145" s="99"/>
      <c r="L1145" s="417">
        <f t="shared" si="6"/>
        <v>0</v>
      </c>
      <c r="M1145" s="99"/>
      <c r="N1145" s="99"/>
      <c r="O1145" s="99"/>
      <c r="P1145" s="99"/>
      <c r="Q1145" s="99"/>
      <c r="R1145" s="99"/>
      <c r="S1145" s="99"/>
      <c r="T1145" s="99"/>
      <c r="U1145" s="99"/>
      <c r="V1145" s="99"/>
      <c r="W1145" s="99"/>
      <c r="X1145" s="99"/>
      <c r="Y1145" s="99"/>
      <c r="Z1145" s="99"/>
      <c r="AA1145" s="99"/>
      <c r="AB1145" s="99"/>
      <c r="AC1145" s="99"/>
      <c r="AD1145" s="99"/>
      <c r="AE1145" s="99"/>
      <c r="AF1145" s="99"/>
      <c r="AG1145" s="99"/>
      <c r="AH1145" s="99"/>
      <c r="AI1145" s="99"/>
      <c r="AJ1145" s="99"/>
      <c r="AK1145" s="99"/>
      <c r="AL1145" s="99"/>
      <c r="AM1145" s="99"/>
      <c r="AN1145" s="99"/>
      <c r="AO1145" s="99"/>
      <c r="AP1145" s="99"/>
      <c r="AQ1145" s="99"/>
      <c r="AR1145" s="99"/>
      <c r="AS1145" s="99"/>
      <c r="AT1145" s="99"/>
      <c r="AU1145" s="99"/>
      <c r="AV1145" s="99"/>
      <c r="AW1145" s="99"/>
      <c r="AX1145" s="99"/>
      <c r="AY1145" s="99"/>
      <c r="AZ1145" s="99"/>
      <c r="BA1145" s="99"/>
      <c r="BB1145" s="99"/>
      <c r="BC1145" s="99"/>
      <c r="BD1145" s="99"/>
      <c r="BE1145" s="99"/>
      <c r="BF1145" s="99"/>
    </row>
    <row r="1146" spans="1:58" x14ac:dyDescent="0.25">
      <c r="A1146" s="180"/>
      <c r="B1146" s="180"/>
      <c r="C1146" s="32"/>
      <c r="D1146" s="181"/>
      <c r="E1146" s="32"/>
      <c r="F1146" s="40"/>
      <c r="G1146" s="108"/>
      <c r="H1146" s="108"/>
      <c r="I1146" s="108"/>
      <c r="J1146" s="104"/>
      <c r="K1146" s="99"/>
      <c r="L1146" s="417">
        <f t="shared" si="6"/>
        <v>0</v>
      </c>
      <c r="M1146" s="99"/>
      <c r="N1146" s="99"/>
      <c r="O1146" s="99"/>
      <c r="P1146" s="99"/>
      <c r="Q1146" s="99"/>
      <c r="R1146" s="99"/>
      <c r="S1146" s="99"/>
      <c r="T1146" s="99"/>
      <c r="U1146" s="99"/>
      <c r="V1146" s="99"/>
      <c r="W1146" s="99"/>
      <c r="X1146" s="99"/>
      <c r="Y1146" s="99"/>
      <c r="Z1146" s="99"/>
      <c r="AA1146" s="99"/>
      <c r="AB1146" s="99"/>
      <c r="AC1146" s="99"/>
      <c r="AD1146" s="99"/>
      <c r="AE1146" s="99"/>
      <c r="AF1146" s="99"/>
      <c r="AG1146" s="99"/>
      <c r="AH1146" s="99"/>
      <c r="AI1146" s="99"/>
      <c r="AJ1146" s="99"/>
      <c r="AK1146" s="99"/>
      <c r="AL1146" s="99"/>
      <c r="AM1146" s="99"/>
      <c r="AN1146" s="99"/>
      <c r="AO1146" s="99"/>
      <c r="AP1146" s="99"/>
      <c r="AQ1146" s="99"/>
      <c r="AR1146" s="99"/>
      <c r="AS1146" s="99"/>
      <c r="AT1146" s="99"/>
      <c r="AU1146" s="99"/>
      <c r="AV1146" s="99"/>
      <c r="AW1146" s="99"/>
      <c r="AX1146" s="99"/>
      <c r="AY1146" s="99"/>
      <c r="AZ1146" s="99"/>
      <c r="BA1146" s="99"/>
      <c r="BB1146" s="99"/>
      <c r="BC1146" s="99"/>
      <c r="BD1146" s="99"/>
      <c r="BE1146" s="99"/>
      <c r="BF1146" s="99"/>
    </row>
    <row r="1147" spans="1:58" x14ac:dyDescent="0.25">
      <c r="A1147" s="180"/>
      <c r="B1147" s="180"/>
      <c r="C1147" s="32"/>
      <c r="D1147" s="181"/>
      <c r="E1147" s="32"/>
      <c r="F1147" s="40"/>
      <c r="G1147" s="108"/>
      <c r="H1147" s="108"/>
      <c r="I1147" s="108"/>
      <c r="J1147" s="104"/>
      <c r="K1147" s="99"/>
      <c r="L1147" s="417">
        <f t="shared" si="6"/>
        <v>0</v>
      </c>
      <c r="M1147" s="99"/>
      <c r="N1147" s="99"/>
      <c r="O1147" s="99"/>
      <c r="P1147" s="99"/>
      <c r="Q1147" s="99"/>
      <c r="R1147" s="99"/>
      <c r="S1147" s="99"/>
      <c r="T1147" s="99"/>
      <c r="U1147" s="99"/>
      <c r="V1147" s="99"/>
      <c r="W1147" s="99"/>
      <c r="X1147" s="99"/>
      <c r="Y1147" s="99"/>
      <c r="Z1147" s="99"/>
      <c r="AA1147" s="99"/>
      <c r="AB1147" s="99"/>
      <c r="AC1147" s="99"/>
      <c r="AD1147" s="99"/>
      <c r="AE1147" s="99"/>
      <c r="AF1147" s="99"/>
      <c r="AG1147" s="99"/>
      <c r="AH1147" s="99"/>
      <c r="AI1147" s="99"/>
      <c r="AJ1147" s="99"/>
      <c r="AK1147" s="99"/>
      <c r="AL1147" s="99"/>
      <c r="AM1147" s="99"/>
      <c r="AN1147" s="99"/>
      <c r="AO1147" s="99"/>
      <c r="AP1147" s="99"/>
      <c r="AQ1147" s="99"/>
      <c r="AR1147" s="99"/>
      <c r="AS1147" s="99"/>
      <c r="AT1147" s="99"/>
      <c r="AU1147" s="99"/>
      <c r="AV1147" s="99"/>
      <c r="AW1147" s="99"/>
      <c r="AX1147" s="99"/>
      <c r="AY1147" s="99"/>
      <c r="AZ1147" s="99"/>
      <c r="BA1147" s="99"/>
      <c r="BB1147" s="99"/>
      <c r="BC1147" s="99"/>
      <c r="BD1147" s="99"/>
      <c r="BE1147" s="99"/>
      <c r="BF1147" s="99"/>
    </row>
    <row r="1148" spans="1:58" x14ac:dyDescent="0.25">
      <c r="A1148" s="180"/>
      <c r="B1148" s="180"/>
      <c r="C1148" s="32"/>
      <c r="D1148" s="181"/>
      <c r="E1148" s="32"/>
      <c r="F1148" s="40"/>
      <c r="G1148" s="108"/>
      <c r="H1148" s="108"/>
      <c r="I1148" s="108"/>
      <c r="J1148" s="104"/>
      <c r="K1148" s="99"/>
      <c r="L1148" s="417">
        <f t="shared" si="6"/>
        <v>0</v>
      </c>
      <c r="M1148" s="99"/>
      <c r="N1148" s="99"/>
      <c r="O1148" s="99"/>
      <c r="P1148" s="99"/>
      <c r="Q1148" s="99"/>
      <c r="R1148" s="99"/>
      <c r="S1148" s="99"/>
      <c r="T1148" s="99"/>
      <c r="U1148" s="99"/>
      <c r="V1148" s="99"/>
      <c r="W1148" s="99"/>
      <c r="X1148" s="99"/>
      <c r="Y1148" s="99"/>
      <c r="Z1148" s="99"/>
      <c r="AA1148" s="99"/>
      <c r="AB1148" s="99"/>
      <c r="AC1148" s="99"/>
      <c r="AD1148" s="99"/>
      <c r="AE1148" s="99"/>
      <c r="AF1148" s="99"/>
      <c r="AG1148" s="99"/>
      <c r="AH1148" s="99"/>
      <c r="AI1148" s="99"/>
      <c r="AJ1148" s="99"/>
      <c r="AK1148" s="99"/>
      <c r="AL1148" s="99"/>
      <c r="AM1148" s="99"/>
      <c r="AN1148" s="99"/>
      <c r="AO1148" s="99"/>
      <c r="AP1148" s="99"/>
      <c r="AQ1148" s="99"/>
      <c r="AR1148" s="99"/>
      <c r="AS1148" s="99"/>
      <c r="AT1148" s="99"/>
      <c r="AU1148" s="99"/>
      <c r="AV1148" s="99"/>
      <c r="AW1148" s="99"/>
      <c r="AX1148" s="99"/>
      <c r="AY1148" s="99"/>
      <c r="AZ1148" s="99"/>
      <c r="BA1148" s="99"/>
      <c r="BB1148" s="99"/>
      <c r="BC1148" s="99"/>
      <c r="BD1148" s="99"/>
      <c r="BE1148" s="99"/>
      <c r="BF1148" s="99"/>
    </row>
    <row r="1149" spans="1:58" x14ac:dyDescent="0.25">
      <c r="A1149" s="180"/>
      <c r="B1149" s="180"/>
      <c r="C1149" s="32"/>
      <c r="D1149" s="181"/>
      <c r="E1149" s="32"/>
      <c r="F1149" s="40"/>
      <c r="G1149" s="108"/>
      <c r="H1149" s="108"/>
      <c r="I1149" s="108"/>
      <c r="J1149" s="104"/>
      <c r="K1149" s="99"/>
      <c r="L1149" s="417">
        <f t="shared" si="6"/>
        <v>0</v>
      </c>
      <c r="M1149" s="99"/>
      <c r="N1149" s="99"/>
      <c r="O1149" s="99"/>
      <c r="P1149" s="99"/>
      <c r="Q1149" s="99"/>
      <c r="R1149" s="99"/>
      <c r="S1149" s="99"/>
      <c r="T1149" s="99"/>
      <c r="U1149" s="99"/>
      <c r="V1149" s="99"/>
      <c r="W1149" s="99"/>
      <c r="X1149" s="99"/>
      <c r="Y1149" s="99"/>
      <c r="Z1149" s="99"/>
      <c r="AA1149" s="99"/>
      <c r="AB1149" s="99"/>
      <c r="AC1149" s="99"/>
      <c r="AD1149" s="99"/>
      <c r="AE1149" s="99"/>
      <c r="AF1149" s="99"/>
      <c r="AG1149" s="99"/>
      <c r="AH1149" s="99"/>
      <c r="AI1149" s="99"/>
      <c r="AJ1149" s="99"/>
      <c r="AK1149" s="99"/>
      <c r="AL1149" s="99"/>
      <c r="AM1149" s="99"/>
      <c r="AN1149" s="99"/>
      <c r="AO1149" s="99"/>
      <c r="AP1149" s="99"/>
      <c r="AQ1149" s="99"/>
      <c r="AR1149" s="99"/>
      <c r="AS1149" s="99"/>
      <c r="AT1149" s="99"/>
      <c r="AU1149" s="99"/>
      <c r="AV1149" s="99"/>
      <c r="AW1149" s="99"/>
      <c r="AX1149" s="99"/>
      <c r="AY1149" s="99"/>
      <c r="AZ1149" s="99"/>
      <c r="BA1149" s="99"/>
      <c r="BB1149" s="99"/>
      <c r="BC1149" s="99"/>
      <c r="BD1149" s="99"/>
      <c r="BE1149" s="99"/>
      <c r="BF1149" s="99"/>
    </row>
    <row r="1150" spans="1:58" x14ac:dyDescent="0.25">
      <c r="A1150" s="180"/>
      <c r="B1150" s="180"/>
      <c r="C1150" s="32"/>
      <c r="D1150" s="181"/>
      <c r="E1150" s="32"/>
      <c r="F1150" s="40"/>
      <c r="G1150" s="108"/>
      <c r="H1150" s="108"/>
      <c r="I1150" s="108"/>
      <c r="J1150" s="104"/>
      <c r="K1150" s="99"/>
      <c r="L1150" s="417">
        <f t="shared" si="6"/>
        <v>0</v>
      </c>
      <c r="M1150" s="99"/>
      <c r="N1150" s="99"/>
      <c r="O1150" s="99"/>
      <c r="P1150" s="99"/>
      <c r="Q1150" s="99"/>
      <c r="R1150" s="99"/>
      <c r="S1150" s="99"/>
      <c r="T1150" s="99"/>
      <c r="U1150" s="99"/>
      <c r="V1150" s="99"/>
      <c r="W1150" s="99"/>
      <c r="X1150" s="99"/>
      <c r="Y1150" s="99"/>
      <c r="Z1150" s="99"/>
      <c r="AA1150" s="99"/>
      <c r="AB1150" s="99"/>
      <c r="AC1150" s="99"/>
      <c r="AD1150" s="99"/>
      <c r="AE1150" s="99"/>
      <c r="AF1150" s="99"/>
      <c r="AG1150" s="99"/>
      <c r="AH1150" s="99"/>
      <c r="AI1150" s="99"/>
      <c r="AJ1150" s="99"/>
      <c r="AK1150" s="99"/>
      <c r="AL1150" s="99"/>
      <c r="AM1150" s="99"/>
      <c r="AN1150" s="99"/>
      <c r="AO1150" s="99"/>
      <c r="AP1150" s="99"/>
      <c r="AQ1150" s="99"/>
      <c r="AR1150" s="99"/>
      <c r="AS1150" s="99"/>
      <c r="AT1150" s="99"/>
      <c r="AU1150" s="99"/>
      <c r="AV1150" s="99"/>
      <c r="AW1150" s="99"/>
      <c r="AX1150" s="99"/>
      <c r="AY1150" s="99"/>
      <c r="AZ1150" s="99"/>
      <c r="BA1150" s="99"/>
      <c r="BB1150" s="99"/>
      <c r="BC1150" s="99"/>
      <c r="BD1150" s="99"/>
      <c r="BE1150" s="99"/>
      <c r="BF1150" s="99"/>
    </row>
    <row r="1151" spans="1:58" x14ac:dyDescent="0.25">
      <c r="A1151" s="180"/>
      <c r="B1151" s="180"/>
      <c r="C1151" s="32"/>
      <c r="D1151" s="181"/>
      <c r="E1151" s="32"/>
      <c r="F1151" s="40"/>
      <c r="G1151" s="108"/>
      <c r="H1151" s="108"/>
      <c r="I1151" s="108"/>
      <c r="J1151" s="104"/>
      <c r="K1151" s="99"/>
      <c r="L1151" s="417">
        <f t="shared" si="6"/>
        <v>0</v>
      </c>
      <c r="M1151" s="99"/>
      <c r="N1151" s="99"/>
      <c r="O1151" s="99"/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  <c r="AA1151" s="99"/>
      <c r="AB1151" s="99"/>
      <c r="AC1151" s="99"/>
      <c r="AD1151" s="99"/>
      <c r="AE1151" s="99"/>
      <c r="AF1151" s="99"/>
      <c r="AG1151" s="99"/>
      <c r="AH1151" s="99"/>
      <c r="AI1151" s="99"/>
      <c r="AJ1151" s="99"/>
      <c r="AK1151" s="99"/>
      <c r="AL1151" s="99"/>
      <c r="AM1151" s="99"/>
      <c r="AN1151" s="99"/>
      <c r="AO1151" s="99"/>
      <c r="AP1151" s="99"/>
      <c r="AQ1151" s="99"/>
      <c r="AR1151" s="99"/>
      <c r="AS1151" s="99"/>
      <c r="AT1151" s="99"/>
      <c r="AU1151" s="99"/>
      <c r="AV1151" s="99"/>
      <c r="AW1151" s="99"/>
      <c r="AX1151" s="99"/>
      <c r="AY1151" s="99"/>
      <c r="AZ1151" s="99"/>
      <c r="BA1151" s="99"/>
      <c r="BB1151" s="99"/>
      <c r="BC1151" s="99"/>
      <c r="BD1151" s="99"/>
      <c r="BE1151" s="99"/>
      <c r="BF1151" s="99"/>
    </row>
    <row r="1152" spans="1:58" x14ac:dyDescent="0.25">
      <c r="A1152" s="180"/>
      <c r="B1152" s="180"/>
      <c r="C1152" s="32"/>
      <c r="D1152" s="181"/>
      <c r="E1152" s="32"/>
      <c r="F1152" s="40"/>
      <c r="G1152" s="108"/>
      <c r="H1152" s="108"/>
      <c r="I1152" s="108"/>
      <c r="J1152" s="104"/>
      <c r="K1152" s="99"/>
      <c r="L1152" s="417">
        <f t="shared" si="6"/>
        <v>0</v>
      </c>
      <c r="M1152" s="99"/>
      <c r="N1152" s="99"/>
      <c r="O1152" s="99"/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  <c r="AA1152" s="99"/>
      <c r="AB1152" s="99"/>
      <c r="AC1152" s="99"/>
      <c r="AD1152" s="99"/>
      <c r="AE1152" s="99"/>
      <c r="AF1152" s="99"/>
      <c r="AG1152" s="99"/>
      <c r="AH1152" s="99"/>
      <c r="AI1152" s="99"/>
      <c r="AJ1152" s="99"/>
      <c r="AK1152" s="99"/>
      <c r="AL1152" s="99"/>
      <c r="AM1152" s="99"/>
      <c r="AN1152" s="99"/>
      <c r="AO1152" s="99"/>
      <c r="AP1152" s="99"/>
      <c r="AQ1152" s="99"/>
      <c r="AR1152" s="99"/>
      <c r="AS1152" s="99"/>
      <c r="AT1152" s="99"/>
      <c r="AU1152" s="99"/>
      <c r="AV1152" s="99"/>
      <c r="AW1152" s="99"/>
      <c r="AX1152" s="99"/>
      <c r="AY1152" s="99"/>
      <c r="AZ1152" s="99"/>
      <c r="BA1152" s="99"/>
      <c r="BB1152" s="99"/>
      <c r="BC1152" s="99"/>
      <c r="BD1152" s="99"/>
      <c r="BE1152" s="99"/>
      <c r="BF1152" s="99"/>
    </row>
    <row r="1153" spans="1:58" x14ac:dyDescent="0.25">
      <c r="A1153" s="180"/>
      <c r="B1153" s="180"/>
      <c r="C1153" s="32"/>
      <c r="D1153" s="181"/>
      <c r="E1153" s="32"/>
      <c r="F1153" s="40"/>
      <c r="G1153" s="108"/>
      <c r="H1153" s="108"/>
      <c r="I1153" s="108"/>
      <c r="J1153" s="104"/>
      <c r="K1153" s="99"/>
      <c r="L1153" s="417">
        <f t="shared" si="6"/>
        <v>0</v>
      </c>
      <c r="M1153" s="99"/>
      <c r="N1153" s="99"/>
      <c r="O1153" s="99"/>
      <c r="P1153" s="99"/>
      <c r="Q1153" s="99"/>
      <c r="R1153" s="99"/>
      <c r="S1153" s="99"/>
      <c r="T1153" s="99"/>
      <c r="U1153" s="99"/>
      <c r="V1153" s="99"/>
      <c r="W1153" s="99"/>
      <c r="X1153" s="99"/>
      <c r="Y1153" s="99"/>
      <c r="Z1153" s="99"/>
      <c r="AA1153" s="99"/>
      <c r="AB1153" s="99"/>
      <c r="AC1153" s="99"/>
      <c r="AD1153" s="99"/>
      <c r="AE1153" s="99"/>
      <c r="AF1153" s="99"/>
      <c r="AG1153" s="99"/>
      <c r="AH1153" s="99"/>
      <c r="AI1153" s="99"/>
      <c r="AJ1153" s="99"/>
      <c r="AK1153" s="99"/>
      <c r="AL1153" s="99"/>
      <c r="AM1153" s="99"/>
      <c r="AN1153" s="99"/>
      <c r="AO1153" s="99"/>
      <c r="AP1153" s="99"/>
      <c r="AQ1153" s="99"/>
      <c r="AR1153" s="99"/>
      <c r="AS1153" s="99"/>
      <c r="AT1153" s="99"/>
      <c r="AU1153" s="99"/>
      <c r="AV1153" s="99"/>
      <c r="AW1153" s="99"/>
      <c r="AX1153" s="99"/>
      <c r="AY1153" s="99"/>
      <c r="AZ1153" s="99"/>
      <c r="BA1153" s="99"/>
      <c r="BB1153" s="99"/>
      <c r="BC1153" s="99"/>
      <c r="BD1153" s="99"/>
      <c r="BE1153" s="99"/>
      <c r="BF1153" s="99"/>
    </row>
    <row r="1154" spans="1:58" x14ac:dyDescent="0.25">
      <c r="A1154" s="180"/>
      <c r="B1154" s="180"/>
      <c r="C1154" s="32"/>
      <c r="D1154" s="181"/>
      <c r="E1154" s="32"/>
      <c r="F1154" s="40"/>
      <c r="G1154" s="108"/>
      <c r="H1154" s="108"/>
      <c r="I1154" s="108"/>
      <c r="J1154" s="104"/>
      <c r="K1154" s="99"/>
      <c r="L1154" s="417">
        <f t="shared" si="6"/>
        <v>0</v>
      </c>
      <c r="M1154" s="99"/>
      <c r="N1154" s="99"/>
      <c r="O1154" s="99"/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  <c r="AA1154" s="99"/>
      <c r="AB1154" s="99"/>
      <c r="AC1154" s="99"/>
      <c r="AD1154" s="99"/>
      <c r="AE1154" s="99"/>
      <c r="AF1154" s="99"/>
      <c r="AG1154" s="99"/>
      <c r="AH1154" s="99"/>
      <c r="AI1154" s="99"/>
      <c r="AJ1154" s="99"/>
      <c r="AK1154" s="99"/>
      <c r="AL1154" s="99"/>
      <c r="AM1154" s="99"/>
      <c r="AN1154" s="99"/>
      <c r="AO1154" s="99"/>
      <c r="AP1154" s="99"/>
      <c r="AQ1154" s="99"/>
      <c r="AR1154" s="99"/>
      <c r="AS1154" s="99"/>
      <c r="AT1154" s="99"/>
      <c r="AU1154" s="99"/>
      <c r="AV1154" s="99"/>
      <c r="AW1154" s="99"/>
      <c r="AX1154" s="99"/>
      <c r="AY1154" s="99"/>
      <c r="AZ1154" s="99"/>
      <c r="BA1154" s="99"/>
      <c r="BB1154" s="99"/>
      <c r="BC1154" s="99"/>
      <c r="BD1154" s="99"/>
      <c r="BE1154" s="99"/>
      <c r="BF1154" s="99"/>
    </row>
    <row r="1155" spans="1:58" x14ac:dyDescent="0.25">
      <c r="A1155" s="180"/>
      <c r="B1155" s="180"/>
      <c r="C1155" s="32"/>
      <c r="D1155" s="181"/>
      <c r="E1155" s="32"/>
      <c r="F1155" s="40"/>
      <c r="G1155" s="108"/>
      <c r="H1155" s="108"/>
      <c r="I1155" s="108"/>
      <c r="J1155" s="104"/>
      <c r="K1155" s="99"/>
      <c r="L1155" s="417">
        <f t="shared" si="6"/>
        <v>0</v>
      </c>
      <c r="M1155" s="99"/>
      <c r="N1155" s="99"/>
      <c r="O1155" s="99"/>
      <c r="P1155" s="99"/>
      <c r="Q1155" s="99"/>
      <c r="R1155" s="99"/>
      <c r="S1155" s="99"/>
      <c r="T1155" s="99"/>
      <c r="U1155" s="99"/>
      <c r="V1155" s="99"/>
      <c r="W1155" s="99"/>
      <c r="X1155" s="99"/>
      <c r="Y1155" s="99"/>
      <c r="Z1155" s="99"/>
      <c r="AA1155" s="99"/>
      <c r="AB1155" s="99"/>
      <c r="AC1155" s="99"/>
      <c r="AD1155" s="99"/>
      <c r="AE1155" s="99"/>
      <c r="AF1155" s="99"/>
      <c r="AG1155" s="99"/>
      <c r="AH1155" s="99"/>
      <c r="AI1155" s="99"/>
      <c r="AJ1155" s="99"/>
      <c r="AK1155" s="99"/>
      <c r="AL1155" s="99"/>
      <c r="AM1155" s="99"/>
      <c r="AN1155" s="99"/>
      <c r="AO1155" s="99"/>
      <c r="AP1155" s="99"/>
      <c r="AQ1155" s="99"/>
      <c r="AR1155" s="99"/>
      <c r="AS1155" s="99"/>
      <c r="AT1155" s="99"/>
      <c r="AU1155" s="99"/>
      <c r="AV1155" s="99"/>
      <c r="AW1155" s="99"/>
      <c r="AX1155" s="99"/>
      <c r="AY1155" s="99"/>
      <c r="AZ1155" s="99"/>
      <c r="BA1155" s="99"/>
      <c r="BB1155" s="99"/>
      <c r="BC1155" s="99"/>
      <c r="BD1155" s="99"/>
      <c r="BE1155" s="99"/>
      <c r="BF1155" s="99"/>
    </row>
    <row r="1156" spans="1:58" x14ac:dyDescent="0.25">
      <c r="A1156" s="180"/>
      <c r="B1156" s="180"/>
      <c r="C1156" s="32"/>
      <c r="D1156" s="181"/>
      <c r="E1156" s="32"/>
      <c r="F1156" s="40"/>
      <c r="G1156" s="108"/>
      <c r="H1156" s="108"/>
      <c r="I1156" s="108"/>
      <c r="J1156" s="104"/>
      <c r="K1156" s="99"/>
      <c r="L1156" s="417">
        <f t="shared" si="6"/>
        <v>0</v>
      </c>
      <c r="M1156" s="99"/>
      <c r="N1156" s="99"/>
      <c r="O1156" s="99"/>
      <c r="P1156" s="99"/>
      <c r="Q1156" s="99"/>
      <c r="R1156" s="99"/>
      <c r="S1156" s="99"/>
      <c r="T1156" s="99"/>
      <c r="U1156" s="99"/>
      <c r="V1156" s="99"/>
      <c r="W1156" s="99"/>
      <c r="X1156" s="99"/>
      <c r="Y1156" s="99"/>
      <c r="Z1156" s="99"/>
      <c r="AA1156" s="99"/>
      <c r="AB1156" s="99"/>
      <c r="AC1156" s="99"/>
      <c r="AD1156" s="99"/>
      <c r="AE1156" s="99"/>
      <c r="AF1156" s="99"/>
      <c r="AG1156" s="99"/>
      <c r="AH1156" s="99"/>
      <c r="AI1156" s="99"/>
      <c r="AJ1156" s="99"/>
      <c r="AK1156" s="99"/>
      <c r="AL1156" s="99"/>
      <c r="AM1156" s="99"/>
      <c r="AN1156" s="99"/>
      <c r="AO1156" s="99"/>
      <c r="AP1156" s="99"/>
      <c r="AQ1156" s="99"/>
      <c r="AR1156" s="99"/>
      <c r="AS1156" s="99"/>
      <c r="AT1156" s="99"/>
      <c r="AU1156" s="99"/>
      <c r="AV1156" s="99"/>
      <c r="AW1156" s="99"/>
      <c r="AX1156" s="99"/>
      <c r="AY1156" s="99"/>
      <c r="AZ1156" s="99"/>
      <c r="BA1156" s="99"/>
      <c r="BB1156" s="99"/>
      <c r="BC1156" s="99"/>
      <c r="BD1156" s="99"/>
      <c r="BE1156" s="99"/>
      <c r="BF1156" s="99"/>
    </row>
    <row r="1157" spans="1:58" x14ac:dyDescent="0.25">
      <c r="A1157" s="180"/>
      <c r="B1157" s="180"/>
      <c r="C1157" s="32"/>
      <c r="D1157" s="181"/>
      <c r="E1157" s="32"/>
      <c r="F1157" s="40"/>
      <c r="G1157" s="108"/>
      <c r="H1157" s="108"/>
      <c r="I1157" s="108"/>
      <c r="J1157" s="104"/>
      <c r="K1157" s="99"/>
      <c r="L1157" s="417">
        <f t="shared" si="6"/>
        <v>0</v>
      </c>
      <c r="M1157" s="99"/>
      <c r="N1157" s="99"/>
      <c r="O1157" s="99"/>
      <c r="P1157" s="99"/>
      <c r="Q1157" s="99"/>
      <c r="R1157" s="99"/>
      <c r="S1157" s="99"/>
      <c r="T1157" s="99"/>
      <c r="U1157" s="99"/>
      <c r="V1157" s="99"/>
      <c r="W1157" s="99"/>
      <c r="X1157" s="99"/>
      <c r="Y1157" s="99"/>
      <c r="Z1157" s="99"/>
      <c r="AA1157" s="99"/>
      <c r="AB1157" s="99"/>
      <c r="AC1157" s="99"/>
      <c r="AD1157" s="99"/>
      <c r="AE1157" s="99"/>
      <c r="AF1157" s="99"/>
      <c r="AG1157" s="99"/>
      <c r="AH1157" s="99"/>
      <c r="AI1157" s="99"/>
      <c r="AJ1157" s="99"/>
      <c r="AK1157" s="99"/>
      <c r="AL1157" s="99"/>
      <c r="AM1157" s="99"/>
      <c r="AN1157" s="99"/>
      <c r="AO1157" s="99"/>
      <c r="AP1157" s="99"/>
      <c r="AQ1157" s="99"/>
      <c r="AR1157" s="99"/>
      <c r="AS1157" s="99"/>
      <c r="AT1157" s="99"/>
      <c r="AU1157" s="99"/>
      <c r="AV1157" s="99"/>
      <c r="AW1157" s="99"/>
      <c r="AX1157" s="99"/>
      <c r="AY1157" s="99"/>
      <c r="AZ1157" s="99"/>
      <c r="BA1157" s="99"/>
      <c r="BB1157" s="99"/>
      <c r="BC1157" s="99"/>
      <c r="BD1157" s="99"/>
      <c r="BE1157" s="99"/>
      <c r="BF1157" s="99"/>
    </row>
    <row r="1158" spans="1:58" x14ac:dyDescent="0.25">
      <c r="A1158" s="180"/>
      <c r="B1158" s="180"/>
      <c r="C1158" s="32"/>
      <c r="D1158" s="181"/>
      <c r="E1158" s="32"/>
      <c r="F1158" s="40"/>
      <c r="G1158" s="108"/>
      <c r="H1158" s="108"/>
      <c r="I1158" s="108"/>
      <c r="J1158" s="104"/>
      <c r="K1158" s="99"/>
      <c r="L1158" s="417">
        <f t="shared" si="6"/>
        <v>0</v>
      </c>
      <c r="M1158" s="99"/>
      <c r="N1158" s="99"/>
      <c r="O1158" s="99"/>
      <c r="P1158" s="99"/>
      <c r="Q1158" s="99"/>
      <c r="R1158" s="99"/>
      <c r="S1158" s="99"/>
      <c r="T1158" s="99"/>
      <c r="U1158" s="99"/>
      <c r="V1158" s="99"/>
      <c r="W1158" s="99"/>
      <c r="X1158" s="99"/>
      <c r="Y1158" s="99"/>
      <c r="Z1158" s="99"/>
      <c r="AA1158" s="99"/>
      <c r="AB1158" s="99"/>
      <c r="AC1158" s="99"/>
      <c r="AD1158" s="99"/>
      <c r="AE1158" s="99"/>
      <c r="AF1158" s="99"/>
      <c r="AG1158" s="99"/>
      <c r="AH1158" s="99"/>
      <c r="AI1158" s="99"/>
      <c r="AJ1158" s="99"/>
      <c r="AK1158" s="99"/>
      <c r="AL1158" s="99"/>
      <c r="AM1158" s="99"/>
      <c r="AN1158" s="99"/>
      <c r="AO1158" s="99"/>
      <c r="AP1158" s="99"/>
      <c r="AQ1158" s="99"/>
      <c r="AR1158" s="99"/>
      <c r="AS1158" s="99"/>
      <c r="AT1158" s="99"/>
      <c r="AU1158" s="99"/>
      <c r="AV1158" s="99"/>
      <c r="AW1158" s="99"/>
      <c r="AX1158" s="99"/>
      <c r="AY1158" s="99"/>
      <c r="AZ1158" s="99"/>
      <c r="BA1158" s="99"/>
      <c r="BB1158" s="99"/>
      <c r="BC1158" s="99"/>
      <c r="BD1158" s="99"/>
      <c r="BE1158" s="99"/>
      <c r="BF1158" s="99"/>
    </row>
    <row r="1159" spans="1:58" x14ac:dyDescent="0.25">
      <c r="A1159" s="180"/>
      <c r="B1159" s="180"/>
      <c r="C1159" s="32"/>
      <c r="D1159" s="181"/>
      <c r="E1159" s="32"/>
      <c r="F1159" s="40"/>
      <c r="G1159" s="108"/>
      <c r="H1159" s="108"/>
      <c r="I1159" s="108"/>
      <c r="J1159" s="104"/>
      <c r="K1159" s="99"/>
      <c r="L1159" s="417">
        <f t="shared" si="6"/>
        <v>0</v>
      </c>
      <c r="M1159" s="99"/>
      <c r="N1159" s="99"/>
      <c r="O1159" s="99"/>
      <c r="P1159" s="99"/>
      <c r="Q1159" s="99"/>
      <c r="R1159" s="99"/>
      <c r="S1159" s="99"/>
      <c r="T1159" s="99"/>
      <c r="U1159" s="99"/>
      <c r="V1159" s="99"/>
      <c r="W1159" s="99"/>
      <c r="X1159" s="99"/>
      <c r="Y1159" s="99"/>
      <c r="Z1159" s="99"/>
      <c r="AA1159" s="99"/>
      <c r="AB1159" s="99"/>
      <c r="AC1159" s="99"/>
      <c r="AD1159" s="99"/>
      <c r="AE1159" s="99"/>
      <c r="AF1159" s="99"/>
      <c r="AG1159" s="99"/>
      <c r="AH1159" s="99"/>
      <c r="AI1159" s="99"/>
      <c r="AJ1159" s="99"/>
      <c r="AK1159" s="99"/>
      <c r="AL1159" s="99"/>
      <c r="AM1159" s="99"/>
      <c r="AN1159" s="99"/>
      <c r="AO1159" s="99"/>
      <c r="AP1159" s="99"/>
      <c r="AQ1159" s="99"/>
      <c r="AR1159" s="99"/>
      <c r="AS1159" s="99"/>
      <c r="AT1159" s="99"/>
      <c r="AU1159" s="99"/>
      <c r="AV1159" s="99"/>
      <c r="AW1159" s="99"/>
      <c r="AX1159" s="99"/>
      <c r="AY1159" s="99"/>
      <c r="AZ1159" s="99"/>
      <c r="BA1159" s="99"/>
      <c r="BB1159" s="99"/>
      <c r="BC1159" s="99"/>
      <c r="BD1159" s="99"/>
      <c r="BE1159" s="99"/>
      <c r="BF1159" s="99"/>
    </row>
    <row r="1160" spans="1:58" x14ac:dyDescent="0.25">
      <c r="A1160" s="180"/>
      <c r="B1160" s="180"/>
      <c r="C1160" s="32"/>
      <c r="D1160" s="181"/>
      <c r="E1160" s="32"/>
      <c r="F1160" s="40"/>
      <c r="G1160" s="108"/>
      <c r="H1160" s="108"/>
      <c r="I1160" s="108"/>
      <c r="J1160" s="104"/>
      <c r="K1160" s="99"/>
      <c r="L1160" s="417">
        <f t="shared" si="6"/>
        <v>0</v>
      </c>
      <c r="M1160" s="99"/>
      <c r="N1160" s="99"/>
      <c r="O1160" s="99"/>
      <c r="P1160" s="99"/>
      <c r="Q1160" s="99"/>
      <c r="R1160" s="99"/>
      <c r="S1160" s="99"/>
      <c r="T1160" s="99"/>
      <c r="U1160" s="99"/>
      <c r="V1160" s="99"/>
      <c r="W1160" s="99"/>
      <c r="X1160" s="99"/>
      <c r="Y1160" s="99"/>
      <c r="Z1160" s="99"/>
      <c r="AA1160" s="99"/>
      <c r="AB1160" s="99"/>
      <c r="AC1160" s="99"/>
      <c r="AD1160" s="99"/>
      <c r="AE1160" s="99"/>
      <c r="AF1160" s="99"/>
      <c r="AG1160" s="99"/>
      <c r="AH1160" s="99"/>
      <c r="AI1160" s="99"/>
      <c r="AJ1160" s="99"/>
      <c r="AK1160" s="99"/>
      <c r="AL1160" s="99"/>
      <c r="AM1160" s="99"/>
      <c r="AN1160" s="99"/>
      <c r="AO1160" s="99"/>
      <c r="AP1160" s="99"/>
      <c r="AQ1160" s="99"/>
      <c r="AR1160" s="99"/>
      <c r="AS1160" s="99"/>
      <c r="AT1160" s="99"/>
      <c r="AU1160" s="99"/>
      <c r="AV1160" s="99"/>
      <c r="AW1160" s="99"/>
      <c r="AX1160" s="99"/>
      <c r="AY1160" s="99"/>
      <c r="AZ1160" s="99"/>
      <c r="BA1160" s="99"/>
      <c r="BB1160" s="99"/>
      <c r="BC1160" s="99"/>
      <c r="BD1160" s="99"/>
      <c r="BE1160" s="99"/>
      <c r="BF1160" s="99"/>
    </row>
    <row r="1161" spans="1:58" x14ac:dyDescent="0.25">
      <c r="A1161" s="180"/>
      <c r="B1161" s="180"/>
      <c r="C1161" s="32"/>
      <c r="D1161" s="181"/>
      <c r="E1161" s="32"/>
      <c r="F1161" s="40"/>
      <c r="G1161" s="108"/>
      <c r="H1161" s="108"/>
      <c r="I1161" s="108"/>
      <c r="J1161" s="104"/>
      <c r="K1161" s="99"/>
      <c r="L1161" s="417">
        <f t="shared" si="6"/>
        <v>0</v>
      </c>
      <c r="M1161" s="99"/>
      <c r="N1161" s="99"/>
      <c r="O1161" s="99"/>
      <c r="P1161" s="99"/>
      <c r="Q1161" s="99"/>
      <c r="R1161" s="99"/>
      <c r="S1161" s="99"/>
      <c r="T1161" s="99"/>
      <c r="U1161" s="99"/>
      <c r="V1161" s="99"/>
      <c r="W1161" s="99"/>
      <c r="X1161" s="99"/>
      <c r="Y1161" s="99"/>
      <c r="Z1161" s="99"/>
      <c r="AA1161" s="99"/>
      <c r="AB1161" s="99"/>
      <c r="AC1161" s="99"/>
      <c r="AD1161" s="99"/>
      <c r="AE1161" s="99"/>
      <c r="AF1161" s="99"/>
      <c r="AG1161" s="99"/>
      <c r="AH1161" s="99"/>
      <c r="AI1161" s="99"/>
      <c r="AJ1161" s="99"/>
      <c r="AK1161" s="99"/>
      <c r="AL1161" s="99"/>
      <c r="AM1161" s="99"/>
      <c r="AN1161" s="99"/>
      <c r="AO1161" s="99"/>
      <c r="AP1161" s="99"/>
      <c r="AQ1161" s="99"/>
      <c r="AR1161" s="99"/>
      <c r="AS1161" s="99"/>
      <c r="AT1161" s="99"/>
      <c r="AU1161" s="99"/>
      <c r="AV1161" s="99"/>
      <c r="AW1161" s="99"/>
      <c r="AX1161" s="99"/>
      <c r="AY1161" s="99"/>
      <c r="AZ1161" s="99"/>
      <c r="BA1161" s="99"/>
      <c r="BB1161" s="99"/>
      <c r="BC1161" s="99"/>
      <c r="BD1161" s="99"/>
      <c r="BE1161" s="99"/>
      <c r="BF1161" s="99"/>
    </row>
    <row r="1162" spans="1:58" x14ac:dyDescent="0.25">
      <c r="A1162" s="180"/>
      <c r="B1162" s="180"/>
      <c r="C1162" s="32"/>
      <c r="D1162" s="181"/>
      <c r="E1162" s="32"/>
      <c r="F1162" s="40"/>
      <c r="G1162" s="108"/>
      <c r="H1162" s="108"/>
      <c r="I1162" s="108"/>
      <c r="J1162" s="104"/>
      <c r="K1162" s="99"/>
      <c r="L1162" s="417">
        <f t="shared" si="6"/>
        <v>0</v>
      </c>
      <c r="M1162" s="99"/>
      <c r="N1162" s="99"/>
      <c r="O1162" s="99"/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  <c r="AA1162" s="99"/>
      <c r="AB1162" s="99"/>
      <c r="AC1162" s="99"/>
      <c r="AD1162" s="99"/>
      <c r="AE1162" s="99"/>
      <c r="AF1162" s="99"/>
      <c r="AG1162" s="99"/>
      <c r="AH1162" s="99"/>
      <c r="AI1162" s="99"/>
      <c r="AJ1162" s="99"/>
      <c r="AK1162" s="99"/>
      <c r="AL1162" s="99"/>
      <c r="AM1162" s="99"/>
      <c r="AN1162" s="99"/>
      <c r="AO1162" s="99"/>
      <c r="AP1162" s="99"/>
      <c r="AQ1162" s="99"/>
      <c r="AR1162" s="99"/>
      <c r="AS1162" s="99"/>
      <c r="AT1162" s="99"/>
      <c r="AU1162" s="99"/>
      <c r="AV1162" s="99"/>
      <c r="AW1162" s="99"/>
      <c r="AX1162" s="99"/>
      <c r="AY1162" s="99"/>
      <c r="AZ1162" s="99"/>
      <c r="BA1162" s="99"/>
      <c r="BB1162" s="99"/>
      <c r="BC1162" s="99"/>
      <c r="BD1162" s="99"/>
      <c r="BE1162" s="99"/>
      <c r="BF1162" s="99"/>
    </row>
    <row r="1163" spans="1:58" x14ac:dyDescent="0.25">
      <c r="A1163" s="180"/>
      <c r="B1163" s="180"/>
      <c r="C1163" s="32"/>
      <c r="D1163" s="181"/>
      <c r="E1163" s="32"/>
      <c r="F1163" s="40"/>
      <c r="G1163" s="108"/>
      <c r="H1163" s="108"/>
      <c r="I1163" s="108"/>
      <c r="J1163" s="104"/>
      <c r="K1163" s="99"/>
      <c r="L1163" s="417">
        <f t="shared" si="6"/>
        <v>0</v>
      </c>
      <c r="M1163" s="99"/>
      <c r="N1163" s="99"/>
      <c r="O1163" s="99"/>
      <c r="P1163" s="99"/>
      <c r="Q1163" s="99"/>
      <c r="R1163" s="99"/>
      <c r="S1163" s="99"/>
      <c r="T1163" s="99"/>
      <c r="U1163" s="99"/>
      <c r="V1163" s="99"/>
      <c r="W1163" s="99"/>
      <c r="X1163" s="99"/>
      <c r="Y1163" s="99"/>
      <c r="Z1163" s="99"/>
      <c r="AA1163" s="99"/>
      <c r="AB1163" s="99"/>
      <c r="AC1163" s="99"/>
      <c r="AD1163" s="99"/>
      <c r="AE1163" s="99"/>
      <c r="AF1163" s="99"/>
      <c r="AG1163" s="99"/>
      <c r="AH1163" s="99"/>
      <c r="AI1163" s="99"/>
      <c r="AJ1163" s="99"/>
      <c r="AK1163" s="99"/>
      <c r="AL1163" s="99"/>
      <c r="AM1163" s="99"/>
      <c r="AN1163" s="99"/>
      <c r="AO1163" s="99"/>
      <c r="AP1163" s="99"/>
      <c r="AQ1163" s="99"/>
      <c r="AR1163" s="99"/>
      <c r="AS1163" s="99"/>
      <c r="AT1163" s="99"/>
      <c r="AU1163" s="99"/>
      <c r="AV1163" s="99"/>
      <c r="AW1163" s="99"/>
      <c r="AX1163" s="99"/>
      <c r="AY1163" s="99"/>
      <c r="AZ1163" s="99"/>
      <c r="BA1163" s="99"/>
      <c r="BB1163" s="99"/>
      <c r="BC1163" s="99"/>
      <c r="BD1163" s="99"/>
      <c r="BE1163" s="99"/>
      <c r="BF1163" s="99"/>
    </row>
    <row r="1164" spans="1:58" x14ac:dyDescent="0.25">
      <c r="A1164" s="180"/>
      <c r="B1164" s="180"/>
      <c r="C1164" s="32"/>
      <c r="D1164" s="181"/>
      <c r="E1164" s="32"/>
      <c r="F1164" s="40"/>
      <c r="G1164" s="108"/>
      <c r="H1164" s="108"/>
      <c r="I1164" s="108"/>
      <c r="J1164" s="104"/>
      <c r="K1164" s="99"/>
      <c r="L1164" s="417">
        <f t="shared" si="6"/>
        <v>0</v>
      </c>
      <c r="M1164" s="99"/>
      <c r="N1164" s="99"/>
      <c r="O1164" s="99"/>
      <c r="P1164" s="99"/>
      <c r="Q1164" s="99"/>
      <c r="R1164" s="99"/>
      <c r="S1164" s="99"/>
      <c r="T1164" s="99"/>
      <c r="U1164" s="99"/>
      <c r="V1164" s="99"/>
      <c r="W1164" s="99"/>
      <c r="X1164" s="99"/>
      <c r="Y1164" s="99"/>
      <c r="Z1164" s="99"/>
      <c r="AA1164" s="99"/>
      <c r="AB1164" s="99"/>
      <c r="AC1164" s="99"/>
      <c r="AD1164" s="99"/>
      <c r="AE1164" s="99"/>
      <c r="AF1164" s="99"/>
      <c r="AG1164" s="99"/>
      <c r="AH1164" s="99"/>
      <c r="AI1164" s="99"/>
      <c r="AJ1164" s="99"/>
      <c r="AK1164" s="99"/>
      <c r="AL1164" s="99"/>
      <c r="AM1164" s="99"/>
      <c r="AN1164" s="99"/>
      <c r="AO1164" s="99"/>
      <c r="AP1164" s="99"/>
      <c r="AQ1164" s="99"/>
      <c r="AR1164" s="99"/>
      <c r="AS1164" s="99"/>
      <c r="AT1164" s="99"/>
      <c r="AU1164" s="99"/>
      <c r="AV1164" s="99"/>
      <c r="AW1164" s="99"/>
      <c r="AX1164" s="99"/>
      <c r="AY1164" s="99"/>
      <c r="AZ1164" s="99"/>
      <c r="BA1164" s="99"/>
      <c r="BB1164" s="99"/>
      <c r="BC1164" s="99"/>
      <c r="BD1164" s="99"/>
      <c r="BE1164" s="99"/>
      <c r="BF1164" s="99"/>
    </row>
    <row r="1165" spans="1:58" x14ac:dyDescent="0.25">
      <c r="A1165" s="180"/>
      <c r="B1165" s="180"/>
      <c r="C1165" s="32"/>
      <c r="D1165" s="181"/>
      <c r="E1165" s="32"/>
      <c r="F1165" s="40"/>
      <c r="G1165" s="108"/>
      <c r="H1165" s="108"/>
      <c r="I1165" s="108"/>
      <c r="J1165" s="104"/>
      <c r="K1165" s="99"/>
      <c r="L1165" s="99"/>
      <c r="M1165" s="99"/>
      <c r="N1165" s="99"/>
      <c r="O1165" s="99"/>
      <c r="P1165" s="99"/>
      <c r="Q1165" s="99"/>
      <c r="R1165" s="99"/>
      <c r="S1165" s="99"/>
      <c r="T1165" s="99"/>
      <c r="U1165" s="99"/>
      <c r="V1165" s="99"/>
      <c r="W1165" s="99"/>
      <c r="X1165" s="99"/>
      <c r="Y1165" s="99"/>
      <c r="Z1165" s="99"/>
      <c r="AA1165" s="99"/>
      <c r="AB1165" s="99"/>
      <c r="AC1165" s="99"/>
      <c r="AD1165" s="99"/>
      <c r="AE1165" s="99"/>
      <c r="AF1165" s="99"/>
      <c r="AG1165" s="99"/>
      <c r="AH1165" s="99"/>
      <c r="AI1165" s="99"/>
      <c r="AJ1165" s="99"/>
      <c r="AK1165" s="99"/>
      <c r="AL1165" s="99"/>
      <c r="AM1165" s="99"/>
      <c r="AN1165" s="99"/>
      <c r="AO1165" s="99"/>
      <c r="AP1165" s="99"/>
      <c r="AQ1165" s="99"/>
      <c r="AR1165" s="99"/>
      <c r="AS1165" s="99"/>
      <c r="AT1165" s="99"/>
      <c r="AU1165" s="99"/>
      <c r="AV1165" s="99"/>
      <c r="AW1165" s="99"/>
      <c r="AX1165" s="99"/>
      <c r="AY1165" s="99"/>
      <c r="AZ1165" s="99"/>
      <c r="BA1165" s="99"/>
      <c r="BB1165" s="99"/>
      <c r="BC1165" s="99"/>
      <c r="BD1165" s="99"/>
      <c r="BE1165" s="99"/>
      <c r="BF1165" s="99"/>
    </row>
    <row r="1166" spans="1:58" x14ac:dyDescent="0.25">
      <c r="A1166" s="180"/>
      <c r="B1166" s="180"/>
      <c r="C1166" s="32"/>
      <c r="D1166" s="181"/>
      <c r="E1166" s="32"/>
      <c r="F1166" s="40"/>
      <c r="G1166" s="108"/>
      <c r="H1166" s="108"/>
      <c r="I1166" s="108"/>
      <c r="J1166" s="104"/>
      <c r="K1166" s="99"/>
      <c r="L1166" s="99"/>
      <c r="M1166" s="99"/>
      <c r="N1166" s="99"/>
      <c r="O1166" s="99"/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  <c r="AA1166" s="99"/>
      <c r="AB1166" s="99"/>
      <c r="AC1166" s="99"/>
      <c r="AD1166" s="99"/>
      <c r="AE1166" s="99"/>
      <c r="AF1166" s="99"/>
      <c r="AG1166" s="99"/>
      <c r="AH1166" s="99"/>
      <c r="AI1166" s="99"/>
      <c r="AJ1166" s="99"/>
      <c r="AK1166" s="99"/>
      <c r="AL1166" s="99"/>
      <c r="AM1166" s="99"/>
      <c r="AN1166" s="99"/>
      <c r="AO1166" s="99"/>
      <c r="AP1166" s="99"/>
      <c r="AQ1166" s="99"/>
      <c r="AR1166" s="99"/>
      <c r="AS1166" s="99"/>
      <c r="AT1166" s="99"/>
      <c r="AU1166" s="99"/>
      <c r="AV1166" s="99"/>
      <c r="AW1166" s="99"/>
      <c r="AX1166" s="99"/>
      <c r="AY1166" s="99"/>
      <c r="AZ1166" s="99"/>
      <c r="BA1166" s="99"/>
      <c r="BB1166" s="99"/>
      <c r="BC1166" s="99"/>
      <c r="BD1166" s="99"/>
      <c r="BE1166" s="99"/>
      <c r="BF1166" s="99"/>
    </row>
    <row r="1167" spans="1:58" x14ac:dyDescent="0.25">
      <c r="A1167" s="180"/>
      <c r="B1167" s="180"/>
      <c r="C1167" s="32"/>
      <c r="D1167" s="181"/>
      <c r="E1167" s="32"/>
      <c r="F1167" s="40"/>
      <c r="G1167" s="108"/>
      <c r="H1167" s="108"/>
      <c r="I1167" s="108"/>
      <c r="J1167" s="104"/>
      <c r="K1167" s="99"/>
      <c r="L1167" s="99"/>
      <c r="M1167" s="99"/>
      <c r="N1167" s="99"/>
      <c r="O1167" s="99"/>
      <c r="P1167" s="99"/>
      <c r="Q1167" s="99"/>
      <c r="R1167" s="99"/>
      <c r="S1167" s="99"/>
      <c r="T1167" s="99"/>
      <c r="U1167" s="99"/>
      <c r="V1167" s="99"/>
      <c r="W1167" s="99"/>
      <c r="X1167" s="99"/>
      <c r="Y1167" s="99"/>
      <c r="Z1167" s="99"/>
      <c r="AA1167" s="99"/>
      <c r="AB1167" s="99"/>
      <c r="AC1167" s="99"/>
      <c r="AD1167" s="99"/>
      <c r="AE1167" s="99"/>
      <c r="AF1167" s="99"/>
      <c r="AG1167" s="99"/>
      <c r="AH1167" s="99"/>
      <c r="AI1167" s="99"/>
      <c r="AJ1167" s="99"/>
      <c r="AK1167" s="99"/>
      <c r="AL1167" s="99"/>
      <c r="AM1167" s="99"/>
      <c r="AN1167" s="99"/>
      <c r="AO1167" s="99"/>
      <c r="AP1167" s="99"/>
      <c r="AQ1167" s="99"/>
      <c r="AR1167" s="99"/>
      <c r="AS1167" s="99"/>
      <c r="AT1167" s="99"/>
      <c r="AU1167" s="99"/>
      <c r="AV1167" s="99"/>
      <c r="AW1167" s="99"/>
      <c r="AX1167" s="99"/>
      <c r="AY1167" s="99"/>
      <c r="AZ1167" s="99"/>
      <c r="BA1167" s="99"/>
      <c r="BB1167" s="99"/>
      <c r="BC1167" s="99"/>
      <c r="BD1167" s="99"/>
      <c r="BE1167" s="99"/>
      <c r="BF1167" s="99"/>
    </row>
    <row r="1168" spans="1:58" x14ac:dyDescent="0.25">
      <c r="A1168" s="180"/>
      <c r="B1168" s="180"/>
      <c r="C1168" s="32"/>
      <c r="D1168" s="181"/>
      <c r="E1168" s="32"/>
      <c r="F1168" s="40"/>
      <c r="G1168" s="108"/>
      <c r="H1168" s="108"/>
      <c r="I1168" s="108"/>
      <c r="J1168" s="104"/>
      <c r="K1168" s="99"/>
      <c r="L1168" s="99"/>
      <c r="M1168" s="99"/>
      <c r="N1168" s="99"/>
      <c r="O1168" s="99"/>
      <c r="P1168" s="99"/>
      <c r="Q1168" s="99"/>
      <c r="R1168" s="99"/>
      <c r="S1168" s="99"/>
      <c r="T1168" s="99"/>
      <c r="U1168" s="99"/>
      <c r="V1168" s="99"/>
      <c r="W1168" s="99"/>
      <c r="X1168" s="99"/>
      <c r="Y1168" s="99"/>
      <c r="Z1168" s="99"/>
      <c r="AA1168" s="99"/>
      <c r="AB1168" s="99"/>
      <c r="AC1168" s="99"/>
      <c r="AD1168" s="99"/>
      <c r="AE1168" s="99"/>
      <c r="AF1168" s="99"/>
      <c r="AG1168" s="99"/>
      <c r="AH1168" s="99"/>
      <c r="AI1168" s="99"/>
      <c r="AJ1168" s="99"/>
      <c r="AK1168" s="99"/>
      <c r="AL1168" s="99"/>
      <c r="AM1168" s="99"/>
      <c r="AN1168" s="99"/>
      <c r="AO1168" s="99"/>
      <c r="AP1168" s="99"/>
      <c r="AQ1168" s="99"/>
      <c r="AR1168" s="99"/>
      <c r="AS1168" s="99"/>
      <c r="AT1168" s="99"/>
      <c r="AU1168" s="99"/>
      <c r="AV1168" s="99"/>
      <c r="AW1168" s="99"/>
      <c r="AX1168" s="99"/>
      <c r="AY1168" s="99"/>
      <c r="AZ1168" s="99"/>
      <c r="BA1168" s="99"/>
      <c r="BB1168" s="99"/>
      <c r="BC1168" s="99"/>
      <c r="BD1168" s="99"/>
      <c r="BE1168" s="99"/>
      <c r="BF1168" s="99"/>
    </row>
    <row r="1169" spans="1:58" x14ac:dyDescent="0.25">
      <c r="A1169" s="180"/>
      <c r="B1169" s="180"/>
      <c r="C1169" s="32"/>
      <c r="D1169" s="181"/>
      <c r="E1169" s="32"/>
      <c r="F1169" s="40"/>
      <c r="G1169" s="108"/>
      <c r="H1169" s="108"/>
      <c r="I1169" s="108"/>
      <c r="J1169" s="104"/>
      <c r="K1169" s="99"/>
      <c r="L1169" s="99"/>
      <c r="M1169" s="99"/>
      <c r="N1169" s="99"/>
      <c r="O1169" s="99"/>
      <c r="P1169" s="99"/>
      <c r="Q1169" s="99"/>
      <c r="R1169" s="99"/>
      <c r="S1169" s="99"/>
      <c r="T1169" s="99"/>
      <c r="U1169" s="99"/>
      <c r="V1169" s="99"/>
      <c r="W1169" s="99"/>
      <c r="X1169" s="99"/>
      <c r="Y1169" s="99"/>
      <c r="Z1169" s="99"/>
      <c r="AA1169" s="99"/>
      <c r="AB1169" s="99"/>
      <c r="AC1169" s="99"/>
      <c r="AD1169" s="99"/>
      <c r="AE1169" s="99"/>
      <c r="AF1169" s="99"/>
      <c r="AG1169" s="99"/>
      <c r="AH1169" s="99"/>
      <c r="AI1169" s="99"/>
      <c r="AJ1169" s="99"/>
      <c r="AK1169" s="99"/>
      <c r="AL1169" s="99"/>
      <c r="AM1169" s="99"/>
      <c r="AN1169" s="99"/>
      <c r="AO1169" s="99"/>
      <c r="AP1169" s="99"/>
      <c r="AQ1169" s="99"/>
      <c r="AR1169" s="99"/>
      <c r="AS1169" s="99"/>
      <c r="AT1169" s="99"/>
      <c r="AU1169" s="99"/>
      <c r="AV1169" s="99"/>
      <c r="AW1169" s="99"/>
      <c r="AX1169" s="99"/>
      <c r="AY1169" s="99"/>
      <c r="AZ1169" s="99"/>
      <c r="BA1169" s="99"/>
      <c r="BB1169" s="99"/>
      <c r="BC1169" s="99"/>
      <c r="BD1169" s="99"/>
      <c r="BE1169" s="99"/>
      <c r="BF1169" s="99"/>
    </row>
    <row r="1170" spans="1:58" x14ac:dyDescent="0.25">
      <c r="A1170" s="180"/>
      <c r="B1170" s="180"/>
      <c r="C1170" s="32"/>
      <c r="D1170" s="181"/>
      <c r="E1170" s="32"/>
      <c r="F1170" s="40"/>
      <c r="G1170" s="108"/>
      <c r="H1170" s="108"/>
      <c r="I1170" s="108"/>
      <c r="J1170" s="104"/>
      <c r="K1170" s="99"/>
      <c r="L1170" s="99"/>
      <c r="M1170" s="99"/>
      <c r="N1170" s="99"/>
      <c r="O1170" s="99"/>
      <c r="P1170" s="99"/>
      <c r="Q1170" s="99"/>
      <c r="R1170" s="99"/>
      <c r="S1170" s="99"/>
      <c r="T1170" s="99"/>
      <c r="U1170" s="99"/>
      <c r="V1170" s="99"/>
      <c r="W1170" s="99"/>
      <c r="X1170" s="99"/>
      <c r="Y1170" s="99"/>
      <c r="Z1170" s="99"/>
      <c r="AA1170" s="99"/>
      <c r="AB1170" s="99"/>
      <c r="AC1170" s="99"/>
      <c r="AD1170" s="99"/>
      <c r="AE1170" s="99"/>
      <c r="AF1170" s="99"/>
      <c r="AG1170" s="99"/>
      <c r="AH1170" s="99"/>
      <c r="AI1170" s="99"/>
      <c r="AJ1170" s="99"/>
      <c r="AK1170" s="99"/>
      <c r="AL1170" s="99"/>
      <c r="AM1170" s="99"/>
      <c r="AN1170" s="99"/>
      <c r="AO1170" s="99"/>
      <c r="AP1170" s="99"/>
      <c r="AQ1170" s="99"/>
      <c r="AR1170" s="99"/>
      <c r="AS1170" s="99"/>
      <c r="AT1170" s="99"/>
      <c r="AU1170" s="99"/>
      <c r="AV1170" s="99"/>
      <c r="AW1170" s="99"/>
      <c r="AX1170" s="99"/>
      <c r="AY1170" s="99"/>
      <c r="AZ1170" s="99"/>
      <c r="BA1170" s="99"/>
      <c r="BB1170" s="99"/>
      <c r="BC1170" s="99"/>
      <c r="BD1170" s="99"/>
      <c r="BE1170" s="99"/>
      <c r="BF1170" s="99"/>
    </row>
    <row r="1171" spans="1:58" x14ac:dyDescent="0.25">
      <c r="A1171" s="180"/>
      <c r="B1171" s="180"/>
      <c r="C1171" s="32"/>
      <c r="D1171" s="181"/>
      <c r="E1171" s="32"/>
      <c r="F1171" s="40"/>
      <c r="G1171" s="108"/>
      <c r="H1171" s="108"/>
      <c r="I1171" s="108"/>
      <c r="J1171" s="104"/>
      <c r="K1171" s="99"/>
      <c r="L1171" s="99"/>
      <c r="M1171" s="99"/>
      <c r="N1171" s="99"/>
      <c r="O1171" s="99"/>
      <c r="P1171" s="99"/>
      <c r="Q1171" s="99"/>
      <c r="R1171" s="99"/>
      <c r="S1171" s="99"/>
      <c r="T1171" s="99"/>
      <c r="U1171" s="99"/>
      <c r="V1171" s="99"/>
      <c r="W1171" s="99"/>
      <c r="X1171" s="99"/>
      <c r="Y1171" s="99"/>
      <c r="Z1171" s="99"/>
      <c r="AA1171" s="99"/>
      <c r="AB1171" s="99"/>
      <c r="AC1171" s="99"/>
      <c r="AD1171" s="99"/>
      <c r="AE1171" s="99"/>
      <c r="AF1171" s="99"/>
      <c r="AG1171" s="99"/>
      <c r="AH1171" s="99"/>
      <c r="AI1171" s="99"/>
      <c r="AJ1171" s="99"/>
      <c r="AK1171" s="99"/>
      <c r="AL1171" s="99"/>
      <c r="AM1171" s="99"/>
      <c r="AN1171" s="99"/>
      <c r="AO1171" s="99"/>
      <c r="AP1171" s="99"/>
      <c r="AQ1171" s="99"/>
      <c r="AR1171" s="99"/>
      <c r="AS1171" s="99"/>
      <c r="AT1171" s="99"/>
      <c r="AU1171" s="99"/>
      <c r="AV1171" s="99"/>
      <c r="AW1171" s="99"/>
      <c r="AX1171" s="99"/>
      <c r="AY1171" s="99"/>
      <c r="AZ1171" s="99"/>
      <c r="BA1171" s="99"/>
      <c r="BB1171" s="99"/>
      <c r="BC1171" s="99"/>
      <c r="BD1171" s="99"/>
      <c r="BE1171" s="99"/>
      <c r="BF1171" s="99"/>
    </row>
    <row r="1172" spans="1:58" x14ac:dyDescent="0.25">
      <c r="A1172" s="180"/>
      <c r="B1172" s="180"/>
      <c r="C1172" s="32"/>
      <c r="D1172" s="181"/>
      <c r="E1172" s="32"/>
      <c r="F1172" s="40"/>
      <c r="G1172" s="108"/>
      <c r="H1172" s="108"/>
      <c r="I1172" s="108"/>
      <c r="J1172" s="104"/>
      <c r="K1172" s="99"/>
      <c r="L1172" s="99"/>
      <c r="M1172" s="99"/>
      <c r="N1172" s="99"/>
      <c r="O1172" s="99"/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  <c r="AA1172" s="99"/>
      <c r="AB1172" s="99"/>
      <c r="AC1172" s="99"/>
      <c r="AD1172" s="99"/>
      <c r="AE1172" s="99"/>
      <c r="AF1172" s="99"/>
      <c r="AG1172" s="99"/>
      <c r="AH1172" s="99"/>
      <c r="AI1172" s="99"/>
      <c r="AJ1172" s="99"/>
      <c r="AK1172" s="99"/>
      <c r="AL1172" s="99"/>
      <c r="AM1172" s="99"/>
      <c r="AN1172" s="99"/>
      <c r="AO1172" s="99"/>
      <c r="AP1172" s="99"/>
      <c r="AQ1172" s="99"/>
      <c r="AR1172" s="99"/>
      <c r="AS1172" s="99"/>
      <c r="AT1172" s="99"/>
      <c r="AU1172" s="99"/>
      <c r="AV1172" s="99"/>
      <c r="AW1172" s="99"/>
      <c r="AX1172" s="99"/>
      <c r="AY1172" s="99"/>
      <c r="AZ1172" s="99"/>
      <c r="BA1172" s="99"/>
      <c r="BB1172" s="99"/>
      <c r="BC1172" s="99"/>
      <c r="BD1172" s="99"/>
      <c r="BE1172" s="99"/>
      <c r="BF1172" s="99"/>
    </row>
    <row r="1173" spans="1:58" x14ac:dyDescent="0.25">
      <c r="A1173" s="180"/>
      <c r="B1173" s="180"/>
      <c r="C1173" s="32"/>
      <c r="D1173" s="181"/>
      <c r="E1173" s="32"/>
      <c r="F1173" s="40"/>
      <c r="G1173" s="108"/>
      <c r="H1173" s="108"/>
      <c r="I1173" s="108"/>
      <c r="J1173" s="104"/>
      <c r="K1173" s="99"/>
      <c r="L1173" s="99"/>
      <c r="M1173" s="99"/>
      <c r="N1173" s="99"/>
      <c r="O1173" s="99"/>
      <c r="P1173" s="99"/>
      <c r="Q1173" s="99"/>
      <c r="R1173" s="99"/>
      <c r="S1173" s="99"/>
      <c r="T1173" s="99"/>
      <c r="U1173" s="99"/>
      <c r="V1173" s="99"/>
      <c r="W1173" s="99"/>
      <c r="X1173" s="99"/>
      <c r="Y1173" s="99"/>
      <c r="Z1173" s="99"/>
      <c r="AA1173" s="99"/>
      <c r="AB1173" s="99"/>
      <c r="AC1173" s="99"/>
      <c r="AD1173" s="99"/>
      <c r="AE1173" s="99"/>
      <c r="AF1173" s="99"/>
      <c r="AG1173" s="99"/>
      <c r="AH1173" s="99"/>
      <c r="AI1173" s="99"/>
      <c r="AJ1173" s="99"/>
      <c r="AK1173" s="99"/>
      <c r="AL1173" s="99"/>
      <c r="AM1173" s="99"/>
      <c r="AN1173" s="99"/>
      <c r="AO1173" s="99"/>
      <c r="AP1173" s="99"/>
      <c r="AQ1173" s="99"/>
      <c r="AR1173" s="99"/>
      <c r="AS1173" s="99"/>
      <c r="AT1173" s="99"/>
      <c r="AU1173" s="99"/>
      <c r="AV1173" s="99"/>
      <c r="AW1173" s="99"/>
      <c r="AX1173" s="99"/>
      <c r="AY1173" s="99"/>
      <c r="AZ1173" s="99"/>
      <c r="BA1173" s="99"/>
      <c r="BB1173" s="99"/>
      <c r="BC1173" s="99"/>
      <c r="BD1173" s="99"/>
      <c r="BE1173" s="99"/>
      <c r="BF1173" s="99"/>
    </row>
    <row r="1174" spans="1:58" x14ac:dyDescent="0.25">
      <c r="A1174" s="180"/>
      <c r="B1174" s="180"/>
      <c r="C1174" s="32"/>
      <c r="D1174" s="181"/>
      <c r="E1174" s="32"/>
      <c r="F1174" s="40"/>
      <c r="G1174" s="108"/>
      <c r="H1174" s="108"/>
      <c r="I1174" s="108"/>
      <c r="J1174" s="104"/>
      <c r="K1174" s="99"/>
      <c r="L1174" s="99"/>
      <c r="M1174" s="99"/>
      <c r="N1174" s="99"/>
      <c r="O1174" s="99"/>
      <c r="P1174" s="99"/>
      <c r="Q1174" s="99"/>
      <c r="R1174" s="99"/>
      <c r="S1174" s="99"/>
      <c r="T1174" s="99"/>
      <c r="U1174" s="99"/>
      <c r="V1174" s="99"/>
      <c r="W1174" s="99"/>
      <c r="X1174" s="99"/>
      <c r="Y1174" s="99"/>
      <c r="Z1174" s="99"/>
      <c r="AA1174" s="99"/>
      <c r="AB1174" s="99"/>
      <c r="AC1174" s="99"/>
      <c r="AD1174" s="99"/>
      <c r="AE1174" s="99"/>
      <c r="AF1174" s="99"/>
      <c r="AG1174" s="99"/>
      <c r="AH1174" s="99"/>
      <c r="AI1174" s="99"/>
      <c r="AJ1174" s="99"/>
      <c r="AK1174" s="99"/>
      <c r="AL1174" s="99"/>
      <c r="AM1174" s="99"/>
      <c r="AN1174" s="99"/>
      <c r="AO1174" s="99"/>
      <c r="AP1174" s="99"/>
      <c r="AQ1174" s="99"/>
      <c r="AR1174" s="99"/>
      <c r="AS1174" s="99"/>
      <c r="AT1174" s="99"/>
      <c r="AU1174" s="99"/>
      <c r="AV1174" s="99"/>
      <c r="AW1174" s="99"/>
      <c r="AX1174" s="99"/>
      <c r="AY1174" s="99"/>
      <c r="AZ1174" s="99"/>
      <c r="BA1174" s="99"/>
      <c r="BB1174" s="99"/>
      <c r="BC1174" s="99"/>
      <c r="BD1174" s="99"/>
      <c r="BE1174" s="99"/>
      <c r="BF1174" s="99"/>
    </row>
    <row r="1175" spans="1:58" x14ac:dyDescent="0.25">
      <c r="A1175" s="180"/>
      <c r="B1175" s="180"/>
      <c r="C1175" s="32"/>
      <c r="D1175" s="181"/>
      <c r="E1175" s="32"/>
      <c r="F1175" s="40"/>
      <c r="G1175" s="108"/>
      <c r="H1175" s="108"/>
      <c r="I1175" s="108"/>
      <c r="J1175" s="104"/>
      <c r="K1175" s="99"/>
      <c r="L1175" s="99"/>
      <c r="M1175" s="99"/>
      <c r="N1175" s="99"/>
      <c r="O1175" s="99"/>
      <c r="P1175" s="99"/>
      <c r="Q1175" s="99"/>
      <c r="R1175" s="99"/>
      <c r="S1175" s="99"/>
      <c r="T1175" s="99"/>
      <c r="U1175" s="99"/>
      <c r="V1175" s="99"/>
      <c r="W1175" s="99"/>
      <c r="X1175" s="99"/>
      <c r="Y1175" s="99"/>
      <c r="Z1175" s="99"/>
      <c r="AA1175" s="99"/>
      <c r="AB1175" s="99"/>
      <c r="AC1175" s="99"/>
      <c r="AD1175" s="99"/>
      <c r="AE1175" s="99"/>
      <c r="AF1175" s="99"/>
      <c r="AG1175" s="99"/>
      <c r="AH1175" s="99"/>
      <c r="AI1175" s="99"/>
      <c r="AJ1175" s="99"/>
      <c r="AK1175" s="99"/>
      <c r="AL1175" s="99"/>
      <c r="AM1175" s="99"/>
      <c r="AN1175" s="99"/>
      <c r="AO1175" s="99"/>
      <c r="AP1175" s="99"/>
      <c r="AQ1175" s="99"/>
      <c r="AR1175" s="99"/>
      <c r="AS1175" s="99"/>
      <c r="AT1175" s="99"/>
      <c r="AU1175" s="99"/>
      <c r="AV1175" s="99"/>
      <c r="AW1175" s="99"/>
      <c r="AX1175" s="99"/>
      <c r="AY1175" s="99"/>
      <c r="AZ1175" s="99"/>
      <c r="BA1175" s="99"/>
      <c r="BB1175" s="99"/>
      <c r="BC1175" s="99"/>
      <c r="BD1175" s="99"/>
      <c r="BE1175" s="99"/>
      <c r="BF1175" s="99"/>
    </row>
    <row r="1176" spans="1:58" x14ac:dyDescent="0.25">
      <c r="A1176" s="180"/>
      <c r="B1176" s="180"/>
      <c r="C1176" s="32"/>
      <c r="D1176" s="181"/>
      <c r="E1176" s="32"/>
      <c r="F1176" s="40"/>
      <c r="G1176" s="108"/>
      <c r="H1176" s="108"/>
      <c r="I1176" s="108"/>
      <c r="J1176" s="104"/>
      <c r="K1176" s="99"/>
      <c r="L1176" s="99"/>
      <c r="M1176" s="99"/>
      <c r="N1176" s="99"/>
      <c r="O1176" s="99"/>
      <c r="P1176" s="99"/>
      <c r="Q1176" s="99"/>
      <c r="R1176" s="99"/>
      <c r="S1176" s="99"/>
      <c r="T1176" s="99"/>
      <c r="U1176" s="99"/>
      <c r="V1176" s="99"/>
      <c r="W1176" s="99"/>
      <c r="X1176" s="99"/>
      <c r="Y1176" s="99"/>
      <c r="Z1176" s="99"/>
      <c r="AA1176" s="99"/>
      <c r="AB1176" s="99"/>
      <c r="AC1176" s="99"/>
      <c r="AD1176" s="99"/>
      <c r="AE1176" s="99"/>
      <c r="AF1176" s="99"/>
      <c r="AG1176" s="99"/>
      <c r="AH1176" s="99"/>
      <c r="AI1176" s="99"/>
      <c r="AJ1176" s="99"/>
      <c r="AK1176" s="99"/>
      <c r="AL1176" s="99"/>
      <c r="AM1176" s="99"/>
      <c r="AN1176" s="99"/>
      <c r="AO1176" s="99"/>
      <c r="AP1176" s="99"/>
      <c r="AQ1176" s="99"/>
      <c r="AR1176" s="99"/>
      <c r="AS1176" s="99"/>
      <c r="AT1176" s="99"/>
      <c r="AU1176" s="99"/>
      <c r="AV1176" s="99"/>
      <c r="AW1176" s="99"/>
      <c r="AX1176" s="99"/>
      <c r="AY1176" s="99"/>
      <c r="AZ1176" s="99"/>
      <c r="BA1176" s="99"/>
      <c r="BB1176" s="99"/>
      <c r="BC1176" s="99"/>
      <c r="BD1176" s="99"/>
      <c r="BE1176" s="99"/>
      <c r="BF1176" s="99"/>
    </row>
    <row r="1177" spans="1:58" x14ac:dyDescent="0.25">
      <c r="A1177" s="180"/>
      <c r="B1177" s="180"/>
      <c r="C1177" s="32"/>
      <c r="D1177" s="181"/>
      <c r="E1177" s="32"/>
      <c r="F1177" s="40"/>
      <c r="G1177" s="108"/>
      <c r="H1177" s="108"/>
      <c r="I1177" s="108"/>
      <c r="J1177" s="104"/>
      <c r="K1177" s="99"/>
      <c r="L1177" s="99"/>
      <c r="M1177" s="99"/>
      <c r="N1177" s="99"/>
      <c r="O1177" s="99"/>
      <c r="P1177" s="99"/>
      <c r="Q1177" s="99"/>
      <c r="R1177" s="99"/>
      <c r="S1177" s="99"/>
      <c r="T1177" s="99"/>
      <c r="U1177" s="99"/>
      <c r="V1177" s="99"/>
      <c r="W1177" s="99"/>
      <c r="X1177" s="99"/>
      <c r="Y1177" s="99"/>
      <c r="Z1177" s="99"/>
      <c r="AA1177" s="99"/>
      <c r="AB1177" s="99"/>
      <c r="AC1177" s="99"/>
      <c r="AD1177" s="99"/>
      <c r="AE1177" s="99"/>
      <c r="AF1177" s="99"/>
      <c r="AG1177" s="99"/>
      <c r="AH1177" s="99"/>
      <c r="AI1177" s="99"/>
      <c r="AJ1177" s="99"/>
      <c r="AK1177" s="99"/>
      <c r="AL1177" s="99"/>
      <c r="AM1177" s="99"/>
      <c r="AN1177" s="99"/>
      <c r="AO1177" s="99"/>
      <c r="AP1177" s="99"/>
      <c r="AQ1177" s="99"/>
      <c r="AR1177" s="99"/>
      <c r="AS1177" s="99"/>
      <c r="AT1177" s="99"/>
      <c r="AU1177" s="99"/>
      <c r="AV1177" s="99"/>
      <c r="AW1177" s="99"/>
      <c r="AX1177" s="99"/>
      <c r="AY1177" s="99"/>
      <c r="AZ1177" s="99"/>
      <c r="BA1177" s="99"/>
      <c r="BB1177" s="99"/>
      <c r="BC1177" s="99"/>
      <c r="BD1177" s="99"/>
      <c r="BE1177" s="99"/>
      <c r="BF1177" s="99"/>
    </row>
    <row r="1178" spans="1:58" x14ac:dyDescent="0.25">
      <c r="A1178" s="180"/>
      <c r="B1178" s="180"/>
      <c r="C1178" s="32"/>
      <c r="D1178" s="181"/>
      <c r="E1178" s="32"/>
      <c r="F1178" s="40"/>
      <c r="G1178" s="108"/>
      <c r="H1178" s="108"/>
      <c r="I1178" s="108"/>
      <c r="J1178" s="104"/>
      <c r="K1178" s="99"/>
      <c r="L1178" s="99"/>
      <c r="M1178" s="99"/>
      <c r="N1178" s="99"/>
      <c r="O1178" s="99"/>
      <c r="P1178" s="99"/>
      <c r="Q1178" s="99"/>
      <c r="R1178" s="99"/>
      <c r="S1178" s="99"/>
      <c r="T1178" s="99"/>
      <c r="U1178" s="99"/>
      <c r="V1178" s="99"/>
      <c r="W1178" s="99"/>
      <c r="X1178" s="99"/>
      <c r="Y1178" s="99"/>
      <c r="Z1178" s="99"/>
      <c r="AA1178" s="99"/>
      <c r="AB1178" s="99"/>
      <c r="AC1178" s="99"/>
      <c r="AD1178" s="99"/>
      <c r="AE1178" s="99"/>
      <c r="AF1178" s="99"/>
      <c r="AG1178" s="99"/>
      <c r="AH1178" s="99"/>
      <c r="AI1178" s="99"/>
      <c r="AJ1178" s="99"/>
      <c r="AK1178" s="99"/>
      <c r="AL1178" s="99"/>
      <c r="AM1178" s="99"/>
      <c r="AN1178" s="99"/>
      <c r="AO1178" s="99"/>
      <c r="AP1178" s="99"/>
      <c r="AQ1178" s="99"/>
      <c r="AR1178" s="99"/>
      <c r="AS1178" s="99"/>
      <c r="AT1178" s="99"/>
      <c r="AU1178" s="99"/>
      <c r="AV1178" s="99"/>
      <c r="AW1178" s="99"/>
      <c r="AX1178" s="99"/>
      <c r="AY1178" s="99"/>
      <c r="AZ1178" s="99"/>
      <c r="BA1178" s="99"/>
      <c r="BB1178" s="99"/>
      <c r="BC1178" s="99"/>
      <c r="BD1178" s="99"/>
      <c r="BE1178" s="99"/>
      <c r="BF1178" s="99"/>
    </row>
    <row r="1179" spans="1:58" x14ac:dyDescent="0.25">
      <c r="A1179" s="180"/>
      <c r="B1179" s="180"/>
      <c r="C1179" s="32"/>
      <c r="D1179" s="181"/>
      <c r="E1179" s="32"/>
      <c r="F1179" s="40"/>
      <c r="G1179" s="108"/>
      <c r="H1179" s="108"/>
      <c r="I1179" s="108"/>
      <c r="J1179" s="104"/>
      <c r="K1179" s="99"/>
      <c r="L1179" s="99"/>
      <c r="M1179" s="99"/>
      <c r="N1179" s="99"/>
      <c r="O1179" s="99"/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  <c r="AA1179" s="99"/>
      <c r="AB1179" s="99"/>
      <c r="AC1179" s="99"/>
      <c r="AD1179" s="99"/>
      <c r="AE1179" s="99"/>
      <c r="AF1179" s="99"/>
      <c r="AG1179" s="99"/>
      <c r="AH1179" s="99"/>
      <c r="AI1179" s="99"/>
      <c r="AJ1179" s="99"/>
      <c r="AK1179" s="99"/>
      <c r="AL1179" s="99"/>
      <c r="AM1179" s="99"/>
      <c r="AN1179" s="99"/>
      <c r="AO1179" s="99"/>
      <c r="AP1179" s="99"/>
      <c r="AQ1179" s="99"/>
      <c r="AR1179" s="99"/>
      <c r="AS1179" s="99"/>
      <c r="AT1179" s="99"/>
      <c r="AU1179" s="99"/>
      <c r="AV1179" s="99"/>
      <c r="AW1179" s="99"/>
      <c r="AX1179" s="99"/>
      <c r="AY1179" s="99"/>
      <c r="AZ1179" s="99"/>
      <c r="BA1179" s="99"/>
      <c r="BB1179" s="99"/>
      <c r="BC1179" s="99"/>
      <c r="BD1179" s="99"/>
      <c r="BE1179" s="99"/>
      <c r="BF1179" s="99"/>
    </row>
    <row r="1180" spans="1:58" x14ac:dyDescent="0.25">
      <c r="A1180" s="180"/>
      <c r="B1180" s="180"/>
      <c r="C1180" s="32"/>
      <c r="D1180" s="181"/>
      <c r="E1180" s="32"/>
      <c r="F1180" s="40"/>
      <c r="G1180" s="108"/>
      <c r="H1180" s="108"/>
      <c r="I1180" s="108"/>
      <c r="J1180" s="104"/>
      <c r="K1180" s="99"/>
      <c r="L1180" s="99"/>
      <c r="M1180" s="99"/>
      <c r="N1180" s="99"/>
      <c r="O1180" s="99"/>
      <c r="P1180" s="99"/>
      <c r="Q1180" s="99"/>
      <c r="R1180" s="99"/>
      <c r="S1180" s="99"/>
      <c r="T1180" s="99"/>
      <c r="U1180" s="99"/>
      <c r="V1180" s="99"/>
      <c r="W1180" s="99"/>
      <c r="X1180" s="99"/>
      <c r="Y1180" s="99"/>
      <c r="Z1180" s="99"/>
      <c r="AA1180" s="99"/>
      <c r="AB1180" s="99"/>
      <c r="AC1180" s="99"/>
      <c r="AD1180" s="99"/>
      <c r="AE1180" s="99"/>
      <c r="AF1180" s="99"/>
      <c r="AG1180" s="99"/>
      <c r="AH1180" s="99"/>
      <c r="AI1180" s="99"/>
      <c r="AJ1180" s="99"/>
      <c r="AK1180" s="99"/>
      <c r="AL1180" s="99"/>
      <c r="AM1180" s="99"/>
      <c r="AN1180" s="99"/>
      <c r="AO1180" s="99"/>
      <c r="AP1180" s="99"/>
      <c r="AQ1180" s="99"/>
      <c r="AR1180" s="99"/>
      <c r="AS1180" s="99"/>
      <c r="AT1180" s="99"/>
      <c r="AU1180" s="99"/>
      <c r="AV1180" s="99"/>
      <c r="AW1180" s="99"/>
      <c r="AX1180" s="99"/>
      <c r="AY1180" s="99"/>
      <c r="AZ1180" s="99"/>
      <c r="BA1180" s="99"/>
      <c r="BB1180" s="99"/>
      <c r="BC1180" s="99"/>
      <c r="BD1180" s="99"/>
      <c r="BE1180" s="99"/>
      <c r="BF1180" s="99"/>
    </row>
    <row r="1181" spans="1:58" x14ac:dyDescent="0.25">
      <c r="A1181" s="180"/>
      <c r="B1181" s="180"/>
      <c r="C1181" s="32"/>
      <c r="D1181" s="181"/>
      <c r="E1181" s="32"/>
      <c r="F1181" s="40"/>
      <c r="G1181" s="108"/>
      <c r="H1181" s="108"/>
      <c r="I1181" s="108"/>
      <c r="J1181" s="104"/>
      <c r="K1181" s="99"/>
      <c r="L1181" s="99"/>
      <c r="M1181" s="99"/>
      <c r="N1181" s="99"/>
      <c r="O1181" s="99"/>
      <c r="P1181" s="99"/>
      <c r="Q1181" s="99"/>
      <c r="R1181" s="99"/>
      <c r="S1181" s="99"/>
      <c r="T1181" s="99"/>
      <c r="U1181" s="99"/>
      <c r="V1181" s="99"/>
      <c r="W1181" s="99"/>
      <c r="X1181" s="99"/>
      <c r="Y1181" s="99"/>
      <c r="Z1181" s="99"/>
      <c r="AA1181" s="99"/>
      <c r="AB1181" s="99"/>
      <c r="AC1181" s="99"/>
      <c r="AD1181" s="99"/>
      <c r="AE1181" s="99"/>
      <c r="AF1181" s="99"/>
      <c r="AG1181" s="99"/>
      <c r="AH1181" s="99"/>
      <c r="AI1181" s="99"/>
      <c r="AJ1181" s="99"/>
      <c r="AK1181" s="99"/>
      <c r="AL1181" s="99"/>
      <c r="AM1181" s="99"/>
      <c r="AN1181" s="99"/>
      <c r="AO1181" s="99"/>
      <c r="AP1181" s="99"/>
      <c r="AQ1181" s="99"/>
      <c r="AR1181" s="99"/>
      <c r="AS1181" s="99"/>
      <c r="AT1181" s="99"/>
      <c r="AU1181" s="99"/>
      <c r="AV1181" s="99"/>
      <c r="AW1181" s="99"/>
      <c r="AX1181" s="99"/>
      <c r="AY1181" s="99"/>
      <c r="AZ1181" s="99"/>
      <c r="BA1181" s="99"/>
      <c r="BB1181" s="99"/>
      <c r="BC1181" s="99"/>
      <c r="BD1181" s="99"/>
      <c r="BE1181" s="99"/>
      <c r="BF1181" s="99"/>
    </row>
    <row r="1182" spans="1:58" x14ac:dyDescent="0.25">
      <c r="A1182" s="180"/>
      <c r="B1182" s="180"/>
      <c r="C1182" s="32"/>
      <c r="D1182" s="181"/>
      <c r="E1182" s="32"/>
      <c r="F1182" s="40"/>
      <c r="G1182" s="108"/>
      <c r="H1182" s="108"/>
      <c r="I1182" s="108"/>
      <c r="J1182" s="104"/>
      <c r="K1182" s="99"/>
      <c r="L1182" s="99"/>
      <c r="M1182" s="99"/>
      <c r="N1182" s="99"/>
      <c r="O1182" s="99"/>
      <c r="P1182" s="99"/>
      <c r="Q1182" s="99"/>
      <c r="R1182" s="99"/>
      <c r="S1182" s="99"/>
      <c r="T1182" s="99"/>
      <c r="U1182" s="99"/>
      <c r="V1182" s="99"/>
      <c r="W1182" s="99"/>
      <c r="X1182" s="99"/>
      <c r="Y1182" s="99"/>
      <c r="Z1182" s="99"/>
      <c r="AA1182" s="99"/>
      <c r="AB1182" s="99"/>
      <c r="AC1182" s="99"/>
      <c r="AD1182" s="99"/>
      <c r="AE1182" s="99"/>
      <c r="AF1182" s="99"/>
      <c r="AG1182" s="99"/>
      <c r="AH1182" s="99"/>
      <c r="AI1182" s="99"/>
      <c r="AJ1182" s="99"/>
      <c r="AK1182" s="99"/>
      <c r="AL1182" s="99"/>
      <c r="AM1182" s="99"/>
      <c r="AN1182" s="99"/>
      <c r="AO1182" s="99"/>
      <c r="AP1182" s="99"/>
      <c r="AQ1182" s="99"/>
      <c r="AR1182" s="99"/>
      <c r="AS1182" s="99"/>
      <c r="AT1182" s="99"/>
      <c r="AU1182" s="99"/>
      <c r="AV1182" s="99"/>
      <c r="AW1182" s="99"/>
      <c r="AX1182" s="99"/>
      <c r="AY1182" s="99"/>
      <c r="AZ1182" s="99"/>
      <c r="BA1182" s="99"/>
      <c r="BB1182" s="99"/>
      <c r="BC1182" s="99"/>
      <c r="BD1182" s="99"/>
      <c r="BE1182" s="99"/>
      <c r="BF1182" s="99"/>
    </row>
    <row r="1183" spans="1:58" x14ac:dyDescent="0.25">
      <c r="A1183" s="180"/>
      <c r="B1183" s="180"/>
      <c r="C1183" s="32"/>
      <c r="D1183" s="181"/>
      <c r="E1183" s="32"/>
      <c r="F1183" s="40"/>
      <c r="G1183" s="108"/>
      <c r="H1183" s="108"/>
      <c r="I1183" s="108"/>
      <c r="J1183" s="104"/>
      <c r="K1183" s="99"/>
      <c r="L1183" s="99"/>
      <c r="M1183" s="99"/>
      <c r="N1183" s="99"/>
      <c r="O1183" s="99"/>
      <c r="P1183" s="99"/>
      <c r="Q1183" s="99"/>
      <c r="R1183" s="99"/>
      <c r="S1183" s="99"/>
      <c r="T1183" s="99"/>
      <c r="U1183" s="99"/>
      <c r="V1183" s="99"/>
      <c r="W1183" s="99"/>
      <c r="X1183" s="99"/>
      <c r="Y1183" s="99"/>
      <c r="Z1183" s="99"/>
      <c r="AA1183" s="99"/>
      <c r="AB1183" s="99"/>
      <c r="AC1183" s="99"/>
      <c r="AD1183" s="99"/>
      <c r="AE1183" s="99"/>
      <c r="AF1183" s="99"/>
      <c r="AG1183" s="99"/>
      <c r="AH1183" s="99"/>
      <c r="AI1183" s="99"/>
      <c r="AJ1183" s="99"/>
      <c r="AK1183" s="99"/>
      <c r="AL1183" s="99"/>
      <c r="AM1183" s="99"/>
      <c r="AN1183" s="99"/>
      <c r="AO1183" s="99"/>
      <c r="AP1183" s="99"/>
      <c r="AQ1183" s="99"/>
      <c r="AR1183" s="99"/>
      <c r="AS1183" s="99"/>
      <c r="AT1183" s="99"/>
      <c r="AU1183" s="99"/>
      <c r="AV1183" s="99"/>
      <c r="AW1183" s="99"/>
      <c r="AX1183" s="99"/>
      <c r="AY1183" s="99"/>
      <c r="AZ1183" s="99"/>
      <c r="BA1183" s="99"/>
      <c r="BB1183" s="99"/>
      <c r="BC1183" s="99"/>
      <c r="BD1183" s="99"/>
      <c r="BE1183" s="99"/>
      <c r="BF1183" s="99"/>
    </row>
    <row r="1184" spans="1:58" x14ac:dyDescent="0.25">
      <c r="A1184" s="180"/>
      <c r="B1184" s="180"/>
      <c r="C1184" s="32"/>
      <c r="D1184" s="181"/>
      <c r="E1184" s="32"/>
      <c r="F1184" s="40"/>
      <c r="G1184" s="108"/>
      <c r="H1184" s="108"/>
      <c r="I1184" s="108"/>
      <c r="J1184" s="104"/>
      <c r="K1184" s="99"/>
      <c r="L1184" s="99"/>
      <c r="M1184" s="99"/>
      <c r="N1184" s="99"/>
      <c r="O1184" s="99"/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  <c r="AA1184" s="99"/>
      <c r="AB1184" s="99"/>
      <c r="AC1184" s="99"/>
      <c r="AD1184" s="99"/>
      <c r="AE1184" s="99"/>
      <c r="AF1184" s="99"/>
      <c r="AG1184" s="99"/>
      <c r="AH1184" s="99"/>
      <c r="AI1184" s="99"/>
      <c r="AJ1184" s="99"/>
      <c r="AK1184" s="99"/>
      <c r="AL1184" s="99"/>
      <c r="AM1184" s="99"/>
      <c r="AN1184" s="99"/>
      <c r="AO1184" s="99"/>
      <c r="AP1184" s="99"/>
      <c r="AQ1184" s="99"/>
      <c r="AR1184" s="99"/>
      <c r="AS1184" s="99"/>
      <c r="AT1184" s="99"/>
      <c r="AU1184" s="99"/>
      <c r="AV1184" s="99"/>
      <c r="AW1184" s="99"/>
      <c r="AX1184" s="99"/>
      <c r="AY1184" s="99"/>
      <c r="AZ1184" s="99"/>
      <c r="BA1184" s="99"/>
      <c r="BB1184" s="99"/>
      <c r="BC1184" s="99"/>
      <c r="BD1184" s="99"/>
      <c r="BE1184" s="99"/>
      <c r="BF1184" s="99"/>
    </row>
    <row r="1185" spans="1:58" x14ac:dyDescent="0.25">
      <c r="A1185" s="180"/>
      <c r="B1185" s="180"/>
      <c r="C1185" s="32"/>
      <c r="D1185" s="181"/>
      <c r="E1185" s="32"/>
      <c r="F1185" s="40"/>
      <c r="G1185" s="108"/>
      <c r="H1185" s="108"/>
      <c r="I1185" s="108"/>
      <c r="J1185" s="104"/>
      <c r="K1185" s="99"/>
      <c r="L1185" s="99"/>
      <c r="M1185" s="99"/>
      <c r="N1185" s="99"/>
      <c r="O1185" s="99"/>
      <c r="P1185" s="99"/>
      <c r="Q1185" s="99"/>
      <c r="R1185" s="99"/>
      <c r="S1185" s="99"/>
      <c r="T1185" s="99"/>
      <c r="U1185" s="99"/>
      <c r="V1185" s="99"/>
      <c r="W1185" s="99"/>
      <c r="X1185" s="99"/>
      <c r="Y1185" s="99"/>
      <c r="Z1185" s="99"/>
      <c r="AA1185" s="99"/>
      <c r="AB1185" s="99"/>
      <c r="AC1185" s="99"/>
      <c r="AD1185" s="99"/>
      <c r="AE1185" s="99"/>
      <c r="AF1185" s="99"/>
      <c r="AG1185" s="99"/>
      <c r="AH1185" s="99"/>
      <c r="AI1185" s="99"/>
      <c r="AJ1185" s="99"/>
      <c r="AK1185" s="99"/>
      <c r="AL1185" s="99"/>
      <c r="AM1185" s="99"/>
      <c r="AN1185" s="99"/>
      <c r="AO1185" s="99"/>
      <c r="AP1185" s="99"/>
      <c r="AQ1185" s="99"/>
      <c r="AR1185" s="99"/>
      <c r="AS1185" s="99"/>
      <c r="AT1185" s="99"/>
      <c r="AU1185" s="99"/>
      <c r="AV1185" s="99"/>
      <c r="AW1185" s="99"/>
      <c r="AX1185" s="99"/>
      <c r="AY1185" s="99"/>
      <c r="AZ1185" s="99"/>
      <c r="BA1185" s="99"/>
      <c r="BB1185" s="99"/>
      <c r="BC1185" s="99"/>
      <c r="BD1185" s="99"/>
      <c r="BE1185" s="99"/>
      <c r="BF1185" s="99"/>
    </row>
    <row r="1186" spans="1:58" x14ac:dyDescent="0.25">
      <c r="A1186" s="180"/>
      <c r="B1186" s="180"/>
      <c r="C1186" s="32"/>
      <c r="D1186" s="181"/>
      <c r="E1186" s="32"/>
      <c r="F1186" s="40"/>
      <c r="G1186" s="108"/>
      <c r="H1186" s="108"/>
      <c r="I1186" s="108"/>
      <c r="J1186" s="104"/>
      <c r="K1186" s="99"/>
      <c r="L1186" s="99"/>
      <c r="M1186" s="99"/>
      <c r="N1186" s="99"/>
      <c r="O1186" s="99"/>
      <c r="P1186" s="99"/>
      <c r="Q1186" s="99"/>
      <c r="R1186" s="99"/>
      <c r="S1186" s="99"/>
      <c r="T1186" s="99"/>
      <c r="U1186" s="99"/>
      <c r="V1186" s="99"/>
      <c r="W1186" s="99"/>
      <c r="X1186" s="99"/>
      <c r="Y1186" s="99"/>
      <c r="Z1186" s="99"/>
      <c r="AA1186" s="99"/>
      <c r="AB1186" s="99"/>
      <c r="AC1186" s="99"/>
      <c r="AD1186" s="99"/>
      <c r="AE1186" s="99"/>
      <c r="AF1186" s="99"/>
      <c r="AG1186" s="99"/>
      <c r="AH1186" s="99"/>
      <c r="AI1186" s="99"/>
      <c r="AJ1186" s="99"/>
      <c r="AK1186" s="99"/>
      <c r="AL1186" s="99"/>
      <c r="AM1186" s="99"/>
      <c r="AN1186" s="99"/>
      <c r="AO1186" s="99"/>
      <c r="AP1186" s="99"/>
      <c r="AQ1186" s="99"/>
      <c r="AR1186" s="99"/>
      <c r="AS1186" s="99"/>
      <c r="AT1186" s="99"/>
      <c r="AU1186" s="99"/>
      <c r="AV1186" s="99"/>
      <c r="AW1186" s="99"/>
      <c r="AX1186" s="99"/>
      <c r="AY1186" s="99"/>
      <c r="AZ1186" s="99"/>
      <c r="BA1186" s="99"/>
      <c r="BB1186" s="99"/>
      <c r="BC1186" s="99"/>
      <c r="BD1186" s="99"/>
      <c r="BE1186" s="99"/>
      <c r="BF1186" s="99"/>
    </row>
    <row r="1187" spans="1:58" x14ac:dyDescent="0.25">
      <c r="A1187" s="180"/>
      <c r="B1187" s="180"/>
      <c r="C1187" s="32"/>
      <c r="D1187" s="181"/>
      <c r="E1187" s="32"/>
      <c r="F1187" s="40"/>
      <c r="G1187" s="108"/>
      <c r="H1187" s="108"/>
      <c r="I1187" s="108"/>
      <c r="J1187" s="104"/>
      <c r="K1187" s="99"/>
      <c r="L1187" s="99"/>
      <c r="M1187" s="99"/>
      <c r="N1187" s="99"/>
      <c r="O1187" s="99"/>
      <c r="P1187" s="99"/>
      <c r="Q1187" s="99"/>
      <c r="R1187" s="99"/>
      <c r="S1187" s="99"/>
      <c r="T1187" s="99"/>
      <c r="U1187" s="99"/>
      <c r="V1187" s="99"/>
      <c r="W1187" s="99"/>
      <c r="X1187" s="99"/>
      <c r="Y1187" s="99"/>
      <c r="Z1187" s="99"/>
      <c r="AA1187" s="99"/>
      <c r="AB1187" s="99"/>
      <c r="AC1187" s="99"/>
      <c r="AD1187" s="99"/>
      <c r="AE1187" s="99"/>
      <c r="AF1187" s="99"/>
      <c r="AG1187" s="99"/>
      <c r="AH1187" s="99"/>
      <c r="AI1187" s="99"/>
      <c r="AJ1187" s="99"/>
      <c r="AK1187" s="99"/>
      <c r="AL1187" s="99"/>
      <c r="AM1187" s="99"/>
      <c r="AN1187" s="99"/>
      <c r="AO1187" s="99"/>
      <c r="AP1187" s="99"/>
      <c r="AQ1187" s="99"/>
      <c r="AR1187" s="99"/>
      <c r="AS1187" s="99"/>
      <c r="AT1187" s="99"/>
      <c r="AU1187" s="99"/>
      <c r="AV1187" s="99"/>
      <c r="AW1187" s="99"/>
      <c r="AX1187" s="99"/>
      <c r="AY1187" s="99"/>
      <c r="AZ1187" s="99"/>
      <c r="BA1187" s="99"/>
      <c r="BB1187" s="99"/>
      <c r="BC1187" s="99"/>
      <c r="BD1187" s="99"/>
      <c r="BE1187" s="99"/>
      <c r="BF1187" s="99"/>
    </row>
    <row r="1188" spans="1:58" x14ac:dyDescent="0.25">
      <c r="A1188" s="180"/>
      <c r="B1188" s="180"/>
      <c r="C1188" s="32"/>
      <c r="D1188" s="181"/>
      <c r="E1188" s="32"/>
      <c r="F1188" s="40"/>
      <c r="G1188" s="108"/>
      <c r="H1188" s="108"/>
      <c r="I1188" s="108"/>
      <c r="J1188" s="104"/>
      <c r="K1188" s="99"/>
      <c r="L1188" s="99"/>
      <c r="M1188" s="99"/>
      <c r="N1188" s="99"/>
      <c r="O1188" s="99"/>
      <c r="P1188" s="99"/>
      <c r="Q1188" s="99"/>
      <c r="R1188" s="99"/>
      <c r="S1188" s="99"/>
      <c r="T1188" s="99"/>
      <c r="U1188" s="99"/>
      <c r="V1188" s="99"/>
      <c r="W1188" s="99"/>
      <c r="X1188" s="99"/>
      <c r="Y1188" s="99"/>
      <c r="Z1188" s="99"/>
      <c r="AA1188" s="99"/>
      <c r="AB1188" s="99"/>
      <c r="AC1188" s="99"/>
      <c r="AD1188" s="99"/>
      <c r="AE1188" s="99"/>
      <c r="AF1188" s="99"/>
      <c r="AG1188" s="99"/>
      <c r="AH1188" s="99"/>
      <c r="AI1188" s="99"/>
      <c r="AJ1188" s="99"/>
      <c r="AK1188" s="99"/>
      <c r="AL1188" s="99"/>
      <c r="AM1188" s="99"/>
      <c r="AN1188" s="99"/>
      <c r="AO1188" s="99"/>
      <c r="AP1188" s="99"/>
      <c r="AQ1188" s="99"/>
      <c r="AR1188" s="99"/>
      <c r="AS1188" s="99"/>
      <c r="AT1188" s="99"/>
      <c r="AU1188" s="99"/>
      <c r="AV1188" s="99"/>
      <c r="AW1188" s="99"/>
      <c r="AX1188" s="99"/>
      <c r="AY1188" s="99"/>
      <c r="AZ1188" s="99"/>
      <c r="BA1188" s="99"/>
      <c r="BB1188" s="99"/>
      <c r="BC1188" s="99"/>
      <c r="BD1188" s="99"/>
      <c r="BE1188" s="99"/>
      <c r="BF1188" s="99"/>
    </row>
    <row r="1189" spans="1:58" x14ac:dyDescent="0.25">
      <c r="A1189" s="180"/>
      <c r="B1189" s="180"/>
      <c r="C1189" s="32"/>
      <c r="D1189" s="181"/>
      <c r="E1189" s="32"/>
      <c r="F1189" s="40"/>
      <c r="G1189" s="108"/>
      <c r="H1189" s="108"/>
      <c r="I1189" s="108"/>
      <c r="J1189" s="104"/>
      <c r="K1189" s="99"/>
      <c r="L1189" s="99"/>
      <c r="M1189" s="99"/>
      <c r="N1189" s="99"/>
      <c r="O1189" s="99"/>
      <c r="P1189" s="99"/>
      <c r="Q1189" s="99"/>
      <c r="R1189" s="99"/>
      <c r="S1189" s="99"/>
      <c r="T1189" s="99"/>
      <c r="U1189" s="99"/>
      <c r="V1189" s="99"/>
      <c r="W1189" s="99"/>
      <c r="X1189" s="99"/>
      <c r="Y1189" s="99"/>
      <c r="Z1189" s="99"/>
      <c r="AA1189" s="99"/>
      <c r="AB1189" s="99"/>
      <c r="AC1189" s="99"/>
      <c r="AD1189" s="99"/>
      <c r="AE1189" s="99"/>
      <c r="AF1189" s="99"/>
      <c r="AG1189" s="99"/>
      <c r="AH1189" s="99"/>
      <c r="AI1189" s="99"/>
      <c r="AJ1189" s="99"/>
      <c r="AK1189" s="99"/>
      <c r="AL1189" s="99"/>
      <c r="AM1189" s="99"/>
      <c r="AN1189" s="99"/>
      <c r="AO1189" s="99"/>
      <c r="AP1189" s="99"/>
      <c r="AQ1189" s="99"/>
      <c r="AR1189" s="99"/>
      <c r="AS1189" s="99"/>
      <c r="AT1189" s="99"/>
      <c r="AU1189" s="99"/>
      <c r="AV1189" s="99"/>
      <c r="AW1189" s="99"/>
      <c r="AX1189" s="99"/>
      <c r="AY1189" s="99"/>
      <c r="AZ1189" s="99"/>
      <c r="BA1189" s="99"/>
      <c r="BB1189" s="99"/>
      <c r="BC1189" s="99"/>
      <c r="BD1189" s="99"/>
      <c r="BE1189" s="99"/>
      <c r="BF1189" s="99"/>
    </row>
    <row r="1190" spans="1:58" x14ac:dyDescent="0.25">
      <c r="A1190" s="180"/>
      <c r="B1190" s="180"/>
      <c r="C1190" s="32"/>
      <c r="D1190" s="181"/>
      <c r="E1190" s="32"/>
      <c r="F1190" s="40"/>
      <c r="G1190" s="108"/>
      <c r="H1190" s="108"/>
      <c r="I1190" s="108"/>
      <c r="J1190" s="104"/>
      <c r="K1190" s="99"/>
      <c r="L1190" s="99"/>
      <c r="M1190" s="99"/>
      <c r="N1190" s="99"/>
      <c r="O1190" s="99"/>
      <c r="P1190" s="99"/>
      <c r="Q1190" s="99"/>
      <c r="R1190" s="99"/>
      <c r="S1190" s="99"/>
      <c r="T1190" s="99"/>
      <c r="U1190" s="99"/>
      <c r="V1190" s="99"/>
      <c r="W1190" s="99"/>
      <c r="X1190" s="99"/>
      <c r="Y1190" s="99"/>
      <c r="Z1190" s="99"/>
      <c r="AA1190" s="99"/>
      <c r="AB1190" s="99"/>
      <c r="AC1190" s="99"/>
      <c r="AD1190" s="99"/>
      <c r="AE1190" s="99"/>
      <c r="AF1190" s="99"/>
      <c r="AG1190" s="99"/>
      <c r="AH1190" s="99"/>
      <c r="AI1190" s="99"/>
      <c r="AJ1190" s="99"/>
      <c r="AK1190" s="99"/>
      <c r="AL1190" s="99"/>
      <c r="AM1190" s="99"/>
      <c r="AN1190" s="99"/>
      <c r="AO1190" s="99"/>
      <c r="AP1190" s="99"/>
      <c r="AQ1190" s="99"/>
      <c r="AR1190" s="99"/>
      <c r="AS1190" s="99"/>
      <c r="AT1190" s="99"/>
      <c r="AU1190" s="99"/>
      <c r="AV1190" s="99"/>
      <c r="AW1190" s="99"/>
      <c r="AX1190" s="99"/>
      <c r="AY1190" s="99"/>
      <c r="AZ1190" s="99"/>
      <c r="BA1190" s="99"/>
      <c r="BB1190" s="99"/>
      <c r="BC1190" s="99"/>
      <c r="BD1190" s="99"/>
      <c r="BE1190" s="99"/>
      <c r="BF1190" s="99"/>
    </row>
    <row r="1191" spans="1:58" x14ac:dyDescent="0.25">
      <c r="A1191" s="180"/>
      <c r="B1191" s="180"/>
      <c r="C1191" s="32"/>
      <c r="D1191" s="181"/>
      <c r="E1191" s="32"/>
      <c r="F1191" s="40"/>
      <c r="G1191" s="108"/>
      <c r="H1191" s="108"/>
      <c r="I1191" s="108"/>
      <c r="J1191" s="104"/>
      <c r="K1191" s="99"/>
      <c r="L1191" s="99"/>
      <c r="M1191" s="99"/>
      <c r="N1191" s="99"/>
      <c r="O1191" s="99"/>
      <c r="P1191" s="99"/>
      <c r="Q1191" s="99"/>
      <c r="R1191" s="99"/>
      <c r="S1191" s="99"/>
      <c r="T1191" s="99"/>
      <c r="U1191" s="99"/>
      <c r="V1191" s="99"/>
      <c r="W1191" s="99"/>
      <c r="X1191" s="99"/>
      <c r="Y1191" s="99"/>
      <c r="Z1191" s="99"/>
      <c r="AA1191" s="99"/>
      <c r="AB1191" s="99"/>
      <c r="AC1191" s="99"/>
      <c r="AD1191" s="99"/>
      <c r="AE1191" s="99"/>
      <c r="AF1191" s="99"/>
      <c r="AG1191" s="99"/>
      <c r="AH1191" s="99"/>
      <c r="AI1191" s="99"/>
      <c r="AJ1191" s="99"/>
      <c r="AK1191" s="99"/>
      <c r="AL1191" s="99"/>
      <c r="AM1191" s="99"/>
      <c r="AN1191" s="99"/>
      <c r="AO1191" s="99"/>
      <c r="AP1191" s="99"/>
      <c r="AQ1191" s="99"/>
      <c r="AR1191" s="99"/>
      <c r="AS1191" s="99"/>
      <c r="AT1191" s="99"/>
      <c r="AU1191" s="99"/>
      <c r="AV1191" s="99"/>
      <c r="AW1191" s="99"/>
      <c r="AX1191" s="99"/>
      <c r="AY1191" s="99"/>
      <c r="AZ1191" s="99"/>
      <c r="BA1191" s="99"/>
      <c r="BB1191" s="99"/>
      <c r="BC1191" s="99"/>
      <c r="BD1191" s="99"/>
      <c r="BE1191" s="99"/>
      <c r="BF1191" s="99"/>
    </row>
    <row r="1192" spans="1:58" x14ac:dyDescent="0.25">
      <c r="A1192" s="180"/>
      <c r="B1192" s="180"/>
      <c r="C1192" s="32"/>
      <c r="D1192" s="181"/>
      <c r="E1192" s="32"/>
      <c r="F1192" s="40"/>
      <c r="G1192" s="108"/>
      <c r="H1192" s="108"/>
      <c r="I1192" s="108"/>
      <c r="J1192" s="104"/>
      <c r="K1192" s="99"/>
      <c r="L1192" s="99"/>
      <c r="M1192" s="99"/>
      <c r="N1192" s="99"/>
      <c r="O1192" s="99"/>
      <c r="P1192" s="99"/>
      <c r="Q1192" s="99"/>
      <c r="R1192" s="99"/>
      <c r="S1192" s="99"/>
      <c r="T1192" s="99"/>
      <c r="U1192" s="99"/>
      <c r="V1192" s="99"/>
      <c r="W1192" s="99"/>
      <c r="X1192" s="99"/>
      <c r="Y1192" s="99"/>
      <c r="Z1192" s="99"/>
      <c r="AA1192" s="99"/>
      <c r="AB1192" s="99"/>
      <c r="AC1192" s="99"/>
      <c r="AD1192" s="99"/>
      <c r="AE1192" s="99"/>
      <c r="AF1192" s="99"/>
      <c r="AG1192" s="99"/>
      <c r="AH1192" s="99"/>
      <c r="AI1192" s="99"/>
      <c r="AJ1192" s="99"/>
      <c r="AK1192" s="99"/>
      <c r="AL1192" s="99"/>
      <c r="AM1192" s="99"/>
      <c r="AN1192" s="99"/>
      <c r="AO1192" s="99"/>
      <c r="AP1192" s="99"/>
      <c r="AQ1192" s="99"/>
      <c r="AR1192" s="99"/>
      <c r="AS1192" s="99"/>
      <c r="AT1192" s="99"/>
      <c r="AU1192" s="99"/>
      <c r="AV1192" s="99"/>
      <c r="AW1192" s="99"/>
      <c r="AX1192" s="99"/>
      <c r="AY1192" s="99"/>
      <c r="AZ1192" s="99"/>
      <c r="BA1192" s="99"/>
      <c r="BB1192" s="99"/>
      <c r="BC1192" s="99"/>
      <c r="BD1192" s="99"/>
      <c r="BE1192" s="99"/>
      <c r="BF1192" s="99"/>
    </row>
    <row r="1193" spans="1:58" x14ac:dyDescent="0.25">
      <c r="A1193" s="180"/>
      <c r="B1193" s="180"/>
      <c r="C1193" s="32"/>
      <c r="D1193" s="181"/>
      <c r="E1193" s="32"/>
      <c r="F1193" s="40"/>
      <c r="G1193" s="108"/>
      <c r="H1193" s="108"/>
      <c r="I1193" s="108"/>
      <c r="J1193" s="104"/>
      <c r="K1193" s="99"/>
      <c r="L1193" s="99"/>
      <c r="M1193" s="99"/>
      <c r="N1193" s="99"/>
      <c r="O1193" s="99"/>
      <c r="P1193" s="99"/>
      <c r="Q1193" s="99"/>
      <c r="R1193" s="99"/>
      <c r="S1193" s="99"/>
      <c r="T1193" s="99"/>
      <c r="U1193" s="99"/>
      <c r="V1193" s="99"/>
      <c r="W1193" s="99"/>
      <c r="X1193" s="99"/>
      <c r="Y1193" s="99"/>
      <c r="Z1193" s="99"/>
      <c r="AA1193" s="99"/>
      <c r="AB1193" s="99"/>
      <c r="AC1193" s="99"/>
      <c r="AD1193" s="99"/>
      <c r="AE1193" s="99"/>
      <c r="AF1193" s="99"/>
      <c r="AG1193" s="99"/>
      <c r="AH1193" s="99"/>
      <c r="AI1193" s="99"/>
      <c r="AJ1193" s="99"/>
      <c r="AK1193" s="99"/>
      <c r="AL1193" s="99"/>
      <c r="AM1193" s="99"/>
      <c r="AN1193" s="99"/>
      <c r="AO1193" s="99"/>
      <c r="AP1193" s="99"/>
      <c r="AQ1193" s="99"/>
      <c r="AR1193" s="99"/>
      <c r="AS1193" s="99"/>
      <c r="AT1193" s="99"/>
      <c r="AU1193" s="99"/>
      <c r="AV1193" s="99"/>
      <c r="AW1193" s="99"/>
      <c r="AX1193" s="99"/>
      <c r="AY1193" s="99"/>
      <c r="AZ1193" s="99"/>
      <c r="BA1193" s="99"/>
      <c r="BB1193" s="99"/>
      <c r="BC1193" s="99"/>
      <c r="BD1193" s="99"/>
      <c r="BE1193" s="99"/>
      <c r="BF1193" s="99"/>
    </row>
    <row r="1194" spans="1:58" x14ac:dyDescent="0.25">
      <c r="A1194" s="180"/>
      <c r="B1194" s="180"/>
      <c r="C1194" s="32"/>
      <c r="D1194" s="181"/>
      <c r="E1194" s="32"/>
      <c r="F1194" s="40"/>
      <c r="G1194" s="108"/>
      <c r="H1194" s="108"/>
      <c r="I1194" s="108"/>
      <c r="J1194" s="104"/>
      <c r="K1194" s="99"/>
      <c r="L1194" s="99"/>
      <c r="M1194" s="99"/>
      <c r="N1194" s="99"/>
      <c r="O1194" s="99"/>
      <c r="P1194" s="99"/>
      <c r="Q1194" s="99"/>
      <c r="R1194" s="99"/>
      <c r="S1194" s="99"/>
      <c r="T1194" s="99"/>
      <c r="U1194" s="99"/>
      <c r="V1194" s="99"/>
      <c r="W1194" s="99"/>
      <c r="X1194" s="99"/>
      <c r="Y1194" s="99"/>
      <c r="Z1194" s="99"/>
      <c r="AA1194" s="99"/>
      <c r="AB1194" s="99"/>
      <c r="AC1194" s="99"/>
      <c r="AD1194" s="99"/>
      <c r="AE1194" s="99"/>
      <c r="AF1194" s="99"/>
      <c r="AG1194" s="99"/>
      <c r="AH1194" s="99"/>
      <c r="AI1194" s="99"/>
      <c r="AJ1194" s="99"/>
      <c r="AK1194" s="99"/>
      <c r="AL1194" s="99"/>
      <c r="AM1194" s="99"/>
      <c r="AN1194" s="99"/>
      <c r="AO1194" s="99"/>
      <c r="AP1194" s="99"/>
      <c r="AQ1194" s="99"/>
      <c r="AR1194" s="99"/>
      <c r="AS1194" s="99"/>
      <c r="AT1194" s="99"/>
      <c r="AU1194" s="99"/>
      <c r="AV1194" s="99"/>
      <c r="AW1194" s="99"/>
      <c r="AX1194" s="99"/>
      <c r="AY1194" s="99"/>
      <c r="AZ1194" s="99"/>
      <c r="BA1194" s="99"/>
      <c r="BB1194" s="99"/>
      <c r="BC1194" s="99"/>
      <c r="BD1194" s="99"/>
      <c r="BE1194" s="99"/>
      <c r="BF1194" s="99"/>
    </row>
    <row r="1195" spans="1:58" x14ac:dyDescent="0.25">
      <c r="A1195" s="180"/>
      <c r="B1195" s="180"/>
      <c r="C1195" s="32"/>
      <c r="D1195" s="181"/>
      <c r="E1195" s="32"/>
      <c r="F1195" s="40"/>
      <c r="G1195" s="108"/>
      <c r="H1195" s="108"/>
      <c r="I1195" s="108"/>
      <c r="J1195" s="104"/>
      <c r="K1195" s="99"/>
      <c r="L1195" s="99"/>
      <c r="M1195" s="99"/>
      <c r="N1195" s="99"/>
      <c r="O1195" s="99"/>
      <c r="P1195" s="99"/>
      <c r="Q1195" s="99"/>
      <c r="R1195" s="99"/>
      <c r="S1195" s="99"/>
      <c r="T1195" s="99"/>
      <c r="U1195" s="99"/>
      <c r="V1195" s="99"/>
      <c r="W1195" s="99"/>
      <c r="X1195" s="99"/>
      <c r="Y1195" s="99"/>
      <c r="Z1195" s="99"/>
      <c r="AA1195" s="99"/>
      <c r="AB1195" s="99"/>
      <c r="AC1195" s="99"/>
      <c r="AD1195" s="99"/>
      <c r="AE1195" s="99"/>
      <c r="AF1195" s="99"/>
      <c r="AG1195" s="99"/>
      <c r="AH1195" s="99"/>
      <c r="AI1195" s="99"/>
      <c r="AJ1195" s="99"/>
      <c r="AK1195" s="99"/>
      <c r="AL1195" s="99"/>
      <c r="AM1195" s="99"/>
      <c r="AN1195" s="99"/>
      <c r="AO1195" s="99"/>
      <c r="AP1195" s="99"/>
      <c r="AQ1195" s="99"/>
      <c r="AR1195" s="99"/>
      <c r="AS1195" s="99"/>
      <c r="AT1195" s="99"/>
      <c r="AU1195" s="99"/>
      <c r="AV1195" s="99"/>
      <c r="AW1195" s="99"/>
      <c r="AX1195" s="99"/>
      <c r="AY1195" s="99"/>
      <c r="AZ1195" s="99"/>
      <c r="BA1195" s="99"/>
      <c r="BB1195" s="99"/>
      <c r="BC1195" s="99"/>
      <c r="BD1195" s="99"/>
      <c r="BE1195" s="99"/>
      <c r="BF1195" s="99"/>
    </row>
    <row r="1196" spans="1:58" x14ac:dyDescent="0.25">
      <c r="A1196" s="180"/>
      <c r="B1196" s="180"/>
      <c r="C1196" s="32"/>
      <c r="D1196" s="181"/>
      <c r="E1196" s="32"/>
      <c r="F1196" s="40"/>
      <c r="G1196" s="108"/>
      <c r="H1196" s="108"/>
      <c r="I1196" s="108"/>
      <c r="J1196" s="104"/>
      <c r="K1196" s="99"/>
      <c r="L1196" s="99"/>
      <c r="M1196" s="99"/>
      <c r="N1196" s="99"/>
      <c r="O1196" s="99"/>
      <c r="P1196" s="99"/>
      <c r="Q1196" s="99"/>
      <c r="R1196" s="99"/>
      <c r="S1196" s="99"/>
      <c r="T1196" s="99"/>
      <c r="U1196" s="99"/>
      <c r="V1196" s="99"/>
      <c r="W1196" s="99"/>
      <c r="X1196" s="99"/>
      <c r="Y1196" s="99"/>
      <c r="Z1196" s="99"/>
      <c r="AA1196" s="99"/>
      <c r="AB1196" s="99"/>
      <c r="AC1196" s="99"/>
      <c r="AD1196" s="99"/>
      <c r="AE1196" s="99"/>
      <c r="AF1196" s="99"/>
      <c r="AG1196" s="99"/>
      <c r="AH1196" s="99"/>
      <c r="AI1196" s="99"/>
      <c r="AJ1196" s="99"/>
      <c r="AK1196" s="99"/>
      <c r="AL1196" s="99"/>
      <c r="AM1196" s="99"/>
      <c r="AN1196" s="99"/>
      <c r="AO1196" s="99"/>
      <c r="AP1196" s="99"/>
      <c r="AQ1196" s="99"/>
      <c r="AR1196" s="99"/>
      <c r="AS1196" s="99"/>
      <c r="AT1196" s="99"/>
      <c r="AU1196" s="99"/>
      <c r="AV1196" s="99"/>
      <c r="AW1196" s="99"/>
      <c r="AX1196" s="99"/>
      <c r="AY1196" s="99"/>
      <c r="AZ1196" s="99"/>
      <c r="BA1196" s="99"/>
      <c r="BB1196" s="99"/>
      <c r="BC1196" s="99"/>
      <c r="BD1196" s="99"/>
      <c r="BE1196" s="99"/>
      <c r="BF1196" s="99"/>
    </row>
    <row r="1197" spans="1:58" x14ac:dyDescent="0.25">
      <c r="A1197" s="180"/>
      <c r="B1197" s="180"/>
      <c r="C1197" s="32"/>
      <c r="D1197" s="181"/>
      <c r="E1197" s="32"/>
      <c r="F1197" s="40"/>
      <c r="G1197" s="108"/>
      <c r="H1197" s="108"/>
      <c r="I1197" s="108"/>
      <c r="J1197" s="104"/>
      <c r="K1197" s="99"/>
      <c r="L1197" s="99"/>
      <c r="M1197" s="99"/>
      <c r="N1197" s="99"/>
      <c r="O1197" s="99"/>
      <c r="P1197" s="99"/>
      <c r="Q1197" s="99"/>
      <c r="R1197" s="99"/>
      <c r="S1197" s="99"/>
      <c r="T1197" s="99"/>
      <c r="U1197" s="99"/>
      <c r="V1197" s="99"/>
      <c r="W1197" s="99"/>
      <c r="X1197" s="99"/>
      <c r="Y1197" s="99"/>
      <c r="Z1197" s="99"/>
      <c r="AA1197" s="99"/>
      <c r="AB1197" s="99"/>
      <c r="AC1197" s="99"/>
      <c r="AD1197" s="99"/>
      <c r="AE1197" s="99"/>
      <c r="AF1197" s="99"/>
      <c r="AG1197" s="99"/>
      <c r="AH1197" s="99"/>
      <c r="AI1197" s="99"/>
      <c r="AJ1197" s="99"/>
      <c r="AK1197" s="99"/>
      <c r="AL1197" s="99"/>
      <c r="AM1197" s="99"/>
      <c r="AN1197" s="99"/>
      <c r="AO1197" s="99"/>
      <c r="AP1197" s="99"/>
      <c r="AQ1197" s="99"/>
      <c r="AR1197" s="99"/>
      <c r="AS1197" s="99"/>
      <c r="AT1197" s="99"/>
      <c r="AU1197" s="99"/>
      <c r="AV1197" s="99"/>
      <c r="AW1197" s="99"/>
      <c r="AX1197" s="99"/>
      <c r="AY1197" s="99"/>
      <c r="AZ1197" s="99"/>
      <c r="BA1197" s="99"/>
      <c r="BB1197" s="99"/>
      <c r="BC1197" s="99"/>
      <c r="BD1197" s="99"/>
      <c r="BE1197" s="99"/>
      <c r="BF1197" s="99"/>
    </row>
    <row r="1198" spans="1:58" x14ac:dyDescent="0.25">
      <c r="A1198" s="180"/>
      <c r="B1198" s="180"/>
      <c r="C1198" s="32"/>
      <c r="D1198" s="181"/>
      <c r="E1198" s="32"/>
      <c r="F1198" s="40"/>
      <c r="G1198" s="108"/>
      <c r="H1198" s="108"/>
      <c r="I1198" s="108"/>
      <c r="J1198" s="104"/>
      <c r="K1198" s="99"/>
      <c r="L1198" s="99"/>
      <c r="M1198" s="99"/>
      <c r="N1198" s="99"/>
      <c r="O1198" s="99"/>
      <c r="P1198" s="99"/>
      <c r="Q1198" s="99"/>
      <c r="R1198" s="99"/>
      <c r="S1198" s="99"/>
      <c r="T1198" s="99"/>
      <c r="U1198" s="99"/>
      <c r="V1198" s="99"/>
      <c r="W1198" s="99"/>
      <c r="X1198" s="99"/>
      <c r="Y1198" s="99"/>
      <c r="Z1198" s="99"/>
      <c r="AA1198" s="99"/>
      <c r="AB1198" s="99"/>
      <c r="AC1198" s="99"/>
      <c r="AD1198" s="99"/>
      <c r="AE1198" s="99"/>
      <c r="AF1198" s="99"/>
      <c r="AG1198" s="99"/>
      <c r="AH1198" s="99"/>
      <c r="AI1198" s="99"/>
      <c r="AJ1198" s="99"/>
      <c r="AK1198" s="99"/>
      <c r="AL1198" s="99"/>
      <c r="AM1198" s="99"/>
      <c r="AN1198" s="99"/>
      <c r="AO1198" s="99"/>
      <c r="AP1198" s="99"/>
      <c r="AQ1198" s="99"/>
      <c r="AR1198" s="99"/>
      <c r="AS1198" s="99"/>
      <c r="AT1198" s="99"/>
      <c r="AU1198" s="99"/>
      <c r="AV1198" s="99"/>
      <c r="AW1198" s="99"/>
      <c r="AX1198" s="99"/>
      <c r="AY1198" s="99"/>
      <c r="AZ1198" s="99"/>
      <c r="BA1198" s="99"/>
      <c r="BB1198" s="99"/>
      <c r="BC1198" s="99"/>
      <c r="BD1198" s="99"/>
      <c r="BE1198" s="99"/>
      <c r="BF1198" s="99"/>
    </row>
    <row r="1199" spans="1:58" x14ac:dyDescent="0.25">
      <c r="A1199" s="180"/>
      <c r="B1199" s="180"/>
      <c r="C1199" s="32"/>
      <c r="D1199" s="181"/>
      <c r="E1199" s="32"/>
      <c r="F1199" s="40"/>
      <c r="G1199" s="108"/>
      <c r="H1199" s="108"/>
      <c r="I1199" s="108"/>
      <c r="J1199" s="104"/>
      <c r="K1199" s="99"/>
      <c r="L1199" s="99"/>
      <c r="M1199" s="99"/>
      <c r="N1199" s="99"/>
      <c r="O1199" s="99"/>
      <c r="P1199" s="99"/>
      <c r="Q1199" s="99"/>
      <c r="R1199" s="99"/>
      <c r="S1199" s="99"/>
      <c r="T1199" s="99"/>
      <c r="U1199" s="99"/>
      <c r="V1199" s="99"/>
      <c r="W1199" s="99"/>
      <c r="X1199" s="99"/>
      <c r="Y1199" s="99"/>
      <c r="Z1199" s="99"/>
      <c r="AA1199" s="99"/>
      <c r="AB1199" s="99"/>
      <c r="AC1199" s="99"/>
      <c r="AD1199" s="99"/>
      <c r="AE1199" s="99"/>
      <c r="AF1199" s="99"/>
      <c r="AG1199" s="99"/>
      <c r="AH1199" s="99"/>
      <c r="AI1199" s="99"/>
      <c r="AJ1199" s="99"/>
      <c r="AK1199" s="99"/>
      <c r="AL1199" s="99"/>
      <c r="AM1199" s="99"/>
      <c r="AN1199" s="99"/>
      <c r="AO1199" s="99"/>
      <c r="AP1199" s="99"/>
      <c r="AQ1199" s="99"/>
      <c r="AR1199" s="99"/>
      <c r="AS1199" s="99"/>
      <c r="AT1199" s="99"/>
      <c r="AU1199" s="99"/>
      <c r="AV1199" s="99"/>
      <c r="AW1199" s="99"/>
      <c r="AX1199" s="99"/>
      <c r="AY1199" s="99"/>
      <c r="AZ1199" s="99"/>
      <c r="BA1199" s="99"/>
      <c r="BB1199" s="99"/>
      <c r="BC1199" s="99"/>
      <c r="BD1199" s="99"/>
      <c r="BE1199" s="99"/>
      <c r="BF1199" s="99"/>
    </row>
    <row r="1200" spans="1:58" x14ac:dyDescent="0.25">
      <c r="A1200" s="180"/>
      <c r="B1200" s="180"/>
      <c r="C1200" s="32"/>
      <c r="D1200" s="181"/>
      <c r="E1200" s="32"/>
      <c r="F1200" s="40"/>
      <c r="G1200" s="108"/>
      <c r="H1200" s="108"/>
      <c r="I1200" s="108"/>
      <c r="J1200" s="104"/>
      <c r="K1200" s="99"/>
      <c r="L1200" s="99"/>
      <c r="M1200" s="99"/>
      <c r="N1200" s="99"/>
      <c r="O1200" s="99"/>
      <c r="P1200" s="99"/>
      <c r="Q1200" s="99"/>
      <c r="R1200" s="99"/>
      <c r="S1200" s="99"/>
      <c r="T1200" s="99"/>
      <c r="U1200" s="99"/>
      <c r="V1200" s="99"/>
      <c r="W1200" s="99"/>
      <c r="X1200" s="99"/>
      <c r="Y1200" s="99"/>
      <c r="Z1200" s="99"/>
      <c r="AA1200" s="99"/>
      <c r="AB1200" s="99"/>
      <c r="AC1200" s="99"/>
      <c r="AD1200" s="99"/>
      <c r="AE1200" s="99"/>
      <c r="AF1200" s="99"/>
      <c r="AG1200" s="99"/>
      <c r="AH1200" s="99"/>
      <c r="AI1200" s="99"/>
      <c r="AJ1200" s="99"/>
      <c r="AK1200" s="99"/>
      <c r="AL1200" s="99"/>
      <c r="AM1200" s="99"/>
      <c r="AN1200" s="99"/>
      <c r="AO1200" s="99"/>
      <c r="AP1200" s="99"/>
      <c r="AQ1200" s="99"/>
      <c r="AR1200" s="99"/>
      <c r="AS1200" s="99"/>
      <c r="AT1200" s="99"/>
      <c r="AU1200" s="99"/>
      <c r="AV1200" s="99"/>
      <c r="AW1200" s="99"/>
      <c r="AX1200" s="99"/>
      <c r="AY1200" s="99"/>
      <c r="AZ1200" s="99"/>
      <c r="BA1200" s="99"/>
      <c r="BB1200" s="99"/>
      <c r="BC1200" s="99"/>
      <c r="BD1200" s="99"/>
      <c r="BE1200" s="99"/>
      <c r="BF1200" s="99"/>
    </row>
    <row r="1201" spans="1:58" x14ac:dyDescent="0.25">
      <c r="A1201" s="180"/>
      <c r="B1201" s="180"/>
      <c r="C1201" s="32"/>
      <c r="D1201" s="181"/>
      <c r="E1201" s="32"/>
      <c r="F1201" s="40"/>
      <c r="G1201" s="108"/>
      <c r="H1201" s="108"/>
      <c r="I1201" s="108"/>
      <c r="J1201" s="104"/>
      <c r="K1201" s="99"/>
      <c r="L1201" s="99"/>
      <c r="M1201" s="99"/>
      <c r="N1201" s="99"/>
      <c r="O1201" s="99"/>
      <c r="P1201" s="99"/>
      <c r="Q1201" s="99"/>
      <c r="R1201" s="99"/>
      <c r="S1201" s="99"/>
      <c r="T1201" s="99"/>
      <c r="U1201" s="99"/>
      <c r="V1201" s="99"/>
      <c r="W1201" s="99"/>
      <c r="X1201" s="99"/>
      <c r="Y1201" s="99"/>
      <c r="Z1201" s="99"/>
      <c r="AA1201" s="99"/>
      <c r="AB1201" s="99"/>
      <c r="AC1201" s="99"/>
      <c r="AD1201" s="99"/>
      <c r="AE1201" s="99"/>
      <c r="AF1201" s="99"/>
      <c r="AG1201" s="99"/>
      <c r="AH1201" s="99"/>
      <c r="AI1201" s="99"/>
      <c r="AJ1201" s="99"/>
      <c r="AK1201" s="99"/>
      <c r="AL1201" s="99"/>
      <c r="AM1201" s="99"/>
      <c r="AN1201" s="99"/>
      <c r="AO1201" s="99"/>
      <c r="AP1201" s="99"/>
      <c r="AQ1201" s="99"/>
      <c r="AR1201" s="99"/>
      <c r="AS1201" s="99"/>
      <c r="AT1201" s="99"/>
      <c r="AU1201" s="99"/>
      <c r="AV1201" s="99"/>
      <c r="AW1201" s="99"/>
      <c r="AX1201" s="99"/>
      <c r="AY1201" s="99"/>
      <c r="AZ1201" s="99"/>
      <c r="BA1201" s="99"/>
      <c r="BB1201" s="99"/>
      <c r="BC1201" s="99"/>
      <c r="BD1201" s="99"/>
      <c r="BE1201" s="99"/>
      <c r="BF1201" s="99"/>
    </row>
    <row r="1202" spans="1:58" x14ac:dyDescent="0.25">
      <c r="A1202" s="180"/>
      <c r="B1202" s="180"/>
      <c r="C1202" s="32"/>
      <c r="D1202" s="181"/>
      <c r="E1202" s="32"/>
      <c r="F1202" s="40"/>
      <c r="G1202" s="108"/>
      <c r="H1202" s="108"/>
      <c r="I1202" s="108"/>
      <c r="J1202" s="104"/>
      <c r="K1202" s="99"/>
      <c r="L1202" s="99"/>
      <c r="M1202" s="99"/>
      <c r="N1202" s="99"/>
      <c r="O1202" s="99"/>
      <c r="P1202" s="99"/>
      <c r="Q1202" s="99"/>
      <c r="R1202" s="99"/>
      <c r="S1202" s="99"/>
      <c r="T1202" s="99"/>
      <c r="U1202" s="99"/>
      <c r="V1202" s="99"/>
      <c r="W1202" s="99"/>
      <c r="X1202" s="99"/>
      <c r="Y1202" s="99"/>
      <c r="Z1202" s="99"/>
      <c r="AA1202" s="99"/>
      <c r="AB1202" s="99"/>
      <c r="AC1202" s="99"/>
      <c r="AD1202" s="99"/>
      <c r="AE1202" s="99"/>
      <c r="AF1202" s="99"/>
      <c r="AG1202" s="99"/>
      <c r="AH1202" s="99"/>
      <c r="AI1202" s="99"/>
      <c r="AJ1202" s="99"/>
      <c r="AK1202" s="99"/>
      <c r="AL1202" s="99"/>
      <c r="AM1202" s="99"/>
      <c r="AN1202" s="99"/>
      <c r="AO1202" s="99"/>
      <c r="AP1202" s="99"/>
      <c r="AQ1202" s="99"/>
      <c r="AR1202" s="99"/>
      <c r="AS1202" s="99"/>
      <c r="AT1202" s="99"/>
      <c r="AU1202" s="99"/>
      <c r="AV1202" s="99"/>
      <c r="AW1202" s="99"/>
      <c r="AX1202" s="99"/>
      <c r="AY1202" s="99"/>
      <c r="AZ1202" s="99"/>
      <c r="BA1202" s="99"/>
      <c r="BB1202" s="99"/>
      <c r="BC1202" s="99"/>
      <c r="BD1202" s="99"/>
      <c r="BE1202" s="99"/>
      <c r="BF1202" s="99"/>
    </row>
    <row r="1203" spans="1:58" x14ac:dyDescent="0.25">
      <c r="A1203" s="180"/>
      <c r="B1203" s="180"/>
      <c r="C1203" s="32"/>
      <c r="D1203" s="181"/>
      <c r="E1203" s="32"/>
      <c r="F1203" s="40"/>
      <c r="G1203" s="108"/>
      <c r="H1203" s="108"/>
      <c r="I1203" s="108"/>
      <c r="J1203" s="104"/>
      <c r="K1203" s="99"/>
      <c r="L1203" s="99"/>
      <c r="M1203" s="99"/>
      <c r="N1203" s="99"/>
      <c r="O1203" s="99"/>
      <c r="P1203" s="99"/>
      <c r="Q1203" s="99"/>
      <c r="R1203" s="99"/>
      <c r="S1203" s="99"/>
      <c r="T1203" s="99"/>
      <c r="U1203" s="99"/>
      <c r="V1203" s="99"/>
      <c r="W1203" s="99"/>
      <c r="X1203" s="99"/>
      <c r="Y1203" s="99"/>
      <c r="Z1203" s="99"/>
      <c r="AA1203" s="99"/>
      <c r="AB1203" s="99"/>
      <c r="AC1203" s="99"/>
      <c r="AD1203" s="99"/>
      <c r="AE1203" s="99"/>
      <c r="AF1203" s="99"/>
      <c r="AG1203" s="99"/>
      <c r="AH1203" s="99"/>
      <c r="AI1203" s="99"/>
      <c r="AJ1203" s="99"/>
      <c r="AK1203" s="99"/>
      <c r="AL1203" s="99"/>
      <c r="AM1203" s="99"/>
      <c r="AN1203" s="99"/>
      <c r="AO1203" s="99"/>
      <c r="AP1203" s="99"/>
      <c r="AQ1203" s="99"/>
      <c r="AR1203" s="99"/>
      <c r="AS1203" s="99"/>
      <c r="AT1203" s="99"/>
      <c r="AU1203" s="99"/>
      <c r="AV1203" s="99"/>
      <c r="AW1203" s="99"/>
      <c r="AX1203" s="99"/>
      <c r="AY1203" s="99"/>
      <c r="AZ1203" s="99"/>
      <c r="BA1203" s="99"/>
      <c r="BB1203" s="99"/>
      <c r="BC1203" s="99"/>
      <c r="BD1203" s="99"/>
      <c r="BE1203" s="99"/>
      <c r="BF1203" s="99"/>
    </row>
    <row r="1204" spans="1:58" x14ac:dyDescent="0.25">
      <c r="A1204" s="180"/>
      <c r="B1204" s="180"/>
      <c r="C1204" s="32"/>
      <c r="D1204" s="181"/>
      <c r="E1204" s="32"/>
      <c r="F1204" s="40"/>
      <c r="G1204" s="108"/>
      <c r="H1204" s="108"/>
      <c r="I1204" s="108"/>
      <c r="J1204" s="104"/>
      <c r="K1204" s="99"/>
      <c r="L1204" s="99"/>
      <c r="M1204" s="99"/>
      <c r="N1204" s="99"/>
      <c r="O1204" s="99"/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  <c r="AA1204" s="99"/>
      <c r="AB1204" s="99"/>
      <c r="AC1204" s="99"/>
      <c r="AD1204" s="99"/>
      <c r="AE1204" s="99"/>
      <c r="AF1204" s="99"/>
      <c r="AG1204" s="99"/>
      <c r="AH1204" s="99"/>
      <c r="AI1204" s="99"/>
      <c r="AJ1204" s="99"/>
      <c r="AK1204" s="99"/>
      <c r="AL1204" s="99"/>
      <c r="AM1204" s="99"/>
      <c r="AN1204" s="99"/>
      <c r="AO1204" s="99"/>
      <c r="AP1204" s="99"/>
      <c r="AQ1204" s="99"/>
      <c r="AR1204" s="99"/>
      <c r="AS1204" s="99"/>
      <c r="AT1204" s="99"/>
      <c r="AU1204" s="99"/>
      <c r="AV1204" s="99"/>
      <c r="AW1204" s="99"/>
      <c r="AX1204" s="99"/>
      <c r="AY1204" s="99"/>
      <c r="AZ1204" s="99"/>
      <c r="BA1204" s="99"/>
      <c r="BB1204" s="99"/>
      <c r="BC1204" s="99"/>
      <c r="BD1204" s="99"/>
      <c r="BE1204" s="99"/>
      <c r="BF1204" s="99"/>
    </row>
    <row r="1205" spans="1:58" x14ac:dyDescent="0.25">
      <c r="A1205" s="180"/>
      <c r="B1205" s="180"/>
      <c r="C1205" s="32"/>
      <c r="D1205" s="181"/>
      <c r="E1205" s="32"/>
      <c r="F1205" s="40"/>
      <c r="G1205" s="108"/>
      <c r="H1205" s="108"/>
      <c r="I1205" s="108"/>
      <c r="J1205" s="104"/>
      <c r="K1205" s="99"/>
      <c r="L1205" s="99"/>
      <c r="M1205" s="99"/>
      <c r="N1205" s="99"/>
      <c r="O1205" s="99"/>
      <c r="P1205" s="99"/>
      <c r="Q1205" s="99"/>
      <c r="R1205" s="99"/>
      <c r="S1205" s="99"/>
      <c r="T1205" s="99"/>
      <c r="U1205" s="99"/>
      <c r="V1205" s="99"/>
      <c r="W1205" s="99"/>
      <c r="X1205" s="99"/>
      <c r="Y1205" s="99"/>
      <c r="Z1205" s="99"/>
      <c r="AA1205" s="99"/>
      <c r="AB1205" s="99"/>
      <c r="AC1205" s="99"/>
      <c r="AD1205" s="99"/>
      <c r="AE1205" s="99"/>
      <c r="AF1205" s="99"/>
      <c r="AG1205" s="99"/>
      <c r="AH1205" s="99"/>
      <c r="AI1205" s="99"/>
      <c r="AJ1205" s="99"/>
      <c r="AK1205" s="99"/>
      <c r="AL1205" s="99"/>
      <c r="AM1205" s="99"/>
      <c r="AN1205" s="99"/>
      <c r="AO1205" s="99"/>
      <c r="AP1205" s="99"/>
      <c r="AQ1205" s="99"/>
      <c r="AR1205" s="99"/>
      <c r="AS1205" s="99"/>
      <c r="AT1205" s="99"/>
      <c r="AU1205" s="99"/>
      <c r="AV1205" s="99"/>
      <c r="AW1205" s="99"/>
      <c r="AX1205" s="99"/>
      <c r="AY1205" s="99"/>
      <c r="AZ1205" s="99"/>
      <c r="BA1205" s="99"/>
      <c r="BB1205" s="99"/>
      <c r="BC1205" s="99"/>
      <c r="BD1205" s="99"/>
      <c r="BE1205" s="99"/>
      <c r="BF1205" s="99"/>
    </row>
    <row r="1206" spans="1:58" x14ac:dyDescent="0.25">
      <c r="A1206" s="180"/>
      <c r="B1206" s="180"/>
      <c r="C1206" s="32"/>
      <c r="D1206" s="181"/>
      <c r="E1206" s="32"/>
      <c r="F1206" s="40"/>
      <c r="G1206" s="108"/>
      <c r="H1206" s="108"/>
      <c r="I1206" s="108"/>
      <c r="J1206" s="104"/>
      <c r="K1206" s="99"/>
      <c r="L1206" s="99"/>
      <c r="M1206" s="99"/>
      <c r="N1206" s="99"/>
      <c r="O1206" s="99"/>
      <c r="P1206" s="99"/>
      <c r="Q1206" s="99"/>
      <c r="R1206" s="99"/>
      <c r="S1206" s="99"/>
      <c r="T1206" s="99"/>
      <c r="U1206" s="99"/>
      <c r="V1206" s="99"/>
      <c r="W1206" s="99"/>
      <c r="X1206" s="99"/>
      <c r="Y1206" s="99"/>
      <c r="Z1206" s="99"/>
      <c r="AA1206" s="99"/>
      <c r="AB1206" s="99"/>
      <c r="AC1206" s="99"/>
      <c r="AD1206" s="99"/>
      <c r="AE1206" s="99"/>
      <c r="AF1206" s="99"/>
      <c r="AG1206" s="99"/>
      <c r="AH1206" s="99"/>
      <c r="AI1206" s="99"/>
      <c r="AJ1206" s="99"/>
      <c r="AK1206" s="99"/>
      <c r="AL1206" s="99"/>
      <c r="AM1206" s="99"/>
      <c r="AN1206" s="99"/>
      <c r="AO1206" s="99"/>
      <c r="AP1206" s="99"/>
      <c r="AQ1206" s="99"/>
      <c r="AR1206" s="99"/>
      <c r="AS1206" s="99"/>
      <c r="AT1206" s="99"/>
      <c r="AU1206" s="99"/>
      <c r="AV1206" s="99"/>
      <c r="AW1206" s="99"/>
      <c r="AX1206" s="99"/>
      <c r="AY1206" s="99"/>
      <c r="AZ1206" s="99"/>
      <c r="BA1206" s="99"/>
      <c r="BB1206" s="99"/>
      <c r="BC1206" s="99"/>
      <c r="BD1206" s="99"/>
      <c r="BE1206" s="99"/>
      <c r="BF1206" s="99"/>
    </row>
    <row r="1207" spans="1:58" x14ac:dyDescent="0.25">
      <c r="A1207" s="180"/>
      <c r="B1207" s="180"/>
      <c r="C1207" s="32"/>
      <c r="D1207" s="181"/>
      <c r="E1207" s="32"/>
      <c r="F1207" s="40"/>
      <c r="G1207" s="108"/>
      <c r="H1207" s="108"/>
      <c r="I1207" s="108"/>
      <c r="J1207" s="104"/>
      <c r="K1207" s="99"/>
      <c r="L1207" s="99"/>
      <c r="M1207" s="99"/>
      <c r="N1207" s="99"/>
      <c r="O1207" s="99"/>
      <c r="P1207" s="99"/>
      <c r="Q1207" s="99"/>
      <c r="R1207" s="99"/>
      <c r="S1207" s="99"/>
      <c r="T1207" s="99"/>
      <c r="U1207" s="99"/>
      <c r="V1207" s="99"/>
      <c r="W1207" s="99"/>
      <c r="X1207" s="99"/>
      <c r="Y1207" s="99"/>
      <c r="Z1207" s="99"/>
      <c r="AA1207" s="99"/>
      <c r="AB1207" s="99"/>
      <c r="AC1207" s="99"/>
      <c r="AD1207" s="99"/>
      <c r="AE1207" s="99"/>
      <c r="AF1207" s="99"/>
      <c r="AG1207" s="99"/>
      <c r="AH1207" s="99"/>
      <c r="AI1207" s="99"/>
      <c r="AJ1207" s="99"/>
      <c r="AK1207" s="99"/>
      <c r="AL1207" s="99"/>
      <c r="AM1207" s="99"/>
      <c r="AN1207" s="99"/>
      <c r="AO1207" s="99"/>
      <c r="AP1207" s="99"/>
      <c r="AQ1207" s="99"/>
      <c r="AR1207" s="99"/>
      <c r="AS1207" s="99"/>
      <c r="AT1207" s="99"/>
      <c r="AU1207" s="99"/>
      <c r="AV1207" s="99"/>
      <c r="AW1207" s="99"/>
      <c r="AX1207" s="99"/>
      <c r="AY1207" s="99"/>
      <c r="AZ1207" s="99"/>
      <c r="BA1207" s="99"/>
      <c r="BB1207" s="99"/>
      <c r="BC1207" s="99"/>
      <c r="BD1207" s="99"/>
      <c r="BE1207" s="99"/>
      <c r="BF1207" s="99"/>
    </row>
    <row r="1208" spans="1:58" x14ac:dyDescent="0.25">
      <c r="A1208" s="180"/>
      <c r="B1208" s="180"/>
      <c r="C1208" s="32"/>
      <c r="D1208" s="181"/>
      <c r="E1208" s="32"/>
      <c r="F1208" s="40"/>
      <c r="G1208" s="108"/>
      <c r="H1208" s="108"/>
      <c r="I1208" s="108"/>
      <c r="J1208" s="104"/>
      <c r="K1208" s="99"/>
      <c r="L1208" s="99"/>
      <c r="M1208" s="99"/>
      <c r="N1208" s="99"/>
      <c r="O1208" s="99"/>
      <c r="P1208" s="99"/>
      <c r="Q1208" s="99"/>
      <c r="R1208" s="99"/>
      <c r="S1208" s="99"/>
      <c r="T1208" s="99"/>
      <c r="U1208" s="99"/>
      <c r="V1208" s="99"/>
      <c r="W1208" s="99"/>
      <c r="X1208" s="99"/>
      <c r="Y1208" s="99"/>
      <c r="Z1208" s="99"/>
      <c r="AA1208" s="99"/>
      <c r="AB1208" s="99"/>
      <c r="AC1208" s="99"/>
      <c r="AD1208" s="99"/>
      <c r="AE1208" s="99"/>
      <c r="AF1208" s="99"/>
      <c r="AG1208" s="99"/>
      <c r="AH1208" s="99"/>
      <c r="AI1208" s="99"/>
      <c r="AJ1208" s="99"/>
      <c r="AK1208" s="99"/>
      <c r="AL1208" s="99"/>
      <c r="AM1208" s="99"/>
      <c r="AN1208" s="99"/>
      <c r="AO1208" s="99"/>
      <c r="AP1208" s="99"/>
      <c r="AQ1208" s="99"/>
      <c r="AR1208" s="99"/>
      <c r="AS1208" s="99"/>
      <c r="AT1208" s="99"/>
      <c r="AU1208" s="99"/>
      <c r="AV1208" s="99"/>
      <c r="AW1208" s="99"/>
      <c r="AX1208" s="99"/>
      <c r="AY1208" s="99"/>
      <c r="AZ1208" s="99"/>
      <c r="BA1208" s="99"/>
      <c r="BB1208" s="99"/>
      <c r="BC1208" s="99"/>
      <c r="BD1208" s="99"/>
      <c r="BE1208" s="99"/>
      <c r="BF1208" s="99"/>
    </row>
    <row r="1209" spans="1:58" x14ac:dyDescent="0.25">
      <c r="A1209" s="180"/>
      <c r="B1209" s="180"/>
      <c r="C1209" s="32"/>
      <c r="D1209" s="181"/>
      <c r="E1209" s="32"/>
      <c r="F1209" s="40"/>
      <c r="G1209" s="108"/>
      <c r="H1209" s="108"/>
      <c r="I1209" s="108"/>
      <c r="J1209" s="104"/>
      <c r="K1209" s="99"/>
      <c r="L1209" s="99"/>
      <c r="M1209" s="99"/>
      <c r="N1209" s="99"/>
      <c r="O1209" s="99"/>
      <c r="P1209" s="99"/>
      <c r="Q1209" s="99"/>
      <c r="R1209" s="99"/>
      <c r="S1209" s="99"/>
      <c r="T1209" s="99"/>
      <c r="U1209" s="99"/>
      <c r="V1209" s="99"/>
      <c r="W1209" s="99"/>
      <c r="X1209" s="99"/>
      <c r="Y1209" s="99"/>
      <c r="Z1209" s="99"/>
      <c r="AA1209" s="99"/>
      <c r="AB1209" s="99"/>
      <c r="AC1209" s="99"/>
      <c r="AD1209" s="99"/>
      <c r="AE1209" s="99"/>
      <c r="AF1209" s="99"/>
      <c r="AG1209" s="99"/>
      <c r="AH1209" s="99"/>
      <c r="AI1209" s="99"/>
      <c r="AJ1209" s="99"/>
      <c r="AK1209" s="99"/>
      <c r="AL1209" s="99"/>
      <c r="AM1209" s="99"/>
      <c r="AN1209" s="99"/>
      <c r="AO1209" s="99"/>
      <c r="AP1209" s="99"/>
      <c r="AQ1209" s="99"/>
      <c r="AR1209" s="99"/>
      <c r="AS1209" s="99"/>
      <c r="AT1209" s="99"/>
      <c r="AU1209" s="99"/>
      <c r="AV1209" s="99"/>
      <c r="AW1209" s="99"/>
      <c r="AX1209" s="99"/>
      <c r="AY1209" s="99"/>
      <c r="AZ1209" s="99"/>
      <c r="BA1209" s="99"/>
      <c r="BB1209" s="99"/>
      <c r="BC1209" s="99"/>
      <c r="BD1209" s="99"/>
      <c r="BE1209" s="99"/>
      <c r="BF1209" s="99"/>
    </row>
    <row r="1210" spans="1:58" x14ac:dyDescent="0.25">
      <c r="A1210" s="180"/>
      <c r="B1210" s="180"/>
      <c r="C1210" s="32"/>
      <c r="D1210" s="181"/>
      <c r="E1210" s="32"/>
      <c r="F1210" s="40"/>
      <c r="G1210" s="108"/>
      <c r="H1210" s="108"/>
      <c r="I1210" s="108"/>
      <c r="J1210" s="104"/>
      <c r="K1210" s="99"/>
      <c r="L1210" s="99"/>
      <c r="M1210" s="99"/>
      <c r="N1210" s="99"/>
      <c r="O1210" s="99"/>
      <c r="P1210" s="99"/>
      <c r="Q1210" s="99"/>
      <c r="R1210" s="99"/>
      <c r="S1210" s="99"/>
      <c r="T1210" s="99"/>
      <c r="U1210" s="99"/>
      <c r="V1210" s="99"/>
      <c r="W1210" s="99"/>
      <c r="X1210" s="99"/>
      <c r="Y1210" s="99"/>
      <c r="Z1210" s="99"/>
      <c r="AA1210" s="99"/>
      <c r="AB1210" s="99"/>
      <c r="AC1210" s="99"/>
      <c r="AD1210" s="99"/>
      <c r="AE1210" s="99"/>
      <c r="AF1210" s="99"/>
      <c r="AG1210" s="99"/>
      <c r="AH1210" s="99"/>
      <c r="AI1210" s="99"/>
      <c r="AJ1210" s="99"/>
      <c r="AK1210" s="99"/>
      <c r="AL1210" s="99"/>
      <c r="AM1210" s="99"/>
      <c r="AN1210" s="99"/>
      <c r="AO1210" s="99"/>
      <c r="AP1210" s="99"/>
      <c r="AQ1210" s="99"/>
      <c r="AR1210" s="99"/>
      <c r="AS1210" s="99"/>
      <c r="AT1210" s="99"/>
      <c r="AU1210" s="99"/>
      <c r="AV1210" s="99"/>
      <c r="AW1210" s="99"/>
      <c r="AX1210" s="99"/>
      <c r="AY1210" s="99"/>
      <c r="AZ1210" s="99"/>
      <c r="BA1210" s="99"/>
      <c r="BB1210" s="99"/>
      <c r="BC1210" s="99"/>
      <c r="BD1210" s="99"/>
      <c r="BE1210" s="99"/>
      <c r="BF1210" s="99"/>
    </row>
    <row r="1211" spans="1:58" x14ac:dyDescent="0.25">
      <c r="A1211" s="180"/>
      <c r="B1211" s="180"/>
      <c r="C1211" s="32"/>
      <c r="D1211" s="181"/>
      <c r="E1211" s="32"/>
      <c r="F1211" s="40"/>
      <c r="G1211" s="108"/>
      <c r="H1211" s="108"/>
      <c r="I1211" s="108"/>
      <c r="J1211" s="104"/>
      <c r="K1211" s="99"/>
      <c r="L1211" s="99"/>
      <c r="M1211" s="99"/>
      <c r="N1211" s="99"/>
      <c r="O1211" s="99"/>
      <c r="P1211" s="99"/>
      <c r="Q1211" s="99"/>
      <c r="R1211" s="99"/>
      <c r="S1211" s="99"/>
      <c r="T1211" s="99"/>
      <c r="U1211" s="99"/>
      <c r="V1211" s="99"/>
      <c r="W1211" s="99"/>
      <c r="X1211" s="99"/>
      <c r="Y1211" s="99"/>
      <c r="Z1211" s="99"/>
      <c r="AA1211" s="99"/>
      <c r="AB1211" s="99"/>
      <c r="AC1211" s="99"/>
      <c r="AD1211" s="99"/>
      <c r="AE1211" s="99"/>
      <c r="AF1211" s="99"/>
      <c r="AG1211" s="99"/>
      <c r="AH1211" s="99"/>
      <c r="AI1211" s="99"/>
      <c r="AJ1211" s="99"/>
      <c r="AK1211" s="99"/>
      <c r="AL1211" s="99"/>
      <c r="AM1211" s="99"/>
      <c r="AN1211" s="99"/>
      <c r="AO1211" s="99"/>
      <c r="AP1211" s="99"/>
      <c r="AQ1211" s="99"/>
      <c r="AR1211" s="99"/>
      <c r="AS1211" s="99"/>
      <c r="AT1211" s="99"/>
      <c r="AU1211" s="99"/>
      <c r="AV1211" s="99"/>
      <c r="AW1211" s="99"/>
      <c r="AX1211" s="99"/>
      <c r="AY1211" s="99"/>
      <c r="AZ1211" s="99"/>
      <c r="BA1211" s="99"/>
      <c r="BB1211" s="99"/>
      <c r="BC1211" s="99"/>
      <c r="BD1211" s="99"/>
      <c r="BE1211" s="99"/>
      <c r="BF1211" s="99"/>
    </row>
    <row r="1212" spans="1:58" x14ac:dyDescent="0.25">
      <c r="A1212" s="180"/>
      <c r="B1212" s="180"/>
      <c r="C1212" s="32"/>
      <c r="D1212" s="181"/>
      <c r="E1212" s="32"/>
      <c r="F1212" s="40"/>
      <c r="G1212" s="108"/>
      <c r="H1212" s="108"/>
      <c r="I1212" s="108"/>
      <c r="J1212" s="104"/>
      <c r="K1212" s="99"/>
      <c r="L1212" s="99"/>
      <c r="M1212" s="99"/>
      <c r="N1212" s="99"/>
      <c r="O1212" s="99"/>
      <c r="P1212" s="99"/>
      <c r="Q1212" s="99"/>
      <c r="R1212" s="99"/>
      <c r="S1212" s="99"/>
      <c r="T1212" s="99"/>
      <c r="U1212" s="99"/>
      <c r="V1212" s="99"/>
      <c r="W1212" s="99"/>
      <c r="X1212" s="99"/>
      <c r="Y1212" s="99"/>
      <c r="Z1212" s="99"/>
      <c r="AA1212" s="99"/>
      <c r="AB1212" s="99"/>
      <c r="AC1212" s="99"/>
      <c r="AD1212" s="99"/>
      <c r="AE1212" s="99"/>
      <c r="AF1212" s="99"/>
      <c r="AG1212" s="99"/>
      <c r="AH1212" s="99"/>
      <c r="AI1212" s="99"/>
      <c r="AJ1212" s="99"/>
      <c r="AK1212" s="99"/>
      <c r="AL1212" s="99"/>
      <c r="AM1212" s="99"/>
      <c r="AN1212" s="99"/>
      <c r="AO1212" s="99"/>
      <c r="AP1212" s="99"/>
      <c r="AQ1212" s="99"/>
      <c r="AR1212" s="99"/>
      <c r="AS1212" s="99"/>
      <c r="AT1212" s="99"/>
      <c r="AU1212" s="99"/>
      <c r="AV1212" s="99"/>
      <c r="AW1212" s="99"/>
      <c r="AX1212" s="99"/>
      <c r="AY1212" s="99"/>
      <c r="AZ1212" s="99"/>
      <c r="BA1212" s="99"/>
      <c r="BB1212" s="99"/>
      <c r="BC1212" s="99"/>
      <c r="BD1212" s="99"/>
      <c r="BE1212" s="99"/>
      <c r="BF1212" s="99"/>
    </row>
    <row r="1213" spans="1:58" x14ac:dyDescent="0.25">
      <c r="A1213" s="24"/>
      <c r="B1213" s="24"/>
      <c r="C1213" s="32"/>
      <c r="D1213" s="42"/>
      <c r="E1213" s="23"/>
      <c r="G1213" s="108"/>
      <c r="H1213" s="108"/>
      <c r="I1213" s="108"/>
      <c r="J1213" s="104"/>
      <c r="K1213" s="99"/>
      <c r="L1213" s="99"/>
      <c r="M1213" s="99"/>
      <c r="N1213" s="99"/>
      <c r="O1213" s="99"/>
      <c r="P1213" s="99"/>
      <c r="Q1213" s="99"/>
      <c r="R1213" s="99"/>
      <c r="S1213" s="99"/>
      <c r="T1213" s="99"/>
      <c r="U1213" s="99"/>
      <c r="V1213" s="99"/>
      <c r="W1213" s="99"/>
      <c r="X1213" s="99"/>
      <c r="Y1213" s="99"/>
      <c r="Z1213" s="99"/>
      <c r="AA1213" s="99"/>
      <c r="AB1213" s="99"/>
      <c r="AC1213" s="99"/>
      <c r="AD1213" s="99"/>
      <c r="AE1213" s="99"/>
      <c r="AF1213" s="99"/>
      <c r="AG1213" s="99"/>
      <c r="AH1213" s="99"/>
      <c r="AI1213" s="99"/>
      <c r="AJ1213" s="99"/>
      <c r="AK1213" s="99"/>
      <c r="AL1213" s="99"/>
      <c r="AM1213" s="99"/>
      <c r="AN1213" s="99"/>
      <c r="AO1213" s="99"/>
      <c r="AP1213" s="99"/>
      <c r="AQ1213" s="99"/>
      <c r="AR1213" s="99"/>
      <c r="AS1213" s="99"/>
      <c r="AT1213" s="99"/>
      <c r="AU1213" s="99"/>
      <c r="AV1213" s="99"/>
      <c r="AW1213" s="99"/>
      <c r="AX1213" s="99"/>
      <c r="AY1213" s="99"/>
      <c r="AZ1213" s="99"/>
      <c r="BA1213" s="99"/>
      <c r="BB1213" s="99"/>
      <c r="BC1213" s="99"/>
      <c r="BD1213" s="99"/>
      <c r="BE1213" s="99"/>
      <c r="BF1213" s="99"/>
    </row>
    <row r="1214" spans="1:58" x14ac:dyDescent="0.25">
      <c r="A1214" s="24"/>
      <c r="B1214" s="24"/>
      <c r="C1214" s="32"/>
      <c r="D1214" s="42"/>
      <c r="E1214" s="23"/>
      <c r="G1214" s="108"/>
      <c r="H1214" s="108"/>
      <c r="I1214" s="108"/>
      <c r="J1214" s="104"/>
      <c r="K1214" s="99"/>
      <c r="L1214" s="99"/>
      <c r="M1214" s="99"/>
      <c r="N1214" s="99"/>
      <c r="O1214" s="99"/>
      <c r="P1214" s="99"/>
      <c r="Q1214" s="99"/>
      <c r="R1214" s="99"/>
      <c r="S1214" s="99"/>
      <c r="T1214" s="99"/>
      <c r="U1214" s="99"/>
      <c r="V1214" s="99"/>
      <c r="W1214" s="99"/>
      <c r="X1214" s="99"/>
      <c r="Y1214" s="99"/>
      <c r="Z1214" s="99"/>
      <c r="AA1214" s="99"/>
      <c r="AB1214" s="99"/>
      <c r="AC1214" s="99"/>
      <c r="AD1214" s="99"/>
      <c r="AE1214" s="99"/>
      <c r="AF1214" s="99"/>
      <c r="AG1214" s="99"/>
      <c r="AH1214" s="99"/>
      <c r="AI1214" s="99"/>
      <c r="AJ1214" s="99"/>
      <c r="AK1214" s="99"/>
      <c r="AL1214" s="99"/>
      <c r="AM1214" s="99"/>
      <c r="AN1214" s="99"/>
      <c r="AO1214" s="99"/>
      <c r="AP1214" s="99"/>
      <c r="AQ1214" s="99"/>
      <c r="AR1214" s="99"/>
      <c r="AS1214" s="99"/>
      <c r="AT1214" s="99"/>
      <c r="AU1214" s="99"/>
      <c r="AV1214" s="99"/>
      <c r="AW1214" s="99"/>
      <c r="AX1214" s="99"/>
      <c r="AY1214" s="99"/>
      <c r="AZ1214" s="99"/>
      <c r="BA1214" s="99"/>
      <c r="BB1214" s="99"/>
      <c r="BC1214" s="99"/>
      <c r="BD1214" s="99"/>
      <c r="BE1214" s="99"/>
      <c r="BF1214" s="99"/>
    </row>
    <row r="1215" spans="1:58" x14ac:dyDescent="0.25">
      <c r="A1215" s="24"/>
      <c r="B1215" s="24"/>
      <c r="C1215" s="32"/>
      <c r="D1215" s="42"/>
      <c r="E1215" s="23"/>
      <c r="G1215" s="108"/>
      <c r="H1215" s="108"/>
      <c r="I1215" s="108"/>
      <c r="J1215" s="104"/>
      <c r="K1215" s="99"/>
      <c r="L1215" s="99"/>
      <c r="M1215" s="99"/>
      <c r="N1215" s="99"/>
      <c r="O1215" s="99"/>
      <c r="P1215" s="99"/>
      <c r="Q1215" s="99"/>
      <c r="R1215" s="99"/>
      <c r="S1215" s="99"/>
      <c r="T1215" s="99"/>
      <c r="U1215" s="99"/>
      <c r="V1215" s="99"/>
      <c r="W1215" s="99"/>
      <c r="X1215" s="99"/>
      <c r="Y1215" s="99"/>
      <c r="Z1215" s="99"/>
      <c r="AA1215" s="99"/>
      <c r="AB1215" s="99"/>
      <c r="AC1215" s="99"/>
      <c r="AD1215" s="99"/>
      <c r="AE1215" s="99"/>
      <c r="AF1215" s="99"/>
      <c r="AG1215" s="99"/>
      <c r="AH1215" s="99"/>
      <c r="AI1215" s="99"/>
      <c r="AJ1215" s="99"/>
      <c r="AK1215" s="99"/>
      <c r="AL1215" s="99"/>
      <c r="AM1215" s="99"/>
      <c r="AN1215" s="99"/>
      <c r="AO1215" s="99"/>
      <c r="AP1215" s="99"/>
      <c r="AQ1215" s="99"/>
      <c r="AR1215" s="99"/>
      <c r="AS1215" s="99"/>
      <c r="AT1215" s="99"/>
      <c r="AU1215" s="99"/>
      <c r="AV1215" s="99"/>
      <c r="AW1215" s="99"/>
      <c r="AX1215" s="99"/>
      <c r="AY1215" s="99"/>
      <c r="AZ1215" s="99"/>
      <c r="BA1215" s="99"/>
      <c r="BB1215" s="99"/>
      <c r="BC1215" s="99"/>
      <c r="BD1215" s="99"/>
      <c r="BE1215" s="99"/>
      <c r="BF1215" s="99"/>
    </row>
    <row r="1216" spans="1:58" x14ac:dyDescent="0.25">
      <c r="A1216" s="24"/>
      <c r="B1216" s="24"/>
      <c r="C1216" s="23"/>
      <c r="D1216" s="42"/>
      <c r="E1216" s="23"/>
      <c r="G1216" s="108"/>
      <c r="H1216" s="108"/>
      <c r="I1216" s="108"/>
      <c r="J1216" s="104"/>
      <c r="K1216" s="99"/>
      <c r="L1216" s="99"/>
      <c r="M1216" s="99"/>
      <c r="N1216" s="99"/>
      <c r="O1216" s="99"/>
      <c r="P1216" s="99"/>
      <c r="Q1216" s="99"/>
      <c r="R1216" s="99"/>
      <c r="S1216" s="99"/>
      <c r="T1216" s="99"/>
      <c r="U1216" s="99"/>
      <c r="V1216" s="99"/>
      <c r="W1216" s="99"/>
      <c r="X1216" s="99"/>
      <c r="Y1216" s="99"/>
      <c r="Z1216" s="99"/>
      <c r="AA1216" s="99"/>
      <c r="AB1216" s="99"/>
      <c r="AC1216" s="99"/>
      <c r="AD1216" s="99"/>
      <c r="AE1216" s="99"/>
      <c r="AF1216" s="99"/>
      <c r="AG1216" s="99"/>
      <c r="AH1216" s="99"/>
      <c r="AI1216" s="99"/>
      <c r="AJ1216" s="99"/>
      <c r="AK1216" s="99"/>
      <c r="AL1216" s="99"/>
      <c r="AM1216" s="99"/>
      <c r="AN1216" s="99"/>
      <c r="AO1216" s="99"/>
      <c r="AP1216" s="99"/>
      <c r="AQ1216" s="99"/>
      <c r="AR1216" s="99"/>
      <c r="AS1216" s="99"/>
      <c r="AT1216" s="99"/>
      <c r="AU1216" s="99"/>
      <c r="AV1216" s="99"/>
      <c r="AW1216" s="99"/>
      <c r="AX1216" s="99"/>
      <c r="AY1216" s="99"/>
      <c r="AZ1216" s="99"/>
      <c r="BA1216" s="99"/>
      <c r="BB1216" s="99"/>
      <c r="BC1216" s="99"/>
      <c r="BD1216" s="99"/>
      <c r="BE1216" s="99"/>
      <c r="BF1216" s="99"/>
    </row>
    <row r="1217" spans="1:58" x14ac:dyDescent="0.25">
      <c r="A1217" s="24"/>
      <c r="B1217" s="24"/>
      <c r="C1217" s="23"/>
      <c r="D1217" s="42"/>
      <c r="E1217" s="23"/>
      <c r="G1217" s="108"/>
      <c r="H1217" s="108"/>
      <c r="I1217" s="108"/>
      <c r="J1217" s="104"/>
      <c r="K1217" s="99"/>
      <c r="L1217" s="99"/>
      <c r="M1217" s="99"/>
      <c r="N1217" s="99"/>
      <c r="O1217" s="99"/>
      <c r="P1217" s="99"/>
      <c r="Q1217" s="99"/>
      <c r="R1217" s="99"/>
      <c r="S1217" s="99"/>
      <c r="T1217" s="99"/>
      <c r="U1217" s="99"/>
      <c r="V1217" s="99"/>
      <c r="W1217" s="99"/>
      <c r="X1217" s="99"/>
      <c r="Y1217" s="99"/>
      <c r="Z1217" s="99"/>
      <c r="AA1217" s="99"/>
      <c r="AB1217" s="99"/>
      <c r="AC1217" s="99"/>
      <c r="AD1217" s="99"/>
      <c r="AE1217" s="99"/>
      <c r="AF1217" s="99"/>
      <c r="AG1217" s="99"/>
      <c r="AH1217" s="99"/>
      <c r="AI1217" s="99"/>
      <c r="AJ1217" s="99"/>
      <c r="AK1217" s="99"/>
      <c r="AL1217" s="99"/>
      <c r="AM1217" s="99"/>
      <c r="AN1217" s="99"/>
      <c r="AO1217" s="99"/>
      <c r="AP1217" s="99"/>
      <c r="AQ1217" s="99"/>
      <c r="AR1217" s="99"/>
      <c r="AS1217" s="99"/>
      <c r="AT1217" s="99"/>
      <c r="AU1217" s="99"/>
      <c r="AV1217" s="99"/>
      <c r="AW1217" s="99"/>
      <c r="AX1217" s="99"/>
      <c r="AY1217" s="99"/>
      <c r="AZ1217" s="99"/>
      <c r="BA1217" s="99"/>
      <c r="BB1217" s="99"/>
      <c r="BC1217" s="99"/>
      <c r="BD1217" s="99"/>
      <c r="BE1217" s="99"/>
      <c r="BF1217" s="99"/>
    </row>
    <row r="1218" spans="1:58" x14ac:dyDescent="0.25">
      <c r="A1218" s="24"/>
      <c r="B1218" s="24"/>
      <c r="C1218" s="23"/>
      <c r="D1218" s="42"/>
      <c r="E1218" s="23"/>
      <c r="G1218" s="108"/>
      <c r="H1218" s="108"/>
      <c r="I1218" s="108"/>
      <c r="J1218" s="104"/>
      <c r="K1218" s="99"/>
      <c r="L1218" s="99"/>
      <c r="M1218" s="99"/>
      <c r="N1218" s="99"/>
      <c r="O1218" s="99"/>
      <c r="P1218" s="99"/>
      <c r="Q1218" s="99"/>
      <c r="R1218" s="99"/>
      <c r="S1218" s="99"/>
      <c r="T1218" s="99"/>
      <c r="U1218" s="99"/>
      <c r="V1218" s="99"/>
      <c r="W1218" s="99"/>
      <c r="X1218" s="99"/>
      <c r="Y1218" s="99"/>
      <c r="Z1218" s="99"/>
      <c r="AA1218" s="99"/>
      <c r="AB1218" s="99"/>
      <c r="AC1218" s="99"/>
      <c r="AD1218" s="99"/>
      <c r="AE1218" s="99"/>
      <c r="AF1218" s="99"/>
      <c r="AG1218" s="99"/>
      <c r="AH1218" s="99"/>
      <c r="AI1218" s="99"/>
      <c r="AJ1218" s="99"/>
      <c r="AK1218" s="99"/>
      <c r="AL1218" s="99"/>
      <c r="AM1218" s="99"/>
      <c r="AN1218" s="99"/>
      <c r="AO1218" s="99"/>
      <c r="AP1218" s="99"/>
      <c r="AQ1218" s="99"/>
      <c r="AR1218" s="99"/>
      <c r="AS1218" s="99"/>
      <c r="AT1218" s="99"/>
      <c r="AU1218" s="99"/>
      <c r="AV1218" s="99"/>
      <c r="AW1218" s="99"/>
      <c r="AX1218" s="99"/>
      <c r="AY1218" s="99"/>
      <c r="AZ1218" s="99"/>
      <c r="BA1218" s="99"/>
      <c r="BB1218" s="99"/>
      <c r="BC1218" s="99"/>
      <c r="BD1218" s="99"/>
      <c r="BE1218" s="99"/>
      <c r="BF1218" s="99"/>
    </row>
    <row r="1219" spans="1:58" x14ac:dyDescent="0.25">
      <c r="A1219" s="24"/>
      <c r="B1219" s="24"/>
      <c r="C1219" s="23"/>
      <c r="D1219" s="42"/>
      <c r="E1219" s="23"/>
      <c r="G1219" s="108"/>
      <c r="H1219" s="108"/>
      <c r="I1219" s="108"/>
      <c r="J1219" s="104"/>
      <c r="K1219" s="99"/>
      <c r="L1219" s="99"/>
      <c r="M1219" s="99"/>
      <c r="N1219" s="99"/>
      <c r="O1219" s="99"/>
      <c r="P1219" s="99"/>
      <c r="Q1219" s="99"/>
      <c r="R1219" s="99"/>
      <c r="S1219" s="99"/>
      <c r="T1219" s="99"/>
      <c r="U1219" s="99"/>
      <c r="V1219" s="99"/>
      <c r="W1219" s="99"/>
      <c r="X1219" s="99"/>
      <c r="Y1219" s="99"/>
      <c r="Z1219" s="99"/>
      <c r="AA1219" s="99"/>
      <c r="AB1219" s="99"/>
      <c r="AC1219" s="99"/>
      <c r="AD1219" s="99"/>
      <c r="AE1219" s="99"/>
      <c r="AF1219" s="99"/>
      <c r="AG1219" s="99"/>
      <c r="AH1219" s="99"/>
      <c r="AI1219" s="99"/>
      <c r="AJ1219" s="99"/>
      <c r="AK1219" s="99"/>
      <c r="AL1219" s="99"/>
      <c r="AM1219" s="99"/>
      <c r="AN1219" s="99"/>
      <c r="AO1219" s="99"/>
      <c r="AP1219" s="99"/>
      <c r="AQ1219" s="99"/>
      <c r="AR1219" s="99"/>
      <c r="AS1219" s="99"/>
      <c r="AT1219" s="99"/>
      <c r="AU1219" s="99"/>
      <c r="AV1219" s="99"/>
      <c r="AW1219" s="99"/>
      <c r="AX1219" s="99"/>
      <c r="AY1219" s="99"/>
      <c r="AZ1219" s="99"/>
      <c r="BA1219" s="99"/>
      <c r="BB1219" s="99"/>
      <c r="BC1219" s="99"/>
      <c r="BD1219" s="99"/>
      <c r="BE1219" s="99"/>
      <c r="BF1219" s="99"/>
    </row>
    <row r="1220" spans="1:58" x14ac:dyDescent="0.25">
      <c r="A1220" s="24"/>
      <c r="B1220" s="24"/>
      <c r="C1220" s="23"/>
      <c r="D1220" s="42"/>
      <c r="E1220" s="23"/>
      <c r="G1220" s="108"/>
      <c r="H1220" s="108"/>
      <c r="I1220" s="108"/>
      <c r="J1220" s="104"/>
      <c r="K1220" s="99"/>
      <c r="L1220" s="99"/>
      <c r="M1220" s="99"/>
      <c r="N1220" s="99"/>
      <c r="O1220" s="99"/>
      <c r="P1220" s="99"/>
      <c r="Q1220" s="99"/>
      <c r="R1220" s="99"/>
      <c r="S1220" s="99"/>
      <c r="T1220" s="99"/>
      <c r="U1220" s="99"/>
      <c r="V1220" s="99"/>
      <c r="W1220" s="99"/>
      <c r="X1220" s="99"/>
      <c r="Y1220" s="99"/>
      <c r="Z1220" s="99"/>
      <c r="AA1220" s="99"/>
      <c r="AB1220" s="99"/>
      <c r="AC1220" s="99"/>
      <c r="AD1220" s="99"/>
      <c r="AE1220" s="99"/>
      <c r="AF1220" s="99"/>
      <c r="AG1220" s="99"/>
      <c r="AH1220" s="99"/>
      <c r="AI1220" s="99"/>
      <c r="AJ1220" s="99"/>
      <c r="AK1220" s="99"/>
      <c r="AL1220" s="99"/>
      <c r="AM1220" s="99"/>
      <c r="AN1220" s="99"/>
      <c r="AO1220" s="99"/>
      <c r="AP1220" s="99"/>
      <c r="AQ1220" s="99"/>
      <c r="AR1220" s="99"/>
      <c r="AS1220" s="99"/>
      <c r="AT1220" s="99"/>
      <c r="AU1220" s="99"/>
      <c r="AV1220" s="99"/>
      <c r="AW1220" s="99"/>
      <c r="AX1220" s="99"/>
      <c r="AY1220" s="99"/>
      <c r="AZ1220" s="99"/>
      <c r="BA1220" s="99"/>
      <c r="BB1220" s="99"/>
      <c r="BC1220" s="99"/>
      <c r="BD1220" s="99"/>
      <c r="BE1220" s="99"/>
      <c r="BF1220" s="99"/>
    </row>
    <row r="1221" spans="1:58" x14ac:dyDescent="0.25">
      <c r="A1221" s="24"/>
      <c r="B1221" s="24"/>
      <c r="C1221" s="23"/>
      <c r="D1221" s="42"/>
      <c r="E1221" s="23"/>
      <c r="G1221" s="108"/>
      <c r="H1221" s="108"/>
      <c r="I1221" s="108"/>
      <c r="J1221" s="104"/>
      <c r="K1221" s="99"/>
      <c r="L1221" s="99"/>
      <c r="M1221" s="99"/>
      <c r="N1221" s="99"/>
      <c r="O1221" s="99"/>
      <c r="P1221" s="99"/>
      <c r="Q1221" s="99"/>
      <c r="R1221" s="99"/>
      <c r="S1221" s="99"/>
      <c r="T1221" s="99"/>
      <c r="U1221" s="99"/>
      <c r="V1221" s="99"/>
      <c r="W1221" s="99"/>
      <c r="X1221" s="99"/>
      <c r="Y1221" s="99"/>
      <c r="Z1221" s="99"/>
      <c r="AA1221" s="99"/>
      <c r="AB1221" s="99"/>
      <c r="AC1221" s="99"/>
      <c r="AD1221" s="99"/>
      <c r="AE1221" s="99"/>
      <c r="AF1221" s="99"/>
      <c r="AG1221" s="99"/>
      <c r="AH1221" s="99"/>
      <c r="AI1221" s="99"/>
      <c r="AJ1221" s="99"/>
      <c r="AK1221" s="99"/>
      <c r="AL1221" s="99"/>
      <c r="AM1221" s="99"/>
      <c r="AN1221" s="99"/>
      <c r="AO1221" s="99"/>
      <c r="AP1221" s="99"/>
      <c r="AQ1221" s="99"/>
      <c r="AR1221" s="99"/>
      <c r="AS1221" s="99"/>
      <c r="AT1221" s="99"/>
      <c r="AU1221" s="99"/>
      <c r="AV1221" s="99"/>
      <c r="AW1221" s="99"/>
      <c r="AX1221" s="99"/>
      <c r="AY1221" s="99"/>
      <c r="AZ1221" s="99"/>
      <c r="BA1221" s="99"/>
      <c r="BB1221" s="99"/>
      <c r="BC1221" s="99"/>
      <c r="BD1221" s="99"/>
      <c r="BE1221" s="99"/>
      <c r="BF1221" s="99"/>
    </row>
    <row r="1222" spans="1:58" x14ac:dyDescent="0.25">
      <c r="A1222" s="24"/>
      <c r="B1222" s="24"/>
      <c r="C1222" s="23"/>
      <c r="D1222" s="42"/>
      <c r="E1222" s="23"/>
      <c r="G1222" s="108"/>
      <c r="H1222" s="108"/>
      <c r="I1222" s="108"/>
      <c r="J1222" s="104"/>
      <c r="K1222" s="99"/>
      <c r="L1222" s="99"/>
      <c r="M1222" s="99"/>
      <c r="N1222" s="99"/>
      <c r="O1222" s="99"/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  <c r="AA1222" s="99"/>
      <c r="AB1222" s="99"/>
      <c r="AC1222" s="99"/>
      <c r="AD1222" s="99"/>
      <c r="AE1222" s="99"/>
      <c r="AF1222" s="99"/>
      <c r="AG1222" s="99"/>
      <c r="AH1222" s="99"/>
      <c r="AI1222" s="99"/>
      <c r="AJ1222" s="99"/>
      <c r="AK1222" s="99"/>
      <c r="AL1222" s="99"/>
      <c r="AM1222" s="99"/>
      <c r="AN1222" s="99"/>
      <c r="AO1222" s="99"/>
      <c r="AP1222" s="99"/>
      <c r="AQ1222" s="99"/>
      <c r="AR1222" s="99"/>
      <c r="AS1222" s="99"/>
      <c r="AT1222" s="99"/>
      <c r="AU1222" s="99"/>
      <c r="AV1222" s="99"/>
      <c r="AW1222" s="99"/>
      <c r="AX1222" s="99"/>
      <c r="AY1222" s="99"/>
      <c r="AZ1222" s="99"/>
      <c r="BA1222" s="99"/>
      <c r="BB1222" s="99"/>
      <c r="BC1222" s="99"/>
      <c r="BD1222" s="99"/>
      <c r="BE1222" s="99"/>
      <c r="BF1222" s="99"/>
    </row>
    <row r="1223" spans="1:58" x14ac:dyDescent="0.25">
      <c r="A1223" s="24"/>
      <c r="B1223" s="24"/>
      <c r="C1223" s="23"/>
      <c r="D1223" s="42"/>
      <c r="E1223" s="23"/>
      <c r="G1223" s="108"/>
      <c r="H1223" s="108"/>
      <c r="I1223" s="108"/>
      <c r="J1223" s="104"/>
      <c r="K1223" s="99"/>
      <c r="L1223" s="99"/>
      <c r="M1223" s="99"/>
      <c r="N1223" s="99"/>
      <c r="O1223" s="99"/>
      <c r="P1223" s="99"/>
      <c r="Q1223" s="99"/>
      <c r="R1223" s="99"/>
      <c r="S1223" s="99"/>
      <c r="T1223" s="99"/>
      <c r="U1223" s="99"/>
      <c r="V1223" s="99"/>
      <c r="W1223" s="99"/>
      <c r="X1223" s="99"/>
      <c r="Y1223" s="99"/>
      <c r="Z1223" s="99"/>
      <c r="AA1223" s="99"/>
      <c r="AB1223" s="99"/>
      <c r="AC1223" s="99"/>
      <c r="AD1223" s="99"/>
      <c r="AE1223" s="99"/>
      <c r="AF1223" s="99"/>
      <c r="AG1223" s="99"/>
      <c r="AH1223" s="99"/>
      <c r="AI1223" s="99"/>
      <c r="AJ1223" s="99"/>
      <c r="AK1223" s="99"/>
      <c r="AL1223" s="99"/>
      <c r="AM1223" s="99"/>
      <c r="AN1223" s="99"/>
      <c r="AO1223" s="99"/>
      <c r="AP1223" s="99"/>
      <c r="AQ1223" s="99"/>
      <c r="AR1223" s="99"/>
      <c r="AS1223" s="99"/>
      <c r="AT1223" s="99"/>
      <c r="AU1223" s="99"/>
      <c r="AV1223" s="99"/>
      <c r="AW1223" s="99"/>
      <c r="AX1223" s="99"/>
      <c r="AY1223" s="99"/>
      <c r="AZ1223" s="99"/>
      <c r="BA1223" s="99"/>
      <c r="BB1223" s="99"/>
      <c r="BC1223" s="99"/>
      <c r="BD1223" s="99"/>
      <c r="BE1223" s="99"/>
      <c r="BF1223" s="99"/>
    </row>
    <row r="1224" spans="1:58" x14ac:dyDescent="0.25">
      <c r="A1224" s="24"/>
      <c r="B1224" s="24"/>
      <c r="C1224" s="23"/>
      <c r="D1224" s="42"/>
      <c r="E1224" s="23"/>
      <c r="G1224" s="108"/>
      <c r="H1224" s="108"/>
      <c r="I1224" s="108"/>
      <c r="J1224" s="104"/>
      <c r="K1224" s="99"/>
      <c r="L1224" s="99"/>
      <c r="M1224" s="99"/>
      <c r="N1224" s="99"/>
      <c r="O1224" s="99"/>
      <c r="P1224" s="99"/>
      <c r="Q1224" s="99"/>
      <c r="R1224" s="99"/>
      <c r="S1224" s="99"/>
      <c r="T1224" s="99"/>
      <c r="U1224" s="99"/>
      <c r="V1224" s="99"/>
      <c r="W1224" s="99"/>
      <c r="X1224" s="99"/>
      <c r="Y1224" s="99"/>
      <c r="Z1224" s="99"/>
      <c r="AA1224" s="99"/>
      <c r="AB1224" s="99"/>
      <c r="AC1224" s="99"/>
      <c r="AD1224" s="99"/>
      <c r="AE1224" s="99"/>
      <c r="AF1224" s="99"/>
      <c r="AG1224" s="99"/>
      <c r="AH1224" s="99"/>
      <c r="AI1224" s="99"/>
      <c r="AJ1224" s="99"/>
      <c r="AK1224" s="99"/>
      <c r="AL1224" s="99"/>
      <c r="AM1224" s="99"/>
      <c r="AN1224" s="99"/>
      <c r="AO1224" s="99"/>
      <c r="AP1224" s="99"/>
      <c r="AQ1224" s="99"/>
      <c r="AR1224" s="99"/>
      <c r="AS1224" s="99"/>
      <c r="AT1224" s="99"/>
      <c r="AU1224" s="99"/>
      <c r="AV1224" s="99"/>
      <c r="AW1224" s="99"/>
      <c r="AX1224" s="99"/>
      <c r="AY1224" s="99"/>
      <c r="AZ1224" s="99"/>
      <c r="BA1224" s="99"/>
      <c r="BB1224" s="99"/>
      <c r="BC1224" s="99"/>
      <c r="BD1224" s="99"/>
      <c r="BE1224" s="99"/>
      <c r="BF1224" s="99"/>
    </row>
    <row r="1225" spans="1:58" x14ac:dyDescent="0.25">
      <c r="A1225" s="24"/>
      <c r="B1225" s="24"/>
      <c r="C1225" s="23"/>
      <c r="D1225" s="42"/>
      <c r="E1225" s="23"/>
      <c r="G1225" s="108"/>
      <c r="H1225" s="108"/>
      <c r="I1225" s="108"/>
      <c r="J1225" s="104"/>
      <c r="K1225" s="99"/>
      <c r="L1225" s="99"/>
      <c r="M1225" s="99"/>
      <c r="N1225" s="99"/>
      <c r="O1225" s="99"/>
      <c r="P1225" s="99"/>
      <c r="Q1225" s="99"/>
      <c r="R1225" s="99"/>
      <c r="S1225" s="99"/>
      <c r="T1225" s="99"/>
      <c r="U1225" s="99"/>
      <c r="V1225" s="99"/>
      <c r="W1225" s="99"/>
      <c r="X1225" s="99"/>
      <c r="Y1225" s="99"/>
      <c r="Z1225" s="99"/>
      <c r="AA1225" s="99"/>
      <c r="AB1225" s="99"/>
      <c r="AC1225" s="99"/>
      <c r="AD1225" s="99"/>
      <c r="AE1225" s="99"/>
      <c r="AF1225" s="99"/>
      <c r="AG1225" s="99"/>
      <c r="AH1225" s="99"/>
      <c r="AI1225" s="99"/>
      <c r="AJ1225" s="99"/>
      <c r="AK1225" s="99"/>
      <c r="AL1225" s="99"/>
      <c r="AM1225" s="99"/>
      <c r="AN1225" s="99"/>
      <c r="AO1225" s="99"/>
      <c r="AP1225" s="99"/>
      <c r="AQ1225" s="99"/>
      <c r="AR1225" s="99"/>
      <c r="AS1225" s="99"/>
      <c r="AT1225" s="99"/>
      <c r="AU1225" s="99"/>
      <c r="AV1225" s="99"/>
      <c r="AW1225" s="99"/>
      <c r="AX1225" s="99"/>
      <c r="AY1225" s="99"/>
      <c r="AZ1225" s="99"/>
      <c r="BA1225" s="99"/>
      <c r="BB1225" s="99"/>
      <c r="BC1225" s="99"/>
      <c r="BD1225" s="99"/>
      <c r="BE1225" s="99"/>
      <c r="BF1225" s="99"/>
    </row>
    <row r="1226" spans="1:58" x14ac:dyDescent="0.25">
      <c r="A1226" s="24"/>
      <c r="B1226" s="24"/>
      <c r="C1226" s="23"/>
      <c r="D1226" s="42"/>
      <c r="E1226" s="23"/>
      <c r="G1226" s="108"/>
      <c r="H1226" s="108"/>
      <c r="I1226" s="108"/>
      <c r="J1226" s="104"/>
      <c r="K1226" s="99"/>
      <c r="L1226" s="99"/>
      <c r="M1226" s="99"/>
      <c r="N1226" s="99"/>
      <c r="O1226" s="99"/>
      <c r="P1226" s="99"/>
      <c r="Q1226" s="99"/>
      <c r="R1226" s="99"/>
      <c r="S1226" s="99"/>
      <c r="T1226" s="99"/>
      <c r="U1226" s="99"/>
      <c r="V1226" s="99"/>
      <c r="W1226" s="99"/>
      <c r="X1226" s="99"/>
      <c r="Y1226" s="99"/>
      <c r="Z1226" s="99"/>
      <c r="AA1226" s="99"/>
      <c r="AB1226" s="99"/>
      <c r="AC1226" s="99"/>
      <c r="AD1226" s="99"/>
      <c r="AE1226" s="99"/>
      <c r="AF1226" s="99"/>
      <c r="AG1226" s="99"/>
      <c r="AH1226" s="99"/>
      <c r="AI1226" s="99"/>
      <c r="AJ1226" s="99"/>
      <c r="AK1226" s="99"/>
      <c r="AL1226" s="99"/>
      <c r="AM1226" s="99"/>
      <c r="AN1226" s="99"/>
      <c r="AO1226" s="99"/>
      <c r="AP1226" s="99"/>
      <c r="AQ1226" s="99"/>
      <c r="AR1226" s="99"/>
      <c r="AS1226" s="99"/>
      <c r="AT1226" s="99"/>
      <c r="AU1226" s="99"/>
      <c r="AV1226" s="99"/>
      <c r="AW1226" s="99"/>
      <c r="AX1226" s="99"/>
      <c r="AY1226" s="99"/>
      <c r="AZ1226" s="99"/>
      <c r="BA1226" s="99"/>
      <c r="BB1226" s="99"/>
      <c r="BC1226" s="99"/>
      <c r="BD1226" s="99"/>
      <c r="BE1226" s="99"/>
      <c r="BF1226" s="99"/>
    </row>
    <row r="1227" spans="1:58" x14ac:dyDescent="0.25">
      <c r="A1227" s="24"/>
      <c r="B1227" s="24"/>
      <c r="C1227" s="23"/>
      <c r="D1227" s="42"/>
      <c r="E1227" s="23"/>
      <c r="G1227" s="108"/>
      <c r="H1227" s="108"/>
      <c r="I1227" s="108"/>
      <c r="J1227" s="104"/>
      <c r="K1227" s="99"/>
      <c r="L1227" s="99"/>
      <c r="M1227" s="99"/>
      <c r="N1227" s="99"/>
      <c r="O1227" s="99"/>
      <c r="P1227" s="99"/>
      <c r="Q1227" s="99"/>
      <c r="R1227" s="99"/>
      <c r="S1227" s="99"/>
      <c r="T1227" s="99"/>
      <c r="U1227" s="99"/>
      <c r="V1227" s="99"/>
      <c r="W1227" s="99"/>
      <c r="X1227" s="99"/>
      <c r="Y1227" s="99"/>
      <c r="Z1227" s="99"/>
      <c r="AA1227" s="99"/>
      <c r="AB1227" s="99"/>
      <c r="AC1227" s="99"/>
      <c r="AD1227" s="99"/>
      <c r="AE1227" s="99"/>
      <c r="AF1227" s="99"/>
      <c r="AG1227" s="99"/>
      <c r="AH1227" s="99"/>
      <c r="AI1227" s="99"/>
      <c r="AJ1227" s="99"/>
      <c r="AK1227" s="99"/>
      <c r="AL1227" s="99"/>
      <c r="AM1227" s="99"/>
      <c r="AN1227" s="99"/>
      <c r="AO1227" s="99"/>
      <c r="AP1227" s="99"/>
      <c r="AQ1227" s="99"/>
      <c r="AR1227" s="99"/>
      <c r="AS1227" s="99"/>
      <c r="AT1227" s="99"/>
      <c r="AU1227" s="99"/>
      <c r="AV1227" s="99"/>
      <c r="AW1227" s="99"/>
      <c r="AX1227" s="99"/>
      <c r="AY1227" s="99"/>
      <c r="AZ1227" s="99"/>
      <c r="BA1227" s="99"/>
      <c r="BB1227" s="99"/>
      <c r="BC1227" s="99"/>
      <c r="BD1227" s="99"/>
      <c r="BE1227" s="99"/>
      <c r="BF1227" s="99"/>
    </row>
    <row r="1228" spans="1:58" x14ac:dyDescent="0.25">
      <c r="A1228" s="24"/>
      <c r="B1228" s="24"/>
      <c r="C1228" s="23"/>
      <c r="D1228" s="42"/>
      <c r="E1228" s="23"/>
      <c r="G1228" s="108"/>
      <c r="H1228" s="108"/>
      <c r="I1228" s="108"/>
      <c r="J1228" s="104"/>
      <c r="K1228" s="99"/>
      <c r="L1228" s="99"/>
      <c r="M1228" s="99"/>
      <c r="N1228" s="99"/>
      <c r="O1228" s="99"/>
      <c r="P1228" s="99"/>
      <c r="Q1228" s="99"/>
      <c r="R1228" s="99"/>
      <c r="S1228" s="99"/>
      <c r="T1228" s="99"/>
      <c r="U1228" s="99"/>
      <c r="V1228" s="99"/>
      <c r="W1228" s="99"/>
      <c r="X1228" s="99"/>
      <c r="Y1228" s="99"/>
      <c r="Z1228" s="99"/>
      <c r="AA1228" s="99"/>
      <c r="AB1228" s="99"/>
      <c r="AC1228" s="99"/>
      <c r="AD1228" s="99"/>
      <c r="AE1228" s="99"/>
      <c r="AF1228" s="99"/>
      <c r="AG1228" s="99"/>
      <c r="AH1228" s="99"/>
      <c r="AI1228" s="99"/>
      <c r="AJ1228" s="99"/>
      <c r="AK1228" s="99"/>
      <c r="AL1228" s="99"/>
      <c r="AM1228" s="99"/>
      <c r="AN1228" s="99"/>
      <c r="AO1228" s="99"/>
      <c r="AP1228" s="99"/>
      <c r="AQ1228" s="99"/>
      <c r="AR1228" s="99"/>
      <c r="AS1228" s="99"/>
      <c r="AT1228" s="99"/>
      <c r="AU1228" s="99"/>
      <c r="AV1228" s="99"/>
      <c r="AW1228" s="99"/>
      <c r="AX1228" s="99"/>
      <c r="AY1228" s="99"/>
      <c r="AZ1228" s="99"/>
      <c r="BA1228" s="99"/>
      <c r="BB1228" s="99"/>
      <c r="BC1228" s="99"/>
      <c r="BD1228" s="99"/>
      <c r="BE1228" s="99"/>
      <c r="BF1228" s="99"/>
    </row>
    <row r="1229" spans="1:58" x14ac:dyDescent="0.25">
      <c r="A1229" s="24"/>
      <c r="B1229" s="24"/>
      <c r="C1229" s="23"/>
      <c r="D1229" s="42"/>
      <c r="E1229" s="23"/>
      <c r="G1229" s="108"/>
      <c r="H1229" s="108"/>
      <c r="I1229" s="108"/>
      <c r="J1229" s="104"/>
      <c r="K1229" s="99"/>
      <c r="L1229" s="99"/>
      <c r="M1229" s="99"/>
      <c r="N1229" s="99"/>
      <c r="O1229" s="99"/>
      <c r="P1229" s="99"/>
      <c r="Q1229" s="99"/>
      <c r="R1229" s="99"/>
      <c r="S1229" s="99"/>
      <c r="T1229" s="99"/>
      <c r="U1229" s="99"/>
      <c r="V1229" s="99"/>
      <c r="W1229" s="99"/>
      <c r="X1229" s="99"/>
      <c r="Y1229" s="99"/>
      <c r="Z1229" s="99"/>
      <c r="AA1229" s="99"/>
      <c r="AB1229" s="99"/>
      <c r="AC1229" s="99"/>
      <c r="AD1229" s="99"/>
      <c r="AE1229" s="99"/>
      <c r="AF1229" s="99"/>
      <c r="AG1229" s="99"/>
      <c r="AH1229" s="99"/>
      <c r="AI1229" s="99"/>
      <c r="AJ1229" s="99"/>
      <c r="AK1229" s="99"/>
      <c r="AL1229" s="99"/>
      <c r="AM1229" s="99"/>
      <c r="AN1229" s="99"/>
      <c r="AO1229" s="99"/>
      <c r="AP1229" s="99"/>
      <c r="AQ1229" s="99"/>
      <c r="AR1229" s="99"/>
      <c r="AS1229" s="99"/>
      <c r="AT1229" s="99"/>
      <c r="AU1229" s="99"/>
      <c r="AV1229" s="99"/>
      <c r="AW1229" s="99"/>
      <c r="AX1229" s="99"/>
      <c r="AY1229" s="99"/>
      <c r="AZ1229" s="99"/>
      <c r="BA1229" s="99"/>
      <c r="BB1229" s="99"/>
      <c r="BC1229" s="99"/>
      <c r="BD1229" s="99"/>
      <c r="BE1229" s="99"/>
      <c r="BF1229" s="99"/>
    </row>
    <row r="1230" spans="1:58" x14ac:dyDescent="0.25">
      <c r="A1230" s="24"/>
      <c r="B1230" s="24"/>
      <c r="C1230" s="23"/>
      <c r="D1230" s="42"/>
      <c r="E1230" s="23"/>
      <c r="G1230" s="108"/>
      <c r="H1230" s="108"/>
      <c r="I1230" s="108"/>
      <c r="J1230" s="104"/>
      <c r="K1230" s="99"/>
      <c r="L1230" s="99"/>
      <c r="M1230" s="99"/>
      <c r="N1230" s="99"/>
      <c r="O1230" s="99"/>
      <c r="P1230" s="99"/>
      <c r="Q1230" s="99"/>
      <c r="R1230" s="99"/>
      <c r="S1230" s="99"/>
      <c r="T1230" s="99"/>
      <c r="U1230" s="99"/>
      <c r="V1230" s="99"/>
      <c r="W1230" s="99"/>
      <c r="X1230" s="99"/>
      <c r="Y1230" s="99"/>
      <c r="Z1230" s="99"/>
      <c r="AA1230" s="99"/>
      <c r="AB1230" s="99"/>
      <c r="AC1230" s="99"/>
      <c r="AD1230" s="99"/>
      <c r="AE1230" s="99"/>
      <c r="AF1230" s="99"/>
      <c r="AG1230" s="99"/>
      <c r="AH1230" s="99"/>
      <c r="AI1230" s="99"/>
      <c r="AJ1230" s="99"/>
      <c r="AK1230" s="99"/>
      <c r="AL1230" s="99"/>
      <c r="AM1230" s="99"/>
      <c r="AN1230" s="99"/>
      <c r="AO1230" s="99"/>
      <c r="AP1230" s="99"/>
      <c r="AQ1230" s="99"/>
      <c r="AR1230" s="99"/>
      <c r="AS1230" s="99"/>
      <c r="AT1230" s="99"/>
      <c r="AU1230" s="99"/>
      <c r="AV1230" s="99"/>
      <c r="AW1230" s="99"/>
      <c r="AX1230" s="99"/>
      <c r="AY1230" s="99"/>
      <c r="AZ1230" s="99"/>
      <c r="BA1230" s="99"/>
      <c r="BB1230" s="99"/>
      <c r="BC1230" s="99"/>
      <c r="BD1230" s="99"/>
      <c r="BE1230" s="99"/>
      <c r="BF1230" s="99"/>
    </row>
    <row r="1231" spans="1:58" x14ac:dyDescent="0.25">
      <c r="A1231" s="24"/>
      <c r="B1231" s="24"/>
      <c r="C1231" s="23"/>
      <c r="D1231" s="42"/>
      <c r="E1231" s="23"/>
      <c r="G1231" s="108"/>
      <c r="H1231" s="108"/>
      <c r="I1231" s="108"/>
      <c r="J1231" s="104"/>
      <c r="K1231" s="99"/>
      <c r="L1231" s="99"/>
      <c r="M1231" s="99"/>
      <c r="N1231" s="99"/>
      <c r="O1231" s="99"/>
      <c r="P1231" s="99"/>
      <c r="Q1231" s="99"/>
      <c r="R1231" s="99"/>
      <c r="S1231" s="99"/>
      <c r="T1231" s="99"/>
      <c r="U1231" s="99"/>
      <c r="V1231" s="99"/>
      <c r="W1231" s="99"/>
      <c r="X1231" s="99"/>
      <c r="Y1231" s="99"/>
      <c r="Z1231" s="99"/>
      <c r="AA1231" s="99"/>
      <c r="AB1231" s="99"/>
      <c r="AC1231" s="99"/>
      <c r="AD1231" s="99"/>
      <c r="AE1231" s="99"/>
      <c r="AF1231" s="99"/>
      <c r="AG1231" s="99"/>
      <c r="AH1231" s="99"/>
      <c r="AI1231" s="99"/>
      <c r="AJ1231" s="99"/>
      <c r="AK1231" s="99"/>
      <c r="AL1231" s="99"/>
      <c r="AM1231" s="99"/>
      <c r="AN1231" s="99"/>
      <c r="AO1231" s="99"/>
      <c r="AP1231" s="99"/>
      <c r="AQ1231" s="99"/>
      <c r="AR1231" s="99"/>
      <c r="AS1231" s="99"/>
      <c r="AT1231" s="99"/>
      <c r="AU1231" s="99"/>
      <c r="AV1231" s="99"/>
      <c r="AW1231" s="99"/>
      <c r="AX1231" s="99"/>
      <c r="AY1231" s="99"/>
      <c r="AZ1231" s="99"/>
      <c r="BA1231" s="99"/>
      <c r="BB1231" s="99"/>
      <c r="BC1231" s="99"/>
      <c r="BD1231" s="99"/>
      <c r="BE1231" s="99"/>
      <c r="BF1231" s="99"/>
    </row>
    <row r="1232" spans="1:58" x14ac:dyDescent="0.25">
      <c r="A1232" s="24"/>
      <c r="B1232" s="24"/>
      <c r="C1232" s="23"/>
      <c r="D1232" s="42"/>
      <c r="E1232" s="23"/>
      <c r="G1232" s="108"/>
      <c r="H1232" s="108"/>
      <c r="I1232" s="108"/>
      <c r="J1232" s="104"/>
      <c r="K1232" s="99"/>
      <c r="L1232" s="99"/>
      <c r="M1232" s="99"/>
      <c r="N1232" s="99"/>
      <c r="O1232" s="99"/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  <c r="AA1232" s="99"/>
      <c r="AB1232" s="99"/>
      <c r="AC1232" s="99"/>
      <c r="AD1232" s="99"/>
      <c r="AE1232" s="99"/>
      <c r="AF1232" s="99"/>
      <c r="AG1232" s="99"/>
      <c r="AH1232" s="99"/>
      <c r="AI1232" s="99"/>
      <c r="AJ1232" s="99"/>
      <c r="AK1232" s="99"/>
      <c r="AL1232" s="99"/>
      <c r="AM1232" s="99"/>
      <c r="AN1232" s="99"/>
      <c r="AO1232" s="99"/>
      <c r="AP1232" s="99"/>
      <c r="AQ1232" s="99"/>
      <c r="AR1232" s="99"/>
      <c r="AS1232" s="99"/>
      <c r="AT1232" s="99"/>
      <c r="AU1232" s="99"/>
      <c r="AV1232" s="99"/>
      <c r="AW1232" s="99"/>
      <c r="AX1232" s="99"/>
      <c r="AY1232" s="99"/>
      <c r="AZ1232" s="99"/>
      <c r="BA1232" s="99"/>
      <c r="BB1232" s="99"/>
      <c r="BC1232" s="99"/>
      <c r="BD1232" s="99"/>
      <c r="BE1232" s="99"/>
      <c r="BF1232" s="99"/>
    </row>
    <row r="1233" spans="1:58" x14ac:dyDescent="0.25">
      <c r="A1233" s="24"/>
      <c r="B1233" s="24"/>
      <c r="C1233" s="23"/>
      <c r="D1233" s="42"/>
      <c r="E1233" s="23"/>
      <c r="G1233" s="108"/>
      <c r="H1233" s="108"/>
      <c r="I1233" s="108"/>
      <c r="J1233" s="104"/>
      <c r="K1233" s="99"/>
      <c r="L1233" s="99"/>
      <c r="M1233" s="99"/>
      <c r="N1233" s="99"/>
      <c r="O1233" s="99"/>
      <c r="P1233" s="99"/>
      <c r="Q1233" s="99"/>
      <c r="R1233" s="99"/>
      <c r="S1233" s="99"/>
      <c r="T1233" s="99"/>
      <c r="U1233" s="99"/>
      <c r="V1233" s="99"/>
      <c r="W1233" s="99"/>
      <c r="X1233" s="99"/>
      <c r="Y1233" s="99"/>
      <c r="Z1233" s="99"/>
      <c r="AA1233" s="99"/>
      <c r="AB1233" s="99"/>
      <c r="AC1233" s="99"/>
      <c r="AD1233" s="99"/>
      <c r="AE1233" s="99"/>
      <c r="AF1233" s="99"/>
      <c r="AG1233" s="99"/>
      <c r="AH1233" s="99"/>
      <c r="AI1233" s="99"/>
      <c r="AJ1233" s="99"/>
      <c r="AK1233" s="99"/>
      <c r="AL1233" s="99"/>
      <c r="AM1233" s="99"/>
      <c r="AN1233" s="99"/>
      <c r="AO1233" s="99"/>
      <c r="AP1233" s="99"/>
      <c r="AQ1233" s="99"/>
      <c r="AR1233" s="99"/>
      <c r="AS1233" s="99"/>
      <c r="AT1233" s="99"/>
      <c r="AU1233" s="99"/>
      <c r="AV1233" s="99"/>
      <c r="AW1233" s="99"/>
      <c r="AX1233" s="99"/>
      <c r="AY1233" s="99"/>
      <c r="AZ1233" s="99"/>
      <c r="BA1233" s="99"/>
      <c r="BB1233" s="99"/>
      <c r="BC1233" s="99"/>
      <c r="BD1233" s="99"/>
      <c r="BE1233" s="99"/>
      <c r="BF1233" s="99"/>
    </row>
    <row r="1234" spans="1:58" x14ac:dyDescent="0.25">
      <c r="A1234" s="24"/>
      <c r="B1234" s="24"/>
      <c r="C1234" s="23"/>
      <c r="D1234" s="42"/>
      <c r="E1234" s="23"/>
      <c r="G1234" s="108"/>
      <c r="H1234" s="108"/>
      <c r="I1234" s="108"/>
      <c r="J1234" s="104"/>
      <c r="K1234" s="99"/>
      <c r="L1234" s="99"/>
      <c r="M1234" s="99"/>
      <c r="N1234" s="99"/>
      <c r="O1234" s="99"/>
      <c r="P1234" s="99"/>
      <c r="Q1234" s="99"/>
      <c r="R1234" s="99"/>
      <c r="S1234" s="99"/>
      <c r="T1234" s="99"/>
      <c r="U1234" s="99"/>
      <c r="V1234" s="99"/>
      <c r="W1234" s="99"/>
      <c r="X1234" s="99"/>
      <c r="Y1234" s="99"/>
      <c r="Z1234" s="99"/>
      <c r="AA1234" s="99"/>
      <c r="AB1234" s="99"/>
      <c r="AC1234" s="99"/>
      <c r="AD1234" s="99"/>
      <c r="AE1234" s="99"/>
      <c r="AF1234" s="99"/>
      <c r="AG1234" s="99"/>
      <c r="AH1234" s="99"/>
      <c r="AI1234" s="99"/>
      <c r="AJ1234" s="99"/>
      <c r="AK1234" s="99"/>
      <c r="AL1234" s="99"/>
      <c r="AM1234" s="99"/>
      <c r="AN1234" s="99"/>
      <c r="AO1234" s="99"/>
      <c r="AP1234" s="99"/>
      <c r="AQ1234" s="99"/>
      <c r="AR1234" s="99"/>
      <c r="AS1234" s="99"/>
      <c r="AT1234" s="99"/>
      <c r="AU1234" s="99"/>
      <c r="AV1234" s="99"/>
      <c r="AW1234" s="99"/>
      <c r="AX1234" s="99"/>
      <c r="AY1234" s="99"/>
      <c r="AZ1234" s="99"/>
      <c r="BA1234" s="99"/>
      <c r="BB1234" s="99"/>
      <c r="BC1234" s="99"/>
      <c r="BD1234" s="99"/>
      <c r="BE1234" s="99"/>
      <c r="BF1234" s="99"/>
    </row>
    <row r="1235" spans="1:58" x14ac:dyDescent="0.25">
      <c r="A1235" s="24"/>
      <c r="B1235" s="24"/>
      <c r="C1235" s="23"/>
      <c r="D1235" s="42"/>
      <c r="E1235" s="23"/>
      <c r="G1235" s="108"/>
      <c r="H1235" s="108"/>
      <c r="I1235" s="108"/>
      <c r="J1235" s="104"/>
      <c r="K1235" s="99"/>
      <c r="L1235" s="99"/>
      <c r="M1235" s="99"/>
      <c r="N1235" s="99"/>
      <c r="O1235" s="99"/>
      <c r="P1235" s="99"/>
      <c r="Q1235" s="99"/>
      <c r="R1235" s="99"/>
      <c r="S1235" s="99"/>
      <c r="T1235" s="99"/>
      <c r="U1235" s="99"/>
      <c r="V1235" s="99"/>
      <c r="W1235" s="99"/>
      <c r="X1235" s="99"/>
      <c r="Y1235" s="99"/>
      <c r="Z1235" s="99"/>
      <c r="AA1235" s="99"/>
      <c r="AB1235" s="99"/>
      <c r="AC1235" s="99"/>
      <c r="AD1235" s="99"/>
      <c r="AE1235" s="99"/>
      <c r="AF1235" s="99"/>
      <c r="AG1235" s="99"/>
      <c r="AH1235" s="99"/>
      <c r="AI1235" s="99"/>
      <c r="AJ1235" s="99"/>
      <c r="AK1235" s="99"/>
      <c r="AL1235" s="99"/>
      <c r="AM1235" s="99"/>
      <c r="AN1235" s="99"/>
      <c r="AO1235" s="99"/>
      <c r="AP1235" s="99"/>
      <c r="AQ1235" s="99"/>
      <c r="AR1235" s="99"/>
      <c r="AS1235" s="99"/>
      <c r="AT1235" s="99"/>
      <c r="AU1235" s="99"/>
      <c r="AV1235" s="99"/>
      <c r="AW1235" s="99"/>
      <c r="AX1235" s="99"/>
      <c r="AY1235" s="99"/>
      <c r="AZ1235" s="99"/>
      <c r="BA1235" s="99"/>
      <c r="BB1235" s="99"/>
      <c r="BC1235" s="99"/>
      <c r="BD1235" s="99"/>
      <c r="BE1235" s="99"/>
      <c r="BF1235" s="99"/>
    </row>
    <row r="1236" spans="1:58" x14ac:dyDescent="0.25">
      <c r="A1236" s="24"/>
      <c r="B1236" s="24"/>
      <c r="C1236" s="23"/>
      <c r="D1236" s="42"/>
      <c r="E1236" s="23"/>
      <c r="G1236" s="108"/>
      <c r="H1236" s="108"/>
      <c r="I1236" s="108"/>
      <c r="J1236" s="104"/>
      <c r="K1236" s="99"/>
      <c r="L1236" s="99"/>
      <c r="M1236" s="99"/>
      <c r="N1236" s="99"/>
      <c r="O1236" s="99"/>
      <c r="P1236" s="99"/>
      <c r="Q1236" s="99"/>
      <c r="R1236" s="99"/>
      <c r="S1236" s="99"/>
      <c r="T1236" s="99"/>
      <c r="U1236" s="99"/>
      <c r="V1236" s="99"/>
      <c r="W1236" s="99"/>
      <c r="X1236" s="99"/>
      <c r="Y1236" s="99"/>
      <c r="Z1236" s="99"/>
      <c r="AA1236" s="99"/>
      <c r="AB1236" s="99"/>
      <c r="AC1236" s="99"/>
      <c r="AD1236" s="99"/>
      <c r="AE1236" s="99"/>
      <c r="AF1236" s="99"/>
      <c r="AG1236" s="99"/>
      <c r="AH1236" s="99"/>
      <c r="AI1236" s="99"/>
      <c r="AJ1236" s="99"/>
      <c r="AK1236" s="99"/>
      <c r="AL1236" s="99"/>
      <c r="AM1236" s="99"/>
      <c r="AN1236" s="99"/>
      <c r="AO1236" s="99"/>
      <c r="AP1236" s="99"/>
      <c r="AQ1236" s="99"/>
      <c r="AR1236" s="99"/>
      <c r="AS1236" s="99"/>
      <c r="AT1236" s="99"/>
      <c r="AU1236" s="99"/>
      <c r="AV1236" s="99"/>
      <c r="AW1236" s="99"/>
      <c r="AX1236" s="99"/>
      <c r="AY1236" s="99"/>
      <c r="AZ1236" s="99"/>
      <c r="BA1236" s="99"/>
      <c r="BB1236" s="99"/>
      <c r="BC1236" s="99"/>
      <c r="BD1236" s="99"/>
      <c r="BE1236" s="99"/>
      <c r="BF1236" s="99"/>
    </row>
    <row r="1237" spans="1:58" x14ac:dyDescent="0.25">
      <c r="A1237" s="24"/>
      <c r="B1237" s="24"/>
      <c r="C1237" s="23"/>
      <c r="D1237" s="42"/>
      <c r="E1237" s="23"/>
      <c r="G1237" s="108"/>
      <c r="H1237" s="108"/>
      <c r="I1237" s="108"/>
      <c r="J1237" s="104"/>
      <c r="K1237" s="99"/>
      <c r="L1237" s="99"/>
      <c r="M1237" s="99"/>
      <c r="N1237" s="99"/>
      <c r="O1237" s="99"/>
      <c r="P1237" s="99"/>
      <c r="Q1237" s="99"/>
      <c r="R1237" s="99"/>
      <c r="S1237" s="99"/>
      <c r="T1237" s="99"/>
      <c r="U1237" s="99"/>
      <c r="V1237" s="99"/>
      <c r="W1237" s="99"/>
      <c r="X1237" s="99"/>
      <c r="Y1237" s="99"/>
      <c r="Z1237" s="99"/>
      <c r="AA1237" s="99"/>
      <c r="AB1237" s="99"/>
      <c r="AC1237" s="99"/>
      <c r="AD1237" s="99"/>
      <c r="AE1237" s="99"/>
      <c r="AF1237" s="99"/>
      <c r="AG1237" s="99"/>
      <c r="AH1237" s="99"/>
      <c r="AI1237" s="99"/>
      <c r="AJ1237" s="99"/>
      <c r="AK1237" s="99"/>
      <c r="AL1237" s="99"/>
      <c r="AM1237" s="99"/>
      <c r="AN1237" s="99"/>
      <c r="AO1237" s="99"/>
      <c r="AP1237" s="99"/>
      <c r="AQ1237" s="99"/>
      <c r="AR1237" s="99"/>
      <c r="AS1237" s="99"/>
      <c r="AT1237" s="99"/>
      <c r="AU1237" s="99"/>
      <c r="AV1237" s="99"/>
      <c r="AW1237" s="99"/>
      <c r="AX1237" s="99"/>
      <c r="AY1237" s="99"/>
      <c r="AZ1237" s="99"/>
      <c r="BA1237" s="99"/>
      <c r="BB1237" s="99"/>
      <c r="BC1237" s="99"/>
      <c r="BD1237" s="99"/>
      <c r="BE1237" s="99"/>
      <c r="BF1237" s="99"/>
    </row>
    <row r="1238" spans="1:58" x14ac:dyDescent="0.25">
      <c r="A1238" s="24"/>
      <c r="B1238" s="24"/>
      <c r="C1238" s="23"/>
      <c r="D1238" s="42"/>
      <c r="E1238" s="23"/>
      <c r="G1238" s="108"/>
      <c r="H1238" s="108"/>
      <c r="I1238" s="108"/>
      <c r="J1238" s="104"/>
      <c r="K1238" s="99"/>
      <c r="L1238" s="99"/>
      <c r="M1238" s="99"/>
      <c r="N1238" s="99"/>
      <c r="O1238" s="99"/>
      <c r="P1238" s="99"/>
      <c r="Q1238" s="99"/>
      <c r="R1238" s="99"/>
      <c r="S1238" s="99"/>
      <c r="T1238" s="99"/>
      <c r="U1238" s="99"/>
      <c r="V1238" s="99"/>
      <c r="W1238" s="99"/>
      <c r="X1238" s="99"/>
      <c r="Y1238" s="99"/>
      <c r="Z1238" s="99"/>
      <c r="AA1238" s="99"/>
      <c r="AB1238" s="99"/>
      <c r="AC1238" s="99"/>
      <c r="AD1238" s="99"/>
      <c r="AE1238" s="99"/>
      <c r="AF1238" s="99"/>
      <c r="AG1238" s="99"/>
      <c r="AH1238" s="99"/>
      <c r="AI1238" s="99"/>
      <c r="AJ1238" s="99"/>
      <c r="AK1238" s="99"/>
      <c r="AL1238" s="99"/>
      <c r="AM1238" s="99"/>
      <c r="AN1238" s="99"/>
      <c r="AO1238" s="99"/>
      <c r="AP1238" s="99"/>
      <c r="AQ1238" s="99"/>
      <c r="AR1238" s="99"/>
      <c r="AS1238" s="99"/>
      <c r="AT1238" s="99"/>
      <c r="AU1238" s="99"/>
      <c r="AV1238" s="99"/>
      <c r="AW1238" s="99"/>
      <c r="AX1238" s="99"/>
      <c r="AY1238" s="99"/>
      <c r="AZ1238" s="99"/>
      <c r="BA1238" s="99"/>
      <c r="BB1238" s="99"/>
      <c r="BC1238" s="99"/>
      <c r="BD1238" s="99"/>
      <c r="BE1238" s="99"/>
      <c r="BF1238" s="99"/>
    </row>
    <row r="1239" spans="1:58" x14ac:dyDescent="0.25">
      <c r="A1239" s="24"/>
      <c r="B1239" s="24"/>
      <c r="C1239" s="23"/>
      <c r="D1239" s="42"/>
      <c r="E1239" s="23"/>
      <c r="G1239" s="108"/>
      <c r="H1239" s="108"/>
      <c r="I1239" s="108"/>
      <c r="J1239" s="104"/>
      <c r="K1239" s="99"/>
      <c r="L1239" s="99"/>
      <c r="M1239" s="99"/>
      <c r="N1239" s="99"/>
      <c r="O1239" s="99"/>
      <c r="P1239" s="99"/>
      <c r="Q1239" s="99"/>
      <c r="R1239" s="99"/>
      <c r="S1239" s="99"/>
      <c r="T1239" s="99"/>
      <c r="U1239" s="99"/>
      <c r="V1239" s="99"/>
      <c r="W1239" s="99"/>
      <c r="X1239" s="99"/>
      <c r="Y1239" s="99"/>
      <c r="Z1239" s="99"/>
      <c r="AA1239" s="99"/>
      <c r="AB1239" s="99"/>
      <c r="AC1239" s="99"/>
      <c r="AD1239" s="99"/>
      <c r="AE1239" s="99"/>
      <c r="AF1239" s="99"/>
      <c r="AG1239" s="99"/>
      <c r="AH1239" s="99"/>
      <c r="AI1239" s="99"/>
      <c r="AJ1239" s="99"/>
      <c r="AK1239" s="99"/>
      <c r="AL1239" s="99"/>
      <c r="AM1239" s="99"/>
      <c r="AN1239" s="99"/>
      <c r="AO1239" s="99"/>
      <c r="AP1239" s="99"/>
      <c r="AQ1239" s="99"/>
      <c r="AR1239" s="99"/>
      <c r="AS1239" s="99"/>
      <c r="AT1239" s="99"/>
      <c r="AU1239" s="99"/>
      <c r="AV1239" s="99"/>
      <c r="AW1239" s="99"/>
      <c r="AX1239" s="99"/>
      <c r="AY1239" s="99"/>
      <c r="AZ1239" s="99"/>
      <c r="BA1239" s="99"/>
      <c r="BB1239" s="99"/>
      <c r="BC1239" s="99"/>
      <c r="BD1239" s="99"/>
      <c r="BE1239" s="99"/>
      <c r="BF1239" s="99"/>
    </row>
    <row r="1240" spans="1:58" x14ac:dyDescent="0.25">
      <c r="A1240" s="24"/>
      <c r="B1240" s="24"/>
      <c r="C1240" s="23"/>
      <c r="D1240" s="42"/>
      <c r="E1240" s="23"/>
      <c r="G1240" s="108"/>
      <c r="H1240" s="108"/>
      <c r="I1240" s="108"/>
      <c r="J1240" s="104"/>
      <c r="K1240" s="99"/>
      <c r="L1240" s="99"/>
      <c r="M1240" s="99"/>
      <c r="N1240" s="99"/>
      <c r="O1240" s="99"/>
      <c r="P1240" s="99"/>
      <c r="Q1240" s="99"/>
      <c r="R1240" s="99"/>
      <c r="S1240" s="99"/>
      <c r="T1240" s="99"/>
      <c r="U1240" s="99"/>
      <c r="V1240" s="99"/>
      <c r="W1240" s="99"/>
      <c r="X1240" s="99"/>
      <c r="Y1240" s="99"/>
      <c r="Z1240" s="99"/>
      <c r="AA1240" s="99"/>
      <c r="AB1240" s="99"/>
      <c r="AC1240" s="99"/>
      <c r="AD1240" s="99"/>
      <c r="AE1240" s="99"/>
      <c r="AF1240" s="99"/>
      <c r="AG1240" s="99"/>
      <c r="AH1240" s="99"/>
      <c r="AI1240" s="99"/>
      <c r="AJ1240" s="99"/>
      <c r="AK1240" s="99"/>
      <c r="AL1240" s="99"/>
      <c r="AM1240" s="99"/>
      <c r="AN1240" s="99"/>
      <c r="AO1240" s="99"/>
      <c r="AP1240" s="99"/>
      <c r="AQ1240" s="99"/>
      <c r="AR1240" s="99"/>
      <c r="AS1240" s="99"/>
      <c r="AT1240" s="99"/>
      <c r="AU1240" s="99"/>
      <c r="AV1240" s="99"/>
      <c r="AW1240" s="99"/>
      <c r="AX1240" s="99"/>
      <c r="AY1240" s="99"/>
      <c r="AZ1240" s="99"/>
      <c r="BA1240" s="99"/>
      <c r="BB1240" s="99"/>
      <c r="BC1240" s="99"/>
      <c r="BD1240" s="99"/>
      <c r="BE1240" s="99"/>
      <c r="BF1240" s="99"/>
    </row>
    <row r="1241" spans="1:58" x14ac:dyDescent="0.25">
      <c r="A1241" s="24"/>
      <c r="B1241" s="24"/>
      <c r="C1241" s="23"/>
      <c r="D1241" s="42"/>
      <c r="E1241" s="23"/>
      <c r="G1241" s="108"/>
      <c r="H1241" s="108"/>
      <c r="I1241" s="108"/>
      <c r="J1241" s="104"/>
      <c r="K1241" s="99"/>
      <c r="L1241" s="99"/>
      <c r="M1241" s="99"/>
      <c r="N1241" s="99"/>
      <c r="O1241" s="99"/>
      <c r="P1241" s="99"/>
      <c r="Q1241" s="99"/>
      <c r="R1241" s="99"/>
      <c r="S1241" s="99"/>
      <c r="T1241" s="99"/>
      <c r="U1241" s="99"/>
      <c r="V1241" s="99"/>
      <c r="W1241" s="99"/>
      <c r="X1241" s="99"/>
      <c r="Y1241" s="99"/>
      <c r="Z1241" s="99"/>
      <c r="AA1241" s="99"/>
      <c r="AB1241" s="99"/>
      <c r="AC1241" s="99"/>
      <c r="AD1241" s="99"/>
      <c r="AE1241" s="99"/>
      <c r="AF1241" s="99"/>
      <c r="AG1241" s="99"/>
      <c r="AH1241" s="99"/>
      <c r="AI1241" s="99"/>
      <c r="AJ1241" s="99"/>
      <c r="AK1241" s="99"/>
      <c r="AL1241" s="99"/>
      <c r="AM1241" s="99"/>
      <c r="AN1241" s="99"/>
      <c r="AO1241" s="99"/>
      <c r="AP1241" s="99"/>
      <c r="AQ1241" s="99"/>
      <c r="AR1241" s="99"/>
      <c r="AS1241" s="99"/>
      <c r="AT1241" s="99"/>
      <c r="AU1241" s="99"/>
      <c r="AV1241" s="99"/>
      <c r="AW1241" s="99"/>
      <c r="AX1241" s="99"/>
      <c r="AY1241" s="99"/>
      <c r="AZ1241" s="99"/>
      <c r="BA1241" s="99"/>
      <c r="BB1241" s="99"/>
      <c r="BC1241" s="99"/>
      <c r="BD1241" s="99"/>
      <c r="BE1241" s="99"/>
      <c r="BF1241" s="99"/>
    </row>
    <row r="1242" spans="1:58" x14ac:dyDescent="0.25">
      <c r="A1242" s="24"/>
      <c r="B1242" s="24"/>
      <c r="C1242" s="23"/>
      <c r="D1242" s="42"/>
      <c r="E1242" s="23"/>
      <c r="G1242" s="108"/>
      <c r="H1242" s="108"/>
      <c r="I1242" s="108"/>
      <c r="J1242" s="104"/>
      <c r="K1242" s="99"/>
      <c r="L1242" s="99"/>
      <c r="M1242" s="99"/>
      <c r="N1242" s="99"/>
      <c r="O1242" s="99"/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  <c r="AA1242" s="99"/>
      <c r="AB1242" s="99"/>
      <c r="AC1242" s="99"/>
      <c r="AD1242" s="99"/>
      <c r="AE1242" s="99"/>
      <c r="AF1242" s="99"/>
      <c r="AG1242" s="99"/>
      <c r="AH1242" s="99"/>
      <c r="AI1242" s="99"/>
      <c r="AJ1242" s="99"/>
      <c r="AK1242" s="99"/>
      <c r="AL1242" s="99"/>
      <c r="AM1242" s="99"/>
      <c r="AN1242" s="99"/>
      <c r="AO1242" s="99"/>
      <c r="AP1242" s="99"/>
      <c r="AQ1242" s="99"/>
      <c r="AR1242" s="99"/>
      <c r="AS1242" s="99"/>
      <c r="AT1242" s="99"/>
      <c r="AU1242" s="99"/>
      <c r="AV1242" s="99"/>
      <c r="AW1242" s="99"/>
      <c r="AX1242" s="99"/>
      <c r="AY1242" s="99"/>
      <c r="AZ1242" s="99"/>
      <c r="BA1242" s="99"/>
      <c r="BB1242" s="99"/>
      <c r="BC1242" s="99"/>
      <c r="BD1242" s="99"/>
      <c r="BE1242" s="99"/>
      <c r="BF1242" s="99"/>
    </row>
    <row r="1243" spans="1:58" x14ac:dyDescent="0.25">
      <c r="A1243" s="24"/>
      <c r="B1243" s="24"/>
      <c r="C1243" s="23"/>
      <c r="D1243" s="42"/>
      <c r="E1243" s="23"/>
      <c r="G1243" s="108"/>
      <c r="H1243" s="108"/>
      <c r="I1243" s="108"/>
      <c r="J1243" s="104"/>
      <c r="K1243" s="99"/>
      <c r="L1243" s="99"/>
      <c r="M1243" s="99"/>
      <c r="N1243" s="99"/>
      <c r="O1243" s="99"/>
      <c r="P1243" s="99"/>
      <c r="Q1243" s="99"/>
      <c r="R1243" s="99"/>
      <c r="S1243" s="99"/>
      <c r="T1243" s="99"/>
      <c r="U1243" s="99"/>
      <c r="V1243" s="99"/>
      <c r="W1243" s="99"/>
      <c r="X1243" s="99"/>
      <c r="Y1243" s="99"/>
      <c r="Z1243" s="99"/>
      <c r="AA1243" s="99"/>
      <c r="AB1243" s="99"/>
      <c r="AC1243" s="99"/>
      <c r="AD1243" s="99"/>
      <c r="AE1243" s="99"/>
      <c r="AF1243" s="99"/>
      <c r="AG1243" s="99"/>
      <c r="AH1243" s="99"/>
      <c r="AI1243" s="99"/>
      <c r="AJ1243" s="99"/>
      <c r="AK1243" s="99"/>
      <c r="AL1243" s="99"/>
      <c r="AM1243" s="99"/>
      <c r="AN1243" s="99"/>
      <c r="AO1243" s="99"/>
      <c r="AP1243" s="99"/>
      <c r="AQ1243" s="99"/>
      <c r="AR1243" s="99"/>
      <c r="AS1243" s="99"/>
      <c r="AT1243" s="99"/>
      <c r="AU1243" s="99"/>
      <c r="AV1243" s="99"/>
      <c r="AW1243" s="99"/>
      <c r="AX1243" s="99"/>
      <c r="AY1243" s="99"/>
      <c r="AZ1243" s="99"/>
      <c r="BA1243" s="99"/>
      <c r="BB1243" s="99"/>
      <c r="BC1243" s="99"/>
      <c r="BD1243" s="99"/>
      <c r="BE1243" s="99"/>
      <c r="BF1243" s="99"/>
    </row>
    <row r="1244" spans="1:58" x14ac:dyDescent="0.25">
      <c r="A1244" s="24"/>
      <c r="B1244" s="24"/>
      <c r="C1244" s="23"/>
      <c r="D1244" s="42"/>
      <c r="E1244" s="23"/>
      <c r="G1244" s="108"/>
      <c r="H1244" s="108"/>
      <c r="I1244" s="108"/>
      <c r="J1244" s="104"/>
      <c r="K1244" s="99"/>
      <c r="L1244" s="99"/>
      <c r="M1244" s="99"/>
      <c r="N1244" s="99"/>
      <c r="O1244" s="99"/>
      <c r="P1244" s="99"/>
      <c r="Q1244" s="99"/>
      <c r="R1244" s="99"/>
      <c r="S1244" s="99"/>
      <c r="T1244" s="99"/>
      <c r="U1244" s="99"/>
      <c r="V1244" s="99"/>
      <c r="W1244" s="99"/>
      <c r="X1244" s="99"/>
      <c r="Y1244" s="99"/>
      <c r="Z1244" s="99"/>
      <c r="AA1244" s="99"/>
      <c r="AB1244" s="99"/>
      <c r="AC1244" s="99"/>
      <c r="AD1244" s="99"/>
      <c r="AE1244" s="99"/>
      <c r="AF1244" s="99"/>
      <c r="AG1244" s="99"/>
      <c r="AH1244" s="99"/>
      <c r="AI1244" s="99"/>
      <c r="AJ1244" s="99"/>
      <c r="AK1244" s="99"/>
      <c r="AL1244" s="99"/>
      <c r="AM1244" s="99"/>
      <c r="AN1244" s="99"/>
      <c r="AO1244" s="99"/>
      <c r="AP1244" s="99"/>
      <c r="AQ1244" s="99"/>
      <c r="AR1244" s="99"/>
      <c r="AS1244" s="99"/>
      <c r="AT1244" s="99"/>
      <c r="AU1244" s="99"/>
      <c r="AV1244" s="99"/>
      <c r="AW1244" s="99"/>
      <c r="AX1244" s="99"/>
      <c r="AY1244" s="99"/>
      <c r="AZ1244" s="99"/>
      <c r="BA1244" s="99"/>
      <c r="BB1244" s="99"/>
      <c r="BC1244" s="99"/>
      <c r="BD1244" s="99"/>
      <c r="BE1244" s="99"/>
      <c r="BF1244" s="99"/>
    </row>
    <row r="1245" spans="1:58" x14ac:dyDescent="0.25">
      <c r="A1245" s="24"/>
      <c r="B1245" s="24"/>
      <c r="C1245" s="23"/>
      <c r="D1245" s="42"/>
      <c r="E1245" s="23"/>
      <c r="G1245" s="108"/>
      <c r="H1245" s="108"/>
      <c r="I1245" s="108"/>
      <c r="J1245" s="104"/>
      <c r="K1245" s="99"/>
      <c r="L1245" s="99"/>
      <c r="M1245" s="99"/>
      <c r="N1245" s="99"/>
      <c r="O1245" s="99"/>
      <c r="P1245" s="99"/>
      <c r="Q1245" s="99"/>
      <c r="R1245" s="99"/>
      <c r="S1245" s="99"/>
      <c r="T1245" s="99"/>
      <c r="U1245" s="99"/>
      <c r="V1245" s="99"/>
      <c r="W1245" s="99"/>
      <c r="X1245" s="99"/>
      <c r="Y1245" s="99"/>
      <c r="Z1245" s="99"/>
      <c r="AA1245" s="99"/>
      <c r="AB1245" s="99"/>
      <c r="AC1245" s="99"/>
      <c r="AD1245" s="99"/>
      <c r="AE1245" s="99"/>
      <c r="AF1245" s="99"/>
      <c r="AG1245" s="99"/>
      <c r="AH1245" s="99"/>
      <c r="AI1245" s="99"/>
      <c r="AJ1245" s="99"/>
      <c r="AK1245" s="99"/>
      <c r="AL1245" s="99"/>
      <c r="AM1245" s="99"/>
      <c r="AN1245" s="99"/>
      <c r="AO1245" s="99"/>
      <c r="AP1245" s="99"/>
      <c r="AQ1245" s="99"/>
      <c r="AR1245" s="99"/>
      <c r="AS1245" s="99"/>
      <c r="AT1245" s="99"/>
      <c r="AU1245" s="99"/>
      <c r="AV1245" s="99"/>
      <c r="AW1245" s="99"/>
      <c r="AX1245" s="99"/>
      <c r="AY1245" s="99"/>
      <c r="AZ1245" s="99"/>
      <c r="BA1245" s="99"/>
      <c r="BB1245" s="99"/>
      <c r="BC1245" s="99"/>
      <c r="BD1245" s="99"/>
      <c r="BE1245" s="99"/>
      <c r="BF1245" s="99"/>
    </row>
    <row r="1246" spans="1:58" x14ac:dyDescent="0.25">
      <c r="A1246" s="24"/>
      <c r="B1246" s="24"/>
      <c r="C1246" s="23"/>
      <c r="D1246" s="42"/>
      <c r="E1246" s="23"/>
      <c r="G1246" s="108"/>
      <c r="H1246" s="108"/>
      <c r="I1246" s="108"/>
      <c r="J1246" s="104"/>
      <c r="K1246" s="99"/>
      <c r="L1246" s="99"/>
      <c r="M1246" s="99"/>
      <c r="N1246" s="99"/>
      <c r="O1246" s="99"/>
      <c r="P1246" s="99"/>
      <c r="Q1246" s="99"/>
      <c r="R1246" s="99"/>
      <c r="S1246" s="99"/>
      <c r="T1246" s="99"/>
      <c r="U1246" s="99"/>
      <c r="V1246" s="99"/>
      <c r="W1246" s="99"/>
      <c r="X1246" s="99"/>
      <c r="Y1246" s="99"/>
      <c r="Z1246" s="99"/>
      <c r="AA1246" s="99"/>
      <c r="AB1246" s="99"/>
      <c r="AC1246" s="99"/>
      <c r="AD1246" s="99"/>
      <c r="AE1246" s="99"/>
      <c r="AF1246" s="99"/>
      <c r="AG1246" s="99"/>
      <c r="AH1246" s="99"/>
      <c r="AI1246" s="99"/>
      <c r="AJ1246" s="99"/>
      <c r="AK1246" s="99"/>
      <c r="AL1246" s="99"/>
      <c r="AM1246" s="99"/>
      <c r="AN1246" s="99"/>
      <c r="AO1246" s="99"/>
      <c r="AP1246" s="99"/>
      <c r="AQ1246" s="99"/>
      <c r="AR1246" s="99"/>
      <c r="AS1246" s="99"/>
      <c r="AT1246" s="99"/>
      <c r="AU1246" s="99"/>
      <c r="AV1246" s="99"/>
      <c r="AW1246" s="99"/>
      <c r="AX1246" s="99"/>
      <c r="AY1246" s="99"/>
      <c r="AZ1246" s="99"/>
      <c r="BA1246" s="99"/>
      <c r="BB1246" s="99"/>
      <c r="BC1246" s="99"/>
      <c r="BD1246" s="99"/>
      <c r="BE1246" s="99"/>
      <c r="BF1246" s="99"/>
    </row>
    <row r="1247" spans="1:58" x14ac:dyDescent="0.25">
      <c r="A1247" s="24"/>
      <c r="B1247" s="24"/>
      <c r="C1247" s="23"/>
      <c r="D1247" s="42"/>
      <c r="E1247" s="23"/>
      <c r="G1247" s="108"/>
      <c r="H1247" s="108"/>
      <c r="I1247" s="108"/>
      <c r="J1247" s="104"/>
      <c r="K1247" s="99"/>
      <c r="L1247" s="99"/>
      <c r="M1247" s="99"/>
      <c r="N1247" s="99"/>
      <c r="O1247" s="99"/>
      <c r="P1247" s="99"/>
      <c r="Q1247" s="99"/>
      <c r="R1247" s="99"/>
      <c r="S1247" s="99"/>
      <c r="T1247" s="99"/>
      <c r="U1247" s="99"/>
      <c r="V1247" s="99"/>
      <c r="W1247" s="99"/>
      <c r="X1247" s="99"/>
      <c r="Y1247" s="99"/>
      <c r="Z1247" s="99"/>
      <c r="AA1247" s="99"/>
      <c r="AB1247" s="99"/>
      <c r="AC1247" s="99"/>
      <c r="AD1247" s="99"/>
      <c r="AE1247" s="99"/>
      <c r="AF1247" s="99"/>
      <c r="AG1247" s="99"/>
      <c r="AH1247" s="99"/>
      <c r="AI1247" s="99"/>
      <c r="AJ1247" s="99"/>
      <c r="AK1247" s="99"/>
      <c r="AL1247" s="99"/>
      <c r="AM1247" s="99"/>
      <c r="AN1247" s="99"/>
      <c r="AO1247" s="99"/>
      <c r="AP1247" s="99"/>
      <c r="AQ1247" s="99"/>
      <c r="AR1247" s="99"/>
      <c r="AS1247" s="99"/>
      <c r="AT1247" s="99"/>
      <c r="AU1247" s="99"/>
      <c r="AV1247" s="99"/>
      <c r="AW1247" s="99"/>
      <c r="AX1247" s="99"/>
      <c r="AY1247" s="99"/>
      <c r="AZ1247" s="99"/>
      <c r="BA1247" s="99"/>
      <c r="BB1247" s="99"/>
      <c r="BC1247" s="99"/>
      <c r="BD1247" s="99"/>
      <c r="BE1247" s="99"/>
      <c r="BF1247" s="99"/>
    </row>
    <row r="1248" spans="1:58" x14ac:dyDescent="0.25">
      <c r="A1248" s="24"/>
      <c r="B1248" s="24"/>
      <c r="C1248" s="23"/>
      <c r="D1248" s="42"/>
      <c r="E1248" s="23"/>
      <c r="G1248" s="108"/>
      <c r="H1248" s="108"/>
      <c r="I1248" s="108"/>
      <c r="J1248" s="104"/>
      <c r="K1248" s="99"/>
      <c r="L1248" s="99"/>
      <c r="M1248" s="99"/>
      <c r="N1248" s="99"/>
      <c r="O1248" s="99"/>
      <c r="P1248" s="99"/>
      <c r="Q1248" s="99"/>
      <c r="R1248" s="99"/>
      <c r="S1248" s="99"/>
      <c r="T1248" s="99"/>
      <c r="U1248" s="99"/>
      <c r="V1248" s="99"/>
      <c r="W1248" s="99"/>
      <c r="X1248" s="99"/>
      <c r="Y1248" s="99"/>
      <c r="Z1248" s="99"/>
      <c r="AA1248" s="99"/>
      <c r="AB1248" s="99"/>
      <c r="AC1248" s="99"/>
      <c r="AD1248" s="99"/>
      <c r="AE1248" s="99"/>
      <c r="AF1248" s="99"/>
      <c r="AG1248" s="99"/>
      <c r="AH1248" s="99"/>
      <c r="AI1248" s="99"/>
      <c r="AJ1248" s="99"/>
      <c r="AK1248" s="99"/>
      <c r="AL1248" s="99"/>
      <c r="AM1248" s="99"/>
      <c r="AN1248" s="99"/>
      <c r="AO1248" s="99"/>
      <c r="AP1248" s="99"/>
      <c r="AQ1248" s="99"/>
      <c r="AR1248" s="99"/>
      <c r="AS1248" s="99"/>
      <c r="AT1248" s="99"/>
      <c r="AU1248" s="99"/>
      <c r="AV1248" s="99"/>
      <c r="AW1248" s="99"/>
      <c r="AX1248" s="99"/>
      <c r="AY1248" s="99"/>
      <c r="AZ1248" s="99"/>
      <c r="BA1248" s="99"/>
      <c r="BB1248" s="99"/>
      <c r="BC1248" s="99"/>
      <c r="BD1248" s="99"/>
      <c r="BE1248" s="99"/>
      <c r="BF1248" s="99"/>
    </row>
    <row r="1249" spans="1:58" x14ac:dyDescent="0.25">
      <c r="A1249" s="24"/>
      <c r="B1249" s="24"/>
      <c r="C1249" s="23"/>
      <c r="D1249" s="42"/>
      <c r="E1249" s="23"/>
      <c r="G1249" s="108"/>
      <c r="H1249" s="108"/>
      <c r="I1249" s="108"/>
      <c r="J1249" s="104"/>
      <c r="K1249" s="99"/>
      <c r="L1249" s="99"/>
      <c r="M1249" s="99"/>
      <c r="N1249" s="99"/>
      <c r="O1249" s="99"/>
      <c r="P1249" s="99"/>
      <c r="Q1249" s="99"/>
      <c r="R1249" s="99"/>
      <c r="S1249" s="99"/>
      <c r="T1249" s="99"/>
      <c r="U1249" s="99"/>
      <c r="V1249" s="99"/>
      <c r="W1249" s="99"/>
      <c r="X1249" s="99"/>
      <c r="Y1249" s="99"/>
      <c r="Z1249" s="99"/>
      <c r="AA1249" s="99"/>
      <c r="AB1249" s="99"/>
      <c r="AC1249" s="99"/>
      <c r="AD1249" s="99"/>
      <c r="AE1249" s="99"/>
      <c r="AF1249" s="99"/>
      <c r="AG1249" s="99"/>
      <c r="AH1249" s="99"/>
      <c r="AI1249" s="99"/>
      <c r="AJ1249" s="99"/>
      <c r="AK1249" s="99"/>
      <c r="AL1249" s="99"/>
      <c r="AM1249" s="99"/>
      <c r="AN1249" s="99"/>
      <c r="AO1249" s="99"/>
      <c r="AP1249" s="99"/>
      <c r="AQ1249" s="99"/>
      <c r="AR1249" s="99"/>
      <c r="AS1249" s="99"/>
      <c r="AT1249" s="99"/>
      <c r="AU1249" s="99"/>
      <c r="AV1249" s="99"/>
      <c r="AW1249" s="99"/>
      <c r="AX1249" s="99"/>
      <c r="AY1249" s="99"/>
      <c r="AZ1249" s="99"/>
      <c r="BA1249" s="99"/>
      <c r="BB1249" s="99"/>
      <c r="BC1249" s="99"/>
      <c r="BD1249" s="99"/>
      <c r="BE1249" s="99"/>
      <c r="BF1249" s="99"/>
    </row>
    <row r="1250" spans="1:58" x14ac:dyDescent="0.25">
      <c r="A1250" s="24"/>
      <c r="B1250" s="24"/>
      <c r="C1250" s="23"/>
      <c r="D1250" s="42"/>
      <c r="E1250" s="23"/>
      <c r="G1250" s="108"/>
      <c r="H1250" s="108"/>
      <c r="I1250" s="108"/>
      <c r="J1250" s="104"/>
      <c r="K1250" s="99"/>
      <c r="L1250" s="99"/>
      <c r="M1250" s="99"/>
      <c r="N1250" s="99"/>
      <c r="O1250" s="99"/>
      <c r="P1250" s="99"/>
      <c r="Q1250" s="99"/>
      <c r="R1250" s="99"/>
      <c r="S1250" s="99"/>
      <c r="T1250" s="99"/>
      <c r="U1250" s="99"/>
      <c r="V1250" s="99"/>
      <c r="W1250" s="99"/>
      <c r="X1250" s="99"/>
      <c r="Y1250" s="99"/>
      <c r="Z1250" s="99"/>
      <c r="AA1250" s="99"/>
      <c r="AB1250" s="99"/>
      <c r="AC1250" s="99"/>
      <c r="AD1250" s="99"/>
      <c r="AE1250" s="99"/>
      <c r="AF1250" s="99"/>
      <c r="AG1250" s="99"/>
      <c r="AH1250" s="99"/>
      <c r="AI1250" s="99"/>
      <c r="AJ1250" s="99"/>
      <c r="AK1250" s="99"/>
      <c r="AL1250" s="99"/>
      <c r="AM1250" s="99"/>
      <c r="AN1250" s="99"/>
      <c r="AO1250" s="99"/>
      <c r="AP1250" s="99"/>
      <c r="AQ1250" s="99"/>
      <c r="AR1250" s="99"/>
      <c r="AS1250" s="99"/>
      <c r="AT1250" s="99"/>
      <c r="AU1250" s="99"/>
      <c r="AV1250" s="99"/>
      <c r="AW1250" s="99"/>
      <c r="AX1250" s="99"/>
      <c r="AY1250" s="99"/>
      <c r="AZ1250" s="99"/>
      <c r="BA1250" s="99"/>
      <c r="BB1250" s="99"/>
      <c r="BC1250" s="99"/>
      <c r="BD1250" s="99"/>
      <c r="BE1250" s="99"/>
      <c r="BF1250" s="99"/>
    </row>
    <row r="1251" spans="1:58" x14ac:dyDescent="0.25">
      <c r="A1251" s="24"/>
      <c r="B1251" s="24"/>
      <c r="C1251" s="23"/>
      <c r="D1251" s="42"/>
      <c r="E1251" s="23"/>
      <c r="G1251" s="108"/>
      <c r="H1251" s="108"/>
      <c r="I1251" s="108"/>
      <c r="J1251" s="104"/>
      <c r="K1251" s="99"/>
      <c r="L1251" s="99"/>
      <c r="M1251" s="99"/>
      <c r="N1251" s="99"/>
      <c r="O1251" s="99"/>
      <c r="P1251" s="99"/>
      <c r="Q1251" s="99"/>
      <c r="R1251" s="99"/>
      <c r="S1251" s="99"/>
      <c r="T1251" s="99"/>
      <c r="U1251" s="99"/>
      <c r="V1251" s="99"/>
      <c r="W1251" s="99"/>
      <c r="X1251" s="99"/>
      <c r="Y1251" s="99"/>
      <c r="Z1251" s="99"/>
      <c r="AA1251" s="99"/>
      <c r="AB1251" s="99"/>
      <c r="AC1251" s="99"/>
      <c r="AD1251" s="99"/>
      <c r="AE1251" s="99"/>
      <c r="AF1251" s="99"/>
      <c r="AG1251" s="99"/>
      <c r="AH1251" s="99"/>
      <c r="AI1251" s="99"/>
      <c r="AJ1251" s="99"/>
      <c r="AK1251" s="99"/>
      <c r="AL1251" s="99"/>
      <c r="AM1251" s="99"/>
      <c r="AN1251" s="99"/>
      <c r="AO1251" s="99"/>
      <c r="AP1251" s="99"/>
      <c r="AQ1251" s="99"/>
      <c r="AR1251" s="99"/>
      <c r="AS1251" s="99"/>
      <c r="AT1251" s="99"/>
      <c r="AU1251" s="99"/>
      <c r="AV1251" s="99"/>
      <c r="AW1251" s="99"/>
      <c r="AX1251" s="99"/>
      <c r="AY1251" s="99"/>
      <c r="AZ1251" s="99"/>
      <c r="BA1251" s="99"/>
      <c r="BB1251" s="99"/>
      <c r="BC1251" s="99"/>
      <c r="BD1251" s="99"/>
      <c r="BE1251" s="99"/>
      <c r="BF1251" s="99"/>
    </row>
    <row r="1252" spans="1:58" x14ac:dyDescent="0.25">
      <c r="A1252" s="24"/>
      <c r="B1252" s="24"/>
      <c r="C1252" s="23"/>
      <c r="D1252" s="42"/>
      <c r="E1252" s="23"/>
      <c r="G1252" s="108"/>
      <c r="H1252" s="108"/>
      <c r="I1252" s="108"/>
      <c r="J1252" s="104"/>
      <c r="K1252" s="99"/>
      <c r="L1252" s="99"/>
      <c r="M1252" s="99"/>
      <c r="N1252" s="99"/>
      <c r="O1252" s="99"/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  <c r="AA1252" s="99"/>
      <c r="AB1252" s="99"/>
      <c r="AC1252" s="99"/>
      <c r="AD1252" s="99"/>
      <c r="AE1252" s="99"/>
      <c r="AF1252" s="99"/>
      <c r="AG1252" s="99"/>
      <c r="AH1252" s="99"/>
      <c r="AI1252" s="99"/>
      <c r="AJ1252" s="99"/>
      <c r="AK1252" s="99"/>
      <c r="AL1252" s="99"/>
      <c r="AM1252" s="99"/>
      <c r="AN1252" s="99"/>
      <c r="AO1252" s="99"/>
      <c r="AP1252" s="99"/>
      <c r="AQ1252" s="99"/>
      <c r="AR1252" s="99"/>
      <c r="AS1252" s="99"/>
      <c r="AT1252" s="99"/>
      <c r="AU1252" s="99"/>
      <c r="AV1252" s="99"/>
      <c r="AW1252" s="99"/>
      <c r="AX1252" s="99"/>
      <c r="AY1252" s="99"/>
      <c r="AZ1252" s="99"/>
      <c r="BA1252" s="99"/>
      <c r="BB1252" s="99"/>
      <c r="BC1252" s="99"/>
      <c r="BD1252" s="99"/>
      <c r="BE1252" s="99"/>
      <c r="BF1252" s="99"/>
    </row>
    <row r="1253" spans="1:58" x14ac:dyDescent="0.25">
      <c r="A1253" s="24"/>
      <c r="B1253" s="24"/>
      <c r="C1253" s="23"/>
      <c r="D1253" s="42"/>
      <c r="E1253" s="23"/>
      <c r="G1253" s="108"/>
      <c r="H1253" s="108"/>
      <c r="I1253" s="108"/>
      <c r="J1253" s="104"/>
      <c r="K1253" s="99"/>
      <c r="L1253" s="99"/>
      <c r="M1253" s="99"/>
      <c r="N1253" s="99"/>
      <c r="O1253" s="99"/>
      <c r="P1253" s="99"/>
      <c r="Q1253" s="99"/>
      <c r="R1253" s="99"/>
      <c r="S1253" s="99"/>
      <c r="T1253" s="99"/>
      <c r="U1253" s="99"/>
      <c r="V1253" s="99"/>
      <c r="W1253" s="99"/>
      <c r="X1253" s="99"/>
      <c r="Y1253" s="99"/>
      <c r="Z1253" s="99"/>
      <c r="AA1253" s="99"/>
      <c r="AB1253" s="99"/>
      <c r="AC1253" s="99"/>
      <c r="AD1253" s="99"/>
      <c r="AE1253" s="99"/>
      <c r="AF1253" s="99"/>
      <c r="AG1253" s="99"/>
      <c r="AH1253" s="99"/>
      <c r="AI1253" s="99"/>
      <c r="AJ1253" s="99"/>
      <c r="AK1253" s="99"/>
      <c r="AL1253" s="99"/>
      <c r="AM1253" s="99"/>
      <c r="AN1253" s="99"/>
      <c r="AO1253" s="99"/>
      <c r="AP1253" s="99"/>
      <c r="AQ1253" s="99"/>
      <c r="AR1253" s="99"/>
      <c r="AS1253" s="99"/>
      <c r="AT1253" s="99"/>
      <c r="AU1253" s="99"/>
      <c r="AV1253" s="99"/>
      <c r="AW1253" s="99"/>
      <c r="AX1253" s="99"/>
      <c r="AY1253" s="99"/>
      <c r="AZ1253" s="99"/>
      <c r="BA1253" s="99"/>
      <c r="BB1253" s="99"/>
      <c r="BC1253" s="99"/>
      <c r="BD1253" s="99"/>
      <c r="BE1253" s="99"/>
      <c r="BF1253" s="99"/>
    </row>
    <row r="1254" spans="1:58" x14ac:dyDescent="0.25">
      <c r="A1254" s="24"/>
      <c r="B1254" s="24"/>
      <c r="C1254" s="23"/>
      <c r="D1254" s="42"/>
      <c r="E1254" s="23"/>
      <c r="G1254" s="108"/>
      <c r="H1254" s="108"/>
      <c r="I1254" s="108"/>
      <c r="J1254" s="104"/>
      <c r="K1254" s="99"/>
      <c r="L1254" s="99"/>
      <c r="M1254" s="99"/>
      <c r="N1254" s="99"/>
      <c r="O1254" s="99"/>
      <c r="P1254" s="99"/>
      <c r="Q1254" s="99"/>
      <c r="R1254" s="99"/>
      <c r="S1254" s="99"/>
      <c r="T1254" s="99"/>
      <c r="U1254" s="99"/>
      <c r="V1254" s="99"/>
      <c r="W1254" s="99"/>
      <c r="X1254" s="99"/>
      <c r="Y1254" s="99"/>
      <c r="Z1254" s="99"/>
      <c r="AA1254" s="99"/>
      <c r="AB1254" s="99"/>
      <c r="AC1254" s="99"/>
      <c r="AD1254" s="99"/>
      <c r="AE1254" s="99"/>
      <c r="AF1254" s="99"/>
      <c r="AG1254" s="99"/>
      <c r="AH1254" s="99"/>
      <c r="AI1254" s="99"/>
      <c r="AJ1254" s="99"/>
      <c r="AK1254" s="99"/>
      <c r="AL1254" s="99"/>
      <c r="AM1254" s="99"/>
      <c r="AN1254" s="99"/>
      <c r="AO1254" s="99"/>
      <c r="AP1254" s="99"/>
      <c r="AQ1254" s="99"/>
      <c r="AR1254" s="99"/>
      <c r="AS1254" s="99"/>
      <c r="AT1254" s="99"/>
      <c r="AU1254" s="99"/>
      <c r="AV1254" s="99"/>
      <c r="AW1254" s="99"/>
      <c r="AX1254" s="99"/>
      <c r="AY1254" s="99"/>
      <c r="AZ1254" s="99"/>
      <c r="BA1254" s="99"/>
      <c r="BB1254" s="99"/>
      <c r="BC1254" s="99"/>
      <c r="BD1254" s="99"/>
      <c r="BE1254" s="99"/>
      <c r="BF1254" s="99"/>
    </row>
    <row r="1255" spans="1:58" x14ac:dyDescent="0.25">
      <c r="A1255" s="24"/>
      <c r="B1255" s="24"/>
      <c r="C1255" s="23"/>
      <c r="D1255" s="42"/>
      <c r="E1255" s="23"/>
      <c r="G1255" s="108"/>
      <c r="H1255" s="108"/>
      <c r="I1255" s="108"/>
      <c r="J1255" s="104"/>
      <c r="K1255" s="99"/>
      <c r="L1255" s="99"/>
      <c r="M1255" s="99"/>
      <c r="N1255" s="99"/>
      <c r="O1255" s="99"/>
      <c r="P1255" s="99"/>
      <c r="Q1255" s="99"/>
      <c r="R1255" s="99"/>
      <c r="S1255" s="99"/>
      <c r="T1255" s="99"/>
      <c r="U1255" s="99"/>
      <c r="V1255" s="99"/>
      <c r="W1255" s="99"/>
      <c r="X1255" s="99"/>
      <c r="Y1255" s="99"/>
      <c r="Z1255" s="99"/>
      <c r="AA1255" s="99"/>
      <c r="AB1255" s="99"/>
      <c r="AC1255" s="99"/>
      <c r="AD1255" s="99"/>
      <c r="AE1255" s="99"/>
      <c r="AF1255" s="99"/>
      <c r="AG1255" s="99"/>
      <c r="AH1255" s="99"/>
      <c r="AI1255" s="99"/>
      <c r="AJ1255" s="99"/>
      <c r="AK1255" s="99"/>
      <c r="AL1255" s="99"/>
      <c r="AM1255" s="99"/>
      <c r="AN1255" s="99"/>
      <c r="AO1255" s="99"/>
      <c r="AP1255" s="99"/>
      <c r="AQ1255" s="99"/>
      <c r="AR1255" s="99"/>
      <c r="AS1255" s="99"/>
      <c r="AT1255" s="99"/>
      <c r="AU1255" s="99"/>
      <c r="AV1255" s="99"/>
      <c r="AW1255" s="99"/>
      <c r="AX1255" s="99"/>
      <c r="AY1255" s="99"/>
      <c r="AZ1255" s="99"/>
      <c r="BA1255" s="99"/>
      <c r="BB1255" s="99"/>
      <c r="BC1255" s="99"/>
      <c r="BD1255" s="99"/>
      <c r="BE1255" s="99"/>
      <c r="BF1255" s="99"/>
    </row>
    <row r="1256" spans="1:58" x14ac:dyDescent="0.25">
      <c r="A1256" s="24"/>
      <c r="B1256" s="24"/>
      <c r="C1256" s="23"/>
      <c r="D1256" s="42"/>
      <c r="E1256" s="23"/>
      <c r="G1256" s="108"/>
      <c r="H1256" s="108"/>
      <c r="I1256" s="108"/>
      <c r="J1256" s="104"/>
      <c r="K1256" s="99"/>
      <c r="L1256" s="99"/>
      <c r="M1256" s="99"/>
      <c r="N1256" s="99"/>
      <c r="O1256" s="99"/>
      <c r="P1256" s="99"/>
      <c r="Q1256" s="99"/>
      <c r="R1256" s="99"/>
      <c r="S1256" s="99"/>
      <c r="T1256" s="99"/>
      <c r="U1256" s="99"/>
      <c r="V1256" s="99"/>
      <c r="W1256" s="99"/>
      <c r="X1256" s="99"/>
      <c r="Y1256" s="99"/>
      <c r="Z1256" s="99"/>
      <c r="AA1256" s="99"/>
      <c r="AB1256" s="99"/>
      <c r="AC1256" s="99"/>
      <c r="AD1256" s="99"/>
      <c r="AE1256" s="99"/>
      <c r="AF1256" s="99"/>
      <c r="AG1256" s="99"/>
      <c r="AH1256" s="99"/>
      <c r="AI1256" s="99"/>
      <c r="AJ1256" s="99"/>
      <c r="AK1256" s="99"/>
      <c r="AL1256" s="99"/>
      <c r="AM1256" s="99"/>
      <c r="AN1256" s="99"/>
      <c r="AO1256" s="99"/>
      <c r="AP1256" s="99"/>
      <c r="AQ1256" s="99"/>
      <c r="AR1256" s="99"/>
      <c r="AS1256" s="99"/>
      <c r="AT1256" s="99"/>
      <c r="AU1256" s="99"/>
      <c r="AV1256" s="99"/>
      <c r="AW1256" s="99"/>
      <c r="AX1256" s="99"/>
      <c r="AY1256" s="99"/>
      <c r="AZ1256" s="99"/>
      <c r="BA1256" s="99"/>
      <c r="BB1256" s="99"/>
      <c r="BC1256" s="99"/>
      <c r="BD1256" s="99"/>
      <c r="BE1256" s="99"/>
      <c r="BF1256" s="99"/>
    </row>
    <row r="1257" spans="1:58" x14ac:dyDescent="0.25">
      <c r="A1257" s="24"/>
      <c r="B1257" s="24"/>
      <c r="C1257" s="23"/>
      <c r="D1257" s="42"/>
      <c r="E1257" s="23"/>
      <c r="G1257" s="108"/>
      <c r="H1257" s="108"/>
      <c r="I1257" s="108"/>
      <c r="J1257" s="104"/>
      <c r="K1257" s="99"/>
      <c r="L1257" s="99"/>
      <c r="M1257" s="99"/>
      <c r="N1257" s="99"/>
      <c r="O1257" s="99"/>
      <c r="P1257" s="99"/>
      <c r="Q1257" s="99"/>
      <c r="R1257" s="99"/>
      <c r="S1257" s="99"/>
      <c r="T1257" s="99"/>
      <c r="U1257" s="99"/>
      <c r="V1257" s="99"/>
      <c r="W1257" s="99"/>
      <c r="X1257" s="99"/>
      <c r="Y1257" s="99"/>
      <c r="Z1257" s="99"/>
      <c r="AA1257" s="99"/>
      <c r="AB1257" s="99"/>
      <c r="AC1257" s="99"/>
      <c r="AD1257" s="99"/>
      <c r="AE1257" s="99"/>
      <c r="AF1257" s="99"/>
      <c r="AG1257" s="99"/>
      <c r="AH1257" s="99"/>
      <c r="AI1257" s="99"/>
      <c r="AJ1257" s="99"/>
      <c r="AK1257" s="99"/>
      <c r="AL1257" s="99"/>
      <c r="AM1257" s="99"/>
      <c r="AN1257" s="99"/>
      <c r="AO1257" s="99"/>
      <c r="AP1257" s="99"/>
      <c r="AQ1257" s="99"/>
      <c r="AR1257" s="99"/>
      <c r="AS1257" s="99"/>
      <c r="AT1257" s="99"/>
      <c r="AU1257" s="99"/>
      <c r="AV1257" s="99"/>
      <c r="AW1257" s="99"/>
      <c r="AX1257" s="99"/>
      <c r="AY1257" s="99"/>
      <c r="AZ1257" s="99"/>
      <c r="BA1257" s="99"/>
      <c r="BB1257" s="99"/>
      <c r="BC1257" s="99"/>
      <c r="BD1257" s="99"/>
      <c r="BE1257" s="99"/>
      <c r="BF1257" s="99"/>
    </row>
    <row r="1258" spans="1:58" x14ac:dyDescent="0.25">
      <c r="A1258" s="24"/>
      <c r="B1258" s="24"/>
      <c r="C1258" s="23"/>
      <c r="D1258" s="42"/>
      <c r="E1258" s="23"/>
      <c r="G1258" s="108"/>
      <c r="H1258" s="108"/>
      <c r="I1258" s="108"/>
      <c r="J1258" s="104"/>
      <c r="K1258" s="99"/>
      <c r="L1258" s="99"/>
      <c r="M1258" s="99"/>
      <c r="N1258" s="99"/>
      <c r="O1258" s="99"/>
      <c r="P1258" s="99"/>
      <c r="Q1258" s="99"/>
      <c r="R1258" s="99"/>
      <c r="S1258" s="99"/>
      <c r="T1258" s="99"/>
      <c r="U1258" s="99"/>
      <c r="V1258" s="99"/>
      <c r="W1258" s="99"/>
      <c r="X1258" s="99"/>
      <c r="Y1258" s="99"/>
      <c r="Z1258" s="99"/>
      <c r="AA1258" s="99"/>
      <c r="AB1258" s="99"/>
      <c r="AC1258" s="99"/>
      <c r="AD1258" s="99"/>
      <c r="AE1258" s="99"/>
      <c r="AF1258" s="99"/>
      <c r="AG1258" s="99"/>
      <c r="AH1258" s="99"/>
      <c r="AI1258" s="99"/>
      <c r="AJ1258" s="99"/>
      <c r="AK1258" s="99"/>
      <c r="AL1258" s="99"/>
      <c r="AM1258" s="99"/>
      <c r="AN1258" s="99"/>
      <c r="AO1258" s="99"/>
      <c r="AP1258" s="99"/>
      <c r="AQ1258" s="99"/>
      <c r="AR1258" s="99"/>
      <c r="AS1258" s="99"/>
      <c r="AT1258" s="99"/>
      <c r="AU1258" s="99"/>
      <c r="AV1258" s="99"/>
      <c r="AW1258" s="99"/>
      <c r="AX1258" s="99"/>
      <c r="AY1258" s="99"/>
      <c r="AZ1258" s="99"/>
      <c r="BA1258" s="99"/>
      <c r="BB1258" s="99"/>
      <c r="BC1258" s="99"/>
      <c r="BD1258" s="99"/>
      <c r="BE1258" s="99"/>
      <c r="BF1258" s="99"/>
    </row>
    <row r="1259" spans="1:58" x14ac:dyDescent="0.25">
      <c r="A1259" s="24"/>
      <c r="B1259" s="24"/>
      <c r="C1259" s="23"/>
      <c r="D1259" s="42"/>
      <c r="E1259" s="23"/>
      <c r="G1259" s="108"/>
      <c r="H1259" s="108"/>
      <c r="I1259" s="108"/>
      <c r="J1259" s="104"/>
      <c r="K1259" s="99"/>
      <c r="L1259" s="99"/>
      <c r="M1259" s="99"/>
      <c r="N1259" s="99"/>
      <c r="O1259" s="99"/>
      <c r="P1259" s="99"/>
      <c r="Q1259" s="99"/>
      <c r="R1259" s="99"/>
      <c r="S1259" s="99"/>
      <c r="T1259" s="99"/>
      <c r="U1259" s="99"/>
      <c r="V1259" s="99"/>
      <c r="W1259" s="99"/>
      <c r="X1259" s="99"/>
      <c r="Y1259" s="99"/>
      <c r="Z1259" s="99"/>
      <c r="AA1259" s="99"/>
      <c r="AB1259" s="99"/>
      <c r="AC1259" s="99"/>
      <c r="AD1259" s="99"/>
      <c r="AE1259" s="99"/>
      <c r="AF1259" s="99"/>
      <c r="AG1259" s="99"/>
      <c r="AH1259" s="99"/>
      <c r="AI1259" s="99"/>
      <c r="AJ1259" s="99"/>
      <c r="AK1259" s="99"/>
      <c r="AL1259" s="99"/>
      <c r="AM1259" s="99"/>
      <c r="AN1259" s="99"/>
      <c r="AO1259" s="99"/>
      <c r="AP1259" s="99"/>
      <c r="AQ1259" s="99"/>
      <c r="AR1259" s="99"/>
      <c r="AS1259" s="99"/>
      <c r="AT1259" s="99"/>
      <c r="AU1259" s="99"/>
      <c r="AV1259" s="99"/>
      <c r="AW1259" s="99"/>
      <c r="AX1259" s="99"/>
      <c r="AY1259" s="99"/>
      <c r="AZ1259" s="99"/>
      <c r="BA1259" s="99"/>
      <c r="BB1259" s="99"/>
      <c r="BC1259" s="99"/>
      <c r="BD1259" s="99"/>
      <c r="BE1259" s="99"/>
      <c r="BF1259" s="99"/>
    </row>
    <row r="1260" spans="1:58" x14ac:dyDescent="0.25">
      <c r="A1260" s="24"/>
      <c r="B1260" s="24"/>
      <c r="C1260" s="23"/>
      <c r="D1260" s="42"/>
      <c r="E1260" s="23"/>
      <c r="G1260" s="108"/>
      <c r="H1260" s="108"/>
      <c r="I1260" s="108"/>
      <c r="J1260" s="104"/>
      <c r="K1260" s="99"/>
      <c r="L1260" s="99"/>
      <c r="M1260" s="99"/>
      <c r="N1260" s="99"/>
      <c r="O1260" s="99"/>
      <c r="P1260" s="99"/>
      <c r="Q1260" s="99"/>
      <c r="R1260" s="99"/>
      <c r="S1260" s="99"/>
      <c r="T1260" s="99"/>
      <c r="U1260" s="99"/>
      <c r="V1260" s="99"/>
      <c r="W1260" s="99"/>
      <c r="X1260" s="99"/>
      <c r="Y1260" s="99"/>
      <c r="Z1260" s="99"/>
      <c r="AA1260" s="99"/>
      <c r="AB1260" s="99"/>
      <c r="AC1260" s="99"/>
      <c r="AD1260" s="99"/>
      <c r="AE1260" s="99"/>
      <c r="AF1260" s="99"/>
      <c r="AG1260" s="99"/>
      <c r="AH1260" s="99"/>
      <c r="AI1260" s="99"/>
      <c r="AJ1260" s="99"/>
      <c r="AK1260" s="99"/>
      <c r="AL1260" s="99"/>
      <c r="AM1260" s="99"/>
      <c r="AN1260" s="99"/>
      <c r="AO1260" s="99"/>
      <c r="AP1260" s="99"/>
      <c r="AQ1260" s="99"/>
      <c r="AR1260" s="99"/>
      <c r="AS1260" s="99"/>
      <c r="AT1260" s="99"/>
      <c r="AU1260" s="99"/>
      <c r="AV1260" s="99"/>
      <c r="AW1260" s="99"/>
      <c r="AX1260" s="99"/>
      <c r="AY1260" s="99"/>
      <c r="AZ1260" s="99"/>
      <c r="BA1260" s="99"/>
      <c r="BB1260" s="99"/>
      <c r="BC1260" s="99"/>
      <c r="BD1260" s="99"/>
      <c r="BE1260" s="99"/>
      <c r="BF1260" s="99"/>
    </row>
    <row r="1261" spans="1:58" x14ac:dyDescent="0.25">
      <c r="A1261" s="24"/>
      <c r="B1261" s="24"/>
      <c r="C1261" s="23"/>
      <c r="D1261" s="42"/>
      <c r="E1261" s="23"/>
      <c r="G1261" s="108"/>
      <c r="H1261" s="108"/>
      <c r="I1261" s="108"/>
      <c r="J1261" s="104"/>
      <c r="K1261" s="99"/>
      <c r="L1261" s="99"/>
      <c r="M1261" s="99"/>
      <c r="N1261" s="99"/>
      <c r="O1261" s="99"/>
      <c r="P1261" s="99"/>
      <c r="Q1261" s="99"/>
      <c r="R1261" s="99"/>
      <c r="S1261" s="99"/>
      <c r="T1261" s="99"/>
      <c r="U1261" s="99"/>
      <c r="V1261" s="99"/>
      <c r="W1261" s="99"/>
      <c r="X1261" s="99"/>
      <c r="Y1261" s="99"/>
      <c r="Z1261" s="99"/>
      <c r="AA1261" s="99"/>
      <c r="AB1261" s="99"/>
      <c r="AC1261" s="99"/>
      <c r="AD1261" s="99"/>
      <c r="AE1261" s="99"/>
      <c r="AF1261" s="99"/>
      <c r="AG1261" s="99"/>
      <c r="AH1261" s="99"/>
      <c r="AI1261" s="99"/>
      <c r="AJ1261" s="99"/>
      <c r="AK1261" s="99"/>
      <c r="AL1261" s="99"/>
      <c r="AM1261" s="99"/>
      <c r="AN1261" s="99"/>
      <c r="AO1261" s="99"/>
      <c r="AP1261" s="99"/>
      <c r="AQ1261" s="99"/>
      <c r="AR1261" s="99"/>
      <c r="AS1261" s="99"/>
      <c r="AT1261" s="99"/>
      <c r="AU1261" s="99"/>
      <c r="AV1261" s="99"/>
      <c r="AW1261" s="99"/>
      <c r="AX1261" s="99"/>
      <c r="AY1261" s="99"/>
      <c r="AZ1261" s="99"/>
      <c r="BA1261" s="99"/>
      <c r="BB1261" s="99"/>
      <c r="BC1261" s="99"/>
      <c r="BD1261" s="99"/>
      <c r="BE1261" s="99"/>
      <c r="BF1261" s="99"/>
    </row>
    <row r="1262" spans="1:58" x14ac:dyDescent="0.25">
      <c r="A1262" s="24"/>
      <c r="B1262" s="24"/>
      <c r="C1262" s="23"/>
      <c r="D1262" s="42"/>
      <c r="E1262" s="23"/>
      <c r="G1262" s="108"/>
      <c r="H1262" s="108"/>
      <c r="I1262" s="108"/>
      <c r="J1262" s="104"/>
      <c r="K1262" s="99"/>
      <c r="L1262" s="99"/>
      <c r="M1262" s="99"/>
      <c r="N1262" s="99"/>
      <c r="O1262" s="99"/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  <c r="AA1262" s="99"/>
      <c r="AB1262" s="99"/>
      <c r="AC1262" s="99"/>
      <c r="AD1262" s="99"/>
      <c r="AE1262" s="99"/>
      <c r="AF1262" s="99"/>
      <c r="AG1262" s="99"/>
      <c r="AH1262" s="99"/>
      <c r="AI1262" s="99"/>
      <c r="AJ1262" s="99"/>
      <c r="AK1262" s="99"/>
      <c r="AL1262" s="99"/>
      <c r="AM1262" s="99"/>
      <c r="AN1262" s="99"/>
      <c r="AO1262" s="99"/>
      <c r="AP1262" s="99"/>
      <c r="AQ1262" s="99"/>
      <c r="AR1262" s="99"/>
      <c r="AS1262" s="99"/>
      <c r="AT1262" s="99"/>
      <c r="AU1262" s="99"/>
      <c r="AV1262" s="99"/>
      <c r="AW1262" s="99"/>
      <c r="AX1262" s="99"/>
      <c r="AY1262" s="99"/>
      <c r="AZ1262" s="99"/>
      <c r="BA1262" s="99"/>
      <c r="BB1262" s="99"/>
      <c r="BC1262" s="99"/>
      <c r="BD1262" s="99"/>
      <c r="BE1262" s="99"/>
      <c r="BF1262" s="99"/>
    </row>
    <row r="1263" spans="1:58" x14ac:dyDescent="0.25">
      <c r="A1263" s="24"/>
      <c r="B1263" s="24"/>
      <c r="C1263" s="23"/>
      <c r="D1263" s="42"/>
      <c r="E1263" s="23"/>
      <c r="G1263" s="108"/>
      <c r="H1263" s="108"/>
      <c r="I1263" s="108"/>
      <c r="J1263" s="104"/>
      <c r="K1263" s="99"/>
      <c r="L1263" s="99"/>
      <c r="M1263" s="99"/>
      <c r="N1263" s="99"/>
      <c r="O1263" s="99"/>
      <c r="P1263" s="99"/>
      <c r="Q1263" s="99"/>
      <c r="R1263" s="99"/>
      <c r="S1263" s="99"/>
      <c r="T1263" s="99"/>
      <c r="U1263" s="99"/>
      <c r="V1263" s="99"/>
      <c r="W1263" s="99"/>
      <c r="X1263" s="99"/>
      <c r="Y1263" s="99"/>
      <c r="Z1263" s="99"/>
      <c r="AA1263" s="99"/>
      <c r="AB1263" s="99"/>
      <c r="AC1263" s="99"/>
      <c r="AD1263" s="99"/>
      <c r="AE1263" s="99"/>
      <c r="AF1263" s="99"/>
      <c r="AG1263" s="99"/>
      <c r="AH1263" s="99"/>
      <c r="AI1263" s="99"/>
      <c r="AJ1263" s="99"/>
      <c r="AK1263" s="99"/>
      <c r="AL1263" s="99"/>
      <c r="AM1263" s="99"/>
      <c r="AN1263" s="99"/>
      <c r="AO1263" s="99"/>
      <c r="AP1263" s="99"/>
      <c r="AQ1263" s="99"/>
      <c r="AR1263" s="99"/>
      <c r="AS1263" s="99"/>
      <c r="AT1263" s="99"/>
      <c r="AU1263" s="99"/>
      <c r="AV1263" s="99"/>
      <c r="AW1263" s="99"/>
      <c r="AX1263" s="99"/>
      <c r="AY1263" s="99"/>
      <c r="AZ1263" s="99"/>
      <c r="BA1263" s="99"/>
      <c r="BB1263" s="99"/>
      <c r="BC1263" s="99"/>
      <c r="BD1263" s="99"/>
      <c r="BE1263" s="99"/>
      <c r="BF1263" s="99"/>
    </row>
    <row r="1264" spans="1:58" x14ac:dyDescent="0.25">
      <c r="A1264" s="24"/>
      <c r="B1264" s="24"/>
      <c r="C1264" s="23"/>
      <c r="D1264" s="42"/>
      <c r="E1264" s="23"/>
      <c r="G1264" s="108"/>
      <c r="H1264" s="108"/>
      <c r="I1264" s="108"/>
      <c r="J1264" s="104"/>
      <c r="K1264" s="99"/>
      <c r="L1264" s="99"/>
      <c r="M1264" s="99"/>
      <c r="N1264" s="99"/>
      <c r="O1264" s="99"/>
      <c r="P1264" s="99"/>
      <c r="Q1264" s="99"/>
      <c r="R1264" s="99"/>
      <c r="S1264" s="99"/>
      <c r="T1264" s="99"/>
      <c r="U1264" s="99"/>
      <c r="V1264" s="99"/>
      <c r="W1264" s="99"/>
      <c r="X1264" s="99"/>
      <c r="Y1264" s="99"/>
      <c r="Z1264" s="99"/>
      <c r="AA1264" s="99"/>
      <c r="AB1264" s="99"/>
      <c r="AC1264" s="99"/>
      <c r="AD1264" s="99"/>
      <c r="AE1264" s="99"/>
      <c r="AF1264" s="99"/>
      <c r="AG1264" s="99"/>
      <c r="AH1264" s="99"/>
      <c r="AI1264" s="99"/>
      <c r="AJ1264" s="99"/>
      <c r="AK1264" s="99"/>
      <c r="AL1264" s="99"/>
      <c r="AM1264" s="99"/>
      <c r="AN1264" s="99"/>
      <c r="AO1264" s="99"/>
      <c r="AP1264" s="99"/>
      <c r="AQ1264" s="99"/>
      <c r="AR1264" s="99"/>
      <c r="AS1264" s="99"/>
      <c r="AT1264" s="99"/>
      <c r="AU1264" s="99"/>
      <c r="AV1264" s="99"/>
      <c r="AW1264" s="99"/>
      <c r="AX1264" s="99"/>
      <c r="AY1264" s="99"/>
      <c r="AZ1264" s="99"/>
      <c r="BA1264" s="99"/>
      <c r="BB1264" s="99"/>
      <c r="BC1264" s="99"/>
      <c r="BD1264" s="99"/>
      <c r="BE1264" s="99"/>
      <c r="BF1264" s="99"/>
    </row>
    <row r="1265" spans="1:58" x14ac:dyDescent="0.25">
      <c r="A1265" s="24"/>
      <c r="B1265" s="24"/>
      <c r="C1265" s="23"/>
      <c r="D1265" s="42"/>
      <c r="E1265" s="23"/>
      <c r="G1265" s="108"/>
      <c r="H1265" s="108"/>
      <c r="I1265" s="108"/>
      <c r="J1265" s="104"/>
      <c r="K1265" s="99"/>
      <c r="L1265" s="99"/>
      <c r="M1265" s="99"/>
      <c r="N1265" s="99"/>
      <c r="O1265" s="99"/>
      <c r="P1265" s="99"/>
      <c r="Q1265" s="99"/>
      <c r="R1265" s="99"/>
      <c r="S1265" s="99"/>
      <c r="T1265" s="99"/>
      <c r="U1265" s="99"/>
      <c r="V1265" s="99"/>
      <c r="W1265" s="99"/>
      <c r="X1265" s="99"/>
      <c r="Y1265" s="99"/>
      <c r="Z1265" s="99"/>
      <c r="AA1265" s="99"/>
      <c r="AB1265" s="99"/>
      <c r="AC1265" s="99"/>
      <c r="AD1265" s="99"/>
      <c r="AE1265" s="99"/>
      <c r="AF1265" s="99"/>
      <c r="AG1265" s="99"/>
      <c r="AH1265" s="99"/>
      <c r="AI1265" s="99"/>
      <c r="AJ1265" s="99"/>
      <c r="AK1265" s="99"/>
      <c r="AL1265" s="99"/>
      <c r="AM1265" s="99"/>
      <c r="AN1265" s="99"/>
      <c r="AO1265" s="99"/>
      <c r="AP1265" s="99"/>
      <c r="AQ1265" s="99"/>
      <c r="AR1265" s="99"/>
      <c r="AS1265" s="99"/>
      <c r="AT1265" s="99"/>
      <c r="AU1265" s="99"/>
      <c r="AV1265" s="99"/>
      <c r="AW1265" s="99"/>
      <c r="AX1265" s="99"/>
      <c r="AY1265" s="99"/>
      <c r="AZ1265" s="99"/>
      <c r="BA1265" s="99"/>
      <c r="BB1265" s="99"/>
      <c r="BC1265" s="99"/>
      <c r="BD1265" s="99"/>
      <c r="BE1265" s="99"/>
      <c r="BF1265" s="99"/>
    </row>
    <row r="1266" spans="1:58" x14ac:dyDescent="0.25">
      <c r="A1266" s="24"/>
      <c r="B1266" s="24"/>
      <c r="C1266" s="23"/>
      <c r="D1266" s="42"/>
      <c r="E1266" s="23"/>
      <c r="G1266" s="108"/>
      <c r="H1266" s="108"/>
      <c r="I1266" s="108"/>
      <c r="J1266" s="104"/>
      <c r="K1266" s="99"/>
      <c r="L1266" s="99"/>
      <c r="M1266" s="99"/>
      <c r="N1266" s="99"/>
      <c r="O1266" s="99"/>
      <c r="P1266" s="99"/>
      <c r="Q1266" s="99"/>
      <c r="R1266" s="99"/>
      <c r="S1266" s="99"/>
      <c r="T1266" s="99"/>
      <c r="U1266" s="99"/>
      <c r="V1266" s="99"/>
      <c r="W1266" s="99"/>
      <c r="X1266" s="99"/>
      <c r="Y1266" s="99"/>
      <c r="Z1266" s="99"/>
      <c r="AA1266" s="99"/>
      <c r="AB1266" s="99"/>
      <c r="AC1266" s="99"/>
      <c r="AD1266" s="99"/>
      <c r="AE1266" s="99"/>
      <c r="AF1266" s="99"/>
      <c r="AG1266" s="99"/>
      <c r="AH1266" s="99"/>
      <c r="AI1266" s="99"/>
      <c r="AJ1266" s="99"/>
      <c r="AK1266" s="99"/>
      <c r="AL1266" s="99"/>
      <c r="AM1266" s="99"/>
      <c r="AN1266" s="99"/>
      <c r="AO1266" s="99"/>
      <c r="AP1266" s="99"/>
      <c r="AQ1266" s="99"/>
      <c r="AR1266" s="99"/>
      <c r="AS1266" s="99"/>
      <c r="AT1266" s="99"/>
      <c r="AU1266" s="99"/>
      <c r="AV1266" s="99"/>
      <c r="AW1266" s="99"/>
      <c r="AX1266" s="99"/>
      <c r="AY1266" s="99"/>
      <c r="AZ1266" s="99"/>
      <c r="BA1266" s="99"/>
      <c r="BB1266" s="99"/>
      <c r="BC1266" s="99"/>
      <c r="BD1266" s="99"/>
      <c r="BE1266" s="99"/>
      <c r="BF1266" s="99"/>
    </row>
    <row r="1267" spans="1:58" x14ac:dyDescent="0.25">
      <c r="A1267" s="24"/>
      <c r="B1267" s="24"/>
      <c r="C1267" s="23"/>
      <c r="D1267" s="42"/>
      <c r="E1267" s="23"/>
      <c r="G1267" s="108"/>
      <c r="H1267" s="108"/>
      <c r="I1267" s="108"/>
      <c r="J1267" s="104"/>
      <c r="K1267" s="99"/>
      <c r="L1267" s="99"/>
      <c r="M1267" s="99"/>
      <c r="N1267" s="99"/>
      <c r="O1267" s="99"/>
      <c r="P1267" s="99"/>
      <c r="Q1267" s="99"/>
      <c r="R1267" s="99"/>
      <c r="S1267" s="99"/>
      <c r="T1267" s="99"/>
      <c r="U1267" s="99"/>
      <c r="V1267" s="99"/>
      <c r="W1267" s="99"/>
      <c r="X1267" s="99"/>
      <c r="Y1267" s="99"/>
      <c r="Z1267" s="99"/>
      <c r="AA1267" s="99"/>
      <c r="AB1267" s="99"/>
      <c r="AC1267" s="99"/>
      <c r="AD1267" s="99"/>
      <c r="AE1267" s="99"/>
      <c r="AF1267" s="99"/>
      <c r="AG1267" s="99"/>
      <c r="AH1267" s="99"/>
      <c r="AI1267" s="99"/>
      <c r="AJ1267" s="99"/>
      <c r="AK1267" s="99"/>
      <c r="AL1267" s="99"/>
      <c r="AM1267" s="99"/>
      <c r="AN1267" s="99"/>
      <c r="AO1267" s="99"/>
      <c r="AP1267" s="99"/>
      <c r="AQ1267" s="99"/>
      <c r="AR1267" s="99"/>
      <c r="AS1267" s="99"/>
      <c r="AT1267" s="99"/>
      <c r="AU1267" s="99"/>
      <c r="AV1267" s="99"/>
      <c r="AW1267" s="99"/>
      <c r="AX1267" s="99"/>
      <c r="AY1267" s="99"/>
      <c r="AZ1267" s="99"/>
      <c r="BA1267" s="99"/>
      <c r="BB1267" s="99"/>
      <c r="BC1267" s="99"/>
      <c r="BD1267" s="99"/>
      <c r="BE1267" s="99"/>
      <c r="BF1267" s="99"/>
    </row>
    <row r="1268" spans="1:58" x14ac:dyDescent="0.25">
      <c r="A1268" s="24"/>
      <c r="B1268" s="24"/>
      <c r="C1268" s="23"/>
      <c r="D1268" s="42"/>
      <c r="E1268" s="23"/>
      <c r="G1268" s="108"/>
      <c r="H1268" s="108"/>
      <c r="I1268" s="108"/>
      <c r="J1268" s="104"/>
      <c r="K1268" s="99"/>
      <c r="L1268" s="99"/>
      <c r="M1268" s="99"/>
      <c r="N1268" s="99"/>
      <c r="O1268" s="99"/>
      <c r="P1268" s="99"/>
      <c r="Q1268" s="99"/>
      <c r="R1268" s="99"/>
      <c r="S1268" s="99"/>
      <c r="T1268" s="99"/>
      <c r="U1268" s="99"/>
      <c r="V1268" s="99"/>
      <c r="W1268" s="99"/>
      <c r="X1268" s="99"/>
      <c r="Y1268" s="99"/>
      <c r="Z1268" s="99"/>
      <c r="AA1268" s="99"/>
      <c r="AB1268" s="99"/>
      <c r="AC1268" s="99"/>
      <c r="AD1268" s="99"/>
      <c r="AE1268" s="99"/>
      <c r="AF1268" s="99"/>
      <c r="AG1268" s="99"/>
      <c r="AH1268" s="99"/>
      <c r="AI1268" s="99"/>
      <c r="AJ1268" s="99"/>
      <c r="AK1268" s="99"/>
      <c r="AL1268" s="99"/>
      <c r="AM1268" s="99"/>
      <c r="AN1268" s="99"/>
      <c r="AO1268" s="99"/>
      <c r="AP1268" s="99"/>
      <c r="AQ1268" s="99"/>
      <c r="AR1268" s="99"/>
      <c r="AS1268" s="99"/>
      <c r="AT1268" s="99"/>
      <c r="AU1268" s="99"/>
      <c r="AV1268" s="99"/>
      <c r="AW1268" s="99"/>
      <c r="AX1268" s="99"/>
      <c r="AY1268" s="99"/>
      <c r="AZ1268" s="99"/>
      <c r="BA1268" s="99"/>
      <c r="BB1268" s="99"/>
      <c r="BC1268" s="99"/>
      <c r="BD1268" s="99"/>
      <c r="BE1268" s="99"/>
      <c r="BF1268" s="99"/>
    </row>
    <row r="1269" spans="1:58" x14ac:dyDescent="0.25">
      <c r="A1269" s="24"/>
      <c r="B1269" s="24"/>
      <c r="C1269" s="23"/>
      <c r="D1269" s="42"/>
      <c r="E1269" s="23"/>
      <c r="G1269" s="108"/>
      <c r="H1269" s="108"/>
      <c r="I1269" s="108"/>
      <c r="J1269" s="104"/>
      <c r="K1269" s="99"/>
      <c r="L1269" s="99"/>
      <c r="M1269" s="99"/>
      <c r="N1269" s="99"/>
      <c r="O1269" s="99"/>
      <c r="P1269" s="99"/>
      <c r="Q1269" s="99"/>
      <c r="R1269" s="99"/>
      <c r="S1269" s="99"/>
      <c r="T1269" s="99"/>
      <c r="U1269" s="99"/>
      <c r="V1269" s="99"/>
      <c r="W1269" s="99"/>
      <c r="X1269" s="99"/>
      <c r="Y1269" s="99"/>
      <c r="Z1269" s="99"/>
      <c r="AA1269" s="99"/>
      <c r="AB1269" s="99"/>
      <c r="AC1269" s="99"/>
      <c r="AD1269" s="99"/>
      <c r="AE1269" s="99"/>
      <c r="AF1269" s="99"/>
      <c r="AG1269" s="99"/>
      <c r="AH1269" s="99"/>
      <c r="AI1269" s="99"/>
      <c r="AJ1269" s="99"/>
      <c r="AK1269" s="99"/>
      <c r="AL1269" s="99"/>
      <c r="AM1269" s="99"/>
      <c r="AN1269" s="99"/>
      <c r="AO1269" s="99"/>
      <c r="AP1269" s="99"/>
      <c r="AQ1269" s="99"/>
      <c r="AR1269" s="99"/>
      <c r="AS1269" s="99"/>
      <c r="AT1269" s="99"/>
      <c r="AU1269" s="99"/>
      <c r="AV1269" s="99"/>
      <c r="AW1269" s="99"/>
      <c r="AX1269" s="99"/>
      <c r="AY1269" s="99"/>
      <c r="AZ1269" s="99"/>
      <c r="BA1269" s="99"/>
      <c r="BB1269" s="99"/>
      <c r="BC1269" s="99"/>
      <c r="BD1269" s="99"/>
      <c r="BE1269" s="99"/>
      <c r="BF1269" s="99"/>
    </row>
    <row r="1270" spans="1:58" x14ac:dyDescent="0.25">
      <c r="A1270" s="24"/>
      <c r="B1270" s="24"/>
      <c r="C1270" s="23"/>
      <c r="D1270" s="42"/>
      <c r="E1270" s="23"/>
      <c r="G1270" s="108"/>
      <c r="H1270" s="108"/>
      <c r="I1270" s="108"/>
      <c r="J1270" s="104"/>
      <c r="K1270" s="99"/>
      <c r="L1270" s="99"/>
      <c r="M1270" s="99"/>
      <c r="N1270" s="99"/>
      <c r="O1270" s="99"/>
      <c r="P1270" s="99"/>
      <c r="Q1270" s="99"/>
      <c r="R1270" s="99"/>
      <c r="S1270" s="99"/>
      <c r="T1270" s="99"/>
      <c r="U1270" s="99"/>
      <c r="V1270" s="99"/>
      <c r="W1270" s="99"/>
      <c r="X1270" s="99"/>
      <c r="Y1270" s="99"/>
      <c r="Z1270" s="99"/>
      <c r="AA1270" s="99"/>
      <c r="AB1270" s="99"/>
      <c r="AC1270" s="99"/>
      <c r="AD1270" s="99"/>
      <c r="AE1270" s="99"/>
      <c r="AF1270" s="99"/>
      <c r="AG1270" s="99"/>
      <c r="AH1270" s="99"/>
      <c r="AI1270" s="99"/>
      <c r="AJ1270" s="99"/>
      <c r="AK1270" s="99"/>
      <c r="AL1270" s="99"/>
      <c r="AM1270" s="99"/>
      <c r="AN1270" s="99"/>
      <c r="AO1270" s="99"/>
      <c r="AP1270" s="99"/>
      <c r="AQ1270" s="99"/>
      <c r="AR1270" s="99"/>
      <c r="AS1270" s="99"/>
      <c r="AT1270" s="99"/>
      <c r="AU1270" s="99"/>
      <c r="AV1270" s="99"/>
      <c r="AW1270" s="99"/>
      <c r="AX1270" s="99"/>
      <c r="AY1270" s="99"/>
      <c r="AZ1270" s="99"/>
      <c r="BA1270" s="99"/>
      <c r="BB1270" s="99"/>
      <c r="BC1270" s="99"/>
      <c r="BD1270" s="99"/>
      <c r="BE1270" s="99"/>
      <c r="BF1270" s="99"/>
    </row>
    <row r="1271" spans="1:58" x14ac:dyDescent="0.25">
      <c r="A1271" s="24"/>
      <c r="B1271" s="24"/>
      <c r="C1271" s="23"/>
      <c r="D1271" s="42"/>
      <c r="E1271" s="23"/>
      <c r="G1271" s="108"/>
      <c r="H1271" s="108"/>
      <c r="I1271" s="108"/>
      <c r="J1271" s="104"/>
      <c r="K1271" s="99"/>
      <c r="L1271" s="99"/>
      <c r="M1271" s="99"/>
      <c r="N1271" s="99"/>
      <c r="O1271" s="99"/>
      <c r="P1271" s="99"/>
      <c r="Q1271" s="99"/>
      <c r="R1271" s="99"/>
      <c r="S1271" s="99"/>
      <c r="T1271" s="99"/>
      <c r="U1271" s="99"/>
      <c r="V1271" s="99"/>
      <c r="W1271" s="99"/>
      <c r="X1271" s="99"/>
      <c r="Y1271" s="99"/>
      <c r="Z1271" s="99"/>
      <c r="AA1271" s="99"/>
      <c r="AB1271" s="99"/>
      <c r="AC1271" s="99"/>
      <c r="AD1271" s="99"/>
      <c r="AE1271" s="99"/>
      <c r="AF1271" s="99"/>
      <c r="AG1271" s="99"/>
      <c r="AH1271" s="99"/>
      <c r="AI1271" s="99"/>
      <c r="AJ1271" s="99"/>
      <c r="AK1271" s="99"/>
      <c r="AL1271" s="99"/>
      <c r="AM1271" s="99"/>
      <c r="AN1271" s="99"/>
      <c r="AO1271" s="99"/>
      <c r="AP1271" s="99"/>
      <c r="AQ1271" s="99"/>
      <c r="AR1271" s="99"/>
      <c r="AS1271" s="99"/>
      <c r="AT1271" s="99"/>
      <c r="AU1271" s="99"/>
      <c r="AV1271" s="99"/>
      <c r="AW1271" s="99"/>
      <c r="AX1271" s="99"/>
      <c r="AY1271" s="99"/>
      <c r="AZ1271" s="99"/>
      <c r="BA1271" s="99"/>
      <c r="BB1271" s="99"/>
      <c r="BC1271" s="99"/>
      <c r="BD1271" s="99"/>
      <c r="BE1271" s="99"/>
      <c r="BF1271" s="99"/>
    </row>
    <row r="1272" spans="1:58" x14ac:dyDescent="0.25">
      <c r="A1272" s="24"/>
      <c r="B1272" s="24"/>
      <c r="C1272" s="23"/>
      <c r="D1272" s="42"/>
      <c r="E1272" s="23"/>
      <c r="G1272" s="108"/>
      <c r="H1272" s="108"/>
      <c r="I1272" s="108"/>
      <c r="J1272" s="104"/>
      <c r="K1272" s="99"/>
      <c r="L1272" s="99"/>
      <c r="M1272" s="99"/>
      <c r="N1272" s="99"/>
      <c r="O1272" s="99"/>
      <c r="P1272" s="99"/>
      <c r="Q1272" s="99"/>
      <c r="R1272" s="99"/>
      <c r="S1272" s="99"/>
      <c r="T1272" s="99"/>
      <c r="U1272" s="99"/>
      <c r="V1272" s="99"/>
      <c r="W1272" s="99"/>
      <c r="X1272" s="99"/>
      <c r="Y1272" s="99"/>
      <c r="Z1272" s="99"/>
      <c r="AA1272" s="99"/>
      <c r="AB1272" s="99"/>
      <c r="AC1272" s="99"/>
      <c r="AD1272" s="99"/>
      <c r="AE1272" s="99"/>
      <c r="AF1272" s="99"/>
      <c r="AG1272" s="99"/>
      <c r="AH1272" s="99"/>
      <c r="AI1272" s="99"/>
      <c r="AJ1272" s="99"/>
      <c r="AK1272" s="99"/>
      <c r="AL1272" s="99"/>
      <c r="AM1272" s="99"/>
      <c r="AN1272" s="99"/>
      <c r="AO1272" s="99"/>
      <c r="AP1272" s="99"/>
      <c r="AQ1272" s="99"/>
      <c r="AR1272" s="99"/>
      <c r="AS1272" s="99"/>
      <c r="AT1272" s="99"/>
      <c r="AU1272" s="99"/>
      <c r="AV1272" s="99"/>
      <c r="AW1272" s="99"/>
      <c r="AX1272" s="99"/>
      <c r="AY1272" s="99"/>
      <c r="AZ1272" s="99"/>
      <c r="BA1272" s="99"/>
      <c r="BB1272" s="99"/>
      <c r="BC1272" s="99"/>
      <c r="BD1272" s="99"/>
      <c r="BE1272" s="99"/>
      <c r="BF1272" s="99"/>
    </row>
    <row r="1273" spans="1:58" x14ac:dyDescent="0.25">
      <c r="A1273" s="24"/>
      <c r="B1273" s="24"/>
      <c r="C1273" s="23"/>
      <c r="D1273" s="42"/>
      <c r="E1273" s="23"/>
      <c r="G1273" s="108"/>
      <c r="H1273" s="108"/>
      <c r="I1273" s="108"/>
      <c r="J1273" s="104"/>
      <c r="K1273" s="99"/>
      <c r="L1273" s="99"/>
      <c r="M1273" s="99"/>
      <c r="N1273" s="99"/>
      <c r="O1273" s="99"/>
      <c r="P1273" s="99"/>
      <c r="Q1273" s="99"/>
      <c r="R1273" s="99"/>
      <c r="S1273" s="99"/>
      <c r="T1273" s="99"/>
      <c r="U1273" s="99"/>
      <c r="V1273" s="99"/>
      <c r="W1273" s="99"/>
      <c r="X1273" s="99"/>
      <c r="Y1273" s="99"/>
      <c r="Z1273" s="99"/>
      <c r="AA1273" s="99"/>
      <c r="AB1273" s="99"/>
      <c r="AC1273" s="99"/>
      <c r="AD1273" s="99"/>
      <c r="AE1273" s="99"/>
      <c r="AF1273" s="99"/>
      <c r="AG1273" s="99"/>
      <c r="AH1273" s="99"/>
      <c r="AI1273" s="99"/>
      <c r="AJ1273" s="99"/>
      <c r="AK1273" s="99"/>
      <c r="AL1273" s="99"/>
      <c r="AM1273" s="99"/>
      <c r="AN1273" s="99"/>
      <c r="AO1273" s="99"/>
      <c r="AP1273" s="99"/>
      <c r="AQ1273" s="99"/>
      <c r="AR1273" s="99"/>
      <c r="AS1273" s="99"/>
      <c r="AT1273" s="99"/>
      <c r="AU1273" s="99"/>
      <c r="AV1273" s="99"/>
      <c r="AW1273" s="99"/>
      <c r="AX1273" s="99"/>
      <c r="AY1273" s="99"/>
      <c r="AZ1273" s="99"/>
      <c r="BA1273" s="99"/>
      <c r="BB1273" s="99"/>
      <c r="BC1273" s="99"/>
      <c r="BD1273" s="99"/>
      <c r="BE1273" s="99"/>
      <c r="BF1273" s="99"/>
    </row>
    <row r="1274" spans="1:58" x14ac:dyDescent="0.25">
      <c r="A1274" s="24"/>
      <c r="B1274" s="24"/>
      <c r="C1274" s="23"/>
      <c r="D1274" s="42"/>
      <c r="E1274" s="23"/>
      <c r="G1274" s="108"/>
      <c r="H1274" s="108"/>
      <c r="I1274" s="108"/>
      <c r="J1274" s="104"/>
      <c r="K1274" s="99"/>
      <c r="L1274" s="99"/>
      <c r="M1274" s="99"/>
      <c r="N1274" s="99"/>
      <c r="O1274" s="99"/>
      <c r="P1274" s="99"/>
      <c r="Q1274" s="99"/>
      <c r="R1274" s="99"/>
      <c r="S1274" s="99"/>
      <c r="T1274" s="99"/>
      <c r="U1274" s="99"/>
      <c r="V1274" s="99"/>
      <c r="W1274" s="99"/>
      <c r="X1274" s="99"/>
      <c r="Y1274" s="99"/>
      <c r="Z1274" s="99"/>
      <c r="AA1274" s="99"/>
      <c r="AB1274" s="99"/>
      <c r="AC1274" s="99"/>
      <c r="AD1274" s="99"/>
      <c r="AE1274" s="99"/>
      <c r="AF1274" s="99"/>
      <c r="AG1274" s="99"/>
      <c r="AH1274" s="99"/>
      <c r="AI1274" s="99"/>
      <c r="AJ1274" s="99"/>
      <c r="AK1274" s="99"/>
      <c r="AL1274" s="99"/>
      <c r="AM1274" s="99"/>
      <c r="AN1274" s="99"/>
      <c r="AO1274" s="99"/>
      <c r="AP1274" s="99"/>
      <c r="AQ1274" s="99"/>
      <c r="AR1274" s="99"/>
      <c r="AS1274" s="99"/>
      <c r="AT1274" s="99"/>
      <c r="AU1274" s="99"/>
      <c r="AV1274" s="99"/>
      <c r="AW1274" s="99"/>
      <c r="AX1274" s="99"/>
      <c r="AY1274" s="99"/>
      <c r="AZ1274" s="99"/>
      <c r="BA1274" s="99"/>
      <c r="BB1274" s="99"/>
      <c r="BC1274" s="99"/>
      <c r="BD1274" s="99"/>
      <c r="BE1274" s="99"/>
      <c r="BF1274" s="99"/>
    </row>
    <row r="1275" spans="1:58" x14ac:dyDescent="0.25">
      <c r="A1275" s="24"/>
      <c r="B1275" s="24"/>
      <c r="C1275" s="23"/>
      <c r="D1275" s="42"/>
      <c r="E1275" s="23"/>
      <c r="G1275" s="108"/>
      <c r="H1275" s="108"/>
      <c r="I1275" s="108"/>
      <c r="J1275" s="104"/>
      <c r="K1275" s="99"/>
      <c r="L1275" s="99"/>
      <c r="M1275" s="99"/>
      <c r="N1275" s="99"/>
      <c r="O1275" s="99"/>
      <c r="P1275" s="99"/>
      <c r="Q1275" s="99"/>
      <c r="R1275" s="99"/>
      <c r="S1275" s="99"/>
      <c r="T1275" s="99"/>
      <c r="U1275" s="99"/>
      <c r="V1275" s="99"/>
      <c r="W1275" s="99"/>
      <c r="X1275" s="99"/>
      <c r="Y1275" s="99"/>
      <c r="Z1275" s="99"/>
      <c r="AA1275" s="99"/>
      <c r="AB1275" s="99"/>
      <c r="AC1275" s="99"/>
      <c r="AD1275" s="99"/>
      <c r="AE1275" s="99"/>
      <c r="AF1275" s="99"/>
      <c r="AG1275" s="99"/>
      <c r="AH1275" s="99"/>
      <c r="AI1275" s="99"/>
      <c r="AJ1275" s="99"/>
      <c r="AK1275" s="99"/>
      <c r="AL1275" s="99"/>
      <c r="AM1275" s="99"/>
      <c r="AN1275" s="99"/>
      <c r="AO1275" s="99"/>
      <c r="AP1275" s="99"/>
      <c r="AQ1275" s="99"/>
      <c r="AR1275" s="99"/>
      <c r="AS1275" s="99"/>
      <c r="AT1275" s="99"/>
      <c r="AU1275" s="99"/>
      <c r="AV1275" s="99"/>
      <c r="AW1275" s="99"/>
      <c r="AX1275" s="99"/>
      <c r="AY1275" s="99"/>
      <c r="AZ1275" s="99"/>
      <c r="BA1275" s="99"/>
      <c r="BB1275" s="99"/>
      <c r="BC1275" s="99"/>
      <c r="BD1275" s="99"/>
      <c r="BE1275" s="99"/>
      <c r="BF1275" s="99"/>
    </row>
    <row r="1276" spans="1:58" x14ac:dyDescent="0.25">
      <c r="A1276" s="24"/>
      <c r="B1276" s="24"/>
      <c r="C1276" s="23"/>
      <c r="D1276" s="42"/>
      <c r="E1276" s="23"/>
      <c r="G1276" s="108"/>
      <c r="H1276" s="108"/>
      <c r="I1276" s="108"/>
      <c r="J1276" s="104"/>
      <c r="K1276" s="99"/>
      <c r="L1276" s="99"/>
      <c r="M1276" s="99"/>
      <c r="N1276" s="99"/>
      <c r="O1276" s="99"/>
      <c r="P1276" s="99"/>
      <c r="Q1276" s="99"/>
      <c r="R1276" s="99"/>
      <c r="S1276" s="99"/>
      <c r="T1276" s="99"/>
      <c r="U1276" s="99"/>
      <c r="V1276" s="99"/>
      <c r="W1276" s="99"/>
      <c r="X1276" s="99"/>
      <c r="Y1276" s="99"/>
      <c r="Z1276" s="99"/>
      <c r="AA1276" s="99"/>
      <c r="AB1276" s="99"/>
      <c r="AC1276" s="99"/>
      <c r="AD1276" s="99"/>
      <c r="AE1276" s="99"/>
      <c r="AF1276" s="99"/>
      <c r="AG1276" s="99"/>
      <c r="AH1276" s="99"/>
      <c r="AI1276" s="99"/>
      <c r="AJ1276" s="99"/>
      <c r="AK1276" s="99"/>
      <c r="AL1276" s="99"/>
      <c r="AM1276" s="99"/>
      <c r="AN1276" s="99"/>
      <c r="AO1276" s="99"/>
      <c r="AP1276" s="99"/>
      <c r="AQ1276" s="99"/>
      <c r="AR1276" s="99"/>
      <c r="AS1276" s="99"/>
      <c r="AT1276" s="99"/>
      <c r="AU1276" s="99"/>
      <c r="AV1276" s="99"/>
      <c r="AW1276" s="99"/>
      <c r="AX1276" s="99"/>
      <c r="AY1276" s="99"/>
      <c r="AZ1276" s="99"/>
      <c r="BA1276" s="99"/>
      <c r="BB1276" s="99"/>
      <c r="BC1276" s="99"/>
      <c r="BD1276" s="99"/>
      <c r="BE1276" s="99"/>
      <c r="BF1276" s="99"/>
    </row>
    <row r="1277" spans="1:58" x14ac:dyDescent="0.25">
      <c r="A1277" s="24"/>
      <c r="B1277" s="24"/>
      <c r="C1277" s="23"/>
      <c r="D1277" s="42"/>
      <c r="E1277" s="23"/>
      <c r="G1277" s="108"/>
      <c r="H1277" s="108"/>
      <c r="I1277" s="108"/>
      <c r="J1277" s="104"/>
      <c r="K1277" s="99"/>
      <c r="L1277" s="99"/>
      <c r="M1277" s="99"/>
      <c r="N1277" s="99"/>
      <c r="O1277" s="99"/>
      <c r="P1277" s="99"/>
      <c r="Q1277" s="99"/>
      <c r="R1277" s="99"/>
      <c r="S1277" s="99"/>
      <c r="T1277" s="99"/>
      <c r="U1277" s="99"/>
      <c r="V1277" s="99"/>
      <c r="W1277" s="99"/>
      <c r="X1277" s="99"/>
      <c r="Y1277" s="99"/>
      <c r="Z1277" s="99"/>
      <c r="AA1277" s="99"/>
      <c r="AB1277" s="99"/>
      <c r="AC1277" s="99"/>
      <c r="AD1277" s="99"/>
      <c r="AE1277" s="99"/>
      <c r="AF1277" s="99"/>
      <c r="AG1277" s="99"/>
      <c r="AH1277" s="99"/>
      <c r="AI1277" s="99"/>
      <c r="AJ1277" s="99"/>
      <c r="AK1277" s="99"/>
      <c r="AL1277" s="99"/>
      <c r="AM1277" s="99"/>
      <c r="AN1277" s="99"/>
      <c r="AO1277" s="99"/>
      <c r="AP1277" s="99"/>
      <c r="AQ1277" s="99"/>
      <c r="AR1277" s="99"/>
      <c r="AS1277" s="99"/>
      <c r="AT1277" s="99"/>
      <c r="AU1277" s="99"/>
      <c r="AV1277" s="99"/>
      <c r="AW1277" s="99"/>
      <c r="AX1277" s="99"/>
      <c r="AY1277" s="99"/>
      <c r="AZ1277" s="99"/>
      <c r="BA1277" s="99"/>
      <c r="BB1277" s="99"/>
      <c r="BC1277" s="99"/>
      <c r="BD1277" s="99"/>
      <c r="BE1277" s="99"/>
      <c r="BF1277" s="99"/>
    </row>
    <row r="1278" spans="1:58" x14ac:dyDescent="0.25">
      <c r="A1278" s="24"/>
      <c r="B1278" s="24"/>
      <c r="C1278" s="23"/>
      <c r="D1278" s="42"/>
      <c r="E1278" s="23"/>
      <c r="G1278" s="108"/>
      <c r="H1278" s="108"/>
      <c r="I1278" s="108"/>
      <c r="J1278" s="104"/>
      <c r="K1278" s="99"/>
      <c r="L1278" s="99"/>
      <c r="M1278" s="99"/>
      <c r="N1278" s="99"/>
      <c r="O1278" s="99"/>
      <c r="P1278" s="99"/>
      <c r="Q1278" s="99"/>
      <c r="R1278" s="99"/>
      <c r="S1278" s="99"/>
      <c r="T1278" s="99"/>
      <c r="U1278" s="99"/>
      <c r="V1278" s="99"/>
      <c r="W1278" s="99"/>
      <c r="X1278" s="99"/>
      <c r="Y1278" s="99"/>
      <c r="Z1278" s="99"/>
      <c r="AA1278" s="99"/>
      <c r="AB1278" s="99"/>
      <c r="AC1278" s="99"/>
      <c r="AD1278" s="99"/>
      <c r="AE1278" s="99"/>
      <c r="AF1278" s="99"/>
      <c r="AG1278" s="99"/>
      <c r="AH1278" s="99"/>
      <c r="AI1278" s="99"/>
      <c r="AJ1278" s="99"/>
      <c r="AK1278" s="99"/>
      <c r="AL1278" s="99"/>
      <c r="AM1278" s="99"/>
      <c r="AN1278" s="99"/>
      <c r="AO1278" s="99"/>
      <c r="AP1278" s="99"/>
      <c r="AQ1278" s="99"/>
      <c r="AR1278" s="99"/>
      <c r="AS1278" s="99"/>
      <c r="AT1278" s="99"/>
      <c r="AU1278" s="99"/>
      <c r="AV1278" s="99"/>
      <c r="AW1278" s="99"/>
      <c r="AX1278" s="99"/>
      <c r="AY1278" s="99"/>
      <c r="AZ1278" s="99"/>
      <c r="BA1278" s="99"/>
      <c r="BB1278" s="99"/>
      <c r="BC1278" s="99"/>
      <c r="BD1278" s="99"/>
      <c r="BE1278" s="99"/>
      <c r="BF1278" s="99"/>
    </row>
    <row r="1279" spans="1:58" x14ac:dyDescent="0.25">
      <c r="A1279" s="24"/>
      <c r="B1279" s="24"/>
      <c r="C1279" s="23"/>
      <c r="D1279" s="42"/>
      <c r="E1279" s="23"/>
      <c r="G1279" s="108"/>
      <c r="H1279" s="108"/>
      <c r="I1279" s="108"/>
      <c r="J1279" s="104"/>
      <c r="K1279" s="99"/>
      <c r="L1279" s="99"/>
      <c r="M1279" s="99"/>
      <c r="N1279" s="99"/>
      <c r="O1279" s="99"/>
      <c r="P1279" s="99"/>
      <c r="Q1279" s="99"/>
      <c r="R1279" s="99"/>
      <c r="S1279" s="99"/>
      <c r="T1279" s="99"/>
      <c r="U1279" s="99"/>
      <c r="V1279" s="99"/>
      <c r="W1279" s="99"/>
      <c r="X1279" s="99"/>
      <c r="Y1279" s="99"/>
      <c r="Z1279" s="99"/>
      <c r="AA1279" s="99"/>
      <c r="AB1279" s="99"/>
      <c r="AC1279" s="99"/>
      <c r="AD1279" s="99"/>
      <c r="AE1279" s="99"/>
      <c r="AF1279" s="99"/>
      <c r="AG1279" s="99"/>
      <c r="AH1279" s="99"/>
      <c r="AI1279" s="99"/>
      <c r="AJ1279" s="99"/>
      <c r="AK1279" s="99"/>
      <c r="AL1279" s="99"/>
      <c r="AM1279" s="99"/>
      <c r="AN1279" s="99"/>
      <c r="AO1279" s="99"/>
      <c r="AP1279" s="99"/>
      <c r="AQ1279" s="99"/>
      <c r="AR1279" s="99"/>
      <c r="AS1279" s="99"/>
      <c r="AT1279" s="99"/>
      <c r="AU1279" s="99"/>
      <c r="AV1279" s="99"/>
      <c r="AW1279" s="99"/>
      <c r="AX1279" s="99"/>
      <c r="AY1279" s="99"/>
      <c r="AZ1279" s="99"/>
      <c r="BA1279" s="99"/>
      <c r="BB1279" s="99"/>
      <c r="BC1279" s="99"/>
      <c r="BD1279" s="99"/>
      <c r="BE1279" s="99"/>
      <c r="BF1279" s="99"/>
    </row>
    <row r="1280" spans="1:58" x14ac:dyDescent="0.25">
      <c r="A1280" s="24"/>
      <c r="B1280" s="24"/>
      <c r="C1280" s="23"/>
      <c r="D1280" s="42"/>
      <c r="E1280" s="23"/>
      <c r="G1280" s="108"/>
      <c r="H1280" s="108"/>
      <c r="I1280" s="108"/>
      <c r="J1280" s="104"/>
      <c r="K1280" s="99"/>
      <c r="L1280" s="99"/>
      <c r="M1280" s="99"/>
      <c r="N1280" s="99"/>
      <c r="O1280" s="99"/>
      <c r="P1280" s="99"/>
      <c r="Q1280" s="99"/>
      <c r="R1280" s="99"/>
      <c r="S1280" s="99"/>
      <c r="T1280" s="99"/>
      <c r="U1280" s="99"/>
      <c r="V1280" s="99"/>
      <c r="W1280" s="99"/>
      <c r="X1280" s="99"/>
      <c r="Y1280" s="99"/>
      <c r="Z1280" s="99"/>
      <c r="AA1280" s="99"/>
      <c r="AB1280" s="99"/>
      <c r="AC1280" s="99"/>
      <c r="AD1280" s="99"/>
      <c r="AE1280" s="99"/>
      <c r="AF1280" s="99"/>
      <c r="AG1280" s="99"/>
      <c r="AH1280" s="99"/>
      <c r="AI1280" s="99"/>
      <c r="AJ1280" s="99"/>
      <c r="AK1280" s="99"/>
      <c r="AL1280" s="99"/>
      <c r="AM1280" s="99"/>
      <c r="AN1280" s="99"/>
      <c r="AO1280" s="99"/>
      <c r="AP1280" s="99"/>
      <c r="AQ1280" s="99"/>
      <c r="AR1280" s="99"/>
      <c r="AS1280" s="99"/>
      <c r="AT1280" s="99"/>
      <c r="AU1280" s="99"/>
      <c r="AV1280" s="99"/>
      <c r="AW1280" s="99"/>
      <c r="AX1280" s="99"/>
      <c r="AY1280" s="99"/>
      <c r="AZ1280" s="99"/>
      <c r="BA1280" s="99"/>
      <c r="BB1280" s="99"/>
      <c r="BC1280" s="99"/>
      <c r="BD1280" s="99"/>
      <c r="BE1280" s="99"/>
      <c r="BF1280" s="99"/>
    </row>
    <row r="1281" spans="1:58" x14ac:dyDescent="0.25">
      <c r="A1281" s="24"/>
      <c r="B1281" s="24"/>
      <c r="C1281" s="23"/>
      <c r="D1281" s="42"/>
      <c r="E1281" s="23"/>
      <c r="G1281" s="108"/>
      <c r="H1281" s="108"/>
      <c r="I1281" s="108"/>
      <c r="J1281" s="104"/>
      <c r="K1281" s="99"/>
      <c r="L1281" s="99"/>
      <c r="M1281" s="99"/>
      <c r="N1281" s="99"/>
      <c r="O1281" s="99"/>
      <c r="P1281" s="99"/>
      <c r="Q1281" s="99"/>
      <c r="R1281" s="99"/>
      <c r="S1281" s="99"/>
      <c r="T1281" s="99"/>
      <c r="U1281" s="99"/>
      <c r="V1281" s="99"/>
      <c r="W1281" s="99"/>
      <c r="X1281" s="99"/>
      <c r="Y1281" s="99"/>
      <c r="Z1281" s="99"/>
      <c r="AA1281" s="99"/>
      <c r="AB1281" s="99"/>
      <c r="AC1281" s="99"/>
      <c r="AD1281" s="99"/>
      <c r="AE1281" s="99"/>
      <c r="AF1281" s="99"/>
      <c r="AG1281" s="99"/>
      <c r="AH1281" s="99"/>
      <c r="AI1281" s="99"/>
      <c r="AJ1281" s="99"/>
      <c r="AK1281" s="99"/>
      <c r="AL1281" s="99"/>
      <c r="AM1281" s="99"/>
      <c r="AN1281" s="99"/>
      <c r="AO1281" s="99"/>
      <c r="AP1281" s="99"/>
      <c r="AQ1281" s="99"/>
      <c r="AR1281" s="99"/>
      <c r="AS1281" s="99"/>
      <c r="AT1281" s="99"/>
      <c r="AU1281" s="99"/>
      <c r="AV1281" s="99"/>
      <c r="AW1281" s="99"/>
      <c r="AX1281" s="99"/>
      <c r="AY1281" s="99"/>
      <c r="AZ1281" s="99"/>
      <c r="BA1281" s="99"/>
      <c r="BB1281" s="99"/>
      <c r="BC1281" s="99"/>
      <c r="BD1281" s="99"/>
      <c r="BE1281" s="99"/>
      <c r="BF1281" s="99"/>
    </row>
    <row r="1282" spans="1:58" x14ac:dyDescent="0.25">
      <c r="A1282" s="24"/>
      <c r="B1282" s="24"/>
      <c r="C1282" s="23"/>
      <c r="D1282" s="42"/>
      <c r="E1282" s="23"/>
      <c r="G1282" s="108"/>
      <c r="H1282" s="108"/>
      <c r="I1282" s="108"/>
      <c r="J1282" s="104"/>
      <c r="K1282" s="99"/>
      <c r="L1282" s="99"/>
      <c r="M1282" s="99"/>
      <c r="N1282" s="99"/>
      <c r="O1282" s="99"/>
      <c r="P1282" s="99"/>
      <c r="Q1282" s="99"/>
      <c r="R1282" s="99"/>
      <c r="S1282" s="99"/>
      <c r="T1282" s="99"/>
      <c r="U1282" s="99"/>
      <c r="V1282" s="99"/>
      <c r="W1282" s="99"/>
      <c r="X1282" s="99"/>
      <c r="Y1282" s="99"/>
      <c r="Z1282" s="99"/>
      <c r="AA1282" s="99"/>
      <c r="AB1282" s="99"/>
      <c r="AC1282" s="99"/>
      <c r="AD1282" s="99"/>
      <c r="AE1282" s="99"/>
      <c r="AF1282" s="99"/>
      <c r="AG1282" s="99"/>
      <c r="AH1282" s="99"/>
      <c r="AI1282" s="99"/>
      <c r="AJ1282" s="99"/>
      <c r="AK1282" s="99"/>
      <c r="AL1282" s="99"/>
      <c r="AM1282" s="99"/>
      <c r="AN1282" s="99"/>
      <c r="AO1282" s="99"/>
      <c r="AP1282" s="99"/>
      <c r="AQ1282" s="99"/>
      <c r="AR1282" s="99"/>
      <c r="AS1282" s="99"/>
      <c r="AT1282" s="99"/>
      <c r="AU1282" s="99"/>
      <c r="AV1282" s="99"/>
      <c r="AW1282" s="99"/>
      <c r="AX1282" s="99"/>
      <c r="AY1282" s="99"/>
      <c r="AZ1282" s="99"/>
      <c r="BA1282" s="99"/>
      <c r="BB1282" s="99"/>
      <c r="BC1282" s="99"/>
      <c r="BD1282" s="99"/>
      <c r="BE1282" s="99"/>
      <c r="BF1282" s="99"/>
    </row>
    <row r="1283" spans="1:58" x14ac:dyDescent="0.25">
      <c r="A1283" s="24"/>
      <c r="B1283" s="24"/>
      <c r="C1283" s="23"/>
      <c r="D1283" s="42"/>
      <c r="E1283" s="23"/>
      <c r="G1283" s="108"/>
      <c r="H1283" s="108"/>
      <c r="I1283" s="108"/>
      <c r="J1283" s="104"/>
      <c r="K1283" s="99"/>
      <c r="L1283" s="99"/>
      <c r="M1283" s="99"/>
      <c r="N1283" s="99"/>
      <c r="O1283" s="99"/>
      <c r="P1283" s="99"/>
      <c r="Q1283" s="99"/>
      <c r="R1283" s="99"/>
      <c r="S1283" s="99"/>
      <c r="T1283" s="99"/>
      <c r="U1283" s="99"/>
      <c r="V1283" s="99"/>
      <c r="W1283" s="99"/>
      <c r="X1283" s="99"/>
      <c r="Y1283" s="99"/>
      <c r="Z1283" s="99"/>
      <c r="AA1283" s="99"/>
      <c r="AB1283" s="99"/>
      <c r="AC1283" s="99"/>
      <c r="AD1283" s="99"/>
      <c r="AE1283" s="99"/>
      <c r="AF1283" s="99"/>
      <c r="AG1283" s="99"/>
      <c r="AH1283" s="99"/>
      <c r="AI1283" s="99"/>
      <c r="AJ1283" s="99"/>
      <c r="AK1283" s="99"/>
      <c r="AL1283" s="99"/>
      <c r="AM1283" s="99"/>
      <c r="AN1283" s="99"/>
      <c r="AO1283" s="99"/>
      <c r="AP1283" s="99"/>
      <c r="AQ1283" s="99"/>
      <c r="AR1283" s="99"/>
      <c r="AS1283" s="99"/>
      <c r="AT1283" s="99"/>
      <c r="AU1283" s="99"/>
      <c r="AV1283" s="99"/>
      <c r="AW1283" s="99"/>
      <c r="AX1283" s="99"/>
      <c r="AY1283" s="99"/>
      <c r="AZ1283" s="99"/>
      <c r="BA1283" s="99"/>
      <c r="BB1283" s="99"/>
      <c r="BC1283" s="99"/>
      <c r="BD1283" s="99"/>
      <c r="BE1283" s="99"/>
      <c r="BF1283" s="99"/>
    </row>
    <row r="1284" spans="1:58" x14ac:dyDescent="0.25">
      <c r="A1284" s="24"/>
      <c r="B1284" s="24"/>
      <c r="C1284" s="23"/>
      <c r="D1284" s="42"/>
      <c r="E1284" s="23"/>
      <c r="G1284" s="108"/>
      <c r="H1284" s="108"/>
      <c r="I1284" s="108"/>
      <c r="J1284" s="104"/>
      <c r="K1284" s="99"/>
      <c r="L1284" s="99"/>
      <c r="M1284" s="99"/>
      <c r="N1284" s="99"/>
      <c r="O1284" s="99"/>
      <c r="P1284" s="99"/>
      <c r="Q1284" s="99"/>
      <c r="R1284" s="99"/>
      <c r="S1284" s="99"/>
      <c r="T1284" s="99"/>
      <c r="U1284" s="99"/>
      <c r="V1284" s="99"/>
      <c r="W1284" s="99"/>
      <c r="X1284" s="99"/>
      <c r="Y1284" s="99"/>
      <c r="Z1284" s="99"/>
      <c r="AA1284" s="99"/>
      <c r="AB1284" s="99"/>
      <c r="AC1284" s="99"/>
      <c r="AD1284" s="99"/>
      <c r="AE1284" s="99"/>
      <c r="AF1284" s="99"/>
      <c r="AG1284" s="99"/>
      <c r="AH1284" s="99"/>
      <c r="AI1284" s="99"/>
      <c r="AJ1284" s="99"/>
      <c r="AK1284" s="99"/>
      <c r="AL1284" s="99"/>
      <c r="AM1284" s="99"/>
      <c r="AN1284" s="99"/>
      <c r="AO1284" s="99"/>
      <c r="AP1284" s="99"/>
      <c r="AQ1284" s="99"/>
      <c r="AR1284" s="99"/>
      <c r="AS1284" s="99"/>
      <c r="AT1284" s="99"/>
      <c r="AU1284" s="99"/>
      <c r="AV1284" s="99"/>
      <c r="AW1284" s="99"/>
      <c r="AX1284" s="99"/>
      <c r="AY1284" s="99"/>
      <c r="AZ1284" s="99"/>
      <c r="BA1284" s="99"/>
      <c r="BB1284" s="99"/>
      <c r="BC1284" s="99"/>
      <c r="BD1284" s="99"/>
      <c r="BE1284" s="99"/>
      <c r="BF1284" s="99"/>
    </row>
    <row r="1285" spans="1:58" x14ac:dyDescent="0.25">
      <c r="A1285" s="24"/>
      <c r="B1285" s="24"/>
      <c r="C1285" s="23"/>
      <c r="D1285" s="42"/>
      <c r="E1285" s="23"/>
      <c r="G1285" s="108"/>
      <c r="H1285" s="108"/>
      <c r="I1285" s="108"/>
      <c r="J1285" s="104"/>
      <c r="K1285" s="99"/>
      <c r="L1285" s="99"/>
      <c r="M1285" s="99"/>
      <c r="N1285" s="99"/>
      <c r="O1285" s="99"/>
      <c r="P1285" s="99"/>
      <c r="Q1285" s="99"/>
      <c r="R1285" s="99"/>
      <c r="S1285" s="99"/>
      <c r="T1285" s="99"/>
      <c r="U1285" s="99"/>
      <c r="V1285" s="99"/>
      <c r="W1285" s="99"/>
      <c r="X1285" s="99"/>
      <c r="Y1285" s="99"/>
      <c r="Z1285" s="99"/>
      <c r="AA1285" s="99"/>
      <c r="AB1285" s="99"/>
      <c r="AC1285" s="99"/>
      <c r="AD1285" s="99"/>
      <c r="AE1285" s="99"/>
      <c r="AF1285" s="99"/>
      <c r="AG1285" s="99"/>
      <c r="AH1285" s="99"/>
      <c r="AI1285" s="99"/>
      <c r="AJ1285" s="99"/>
      <c r="AK1285" s="99"/>
      <c r="AL1285" s="99"/>
      <c r="AM1285" s="99"/>
      <c r="AN1285" s="99"/>
      <c r="AO1285" s="99"/>
      <c r="AP1285" s="99"/>
      <c r="AQ1285" s="99"/>
      <c r="AR1285" s="99"/>
      <c r="AS1285" s="99"/>
      <c r="AT1285" s="99"/>
      <c r="AU1285" s="99"/>
      <c r="AV1285" s="99"/>
      <c r="AW1285" s="99"/>
      <c r="AX1285" s="99"/>
      <c r="AY1285" s="99"/>
      <c r="AZ1285" s="99"/>
      <c r="BA1285" s="99"/>
      <c r="BB1285" s="99"/>
      <c r="BC1285" s="99"/>
      <c r="BD1285" s="99"/>
      <c r="BE1285" s="99"/>
      <c r="BF1285" s="99"/>
    </row>
    <row r="1286" spans="1:58" x14ac:dyDescent="0.25">
      <c r="A1286" s="24"/>
      <c r="B1286" s="24"/>
      <c r="C1286" s="23"/>
      <c r="D1286" s="42"/>
      <c r="E1286" s="23"/>
      <c r="G1286" s="108"/>
      <c r="H1286" s="108"/>
      <c r="I1286" s="108"/>
      <c r="J1286" s="104"/>
      <c r="K1286" s="99"/>
      <c r="L1286" s="99"/>
      <c r="M1286" s="99"/>
      <c r="N1286" s="99"/>
      <c r="O1286" s="99"/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  <c r="AA1286" s="99"/>
      <c r="AB1286" s="99"/>
      <c r="AC1286" s="99"/>
      <c r="AD1286" s="99"/>
      <c r="AE1286" s="99"/>
      <c r="AF1286" s="99"/>
      <c r="AG1286" s="99"/>
      <c r="AH1286" s="99"/>
      <c r="AI1286" s="99"/>
      <c r="AJ1286" s="99"/>
      <c r="AK1286" s="99"/>
      <c r="AL1286" s="99"/>
      <c r="AM1286" s="99"/>
      <c r="AN1286" s="99"/>
      <c r="AO1286" s="99"/>
      <c r="AP1286" s="99"/>
      <c r="AQ1286" s="99"/>
      <c r="AR1286" s="99"/>
      <c r="AS1286" s="99"/>
      <c r="AT1286" s="99"/>
      <c r="AU1286" s="99"/>
      <c r="AV1286" s="99"/>
      <c r="AW1286" s="99"/>
      <c r="AX1286" s="99"/>
      <c r="AY1286" s="99"/>
      <c r="AZ1286" s="99"/>
      <c r="BA1286" s="99"/>
      <c r="BB1286" s="99"/>
      <c r="BC1286" s="99"/>
      <c r="BD1286" s="99"/>
      <c r="BE1286" s="99"/>
      <c r="BF1286" s="99"/>
    </row>
    <row r="1287" spans="1:58" x14ac:dyDescent="0.25">
      <c r="A1287" s="24"/>
      <c r="B1287" s="24"/>
      <c r="C1287" s="23"/>
      <c r="D1287" s="42"/>
      <c r="E1287" s="23"/>
      <c r="G1287" s="108"/>
      <c r="H1287" s="108"/>
      <c r="I1287" s="108"/>
      <c r="J1287" s="104"/>
      <c r="K1287" s="99"/>
      <c r="L1287" s="99"/>
      <c r="M1287" s="99"/>
      <c r="N1287" s="99"/>
      <c r="O1287" s="99"/>
      <c r="P1287" s="99"/>
      <c r="Q1287" s="99"/>
      <c r="R1287" s="99"/>
      <c r="S1287" s="99"/>
      <c r="T1287" s="99"/>
      <c r="U1287" s="99"/>
      <c r="V1287" s="99"/>
      <c r="W1287" s="99"/>
      <c r="X1287" s="99"/>
      <c r="Y1287" s="99"/>
      <c r="Z1287" s="99"/>
      <c r="AA1287" s="99"/>
      <c r="AB1287" s="99"/>
      <c r="AC1287" s="99"/>
      <c r="AD1287" s="99"/>
      <c r="AE1287" s="99"/>
      <c r="AF1287" s="99"/>
      <c r="AG1287" s="99"/>
      <c r="AH1287" s="99"/>
      <c r="AI1287" s="99"/>
      <c r="AJ1287" s="99"/>
      <c r="AK1287" s="99"/>
      <c r="AL1287" s="99"/>
      <c r="AM1287" s="99"/>
      <c r="AN1287" s="99"/>
      <c r="AO1287" s="99"/>
      <c r="AP1287" s="99"/>
      <c r="AQ1287" s="99"/>
      <c r="AR1287" s="99"/>
      <c r="AS1287" s="99"/>
      <c r="AT1287" s="99"/>
      <c r="AU1287" s="99"/>
      <c r="AV1287" s="99"/>
      <c r="AW1287" s="99"/>
      <c r="AX1287" s="99"/>
      <c r="AY1287" s="99"/>
      <c r="AZ1287" s="99"/>
      <c r="BA1287" s="99"/>
      <c r="BB1287" s="99"/>
      <c r="BC1287" s="99"/>
      <c r="BD1287" s="99"/>
      <c r="BE1287" s="99"/>
      <c r="BF1287" s="99"/>
    </row>
    <row r="1288" spans="1:58" x14ac:dyDescent="0.25">
      <c r="A1288" s="24"/>
      <c r="B1288" s="24"/>
      <c r="C1288" s="23"/>
      <c r="D1288" s="42"/>
      <c r="E1288" s="23"/>
      <c r="G1288" s="108"/>
      <c r="H1288" s="108"/>
      <c r="I1288" s="108"/>
      <c r="J1288" s="104"/>
      <c r="K1288" s="99"/>
      <c r="L1288" s="99"/>
      <c r="M1288" s="99"/>
      <c r="N1288" s="99"/>
      <c r="O1288" s="99"/>
      <c r="P1288" s="99"/>
      <c r="Q1288" s="99"/>
      <c r="R1288" s="99"/>
      <c r="S1288" s="99"/>
      <c r="T1288" s="99"/>
      <c r="U1288" s="99"/>
      <c r="V1288" s="99"/>
      <c r="W1288" s="99"/>
      <c r="X1288" s="99"/>
      <c r="Y1288" s="99"/>
      <c r="Z1288" s="99"/>
      <c r="AA1288" s="99"/>
      <c r="AB1288" s="99"/>
      <c r="AC1288" s="99"/>
      <c r="AD1288" s="99"/>
      <c r="AE1288" s="99"/>
      <c r="AF1288" s="99"/>
      <c r="AG1288" s="99"/>
      <c r="AH1288" s="99"/>
      <c r="AI1288" s="99"/>
      <c r="AJ1288" s="99"/>
      <c r="AK1288" s="99"/>
      <c r="AL1288" s="99"/>
      <c r="AM1288" s="99"/>
      <c r="AN1288" s="99"/>
      <c r="AO1288" s="99"/>
      <c r="AP1288" s="99"/>
      <c r="AQ1288" s="99"/>
      <c r="AR1288" s="99"/>
      <c r="AS1288" s="99"/>
      <c r="AT1288" s="99"/>
      <c r="AU1288" s="99"/>
      <c r="AV1288" s="99"/>
      <c r="AW1288" s="99"/>
      <c r="AX1288" s="99"/>
      <c r="AY1288" s="99"/>
      <c r="AZ1288" s="99"/>
      <c r="BA1288" s="99"/>
      <c r="BB1288" s="99"/>
      <c r="BC1288" s="99"/>
      <c r="BD1288" s="99"/>
      <c r="BE1288" s="99"/>
      <c r="BF1288" s="99"/>
    </row>
    <row r="1289" spans="1:58" x14ac:dyDescent="0.25">
      <c r="A1289" s="24"/>
      <c r="B1289" s="24"/>
      <c r="C1289" s="23"/>
      <c r="D1289" s="42"/>
      <c r="E1289" s="23"/>
      <c r="G1289" s="108"/>
      <c r="H1289" s="108"/>
      <c r="I1289" s="108"/>
      <c r="J1289" s="104"/>
      <c r="K1289" s="99"/>
      <c r="L1289" s="99"/>
      <c r="M1289" s="99"/>
      <c r="N1289" s="99"/>
      <c r="O1289" s="99"/>
      <c r="P1289" s="99"/>
      <c r="Q1289" s="99"/>
      <c r="R1289" s="99"/>
      <c r="S1289" s="99"/>
      <c r="T1289" s="99"/>
      <c r="U1289" s="99"/>
      <c r="V1289" s="99"/>
      <c r="W1289" s="99"/>
      <c r="X1289" s="99"/>
      <c r="Y1289" s="99"/>
      <c r="Z1289" s="99"/>
      <c r="AA1289" s="99"/>
      <c r="AB1289" s="99"/>
      <c r="AC1289" s="99"/>
      <c r="AD1289" s="99"/>
      <c r="AE1289" s="99"/>
      <c r="AF1289" s="99"/>
      <c r="AG1289" s="99"/>
      <c r="AH1289" s="99"/>
      <c r="AI1289" s="99"/>
      <c r="AJ1289" s="99"/>
      <c r="AK1289" s="99"/>
      <c r="AL1289" s="99"/>
      <c r="AM1289" s="99"/>
      <c r="AN1289" s="99"/>
      <c r="AO1289" s="99"/>
      <c r="AP1289" s="99"/>
      <c r="AQ1289" s="99"/>
      <c r="AR1289" s="99"/>
      <c r="AS1289" s="99"/>
      <c r="AT1289" s="99"/>
      <c r="AU1289" s="99"/>
      <c r="AV1289" s="99"/>
      <c r="AW1289" s="99"/>
      <c r="AX1289" s="99"/>
      <c r="AY1289" s="99"/>
      <c r="AZ1289" s="99"/>
      <c r="BA1289" s="99"/>
      <c r="BB1289" s="99"/>
      <c r="BC1289" s="99"/>
      <c r="BD1289" s="99"/>
      <c r="BE1289" s="99"/>
      <c r="BF1289" s="99"/>
    </row>
    <row r="1290" spans="1:58" x14ac:dyDescent="0.25">
      <c r="A1290" s="24"/>
      <c r="B1290" s="24"/>
      <c r="C1290" s="23"/>
      <c r="D1290" s="42"/>
      <c r="E1290" s="23"/>
      <c r="G1290" s="108"/>
      <c r="H1290" s="108"/>
      <c r="I1290" s="108"/>
      <c r="J1290" s="104"/>
      <c r="K1290" s="99"/>
      <c r="L1290" s="99"/>
      <c r="M1290" s="99"/>
      <c r="N1290" s="99"/>
      <c r="O1290" s="99"/>
      <c r="P1290" s="99"/>
      <c r="Q1290" s="99"/>
      <c r="R1290" s="99"/>
      <c r="S1290" s="99"/>
      <c r="T1290" s="99"/>
      <c r="U1290" s="99"/>
      <c r="V1290" s="99"/>
      <c r="W1290" s="99"/>
      <c r="X1290" s="99"/>
      <c r="Y1290" s="99"/>
      <c r="Z1290" s="99"/>
      <c r="AA1290" s="99"/>
      <c r="AB1290" s="99"/>
      <c r="AC1290" s="99"/>
      <c r="AD1290" s="99"/>
      <c r="AE1290" s="99"/>
      <c r="AF1290" s="99"/>
      <c r="AG1290" s="99"/>
      <c r="AH1290" s="99"/>
      <c r="AI1290" s="99"/>
      <c r="AJ1290" s="99"/>
      <c r="AK1290" s="99"/>
      <c r="AL1290" s="99"/>
      <c r="AM1290" s="99"/>
      <c r="AN1290" s="99"/>
      <c r="AO1290" s="99"/>
      <c r="AP1290" s="99"/>
      <c r="AQ1290" s="99"/>
      <c r="AR1290" s="99"/>
      <c r="AS1290" s="99"/>
      <c r="AT1290" s="99"/>
      <c r="AU1290" s="99"/>
      <c r="AV1290" s="99"/>
      <c r="AW1290" s="99"/>
      <c r="AX1290" s="99"/>
      <c r="AY1290" s="99"/>
      <c r="AZ1290" s="99"/>
      <c r="BA1290" s="99"/>
      <c r="BB1290" s="99"/>
      <c r="BC1290" s="99"/>
      <c r="BD1290" s="99"/>
      <c r="BE1290" s="99"/>
      <c r="BF1290" s="99"/>
    </row>
    <row r="1291" spans="1:58" x14ac:dyDescent="0.25">
      <c r="A1291" s="24"/>
      <c r="B1291" s="24"/>
      <c r="C1291" s="23"/>
      <c r="D1291" s="42"/>
      <c r="E1291" s="23"/>
      <c r="G1291" s="108"/>
      <c r="H1291" s="108"/>
      <c r="I1291" s="108"/>
      <c r="J1291" s="104"/>
      <c r="K1291" s="99"/>
      <c r="L1291" s="99"/>
      <c r="M1291" s="99"/>
      <c r="N1291" s="99"/>
      <c r="O1291" s="99"/>
      <c r="P1291" s="99"/>
      <c r="Q1291" s="99"/>
      <c r="R1291" s="99"/>
      <c r="S1291" s="99"/>
      <c r="T1291" s="99"/>
      <c r="U1291" s="99"/>
      <c r="V1291" s="99"/>
      <c r="W1291" s="99"/>
      <c r="X1291" s="99"/>
      <c r="Y1291" s="99"/>
      <c r="Z1291" s="99"/>
      <c r="AA1291" s="99"/>
      <c r="AB1291" s="99"/>
      <c r="AC1291" s="99"/>
      <c r="AD1291" s="99"/>
      <c r="AE1291" s="99"/>
      <c r="AF1291" s="99"/>
      <c r="AG1291" s="99"/>
      <c r="AH1291" s="99"/>
      <c r="AI1291" s="99"/>
      <c r="AJ1291" s="99"/>
      <c r="AK1291" s="99"/>
      <c r="AL1291" s="99"/>
      <c r="AM1291" s="99"/>
      <c r="AN1291" s="99"/>
      <c r="AO1291" s="99"/>
      <c r="AP1291" s="99"/>
      <c r="AQ1291" s="99"/>
      <c r="AR1291" s="99"/>
      <c r="AS1291" s="99"/>
      <c r="AT1291" s="99"/>
      <c r="AU1291" s="99"/>
      <c r="AV1291" s="99"/>
      <c r="AW1291" s="99"/>
      <c r="AX1291" s="99"/>
      <c r="AY1291" s="99"/>
      <c r="AZ1291" s="99"/>
      <c r="BA1291" s="99"/>
      <c r="BB1291" s="99"/>
      <c r="BC1291" s="99"/>
      <c r="BD1291" s="99"/>
      <c r="BE1291" s="99"/>
      <c r="BF1291" s="99"/>
    </row>
    <row r="1292" spans="1:58" x14ac:dyDescent="0.25">
      <c r="A1292" s="24"/>
      <c r="B1292" s="24"/>
      <c r="C1292" s="23"/>
      <c r="D1292" s="42"/>
      <c r="E1292" s="23"/>
      <c r="G1292" s="108"/>
      <c r="H1292" s="108"/>
      <c r="I1292" s="108"/>
      <c r="J1292" s="104"/>
      <c r="K1292" s="99"/>
      <c r="L1292" s="99"/>
      <c r="M1292" s="99"/>
      <c r="N1292" s="99"/>
      <c r="O1292" s="99"/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  <c r="AA1292" s="99"/>
      <c r="AB1292" s="99"/>
      <c r="AC1292" s="99"/>
      <c r="AD1292" s="99"/>
      <c r="AE1292" s="99"/>
      <c r="AF1292" s="99"/>
      <c r="AG1292" s="99"/>
      <c r="AH1292" s="99"/>
      <c r="AI1292" s="99"/>
      <c r="AJ1292" s="99"/>
      <c r="AK1292" s="99"/>
      <c r="AL1292" s="99"/>
      <c r="AM1292" s="99"/>
      <c r="AN1292" s="99"/>
      <c r="AO1292" s="99"/>
      <c r="AP1292" s="99"/>
      <c r="AQ1292" s="99"/>
      <c r="AR1292" s="99"/>
      <c r="AS1292" s="99"/>
      <c r="AT1292" s="99"/>
      <c r="AU1292" s="99"/>
      <c r="AV1292" s="99"/>
      <c r="AW1292" s="99"/>
      <c r="AX1292" s="99"/>
      <c r="AY1292" s="99"/>
      <c r="AZ1292" s="99"/>
      <c r="BA1292" s="99"/>
      <c r="BB1292" s="99"/>
      <c r="BC1292" s="99"/>
      <c r="BD1292" s="99"/>
      <c r="BE1292" s="99"/>
      <c r="BF1292" s="99"/>
    </row>
    <row r="1293" spans="1:58" x14ac:dyDescent="0.25">
      <c r="A1293" s="24"/>
      <c r="B1293" s="24"/>
      <c r="C1293" s="23"/>
      <c r="D1293" s="42"/>
      <c r="E1293" s="23"/>
      <c r="G1293" s="108"/>
      <c r="H1293" s="108"/>
      <c r="I1293" s="108"/>
      <c r="J1293" s="104"/>
      <c r="K1293" s="99"/>
      <c r="L1293" s="99"/>
      <c r="M1293" s="99"/>
      <c r="N1293" s="99"/>
      <c r="O1293" s="99"/>
      <c r="P1293" s="99"/>
      <c r="Q1293" s="99"/>
      <c r="R1293" s="99"/>
      <c r="S1293" s="99"/>
      <c r="T1293" s="99"/>
      <c r="U1293" s="99"/>
      <c r="V1293" s="99"/>
      <c r="W1293" s="99"/>
      <c r="X1293" s="99"/>
      <c r="Y1293" s="99"/>
      <c r="Z1293" s="99"/>
      <c r="AA1293" s="99"/>
      <c r="AB1293" s="99"/>
      <c r="AC1293" s="99"/>
      <c r="AD1293" s="99"/>
      <c r="AE1293" s="99"/>
      <c r="AF1293" s="99"/>
      <c r="AG1293" s="99"/>
      <c r="AH1293" s="99"/>
      <c r="AI1293" s="99"/>
      <c r="AJ1293" s="99"/>
      <c r="AK1293" s="99"/>
      <c r="AL1293" s="99"/>
      <c r="AM1293" s="99"/>
      <c r="AN1293" s="99"/>
      <c r="AO1293" s="99"/>
      <c r="AP1293" s="99"/>
      <c r="AQ1293" s="99"/>
      <c r="AR1293" s="99"/>
      <c r="AS1293" s="99"/>
      <c r="AT1293" s="99"/>
      <c r="AU1293" s="99"/>
      <c r="AV1293" s="99"/>
      <c r="AW1293" s="99"/>
      <c r="AX1293" s="99"/>
      <c r="AY1293" s="99"/>
      <c r="AZ1293" s="99"/>
      <c r="BA1293" s="99"/>
      <c r="BB1293" s="99"/>
      <c r="BC1293" s="99"/>
      <c r="BD1293" s="99"/>
      <c r="BE1293" s="99"/>
      <c r="BF1293" s="99"/>
    </row>
    <row r="1294" spans="1:58" x14ac:dyDescent="0.25">
      <c r="A1294" s="24"/>
      <c r="B1294" s="24"/>
      <c r="C1294" s="23"/>
      <c r="D1294" s="42"/>
      <c r="E1294" s="23"/>
      <c r="G1294" s="108"/>
      <c r="H1294" s="108"/>
      <c r="I1294" s="108"/>
      <c r="J1294" s="104"/>
      <c r="K1294" s="99"/>
      <c r="L1294" s="99"/>
      <c r="M1294" s="99"/>
      <c r="N1294" s="99"/>
      <c r="O1294" s="99"/>
      <c r="P1294" s="99"/>
      <c r="Q1294" s="99"/>
      <c r="R1294" s="99"/>
      <c r="S1294" s="99"/>
      <c r="T1294" s="99"/>
      <c r="U1294" s="99"/>
      <c r="V1294" s="99"/>
      <c r="W1294" s="99"/>
      <c r="X1294" s="99"/>
      <c r="Y1294" s="99"/>
      <c r="Z1294" s="99"/>
      <c r="AA1294" s="99"/>
      <c r="AB1294" s="99"/>
      <c r="AC1294" s="99"/>
      <c r="AD1294" s="99"/>
      <c r="AE1294" s="99"/>
      <c r="AF1294" s="99"/>
      <c r="AG1294" s="99"/>
      <c r="AH1294" s="99"/>
      <c r="AI1294" s="99"/>
      <c r="AJ1294" s="99"/>
      <c r="AK1294" s="99"/>
      <c r="AL1294" s="99"/>
      <c r="AM1294" s="99"/>
      <c r="AN1294" s="99"/>
      <c r="AO1294" s="99"/>
      <c r="AP1294" s="99"/>
      <c r="AQ1294" s="99"/>
      <c r="AR1294" s="99"/>
      <c r="AS1294" s="99"/>
      <c r="AT1294" s="99"/>
      <c r="AU1294" s="99"/>
      <c r="AV1294" s="99"/>
      <c r="AW1294" s="99"/>
      <c r="AX1294" s="99"/>
      <c r="AY1294" s="99"/>
      <c r="AZ1294" s="99"/>
      <c r="BA1294" s="99"/>
      <c r="BB1294" s="99"/>
      <c r="BC1294" s="99"/>
      <c r="BD1294" s="99"/>
      <c r="BE1294" s="99"/>
      <c r="BF1294" s="99"/>
    </row>
    <row r="1295" spans="1:58" x14ac:dyDescent="0.25">
      <c r="A1295" s="24"/>
      <c r="B1295" s="24"/>
      <c r="C1295" s="23"/>
      <c r="D1295" s="42"/>
      <c r="E1295" s="23"/>
      <c r="G1295" s="108"/>
      <c r="H1295" s="108"/>
      <c r="I1295" s="108"/>
      <c r="J1295" s="104"/>
      <c r="K1295" s="99"/>
      <c r="L1295" s="99"/>
      <c r="M1295" s="99"/>
      <c r="N1295" s="99"/>
      <c r="O1295" s="99"/>
      <c r="P1295" s="99"/>
      <c r="Q1295" s="99"/>
      <c r="R1295" s="99"/>
      <c r="S1295" s="99"/>
      <c r="T1295" s="99"/>
      <c r="U1295" s="99"/>
      <c r="V1295" s="99"/>
      <c r="W1295" s="99"/>
      <c r="X1295" s="99"/>
      <c r="Y1295" s="99"/>
      <c r="Z1295" s="99"/>
      <c r="AA1295" s="99"/>
      <c r="AB1295" s="99"/>
      <c r="AC1295" s="99"/>
      <c r="AD1295" s="99"/>
      <c r="AE1295" s="99"/>
      <c r="AF1295" s="99"/>
      <c r="AG1295" s="99"/>
      <c r="AH1295" s="99"/>
      <c r="AI1295" s="99"/>
      <c r="AJ1295" s="99"/>
      <c r="AK1295" s="99"/>
      <c r="AL1295" s="99"/>
      <c r="AM1295" s="99"/>
      <c r="AN1295" s="99"/>
      <c r="AO1295" s="99"/>
      <c r="AP1295" s="99"/>
      <c r="AQ1295" s="99"/>
      <c r="AR1295" s="99"/>
      <c r="AS1295" s="99"/>
      <c r="AT1295" s="99"/>
      <c r="AU1295" s="99"/>
      <c r="AV1295" s="99"/>
      <c r="AW1295" s="99"/>
      <c r="AX1295" s="99"/>
      <c r="AY1295" s="99"/>
      <c r="AZ1295" s="99"/>
      <c r="BA1295" s="99"/>
      <c r="BB1295" s="99"/>
      <c r="BC1295" s="99"/>
      <c r="BD1295" s="99"/>
      <c r="BE1295" s="99"/>
      <c r="BF1295" s="99"/>
    </row>
    <row r="1296" spans="1:58" x14ac:dyDescent="0.25">
      <c r="A1296" s="24"/>
      <c r="B1296" s="24"/>
      <c r="C1296" s="23"/>
      <c r="D1296" s="42"/>
      <c r="E1296" s="23"/>
      <c r="G1296" s="108"/>
      <c r="H1296" s="108"/>
      <c r="I1296" s="108"/>
      <c r="J1296" s="104"/>
      <c r="K1296" s="99"/>
      <c r="L1296" s="99"/>
      <c r="M1296" s="99"/>
      <c r="N1296" s="99"/>
      <c r="O1296" s="99"/>
      <c r="P1296" s="99"/>
      <c r="Q1296" s="99"/>
      <c r="R1296" s="99"/>
      <c r="S1296" s="99"/>
      <c r="T1296" s="99"/>
      <c r="U1296" s="99"/>
      <c r="V1296" s="99"/>
      <c r="W1296" s="99"/>
      <c r="X1296" s="99"/>
      <c r="Y1296" s="99"/>
      <c r="Z1296" s="99"/>
      <c r="AA1296" s="99"/>
      <c r="AB1296" s="99"/>
      <c r="AC1296" s="99"/>
      <c r="AD1296" s="99"/>
      <c r="AE1296" s="99"/>
      <c r="AF1296" s="99"/>
      <c r="AG1296" s="99"/>
      <c r="AH1296" s="99"/>
      <c r="AI1296" s="99"/>
      <c r="AJ1296" s="99"/>
      <c r="AK1296" s="99"/>
      <c r="AL1296" s="99"/>
      <c r="AM1296" s="99"/>
      <c r="AN1296" s="99"/>
      <c r="AO1296" s="99"/>
      <c r="AP1296" s="99"/>
      <c r="AQ1296" s="99"/>
      <c r="AR1296" s="99"/>
      <c r="AS1296" s="99"/>
      <c r="AT1296" s="99"/>
      <c r="AU1296" s="99"/>
      <c r="AV1296" s="99"/>
      <c r="AW1296" s="99"/>
      <c r="AX1296" s="99"/>
      <c r="AY1296" s="99"/>
      <c r="AZ1296" s="99"/>
      <c r="BA1296" s="99"/>
      <c r="BB1296" s="99"/>
      <c r="BC1296" s="99"/>
      <c r="BD1296" s="99"/>
      <c r="BE1296" s="99"/>
      <c r="BF1296" s="99"/>
    </row>
    <row r="1297" spans="1:58" x14ac:dyDescent="0.25">
      <c r="A1297" s="24"/>
      <c r="B1297" s="24"/>
      <c r="C1297" s="23"/>
      <c r="D1297" s="42"/>
      <c r="E1297" s="23"/>
      <c r="G1297" s="108"/>
      <c r="H1297" s="108"/>
      <c r="I1297" s="108"/>
      <c r="J1297" s="104"/>
      <c r="K1297" s="99"/>
      <c r="L1297" s="99"/>
      <c r="M1297" s="99"/>
      <c r="N1297" s="99"/>
      <c r="O1297" s="99"/>
      <c r="P1297" s="99"/>
      <c r="Q1297" s="99"/>
      <c r="R1297" s="99"/>
      <c r="S1297" s="99"/>
      <c r="T1297" s="99"/>
      <c r="U1297" s="99"/>
      <c r="V1297" s="99"/>
      <c r="W1297" s="99"/>
      <c r="X1297" s="99"/>
      <c r="Y1297" s="99"/>
      <c r="Z1297" s="99"/>
      <c r="AA1297" s="99"/>
      <c r="AB1297" s="99"/>
      <c r="AC1297" s="99"/>
      <c r="AD1297" s="99"/>
      <c r="AE1297" s="99"/>
      <c r="AF1297" s="99"/>
      <c r="AG1297" s="99"/>
      <c r="AH1297" s="99"/>
      <c r="AI1297" s="99"/>
      <c r="AJ1297" s="99"/>
      <c r="AK1297" s="99"/>
      <c r="AL1297" s="99"/>
      <c r="AM1297" s="99"/>
      <c r="AN1297" s="99"/>
      <c r="AO1297" s="99"/>
      <c r="AP1297" s="99"/>
      <c r="AQ1297" s="99"/>
      <c r="AR1297" s="99"/>
      <c r="AS1297" s="99"/>
      <c r="AT1297" s="99"/>
      <c r="AU1297" s="99"/>
      <c r="AV1297" s="99"/>
      <c r="AW1297" s="99"/>
      <c r="AX1297" s="99"/>
      <c r="AY1297" s="99"/>
      <c r="AZ1297" s="99"/>
      <c r="BA1297" s="99"/>
      <c r="BB1297" s="99"/>
      <c r="BC1297" s="99"/>
      <c r="BD1297" s="99"/>
      <c r="BE1297" s="99"/>
      <c r="BF1297" s="99"/>
    </row>
    <row r="1298" spans="1:58" x14ac:dyDescent="0.25">
      <c r="A1298" s="24"/>
      <c r="B1298" s="24"/>
      <c r="C1298" s="23"/>
      <c r="D1298" s="42"/>
      <c r="E1298" s="23"/>
      <c r="G1298" s="108"/>
      <c r="H1298" s="108"/>
      <c r="I1298" s="108"/>
      <c r="J1298" s="104"/>
      <c r="K1298" s="99"/>
      <c r="L1298" s="99"/>
      <c r="M1298" s="99"/>
      <c r="N1298" s="99"/>
      <c r="O1298" s="99"/>
      <c r="P1298" s="99"/>
      <c r="Q1298" s="99"/>
      <c r="R1298" s="99"/>
      <c r="S1298" s="99"/>
      <c r="T1298" s="99"/>
      <c r="U1298" s="99"/>
      <c r="V1298" s="99"/>
      <c r="W1298" s="99"/>
      <c r="X1298" s="99"/>
      <c r="Y1298" s="99"/>
      <c r="Z1298" s="99"/>
      <c r="AA1298" s="99"/>
      <c r="AB1298" s="99"/>
      <c r="AC1298" s="99"/>
      <c r="AD1298" s="99"/>
      <c r="AE1298" s="99"/>
      <c r="AF1298" s="99"/>
      <c r="AG1298" s="99"/>
      <c r="AH1298" s="99"/>
      <c r="AI1298" s="99"/>
      <c r="AJ1298" s="99"/>
      <c r="AK1298" s="99"/>
      <c r="AL1298" s="99"/>
      <c r="AM1298" s="99"/>
      <c r="AN1298" s="99"/>
      <c r="AO1298" s="99"/>
      <c r="AP1298" s="99"/>
      <c r="AQ1298" s="99"/>
      <c r="AR1298" s="99"/>
      <c r="AS1298" s="99"/>
      <c r="AT1298" s="99"/>
      <c r="AU1298" s="99"/>
      <c r="AV1298" s="99"/>
      <c r="AW1298" s="99"/>
      <c r="AX1298" s="99"/>
      <c r="AY1298" s="99"/>
      <c r="AZ1298" s="99"/>
      <c r="BA1298" s="99"/>
      <c r="BB1298" s="99"/>
      <c r="BC1298" s="99"/>
      <c r="BD1298" s="99"/>
      <c r="BE1298" s="99"/>
      <c r="BF1298" s="99"/>
    </row>
    <row r="1299" spans="1:58" x14ac:dyDescent="0.25">
      <c r="A1299" s="24"/>
      <c r="B1299" s="24"/>
      <c r="C1299" s="23"/>
      <c r="D1299" s="42"/>
      <c r="E1299" s="23"/>
      <c r="G1299" s="108"/>
      <c r="H1299" s="108"/>
      <c r="I1299" s="108"/>
      <c r="J1299" s="104"/>
      <c r="K1299" s="99"/>
      <c r="L1299" s="99"/>
      <c r="M1299" s="99"/>
      <c r="N1299" s="99"/>
      <c r="O1299" s="99"/>
      <c r="P1299" s="99"/>
      <c r="Q1299" s="99"/>
      <c r="R1299" s="99"/>
      <c r="S1299" s="99"/>
      <c r="T1299" s="99"/>
      <c r="U1299" s="99"/>
      <c r="V1299" s="99"/>
      <c r="W1299" s="99"/>
      <c r="X1299" s="99"/>
      <c r="Y1299" s="99"/>
      <c r="Z1299" s="99"/>
      <c r="AA1299" s="99"/>
      <c r="AB1299" s="99"/>
      <c r="AC1299" s="99"/>
      <c r="AD1299" s="99"/>
      <c r="AE1299" s="99"/>
      <c r="AF1299" s="99"/>
      <c r="AG1299" s="99"/>
      <c r="AH1299" s="99"/>
      <c r="AI1299" s="99"/>
      <c r="AJ1299" s="99"/>
      <c r="AK1299" s="99"/>
      <c r="AL1299" s="99"/>
      <c r="AM1299" s="99"/>
      <c r="AN1299" s="99"/>
      <c r="AO1299" s="99"/>
      <c r="AP1299" s="99"/>
      <c r="AQ1299" s="99"/>
      <c r="AR1299" s="99"/>
      <c r="AS1299" s="99"/>
      <c r="AT1299" s="99"/>
      <c r="AU1299" s="99"/>
      <c r="AV1299" s="99"/>
      <c r="AW1299" s="99"/>
      <c r="AX1299" s="99"/>
      <c r="AY1299" s="99"/>
      <c r="AZ1299" s="99"/>
      <c r="BA1299" s="99"/>
      <c r="BB1299" s="99"/>
      <c r="BC1299" s="99"/>
      <c r="BD1299" s="99"/>
      <c r="BE1299" s="99"/>
      <c r="BF1299" s="99"/>
    </row>
    <row r="1300" spans="1:58" x14ac:dyDescent="0.25">
      <c r="A1300" s="24"/>
      <c r="B1300" s="24"/>
      <c r="C1300" s="23"/>
      <c r="D1300" s="42"/>
      <c r="E1300" s="23"/>
      <c r="G1300" s="108"/>
      <c r="H1300" s="108"/>
      <c r="I1300" s="108"/>
      <c r="J1300" s="104"/>
      <c r="K1300" s="99"/>
      <c r="L1300" s="99"/>
      <c r="M1300" s="99"/>
      <c r="N1300" s="99"/>
      <c r="O1300" s="99"/>
      <c r="P1300" s="99"/>
      <c r="Q1300" s="99"/>
      <c r="R1300" s="99"/>
      <c r="S1300" s="99"/>
      <c r="T1300" s="99"/>
      <c r="U1300" s="99"/>
      <c r="V1300" s="99"/>
      <c r="W1300" s="99"/>
      <c r="X1300" s="99"/>
      <c r="Y1300" s="99"/>
      <c r="Z1300" s="99"/>
      <c r="AA1300" s="99"/>
      <c r="AB1300" s="99"/>
      <c r="AC1300" s="99"/>
      <c r="AD1300" s="99"/>
      <c r="AE1300" s="99"/>
      <c r="AF1300" s="99"/>
      <c r="AG1300" s="99"/>
      <c r="AH1300" s="99"/>
      <c r="AI1300" s="99"/>
      <c r="AJ1300" s="99"/>
      <c r="AK1300" s="99"/>
      <c r="AL1300" s="99"/>
      <c r="AM1300" s="99"/>
      <c r="AN1300" s="99"/>
      <c r="AO1300" s="99"/>
      <c r="AP1300" s="99"/>
      <c r="AQ1300" s="99"/>
      <c r="AR1300" s="99"/>
      <c r="AS1300" s="99"/>
      <c r="AT1300" s="99"/>
      <c r="AU1300" s="99"/>
      <c r="AV1300" s="99"/>
      <c r="AW1300" s="99"/>
      <c r="AX1300" s="99"/>
      <c r="AY1300" s="99"/>
      <c r="AZ1300" s="99"/>
      <c r="BA1300" s="99"/>
      <c r="BB1300" s="99"/>
      <c r="BC1300" s="99"/>
      <c r="BD1300" s="99"/>
      <c r="BE1300" s="99"/>
      <c r="BF1300" s="99"/>
    </row>
    <row r="1301" spans="1:58" x14ac:dyDescent="0.25">
      <c r="A1301" s="24"/>
      <c r="B1301" s="24"/>
      <c r="C1301" s="23"/>
      <c r="D1301" s="42"/>
      <c r="E1301" s="23"/>
      <c r="G1301" s="108"/>
      <c r="H1301" s="108"/>
      <c r="I1301" s="108"/>
      <c r="J1301" s="104"/>
      <c r="K1301" s="99"/>
      <c r="L1301" s="99"/>
      <c r="M1301" s="99"/>
      <c r="N1301" s="99"/>
      <c r="O1301" s="99"/>
      <c r="P1301" s="99"/>
      <c r="Q1301" s="99"/>
      <c r="R1301" s="99"/>
      <c r="S1301" s="99"/>
      <c r="T1301" s="99"/>
      <c r="U1301" s="99"/>
      <c r="V1301" s="99"/>
      <c r="W1301" s="99"/>
      <c r="X1301" s="99"/>
      <c r="Y1301" s="99"/>
      <c r="Z1301" s="99"/>
      <c r="AA1301" s="99"/>
      <c r="AB1301" s="99"/>
      <c r="AC1301" s="99"/>
      <c r="AD1301" s="99"/>
      <c r="AE1301" s="99"/>
      <c r="AF1301" s="99"/>
      <c r="AG1301" s="99"/>
      <c r="AH1301" s="99"/>
      <c r="AI1301" s="99"/>
      <c r="AJ1301" s="99"/>
      <c r="AK1301" s="99"/>
      <c r="AL1301" s="99"/>
      <c r="AM1301" s="99"/>
      <c r="AN1301" s="99"/>
      <c r="AO1301" s="99"/>
      <c r="AP1301" s="99"/>
      <c r="AQ1301" s="99"/>
      <c r="AR1301" s="99"/>
      <c r="AS1301" s="99"/>
      <c r="AT1301" s="99"/>
      <c r="AU1301" s="99"/>
      <c r="AV1301" s="99"/>
      <c r="AW1301" s="99"/>
      <c r="AX1301" s="99"/>
      <c r="AY1301" s="99"/>
      <c r="AZ1301" s="99"/>
      <c r="BA1301" s="99"/>
      <c r="BB1301" s="99"/>
      <c r="BC1301" s="99"/>
      <c r="BD1301" s="99"/>
      <c r="BE1301" s="99"/>
      <c r="BF1301" s="99"/>
    </row>
    <row r="1302" spans="1:58" x14ac:dyDescent="0.25">
      <c r="A1302" s="24"/>
      <c r="B1302" s="24"/>
      <c r="C1302" s="23"/>
      <c r="D1302" s="42"/>
      <c r="E1302" s="23"/>
      <c r="G1302" s="108"/>
      <c r="H1302" s="108"/>
      <c r="I1302" s="108"/>
      <c r="J1302" s="104"/>
      <c r="K1302" s="99"/>
      <c r="L1302" s="99"/>
      <c r="M1302" s="99"/>
      <c r="N1302" s="99"/>
      <c r="O1302" s="99"/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  <c r="AA1302" s="99"/>
      <c r="AB1302" s="99"/>
      <c r="AC1302" s="99"/>
      <c r="AD1302" s="99"/>
      <c r="AE1302" s="99"/>
      <c r="AF1302" s="99"/>
      <c r="AG1302" s="99"/>
      <c r="AH1302" s="99"/>
      <c r="AI1302" s="99"/>
      <c r="AJ1302" s="99"/>
      <c r="AK1302" s="99"/>
      <c r="AL1302" s="99"/>
      <c r="AM1302" s="99"/>
      <c r="AN1302" s="99"/>
      <c r="AO1302" s="99"/>
      <c r="AP1302" s="99"/>
      <c r="AQ1302" s="99"/>
      <c r="AR1302" s="99"/>
      <c r="AS1302" s="99"/>
      <c r="AT1302" s="99"/>
      <c r="AU1302" s="99"/>
      <c r="AV1302" s="99"/>
      <c r="AW1302" s="99"/>
      <c r="AX1302" s="99"/>
      <c r="AY1302" s="99"/>
      <c r="AZ1302" s="99"/>
      <c r="BA1302" s="99"/>
      <c r="BB1302" s="99"/>
      <c r="BC1302" s="99"/>
      <c r="BD1302" s="99"/>
      <c r="BE1302" s="99"/>
      <c r="BF1302" s="99"/>
    </row>
    <row r="1303" spans="1:58" x14ac:dyDescent="0.25">
      <c r="A1303" s="24"/>
      <c r="B1303" s="24"/>
      <c r="C1303" s="23"/>
      <c r="D1303" s="42"/>
      <c r="E1303" s="23"/>
      <c r="G1303" s="108"/>
      <c r="H1303" s="108"/>
      <c r="I1303" s="108"/>
      <c r="J1303" s="104"/>
      <c r="K1303" s="99"/>
      <c r="L1303" s="99"/>
      <c r="M1303" s="99"/>
      <c r="N1303" s="99"/>
      <c r="O1303" s="99"/>
      <c r="P1303" s="99"/>
      <c r="Q1303" s="99"/>
      <c r="R1303" s="99"/>
      <c r="S1303" s="99"/>
      <c r="T1303" s="99"/>
      <c r="U1303" s="99"/>
      <c r="V1303" s="99"/>
      <c r="W1303" s="99"/>
      <c r="X1303" s="99"/>
      <c r="Y1303" s="99"/>
      <c r="Z1303" s="99"/>
      <c r="AA1303" s="99"/>
      <c r="AB1303" s="99"/>
      <c r="AC1303" s="99"/>
      <c r="AD1303" s="99"/>
      <c r="AE1303" s="99"/>
      <c r="AF1303" s="99"/>
      <c r="AG1303" s="99"/>
      <c r="AH1303" s="99"/>
      <c r="AI1303" s="99"/>
      <c r="AJ1303" s="99"/>
      <c r="AK1303" s="99"/>
      <c r="AL1303" s="99"/>
      <c r="AM1303" s="99"/>
      <c r="AN1303" s="99"/>
      <c r="AO1303" s="99"/>
      <c r="AP1303" s="99"/>
      <c r="AQ1303" s="99"/>
      <c r="AR1303" s="99"/>
      <c r="AS1303" s="99"/>
      <c r="AT1303" s="99"/>
      <c r="AU1303" s="99"/>
      <c r="AV1303" s="99"/>
      <c r="AW1303" s="99"/>
      <c r="AX1303" s="99"/>
      <c r="AY1303" s="99"/>
      <c r="AZ1303" s="99"/>
      <c r="BA1303" s="99"/>
      <c r="BB1303" s="99"/>
      <c r="BC1303" s="99"/>
      <c r="BD1303" s="99"/>
      <c r="BE1303" s="99"/>
      <c r="BF1303" s="99"/>
    </row>
    <row r="1304" spans="1:58" x14ac:dyDescent="0.25">
      <c r="A1304" s="24"/>
      <c r="B1304" s="24"/>
      <c r="C1304" s="23"/>
      <c r="D1304" s="42"/>
      <c r="E1304" s="23"/>
      <c r="G1304" s="108"/>
      <c r="H1304" s="108"/>
      <c r="I1304" s="108"/>
      <c r="J1304" s="104"/>
      <c r="K1304" s="99"/>
      <c r="L1304" s="99"/>
      <c r="M1304" s="99"/>
      <c r="N1304" s="99"/>
      <c r="O1304" s="99"/>
      <c r="P1304" s="99"/>
      <c r="Q1304" s="99"/>
      <c r="R1304" s="99"/>
      <c r="S1304" s="99"/>
      <c r="T1304" s="99"/>
      <c r="U1304" s="99"/>
      <c r="V1304" s="99"/>
      <c r="W1304" s="99"/>
      <c r="X1304" s="99"/>
      <c r="Y1304" s="99"/>
      <c r="Z1304" s="99"/>
      <c r="AA1304" s="99"/>
      <c r="AB1304" s="99"/>
      <c r="AC1304" s="99"/>
      <c r="AD1304" s="99"/>
      <c r="AE1304" s="99"/>
      <c r="AF1304" s="99"/>
      <c r="AG1304" s="99"/>
      <c r="AH1304" s="99"/>
      <c r="AI1304" s="99"/>
      <c r="AJ1304" s="99"/>
      <c r="AK1304" s="99"/>
      <c r="AL1304" s="99"/>
      <c r="AM1304" s="99"/>
      <c r="AN1304" s="99"/>
      <c r="AO1304" s="99"/>
      <c r="AP1304" s="99"/>
      <c r="AQ1304" s="99"/>
      <c r="AR1304" s="99"/>
      <c r="AS1304" s="99"/>
      <c r="AT1304" s="99"/>
      <c r="AU1304" s="99"/>
      <c r="AV1304" s="99"/>
      <c r="AW1304" s="99"/>
      <c r="AX1304" s="99"/>
      <c r="AY1304" s="99"/>
      <c r="AZ1304" s="99"/>
      <c r="BA1304" s="99"/>
      <c r="BB1304" s="99"/>
      <c r="BC1304" s="99"/>
      <c r="BD1304" s="99"/>
      <c r="BE1304" s="99"/>
      <c r="BF1304" s="99"/>
    </row>
    <row r="1305" spans="1:58" x14ac:dyDescent="0.25">
      <c r="A1305" s="24"/>
      <c r="B1305" s="24"/>
      <c r="C1305" s="23"/>
      <c r="D1305" s="42"/>
      <c r="E1305" s="23"/>
      <c r="G1305" s="108"/>
      <c r="H1305" s="108"/>
      <c r="I1305" s="108"/>
      <c r="J1305" s="104"/>
      <c r="K1305" s="99"/>
      <c r="L1305" s="99"/>
      <c r="M1305" s="99"/>
      <c r="N1305" s="99"/>
      <c r="O1305" s="99"/>
      <c r="P1305" s="99"/>
      <c r="Q1305" s="99"/>
      <c r="R1305" s="99"/>
      <c r="S1305" s="99"/>
      <c r="T1305" s="99"/>
      <c r="U1305" s="99"/>
      <c r="V1305" s="99"/>
      <c r="W1305" s="99"/>
      <c r="X1305" s="99"/>
      <c r="Y1305" s="99"/>
      <c r="Z1305" s="99"/>
      <c r="AA1305" s="99"/>
      <c r="AB1305" s="99"/>
      <c r="AC1305" s="99"/>
      <c r="AD1305" s="99"/>
      <c r="AE1305" s="99"/>
      <c r="AF1305" s="99"/>
      <c r="AG1305" s="99"/>
      <c r="AH1305" s="99"/>
      <c r="AI1305" s="99"/>
      <c r="AJ1305" s="99"/>
      <c r="AK1305" s="99"/>
      <c r="AL1305" s="99"/>
      <c r="AM1305" s="99"/>
      <c r="AN1305" s="99"/>
      <c r="AO1305" s="99"/>
      <c r="AP1305" s="99"/>
      <c r="AQ1305" s="99"/>
      <c r="AR1305" s="99"/>
      <c r="AS1305" s="99"/>
      <c r="AT1305" s="99"/>
      <c r="AU1305" s="99"/>
      <c r="AV1305" s="99"/>
      <c r="AW1305" s="99"/>
      <c r="AX1305" s="99"/>
      <c r="AY1305" s="99"/>
      <c r="AZ1305" s="99"/>
      <c r="BA1305" s="99"/>
      <c r="BB1305" s="99"/>
      <c r="BC1305" s="99"/>
      <c r="BD1305" s="99"/>
      <c r="BE1305" s="99"/>
      <c r="BF1305" s="99"/>
    </row>
    <row r="1306" spans="1:58" x14ac:dyDescent="0.25">
      <c r="A1306" s="24"/>
      <c r="B1306" s="24"/>
      <c r="C1306" s="23"/>
      <c r="D1306" s="42"/>
      <c r="E1306" s="23"/>
      <c r="G1306" s="108"/>
      <c r="H1306" s="108"/>
      <c r="I1306" s="108"/>
      <c r="J1306" s="104"/>
      <c r="K1306" s="99"/>
      <c r="L1306" s="99"/>
      <c r="M1306" s="99"/>
      <c r="N1306" s="99"/>
      <c r="O1306" s="99"/>
      <c r="P1306" s="99"/>
      <c r="Q1306" s="99"/>
      <c r="R1306" s="99"/>
      <c r="S1306" s="99"/>
      <c r="T1306" s="99"/>
      <c r="U1306" s="99"/>
      <c r="V1306" s="99"/>
      <c r="W1306" s="99"/>
      <c r="X1306" s="99"/>
      <c r="Y1306" s="99"/>
      <c r="Z1306" s="99"/>
      <c r="AA1306" s="99"/>
      <c r="AB1306" s="99"/>
      <c r="AC1306" s="99"/>
      <c r="AD1306" s="99"/>
      <c r="AE1306" s="99"/>
      <c r="AF1306" s="99"/>
      <c r="AG1306" s="99"/>
      <c r="AH1306" s="99"/>
      <c r="AI1306" s="99"/>
      <c r="AJ1306" s="99"/>
      <c r="AK1306" s="99"/>
      <c r="AL1306" s="99"/>
      <c r="AM1306" s="99"/>
      <c r="AN1306" s="99"/>
      <c r="AO1306" s="99"/>
      <c r="AP1306" s="99"/>
      <c r="AQ1306" s="99"/>
      <c r="AR1306" s="99"/>
      <c r="AS1306" s="99"/>
      <c r="AT1306" s="99"/>
      <c r="AU1306" s="99"/>
      <c r="AV1306" s="99"/>
      <c r="AW1306" s="99"/>
      <c r="AX1306" s="99"/>
      <c r="AY1306" s="99"/>
      <c r="AZ1306" s="99"/>
      <c r="BA1306" s="99"/>
      <c r="BB1306" s="99"/>
      <c r="BC1306" s="99"/>
      <c r="BD1306" s="99"/>
      <c r="BE1306" s="99"/>
      <c r="BF1306" s="99"/>
    </row>
    <row r="1307" spans="1:58" x14ac:dyDescent="0.25">
      <c r="A1307" s="24"/>
      <c r="B1307" s="24"/>
      <c r="C1307" s="23"/>
      <c r="D1307" s="42"/>
      <c r="E1307" s="23"/>
      <c r="G1307" s="108"/>
      <c r="H1307" s="108"/>
      <c r="I1307" s="108"/>
      <c r="J1307" s="104"/>
      <c r="K1307" s="99"/>
      <c r="L1307" s="99"/>
      <c r="M1307" s="99"/>
      <c r="N1307" s="99"/>
      <c r="O1307" s="99"/>
      <c r="P1307" s="99"/>
      <c r="Q1307" s="99"/>
      <c r="R1307" s="99"/>
      <c r="S1307" s="99"/>
      <c r="T1307" s="99"/>
      <c r="U1307" s="99"/>
      <c r="V1307" s="99"/>
      <c r="W1307" s="99"/>
      <c r="X1307" s="99"/>
      <c r="Y1307" s="99"/>
      <c r="Z1307" s="99"/>
      <c r="AA1307" s="99"/>
      <c r="AB1307" s="99"/>
      <c r="AC1307" s="99"/>
      <c r="AD1307" s="99"/>
      <c r="AE1307" s="99"/>
      <c r="AF1307" s="99"/>
      <c r="AG1307" s="99"/>
      <c r="AH1307" s="99"/>
      <c r="AI1307" s="99"/>
      <c r="AJ1307" s="99"/>
      <c r="AK1307" s="99"/>
      <c r="AL1307" s="99"/>
      <c r="AM1307" s="99"/>
      <c r="AN1307" s="99"/>
      <c r="AO1307" s="99"/>
      <c r="AP1307" s="99"/>
      <c r="AQ1307" s="99"/>
      <c r="AR1307" s="99"/>
      <c r="AS1307" s="99"/>
      <c r="AT1307" s="99"/>
      <c r="AU1307" s="99"/>
      <c r="AV1307" s="99"/>
      <c r="AW1307" s="99"/>
      <c r="AX1307" s="99"/>
      <c r="AY1307" s="99"/>
      <c r="AZ1307" s="99"/>
      <c r="BA1307" s="99"/>
      <c r="BB1307" s="99"/>
      <c r="BC1307" s="99"/>
      <c r="BD1307" s="99"/>
      <c r="BE1307" s="99"/>
      <c r="BF1307" s="99"/>
    </row>
    <row r="1308" spans="1:58" x14ac:dyDescent="0.25">
      <c r="A1308" s="24"/>
      <c r="B1308" s="24"/>
      <c r="C1308" s="23"/>
      <c r="D1308" s="42"/>
      <c r="E1308" s="23"/>
      <c r="G1308" s="108"/>
      <c r="H1308" s="108"/>
      <c r="I1308" s="108"/>
      <c r="J1308" s="104"/>
      <c r="K1308" s="99"/>
      <c r="L1308" s="99"/>
      <c r="M1308" s="99"/>
      <c r="N1308" s="99"/>
      <c r="O1308" s="99"/>
      <c r="P1308" s="99"/>
      <c r="Q1308" s="99"/>
      <c r="R1308" s="99"/>
      <c r="S1308" s="99"/>
      <c r="T1308" s="99"/>
      <c r="U1308" s="99"/>
      <c r="V1308" s="99"/>
      <c r="W1308" s="99"/>
      <c r="X1308" s="99"/>
      <c r="Y1308" s="99"/>
      <c r="Z1308" s="99"/>
      <c r="AA1308" s="99"/>
      <c r="AB1308" s="99"/>
      <c r="AC1308" s="99"/>
      <c r="AD1308" s="99"/>
      <c r="AE1308" s="99"/>
      <c r="AF1308" s="99"/>
      <c r="AG1308" s="99"/>
      <c r="AH1308" s="99"/>
      <c r="AI1308" s="99"/>
      <c r="AJ1308" s="99"/>
      <c r="AK1308" s="99"/>
      <c r="AL1308" s="99"/>
      <c r="AM1308" s="99"/>
      <c r="AN1308" s="99"/>
      <c r="AO1308" s="99"/>
      <c r="AP1308" s="99"/>
      <c r="AQ1308" s="99"/>
      <c r="AR1308" s="99"/>
      <c r="AS1308" s="99"/>
      <c r="AT1308" s="99"/>
      <c r="AU1308" s="99"/>
      <c r="AV1308" s="99"/>
      <c r="AW1308" s="99"/>
      <c r="AX1308" s="99"/>
      <c r="AY1308" s="99"/>
      <c r="AZ1308" s="99"/>
      <c r="BA1308" s="99"/>
      <c r="BB1308" s="99"/>
      <c r="BC1308" s="99"/>
      <c r="BD1308" s="99"/>
      <c r="BE1308" s="99"/>
      <c r="BF1308" s="99"/>
    </row>
    <row r="1309" spans="1:58" x14ac:dyDescent="0.25">
      <c r="A1309" s="24"/>
      <c r="B1309" s="24"/>
      <c r="C1309" s="23"/>
      <c r="D1309" s="42"/>
      <c r="E1309" s="23"/>
      <c r="G1309" s="108"/>
      <c r="H1309" s="108"/>
      <c r="I1309" s="108"/>
      <c r="J1309" s="104"/>
      <c r="K1309" s="99"/>
      <c r="L1309" s="99"/>
      <c r="M1309" s="99"/>
      <c r="N1309" s="99"/>
      <c r="O1309" s="99"/>
      <c r="P1309" s="99"/>
      <c r="Q1309" s="99"/>
      <c r="R1309" s="99"/>
      <c r="S1309" s="99"/>
      <c r="T1309" s="99"/>
      <c r="U1309" s="99"/>
      <c r="V1309" s="99"/>
      <c r="W1309" s="99"/>
      <c r="X1309" s="99"/>
      <c r="Y1309" s="99"/>
      <c r="Z1309" s="99"/>
      <c r="AA1309" s="99"/>
      <c r="AB1309" s="99"/>
      <c r="AC1309" s="99"/>
      <c r="AD1309" s="99"/>
      <c r="AE1309" s="99"/>
      <c r="AF1309" s="99"/>
      <c r="AG1309" s="99"/>
      <c r="AH1309" s="99"/>
      <c r="AI1309" s="99"/>
      <c r="AJ1309" s="99"/>
      <c r="AK1309" s="99"/>
      <c r="AL1309" s="99"/>
      <c r="AM1309" s="99"/>
      <c r="AN1309" s="99"/>
      <c r="AO1309" s="99"/>
      <c r="AP1309" s="99"/>
      <c r="AQ1309" s="99"/>
      <c r="AR1309" s="99"/>
      <c r="AS1309" s="99"/>
      <c r="AT1309" s="99"/>
      <c r="AU1309" s="99"/>
      <c r="AV1309" s="99"/>
      <c r="AW1309" s="99"/>
      <c r="AX1309" s="99"/>
      <c r="AY1309" s="99"/>
      <c r="AZ1309" s="99"/>
      <c r="BA1309" s="99"/>
      <c r="BB1309" s="99"/>
      <c r="BC1309" s="99"/>
      <c r="BD1309" s="99"/>
      <c r="BE1309" s="99"/>
      <c r="BF1309" s="99"/>
    </row>
    <row r="1310" spans="1:58" x14ac:dyDescent="0.25">
      <c r="A1310" s="24"/>
      <c r="B1310" s="24"/>
      <c r="C1310" s="23"/>
      <c r="D1310" s="42"/>
      <c r="E1310" s="23"/>
      <c r="G1310" s="108"/>
      <c r="H1310" s="108"/>
      <c r="I1310" s="108"/>
      <c r="J1310" s="104"/>
      <c r="K1310" s="99"/>
      <c r="L1310" s="99"/>
      <c r="M1310" s="99"/>
      <c r="N1310" s="99"/>
      <c r="O1310" s="99"/>
      <c r="P1310" s="99"/>
      <c r="Q1310" s="99"/>
      <c r="R1310" s="99"/>
      <c r="S1310" s="99"/>
      <c r="T1310" s="99"/>
      <c r="U1310" s="99"/>
      <c r="V1310" s="99"/>
      <c r="W1310" s="99"/>
      <c r="X1310" s="99"/>
      <c r="Y1310" s="99"/>
      <c r="Z1310" s="99"/>
      <c r="AA1310" s="99"/>
      <c r="AB1310" s="99"/>
      <c r="AC1310" s="99"/>
      <c r="AD1310" s="99"/>
      <c r="AE1310" s="99"/>
      <c r="AF1310" s="99"/>
      <c r="AG1310" s="99"/>
      <c r="AH1310" s="99"/>
      <c r="AI1310" s="99"/>
      <c r="AJ1310" s="99"/>
      <c r="AK1310" s="99"/>
      <c r="AL1310" s="99"/>
      <c r="AM1310" s="99"/>
      <c r="AN1310" s="99"/>
      <c r="AO1310" s="99"/>
      <c r="AP1310" s="99"/>
      <c r="AQ1310" s="99"/>
      <c r="AR1310" s="99"/>
      <c r="AS1310" s="99"/>
      <c r="AT1310" s="99"/>
      <c r="AU1310" s="99"/>
      <c r="AV1310" s="99"/>
      <c r="AW1310" s="99"/>
      <c r="AX1310" s="99"/>
      <c r="AY1310" s="99"/>
      <c r="AZ1310" s="99"/>
      <c r="BA1310" s="99"/>
      <c r="BB1310" s="99"/>
      <c r="BC1310" s="99"/>
      <c r="BD1310" s="99"/>
      <c r="BE1310" s="99"/>
      <c r="BF1310" s="99"/>
    </row>
    <row r="1311" spans="1:58" x14ac:dyDescent="0.25">
      <c r="A1311" s="24"/>
      <c r="B1311" s="24"/>
      <c r="C1311" s="23"/>
      <c r="D1311" s="42"/>
      <c r="E1311" s="23"/>
      <c r="G1311" s="108"/>
      <c r="H1311" s="108"/>
      <c r="I1311" s="108"/>
      <c r="J1311" s="104"/>
      <c r="K1311" s="99"/>
      <c r="L1311" s="99"/>
      <c r="M1311" s="99"/>
      <c r="N1311" s="99"/>
      <c r="O1311" s="99"/>
      <c r="P1311" s="99"/>
      <c r="Q1311" s="99"/>
      <c r="R1311" s="99"/>
      <c r="S1311" s="99"/>
      <c r="T1311" s="99"/>
      <c r="U1311" s="99"/>
      <c r="V1311" s="99"/>
      <c r="W1311" s="99"/>
      <c r="X1311" s="99"/>
      <c r="Y1311" s="99"/>
      <c r="Z1311" s="99"/>
      <c r="AA1311" s="99"/>
      <c r="AB1311" s="99"/>
      <c r="AC1311" s="99"/>
      <c r="AD1311" s="99"/>
      <c r="AE1311" s="99"/>
      <c r="AF1311" s="99"/>
      <c r="AG1311" s="99"/>
      <c r="AH1311" s="99"/>
      <c r="AI1311" s="99"/>
      <c r="AJ1311" s="99"/>
      <c r="AK1311" s="99"/>
      <c r="AL1311" s="99"/>
      <c r="AM1311" s="99"/>
      <c r="AN1311" s="99"/>
      <c r="AO1311" s="99"/>
      <c r="AP1311" s="99"/>
      <c r="AQ1311" s="99"/>
      <c r="AR1311" s="99"/>
      <c r="AS1311" s="99"/>
      <c r="AT1311" s="99"/>
      <c r="AU1311" s="99"/>
      <c r="AV1311" s="99"/>
      <c r="AW1311" s="99"/>
      <c r="AX1311" s="99"/>
      <c r="AY1311" s="99"/>
      <c r="AZ1311" s="99"/>
      <c r="BA1311" s="99"/>
      <c r="BB1311" s="99"/>
      <c r="BC1311" s="99"/>
      <c r="BD1311" s="99"/>
      <c r="BE1311" s="99"/>
      <c r="BF1311" s="99"/>
    </row>
    <row r="1312" spans="1:58" x14ac:dyDescent="0.25">
      <c r="A1312" s="24"/>
      <c r="B1312" s="24"/>
      <c r="C1312" s="23"/>
      <c r="D1312" s="42"/>
      <c r="E1312" s="23"/>
      <c r="G1312" s="108"/>
      <c r="H1312" s="108"/>
      <c r="I1312" s="108"/>
      <c r="J1312" s="104"/>
      <c r="K1312" s="99"/>
      <c r="L1312" s="99"/>
      <c r="M1312" s="99"/>
      <c r="N1312" s="99"/>
      <c r="O1312" s="99"/>
      <c r="P1312" s="99"/>
      <c r="Q1312" s="99"/>
      <c r="R1312" s="99"/>
      <c r="S1312" s="99"/>
      <c r="T1312" s="99"/>
      <c r="U1312" s="99"/>
      <c r="V1312" s="99"/>
      <c r="W1312" s="99"/>
      <c r="X1312" s="99"/>
      <c r="Y1312" s="99"/>
      <c r="Z1312" s="99"/>
      <c r="AA1312" s="99"/>
      <c r="AB1312" s="99"/>
      <c r="AC1312" s="99"/>
      <c r="AD1312" s="99"/>
      <c r="AE1312" s="99"/>
      <c r="AF1312" s="99"/>
      <c r="AG1312" s="99"/>
      <c r="AH1312" s="99"/>
      <c r="AI1312" s="99"/>
      <c r="AJ1312" s="99"/>
      <c r="AK1312" s="99"/>
      <c r="AL1312" s="99"/>
      <c r="AM1312" s="99"/>
      <c r="AN1312" s="99"/>
      <c r="AO1312" s="99"/>
      <c r="AP1312" s="99"/>
      <c r="AQ1312" s="99"/>
      <c r="AR1312" s="99"/>
      <c r="AS1312" s="99"/>
      <c r="AT1312" s="99"/>
      <c r="AU1312" s="99"/>
      <c r="AV1312" s="99"/>
      <c r="AW1312" s="99"/>
      <c r="AX1312" s="99"/>
      <c r="AY1312" s="99"/>
      <c r="AZ1312" s="99"/>
      <c r="BA1312" s="99"/>
      <c r="BB1312" s="99"/>
      <c r="BC1312" s="99"/>
      <c r="BD1312" s="99"/>
      <c r="BE1312" s="99"/>
      <c r="BF1312" s="99"/>
    </row>
    <row r="1313" spans="1:58" x14ac:dyDescent="0.25">
      <c r="A1313" s="24"/>
      <c r="B1313" s="24"/>
      <c r="C1313" s="23"/>
      <c r="D1313" s="42"/>
      <c r="E1313" s="23"/>
      <c r="G1313" s="108"/>
      <c r="H1313" s="108"/>
      <c r="I1313" s="108"/>
      <c r="J1313" s="104"/>
      <c r="K1313" s="99"/>
      <c r="L1313" s="99"/>
      <c r="M1313" s="99"/>
      <c r="N1313" s="99"/>
      <c r="O1313" s="99"/>
      <c r="P1313" s="99"/>
      <c r="Q1313" s="99"/>
      <c r="R1313" s="99"/>
      <c r="S1313" s="99"/>
      <c r="T1313" s="99"/>
      <c r="U1313" s="99"/>
      <c r="V1313" s="99"/>
      <c r="W1313" s="99"/>
      <c r="X1313" s="99"/>
      <c r="Y1313" s="99"/>
      <c r="Z1313" s="99"/>
      <c r="AA1313" s="99"/>
      <c r="AB1313" s="99"/>
      <c r="AC1313" s="99"/>
      <c r="AD1313" s="99"/>
      <c r="AE1313" s="99"/>
      <c r="AF1313" s="99"/>
      <c r="AG1313" s="99"/>
      <c r="AH1313" s="99"/>
      <c r="AI1313" s="99"/>
      <c r="AJ1313" s="99"/>
      <c r="AK1313" s="99"/>
      <c r="AL1313" s="99"/>
      <c r="AM1313" s="99"/>
      <c r="AN1313" s="99"/>
      <c r="AO1313" s="99"/>
      <c r="AP1313" s="99"/>
      <c r="AQ1313" s="99"/>
      <c r="AR1313" s="99"/>
      <c r="AS1313" s="99"/>
      <c r="AT1313" s="99"/>
      <c r="AU1313" s="99"/>
      <c r="AV1313" s="99"/>
      <c r="AW1313" s="99"/>
      <c r="AX1313" s="99"/>
      <c r="AY1313" s="99"/>
      <c r="AZ1313" s="99"/>
      <c r="BA1313" s="99"/>
      <c r="BB1313" s="99"/>
      <c r="BC1313" s="99"/>
      <c r="BD1313" s="99"/>
      <c r="BE1313" s="99"/>
      <c r="BF1313" s="99"/>
    </row>
    <row r="1314" spans="1:58" x14ac:dyDescent="0.25">
      <c r="A1314" s="24"/>
      <c r="B1314" s="24"/>
      <c r="C1314" s="23"/>
      <c r="D1314" s="42"/>
      <c r="E1314" s="23"/>
      <c r="G1314" s="108"/>
      <c r="H1314" s="108"/>
      <c r="I1314" s="108"/>
      <c r="J1314" s="104"/>
      <c r="K1314" s="99"/>
      <c r="L1314" s="99"/>
      <c r="M1314" s="99"/>
      <c r="N1314" s="99"/>
      <c r="O1314" s="99"/>
      <c r="P1314" s="99"/>
      <c r="Q1314" s="99"/>
      <c r="R1314" s="99"/>
      <c r="S1314" s="99"/>
      <c r="T1314" s="99"/>
      <c r="U1314" s="99"/>
      <c r="V1314" s="99"/>
      <c r="W1314" s="99"/>
      <c r="X1314" s="99"/>
      <c r="Y1314" s="99"/>
      <c r="Z1314" s="99"/>
      <c r="AA1314" s="99"/>
      <c r="AB1314" s="99"/>
      <c r="AC1314" s="99"/>
      <c r="AD1314" s="99"/>
      <c r="AE1314" s="99"/>
      <c r="AF1314" s="99"/>
      <c r="AG1314" s="99"/>
      <c r="AH1314" s="99"/>
      <c r="AI1314" s="99"/>
      <c r="AJ1314" s="99"/>
      <c r="AK1314" s="99"/>
      <c r="AL1314" s="99"/>
      <c r="AM1314" s="99"/>
      <c r="AN1314" s="99"/>
      <c r="AO1314" s="99"/>
      <c r="AP1314" s="99"/>
      <c r="AQ1314" s="99"/>
      <c r="AR1314" s="99"/>
      <c r="AS1314" s="99"/>
      <c r="AT1314" s="99"/>
      <c r="AU1314" s="99"/>
      <c r="AV1314" s="99"/>
      <c r="AW1314" s="99"/>
      <c r="AX1314" s="99"/>
      <c r="AY1314" s="99"/>
      <c r="AZ1314" s="99"/>
      <c r="BA1314" s="99"/>
      <c r="BB1314" s="99"/>
      <c r="BC1314" s="99"/>
      <c r="BD1314" s="99"/>
      <c r="BE1314" s="99"/>
      <c r="BF1314" s="99"/>
    </row>
    <row r="1315" spans="1:58" x14ac:dyDescent="0.25">
      <c r="A1315" s="24"/>
      <c r="B1315" s="24"/>
      <c r="C1315" s="23"/>
      <c r="D1315" s="42"/>
      <c r="E1315" s="23"/>
      <c r="G1315" s="108"/>
      <c r="H1315" s="108"/>
      <c r="I1315" s="108"/>
      <c r="J1315" s="104"/>
      <c r="K1315" s="99"/>
      <c r="L1315" s="99"/>
      <c r="M1315" s="99"/>
      <c r="N1315" s="99"/>
      <c r="O1315" s="99"/>
      <c r="P1315" s="99"/>
      <c r="Q1315" s="99"/>
      <c r="R1315" s="99"/>
      <c r="S1315" s="99"/>
      <c r="T1315" s="99"/>
      <c r="U1315" s="99"/>
      <c r="V1315" s="99"/>
      <c r="W1315" s="99"/>
      <c r="X1315" s="99"/>
      <c r="Y1315" s="99"/>
      <c r="Z1315" s="99"/>
      <c r="AA1315" s="99"/>
      <c r="AB1315" s="99"/>
      <c r="AC1315" s="99"/>
      <c r="AD1315" s="99"/>
      <c r="AE1315" s="99"/>
      <c r="AF1315" s="99"/>
      <c r="AG1315" s="99"/>
      <c r="AH1315" s="99"/>
      <c r="AI1315" s="99"/>
      <c r="AJ1315" s="99"/>
      <c r="AK1315" s="99"/>
      <c r="AL1315" s="99"/>
      <c r="AM1315" s="99"/>
      <c r="AN1315" s="99"/>
      <c r="AO1315" s="99"/>
      <c r="AP1315" s="99"/>
      <c r="AQ1315" s="99"/>
      <c r="AR1315" s="99"/>
      <c r="AS1315" s="99"/>
      <c r="AT1315" s="99"/>
      <c r="AU1315" s="99"/>
      <c r="AV1315" s="99"/>
      <c r="AW1315" s="99"/>
      <c r="AX1315" s="99"/>
      <c r="AY1315" s="99"/>
      <c r="AZ1315" s="99"/>
      <c r="BA1315" s="99"/>
      <c r="BB1315" s="99"/>
      <c r="BC1315" s="99"/>
      <c r="BD1315" s="99"/>
      <c r="BE1315" s="99"/>
      <c r="BF1315" s="99"/>
    </row>
    <row r="1316" spans="1:58" x14ac:dyDescent="0.25">
      <c r="A1316" s="24"/>
      <c r="B1316" s="24"/>
      <c r="C1316" s="23"/>
      <c r="D1316" s="42"/>
      <c r="E1316" s="23"/>
      <c r="G1316" s="108"/>
      <c r="H1316" s="108"/>
      <c r="I1316" s="108"/>
      <c r="J1316" s="104"/>
      <c r="K1316" s="99"/>
      <c r="L1316" s="99"/>
      <c r="M1316" s="99"/>
      <c r="N1316" s="99"/>
      <c r="O1316" s="99"/>
      <c r="P1316" s="99"/>
      <c r="Q1316" s="99"/>
      <c r="R1316" s="99"/>
      <c r="S1316" s="99"/>
      <c r="T1316" s="99"/>
      <c r="U1316" s="99"/>
      <c r="V1316" s="99"/>
      <c r="W1316" s="99"/>
      <c r="X1316" s="99"/>
      <c r="Y1316" s="99"/>
      <c r="Z1316" s="99"/>
      <c r="AA1316" s="99"/>
      <c r="AB1316" s="99"/>
      <c r="AC1316" s="99"/>
      <c r="AD1316" s="99"/>
      <c r="AE1316" s="99"/>
      <c r="AF1316" s="99"/>
      <c r="AG1316" s="99"/>
      <c r="AH1316" s="99"/>
      <c r="AI1316" s="99"/>
      <c r="AJ1316" s="99"/>
      <c r="AK1316" s="99"/>
      <c r="AL1316" s="99"/>
      <c r="AM1316" s="99"/>
      <c r="AN1316" s="99"/>
      <c r="AO1316" s="99"/>
      <c r="AP1316" s="99"/>
      <c r="AQ1316" s="99"/>
      <c r="AR1316" s="99"/>
      <c r="AS1316" s="99"/>
      <c r="AT1316" s="99"/>
      <c r="AU1316" s="99"/>
      <c r="AV1316" s="99"/>
      <c r="AW1316" s="99"/>
      <c r="AX1316" s="99"/>
      <c r="AY1316" s="99"/>
      <c r="AZ1316" s="99"/>
      <c r="BA1316" s="99"/>
      <c r="BB1316" s="99"/>
      <c r="BC1316" s="99"/>
      <c r="BD1316" s="99"/>
      <c r="BE1316" s="99"/>
      <c r="BF1316" s="99"/>
    </row>
    <row r="1317" spans="1:58" x14ac:dyDescent="0.25">
      <c r="A1317" s="24"/>
      <c r="B1317" s="24"/>
      <c r="C1317" s="23"/>
      <c r="D1317" s="42"/>
      <c r="E1317" s="23"/>
      <c r="G1317" s="108"/>
      <c r="H1317" s="108"/>
      <c r="I1317" s="108"/>
      <c r="J1317" s="104"/>
      <c r="K1317" s="99"/>
      <c r="L1317" s="99"/>
      <c r="M1317" s="99"/>
      <c r="N1317" s="99"/>
      <c r="O1317" s="99"/>
      <c r="P1317" s="99"/>
      <c r="Q1317" s="99"/>
      <c r="R1317" s="99"/>
      <c r="S1317" s="99"/>
      <c r="T1317" s="99"/>
      <c r="U1317" s="99"/>
      <c r="V1317" s="99"/>
      <c r="W1317" s="99"/>
      <c r="X1317" s="99"/>
      <c r="Y1317" s="99"/>
      <c r="Z1317" s="99"/>
      <c r="AA1317" s="99"/>
      <c r="AB1317" s="99"/>
      <c r="AC1317" s="99"/>
      <c r="AD1317" s="99"/>
      <c r="AE1317" s="99"/>
      <c r="AF1317" s="99"/>
      <c r="AG1317" s="99"/>
      <c r="AH1317" s="99"/>
      <c r="AI1317" s="99"/>
      <c r="AJ1317" s="99"/>
      <c r="AK1317" s="99"/>
      <c r="AL1317" s="99"/>
      <c r="AM1317" s="99"/>
      <c r="AN1317" s="99"/>
      <c r="AO1317" s="99"/>
      <c r="AP1317" s="99"/>
      <c r="AQ1317" s="99"/>
      <c r="AR1317" s="99"/>
      <c r="AS1317" s="99"/>
      <c r="AT1317" s="99"/>
      <c r="AU1317" s="99"/>
      <c r="AV1317" s="99"/>
      <c r="AW1317" s="99"/>
      <c r="AX1317" s="99"/>
      <c r="AY1317" s="99"/>
      <c r="AZ1317" s="99"/>
      <c r="BA1317" s="99"/>
      <c r="BB1317" s="99"/>
      <c r="BC1317" s="99"/>
      <c r="BD1317" s="99"/>
      <c r="BE1317" s="99"/>
      <c r="BF1317" s="99"/>
    </row>
    <row r="1318" spans="1:58" x14ac:dyDescent="0.25">
      <c r="A1318" s="24"/>
      <c r="B1318" s="24"/>
      <c r="C1318" s="23"/>
      <c r="D1318" s="42"/>
      <c r="E1318" s="23"/>
      <c r="G1318" s="108"/>
      <c r="H1318" s="108"/>
      <c r="I1318" s="108"/>
      <c r="J1318" s="104"/>
      <c r="K1318" s="99"/>
      <c r="L1318" s="99"/>
      <c r="M1318" s="99"/>
      <c r="N1318" s="99"/>
      <c r="O1318" s="99"/>
      <c r="P1318" s="99"/>
      <c r="Q1318" s="99"/>
      <c r="R1318" s="99"/>
      <c r="S1318" s="99"/>
      <c r="T1318" s="99"/>
      <c r="U1318" s="99"/>
      <c r="V1318" s="99"/>
      <c r="W1318" s="99"/>
      <c r="X1318" s="99"/>
      <c r="Y1318" s="99"/>
      <c r="Z1318" s="99"/>
      <c r="AA1318" s="99"/>
      <c r="AB1318" s="99"/>
      <c r="AC1318" s="99"/>
      <c r="AD1318" s="99"/>
      <c r="AE1318" s="99"/>
      <c r="AF1318" s="99"/>
      <c r="AG1318" s="99"/>
      <c r="AH1318" s="99"/>
      <c r="AI1318" s="99"/>
      <c r="AJ1318" s="99"/>
      <c r="AK1318" s="99"/>
      <c r="AL1318" s="99"/>
      <c r="AM1318" s="99"/>
      <c r="AN1318" s="99"/>
      <c r="AO1318" s="99"/>
      <c r="AP1318" s="99"/>
      <c r="AQ1318" s="99"/>
      <c r="AR1318" s="99"/>
      <c r="AS1318" s="99"/>
      <c r="AT1318" s="99"/>
      <c r="AU1318" s="99"/>
      <c r="AV1318" s="99"/>
      <c r="AW1318" s="99"/>
      <c r="AX1318" s="99"/>
      <c r="AY1318" s="99"/>
      <c r="AZ1318" s="99"/>
      <c r="BA1318" s="99"/>
      <c r="BB1318" s="99"/>
      <c r="BC1318" s="99"/>
      <c r="BD1318" s="99"/>
      <c r="BE1318" s="99"/>
      <c r="BF1318" s="99"/>
    </row>
    <row r="1319" spans="1:58" x14ac:dyDescent="0.25">
      <c r="A1319" s="24"/>
      <c r="B1319" s="24"/>
      <c r="C1319" s="23"/>
      <c r="D1319" s="42"/>
      <c r="E1319" s="23"/>
      <c r="G1319" s="108"/>
      <c r="H1319" s="108"/>
      <c r="I1319" s="108"/>
      <c r="J1319" s="104"/>
      <c r="K1319" s="99"/>
      <c r="L1319" s="99"/>
      <c r="M1319" s="99"/>
      <c r="N1319" s="99"/>
      <c r="O1319" s="99"/>
      <c r="P1319" s="99"/>
      <c r="Q1319" s="99"/>
      <c r="R1319" s="99"/>
      <c r="S1319" s="99"/>
      <c r="T1319" s="99"/>
      <c r="U1319" s="99"/>
      <c r="V1319" s="99"/>
      <c r="W1319" s="99"/>
      <c r="X1319" s="99"/>
      <c r="Y1319" s="99"/>
      <c r="Z1319" s="99"/>
      <c r="AA1319" s="99"/>
      <c r="AB1319" s="99"/>
      <c r="AC1319" s="99"/>
      <c r="AD1319" s="99"/>
      <c r="AE1319" s="99"/>
      <c r="AF1319" s="99"/>
      <c r="AG1319" s="99"/>
      <c r="AH1319" s="99"/>
      <c r="AI1319" s="99"/>
      <c r="AJ1319" s="99"/>
      <c r="AK1319" s="99"/>
      <c r="AL1319" s="99"/>
      <c r="AM1319" s="99"/>
      <c r="AN1319" s="99"/>
      <c r="AO1319" s="99"/>
      <c r="AP1319" s="99"/>
      <c r="AQ1319" s="99"/>
      <c r="AR1319" s="99"/>
      <c r="AS1319" s="99"/>
      <c r="AT1319" s="99"/>
      <c r="AU1319" s="99"/>
      <c r="AV1319" s="99"/>
      <c r="AW1319" s="99"/>
      <c r="AX1319" s="99"/>
      <c r="AY1319" s="99"/>
      <c r="AZ1319" s="99"/>
      <c r="BA1319" s="99"/>
      <c r="BB1319" s="99"/>
      <c r="BC1319" s="99"/>
      <c r="BD1319" s="99"/>
      <c r="BE1319" s="99"/>
      <c r="BF1319" s="99"/>
    </row>
    <row r="1320" spans="1:58" x14ac:dyDescent="0.25">
      <c r="A1320" s="24"/>
      <c r="B1320" s="24"/>
      <c r="C1320" s="23"/>
      <c r="D1320" s="42"/>
      <c r="E1320" s="23"/>
      <c r="G1320" s="108"/>
      <c r="H1320" s="108"/>
      <c r="I1320" s="108"/>
      <c r="J1320" s="104"/>
      <c r="K1320" s="99"/>
      <c r="L1320" s="99"/>
      <c r="M1320" s="99"/>
      <c r="N1320" s="99"/>
      <c r="O1320" s="99"/>
      <c r="P1320" s="99"/>
      <c r="Q1320" s="99"/>
      <c r="R1320" s="99"/>
      <c r="S1320" s="99"/>
      <c r="T1320" s="99"/>
      <c r="U1320" s="99"/>
      <c r="V1320" s="99"/>
      <c r="W1320" s="99"/>
      <c r="X1320" s="99"/>
      <c r="Y1320" s="99"/>
      <c r="Z1320" s="99"/>
      <c r="AA1320" s="99"/>
      <c r="AB1320" s="99"/>
      <c r="AC1320" s="99"/>
      <c r="AD1320" s="99"/>
      <c r="AE1320" s="99"/>
      <c r="AF1320" s="99"/>
      <c r="AG1320" s="99"/>
      <c r="AH1320" s="99"/>
      <c r="AI1320" s="99"/>
      <c r="AJ1320" s="99"/>
      <c r="AK1320" s="99"/>
      <c r="AL1320" s="99"/>
      <c r="AM1320" s="99"/>
      <c r="AN1320" s="99"/>
      <c r="AO1320" s="99"/>
      <c r="AP1320" s="99"/>
      <c r="AQ1320" s="99"/>
      <c r="AR1320" s="99"/>
      <c r="AS1320" s="99"/>
      <c r="AT1320" s="99"/>
      <c r="AU1320" s="99"/>
      <c r="AV1320" s="99"/>
      <c r="AW1320" s="99"/>
      <c r="AX1320" s="99"/>
      <c r="AY1320" s="99"/>
      <c r="AZ1320" s="99"/>
      <c r="BA1320" s="99"/>
      <c r="BB1320" s="99"/>
      <c r="BC1320" s="99"/>
      <c r="BD1320" s="99"/>
      <c r="BE1320" s="99"/>
      <c r="BF1320" s="99"/>
    </row>
    <row r="1321" spans="1:58" x14ac:dyDescent="0.25">
      <c r="A1321" s="24"/>
      <c r="B1321" s="24"/>
      <c r="C1321" s="23"/>
      <c r="D1321" s="42"/>
      <c r="E1321" s="23"/>
      <c r="G1321" s="108"/>
      <c r="H1321" s="108"/>
      <c r="I1321" s="108"/>
      <c r="J1321" s="104"/>
      <c r="K1321" s="99"/>
      <c r="L1321" s="99"/>
      <c r="M1321" s="99"/>
      <c r="N1321" s="99"/>
      <c r="O1321" s="99"/>
      <c r="P1321" s="99"/>
      <c r="Q1321" s="99"/>
      <c r="R1321" s="99"/>
      <c r="S1321" s="99"/>
      <c r="T1321" s="99"/>
      <c r="U1321" s="99"/>
      <c r="V1321" s="99"/>
      <c r="W1321" s="99"/>
      <c r="X1321" s="99"/>
      <c r="Y1321" s="99"/>
      <c r="Z1321" s="99"/>
      <c r="AA1321" s="99"/>
      <c r="AB1321" s="99"/>
      <c r="AC1321" s="99"/>
      <c r="AD1321" s="99"/>
      <c r="AE1321" s="99"/>
      <c r="AF1321" s="99"/>
      <c r="AG1321" s="99"/>
      <c r="AH1321" s="99"/>
      <c r="AI1321" s="99"/>
      <c r="AJ1321" s="99"/>
      <c r="AK1321" s="99"/>
      <c r="AL1321" s="99"/>
      <c r="AM1321" s="99"/>
      <c r="AN1321" s="99"/>
      <c r="AO1321" s="99"/>
      <c r="AP1321" s="99"/>
      <c r="AQ1321" s="99"/>
      <c r="AR1321" s="99"/>
      <c r="AS1321" s="99"/>
      <c r="AT1321" s="99"/>
      <c r="AU1321" s="99"/>
      <c r="AV1321" s="99"/>
      <c r="AW1321" s="99"/>
      <c r="AX1321" s="99"/>
      <c r="AY1321" s="99"/>
      <c r="AZ1321" s="99"/>
      <c r="BA1321" s="99"/>
      <c r="BB1321" s="99"/>
      <c r="BC1321" s="99"/>
      <c r="BD1321" s="99"/>
      <c r="BE1321" s="99"/>
      <c r="BF1321" s="99"/>
    </row>
    <row r="1322" spans="1:58" x14ac:dyDescent="0.25">
      <c r="A1322" s="24"/>
      <c r="B1322" s="24"/>
      <c r="C1322" s="23"/>
      <c r="D1322" s="42"/>
      <c r="E1322" s="23"/>
      <c r="G1322" s="108"/>
      <c r="H1322" s="108"/>
      <c r="I1322" s="108"/>
      <c r="J1322" s="104"/>
      <c r="K1322" s="99"/>
      <c r="L1322" s="99"/>
      <c r="M1322" s="99"/>
      <c r="N1322" s="99"/>
      <c r="O1322" s="99"/>
      <c r="P1322" s="99"/>
      <c r="Q1322" s="99"/>
      <c r="R1322" s="99"/>
      <c r="S1322" s="99"/>
      <c r="T1322" s="99"/>
      <c r="U1322" s="99"/>
      <c r="V1322" s="99"/>
      <c r="W1322" s="99"/>
      <c r="X1322" s="99"/>
      <c r="Y1322" s="99"/>
      <c r="Z1322" s="99"/>
      <c r="AA1322" s="99"/>
      <c r="AB1322" s="99"/>
      <c r="AC1322" s="99"/>
      <c r="AD1322" s="99"/>
      <c r="AE1322" s="99"/>
      <c r="AF1322" s="99"/>
      <c r="AG1322" s="99"/>
      <c r="AH1322" s="99"/>
      <c r="AI1322" s="99"/>
      <c r="AJ1322" s="99"/>
      <c r="AK1322" s="99"/>
      <c r="AL1322" s="99"/>
      <c r="AM1322" s="99"/>
      <c r="AN1322" s="99"/>
      <c r="AO1322" s="99"/>
      <c r="AP1322" s="99"/>
      <c r="AQ1322" s="99"/>
      <c r="AR1322" s="99"/>
      <c r="AS1322" s="99"/>
      <c r="AT1322" s="99"/>
      <c r="AU1322" s="99"/>
      <c r="AV1322" s="99"/>
      <c r="AW1322" s="99"/>
      <c r="AX1322" s="99"/>
      <c r="AY1322" s="99"/>
      <c r="AZ1322" s="99"/>
      <c r="BA1322" s="99"/>
      <c r="BB1322" s="99"/>
      <c r="BC1322" s="99"/>
      <c r="BD1322" s="99"/>
      <c r="BE1322" s="99"/>
      <c r="BF1322" s="99"/>
    </row>
    <row r="1323" spans="1:58" x14ac:dyDescent="0.25">
      <c r="A1323" s="24"/>
      <c r="B1323" s="24"/>
      <c r="C1323" s="23"/>
      <c r="D1323" s="42"/>
      <c r="E1323" s="23"/>
      <c r="G1323" s="108"/>
      <c r="H1323" s="108"/>
      <c r="I1323" s="108"/>
      <c r="J1323" s="104"/>
      <c r="K1323" s="99"/>
      <c r="L1323" s="99"/>
      <c r="M1323" s="99"/>
      <c r="N1323" s="99"/>
      <c r="O1323" s="99"/>
      <c r="P1323" s="99"/>
      <c r="Q1323" s="99"/>
      <c r="R1323" s="99"/>
      <c r="S1323" s="99"/>
      <c r="T1323" s="99"/>
      <c r="U1323" s="99"/>
      <c r="V1323" s="99"/>
      <c r="W1323" s="99"/>
      <c r="X1323" s="99"/>
      <c r="Y1323" s="99"/>
      <c r="Z1323" s="99"/>
      <c r="AA1323" s="99"/>
      <c r="AB1323" s="99"/>
      <c r="AC1323" s="99"/>
      <c r="AD1323" s="99"/>
      <c r="AE1323" s="99"/>
      <c r="AF1323" s="99"/>
      <c r="AG1323" s="99"/>
      <c r="AH1323" s="99"/>
      <c r="AI1323" s="99"/>
      <c r="AJ1323" s="99"/>
      <c r="AK1323" s="99"/>
      <c r="AL1323" s="99"/>
      <c r="AM1323" s="99"/>
      <c r="AN1323" s="99"/>
      <c r="AO1323" s="99"/>
      <c r="AP1323" s="99"/>
      <c r="AQ1323" s="99"/>
      <c r="AR1323" s="99"/>
      <c r="AS1323" s="99"/>
      <c r="AT1323" s="99"/>
      <c r="AU1323" s="99"/>
      <c r="AV1323" s="99"/>
      <c r="AW1323" s="99"/>
      <c r="AX1323" s="99"/>
      <c r="AY1323" s="99"/>
      <c r="AZ1323" s="99"/>
      <c r="BA1323" s="99"/>
      <c r="BB1323" s="99"/>
      <c r="BC1323" s="99"/>
      <c r="BD1323" s="99"/>
      <c r="BE1323" s="99"/>
      <c r="BF1323" s="99"/>
    </row>
    <row r="1324" spans="1:58" x14ac:dyDescent="0.25">
      <c r="A1324" s="24"/>
      <c r="B1324" s="24"/>
      <c r="C1324" s="23"/>
      <c r="D1324" s="42"/>
      <c r="E1324" s="23"/>
      <c r="G1324" s="108"/>
      <c r="H1324" s="108"/>
      <c r="I1324" s="108"/>
      <c r="J1324" s="104"/>
      <c r="K1324" s="99"/>
      <c r="L1324" s="99"/>
      <c r="M1324" s="99"/>
      <c r="N1324" s="99"/>
      <c r="O1324" s="99"/>
      <c r="P1324" s="99"/>
      <c r="Q1324" s="99"/>
      <c r="R1324" s="99"/>
      <c r="S1324" s="99"/>
      <c r="T1324" s="99"/>
      <c r="U1324" s="99"/>
      <c r="V1324" s="99"/>
      <c r="W1324" s="99"/>
      <c r="X1324" s="99"/>
      <c r="Y1324" s="99"/>
      <c r="Z1324" s="99"/>
      <c r="AA1324" s="99"/>
      <c r="AB1324" s="99"/>
      <c r="AC1324" s="99"/>
      <c r="AD1324" s="99"/>
      <c r="AE1324" s="99"/>
      <c r="AF1324" s="99"/>
      <c r="AG1324" s="99"/>
      <c r="AH1324" s="99"/>
      <c r="AI1324" s="99"/>
      <c r="AJ1324" s="99"/>
      <c r="AK1324" s="99"/>
      <c r="AL1324" s="99"/>
      <c r="AM1324" s="99"/>
      <c r="AN1324" s="99"/>
      <c r="AO1324" s="99"/>
      <c r="AP1324" s="99"/>
      <c r="AQ1324" s="99"/>
      <c r="AR1324" s="99"/>
      <c r="AS1324" s="99"/>
      <c r="AT1324" s="99"/>
      <c r="AU1324" s="99"/>
      <c r="AV1324" s="99"/>
      <c r="AW1324" s="99"/>
      <c r="AX1324" s="99"/>
      <c r="AY1324" s="99"/>
      <c r="AZ1324" s="99"/>
      <c r="BA1324" s="99"/>
      <c r="BB1324" s="99"/>
      <c r="BC1324" s="99"/>
      <c r="BD1324" s="99"/>
      <c r="BE1324" s="99"/>
      <c r="BF1324" s="99"/>
    </row>
    <row r="1325" spans="1:58" x14ac:dyDescent="0.25">
      <c r="A1325" s="24"/>
      <c r="B1325" s="24"/>
      <c r="C1325" s="23"/>
      <c r="D1325" s="42"/>
      <c r="E1325" s="23"/>
      <c r="G1325" s="108"/>
      <c r="H1325" s="108"/>
      <c r="I1325" s="108"/>
      <c r="J1325" s="104"/>
      <c r="K1325" s="99"/>
      <c r="L1325" s="99"/>
      <c r="M1325" s="99"/>
      <c r="N1325" s="99"/>
      <c r="O1325" s="99"/>
      <c r="P1325" s="99"/>
      <c r="Q1325" s="99"/>
      <c r="R1325" s="99"/>
      <c r="S1325" s="99"/>
      <c r="T1325" s="99"/>
      <c r="U1325" s="99"/>
      <c r="V1325" s="99"/>
      <c r="W1325" s="99"/>
      <c r="X1325" s="99"/>
      <c r="Y1325" s="99"/>
      <c r="Z1325" s="99"/>
      <c r="AA1325" s="99"/>
      <c r="AB1325" s="99"/>
      <c r="AC1325" s="99"/>
      <c r="AD1325" s="99"/>
      <c r="AE1325" s="99"/>
      <c r="AF1325" s="99"/>
      <c r="AG1325" s="99"/>
      <c r="AH1325" s="99"/>
      <c r="AI1325" s="99"/>
      <c r="AJ1325" s="99"/>
      <c r="AK1325" s="99"/>
      <c r="AL1325" s="99"/>
      <c r="AM1325" s="99"/>
      <c r="AN1325" s="99"/>
      <c r="AO1325" s="99"/>
      <c r="AP1325" s="99"/>
      <c r="AQ1325" s="99"/>
      <c r="AR1325" s="99"/>
      <c r="AS1325" s="99"/>
      <c r="AT1325" s="99"/>
      <c r="AU1325" s="99"/>
      <c r="AV1325" s="99"/>
      <c r="AW1325" s="99"/>
      <c r="AX1325" s="99"/>
      <c r="AY1325" s="99"/>
      <c r="AZ1325" s="99"/>
      <c r="BA1325" s="99"/>
      <c r="BB1325" s="99"/>
      <c r="BC1325" s="99"/>
      <c r="BD1325" s="99"/>
      <c r="BE1325" s="99"/>
      <c r="BF1325" s="99"/>
    </row>
    <row r="1326" spans="1:58" x14ac:dyDescent="0.25">
      <c r="A1326" s="24"/>
      <c r="B1326" s="24"/>
      <c r="C1326" s="23"/>
      <c r="D1326" s="42"/>
      <c r="E1326" s="23"/>
      <c r="G1326" s="108"/>
      <c r="H1326" s="108"/>
      <c r="I1326" s="108"/>
      <c r="J1326" s="104"/>
      <c r="K1326" s="99"/>
      <c r="L1326" s="99"/>
      <c r="M1326" s="99"/>
      <c r="N1326" s="99"/>
      <c r="O1326" s="99"/>
      <c r="P1326" s="99"/>
      <c r="Q1326" s="99"/>
      <c r="R1326" s="99"/>
      <c r="S1326" s="99"/>
      <c r="T1326" s="99"/>
      <c r="U1326" s="99"/>
      <c r="V1326" s="99"/>
      <c r="W1326" s="99"/>
      <c r="X1326" s="99"/>
      <c r="Y1326" s="99"/>
      <c r="Z1326" s="99"/>
      <c r="AA1326" s="99"/>
      <c r="AB1326" s="99"/>
      <c r="AC1326" s="99"/>
      <c r="AD1326" s="99"/>
      <c r="AE1326" s="99"/>
      <c r="AF1326" s="99"/>
      <c r="AG1326" s="99"/>
      <c r="AH1326" s="99"/>
      <c r="AI1326" s="99"/>
      <c r="AJ1326" s="99"/>
      <c r="AK1326" s="99"/>
      <c r="AL1326" s="99"/>
      <c r="AM1326" s="99"/>
      <c r="AN1326" s="99"/>
      <c r="AO1326" s="99"/>
      <c r="AP1326" s="99"/>
      <c r="AQ1326" s="99"/>
      <c r="AR1326" s="99"/>
      <c r="AS1326" s="99"/>
      <c r="AT1326" s="99"/>
      <c r="AU1326" s="99"/>
      <c r="AV1326" s="99"/>
      <c r="AW1326" s="99"/>
      <c r="AX1326" s="99"/>
      <c r="AY1326" s="99"/>
      <c r="AZ1326" s="99"/>
      <c r="BA1326" s="99"/>
      <c r="BB1326" s="99"/>
      <c r="BC1326" s="99"/>
      <c r="BD1326" s="99"/>
      <c r="BE1326" s="99"/>
      <c r="BF1326" s="99"/>
    </row>
    <row r="1327" spans="1:58" x14ac:dyDescent="0.25">
      <c r="A1327" s="24"/>
      <c r="B1327" s="24"/>
      <c r="C1327" s="23"/>
      <c r="D1327" s="42"/>
      <c r="E1327" s="23"/>
      <c r="G1327" s="108"/>
      <c r="H1327" s="108"/>
      <c r="I1327" s="108"/>
      <c r="J1327" s="104"/>
      <c r="K1327" s="99"/>
      <c r="L1327" s="99"/>
      <c r="M1327" s="99"/>
      <c r="N1327" s="99"/>
      <c r="O1327" s="99"/>
      <c r="P1327" s="99"/>
      <c r="Q1327" s="99"/>
      <c r="R1327" s="99"/>
      <c r="S1327" s="99"/>
      <c r="T1327" s="99"/>
      <c r="U1327" s="99"/>
      <c r="V1327" s="99"/>
      <c r="W1327" s="99"/>
      <c r="X1327" s="99"/>
      <c r="Y1327" s="99"/>
      <c r="Z1327" s="99"/>
      <c r="AA1327" s="99"/>
      <c r="AB1327" s="99"/>
      <c r="AC1327" s="99"/>
      <c r="AD1327" s="99"/>
      <c r="AE1327" s="99"/>
      <c r="AF1327" s="99"/>
      <c r="AG1327" s="99"/>
      <c r="AH1327" s="99"/>
      <c r="AI1327" s="99"/>
      <c r="AJ1327" s="99"/>
      <c r="AK1327" s="99"/>
      <c r="AL1327" s="99"/>
      <c r="AM1327" s="99"/>
      <c r="AN1327" s="99"/>
      <c r="AO1327" s="99"/>
      <c r="AP1327" s="99"/>
      <c r="AQ1327" s="99"/>
      <c r="AR1327" s="99"/>
      <c r="AS1327" s="99"/>
      <c r="AT1327" s="99"/>
      <c r="AU1327" s="99"/>
      <c r="AV1327" s="99"/>
      <c r="AW1327" s="99"/>
      <c r="AX1327" s="99"/>
      <c r="AY1327" s="99"/>
      <c r="AZ1327" s="99"/>
      <c r="BA1327" s="99"/>
      <c r="BB1327" s="99"/>
      <c r="BC1327" s="99"/>
      <c r="BD1327" s="99"/>
      <c r="BE1327" s="99"/>
      <c r="BF1327" s="99"/>
    </row>
    <row r="1328" spans="1:58" x14ac:dyDescent="0.25">
      <c r="A1328" s="24"/>
      <c r="B1328" s="24"/>
      <c r="C1328" s="23"/>
      <c r="D1328" s="42"/>
      <c r="E1328" s="23"/>
      <c r="G1328" s="108"/>
      <c r="H1328" s="108"/>
      <c r="I1328" s="108"/>
      <c r="J1328" s="104"/>
      <c r="K1328" s="99"/>
      <c r="L1328" s="99"/>
      <c r="M1328" s="99"/>
      <c r="N1328" s="99"/>
      <c r="O1328" s="99"/>
      <c r="P1328" s="99"/>
      <c r="Q1328" s="99"/>
      <c r="R1328" s="99"/>
      <c r="S1328" s="99"/>
      <c r="T1328" s="99"/>
      <c r="U1328" s="99"/>
      <c r="V1328" s="99"/>
      <c r="W1328" s="99"/>
      <c r="X1328" s="99"/>
      <c r="Y1328" s="99"/>
      <c r="Z1328" s="99"/>
      <c r="AA1328" s="99"/>
      <c r="AB1328" s="99"/>
      <c r="AC1328" s="99"/>
      <c r="AD1328" s="99"/>
      <c r="AE1328" s="99"/>
      <c r="AF1328" s="99"/>
      <c r="AG1328" s="99"/>
      <c r="AH1328" s="99"/>
      <c r="AI1328" s="99"/>
      <c r="AJ1328" s="99"/>
      <c r="AK1328" s="99"/>
      <c r="AL1328" s="99"/>
      <c r="AM1328" s="99"/>
      <c r="AN1328" s="99"/>
      <c r="AO1328" s="99"/>
      <c r="AP1328" s="99"/>
      <c r="AQ1328" s="99"/>
      <c r="AR1328" s="99"/>
      <c r="AS1328" s="99"/>
      <c r="AT1328" s="99"/>
      <c r="AU1328" s="99"/>
      <c r="AV1328" s="99"/>
      <c r="AW1328" s="99"/>
      <c r="AX1328" s="99"/>
      <c r="AY1328" s="99"/>
      <c r="AZ1328" s="99"/>
      <c r="BA1328" s="99"/>
      <c r="BB1328" s="99"/>
      <c r="BC1328" s="99"/>
      <c r="BD1328" s="99"/>
      <c r="BE1328" s="99"/>
      <c r="BF1328" s="99"/>
    </row>
    <row r="1329" spans="1:58" x14ac:dyDescent="0.25">
      <c r="A1329" s="24"/>
      <c r="B1329" s="24"/>
      <c r="C1329" s="23"/>
      <c r="D1329" s="42"/>
      <c r="E1329" s="23"/>
      <c r="G1329" s="108"/>
      <c r="H1329" s="108"/>
      <c r="I1329" s="108"/>
      <c r="J1329" s="104"/>
      <c r="K1329" s="99"/>
      <c r="L1329" s="99"/>
      <c r="M1329" s="99"/>
      <c r="N1329" s="99"/>
      <c r="O1329" s="99"/>
      <c r="P1329" s="99"/>
      <c r="Q1329" s="99"/>
      <c r="R1329" s="99"/>
      <c r="S1329" s="99"/>
      <c r="T1329" s="99"/>
      <c r="U1329" s="99"/>
      <c r="V1329" s="99"/>
      <c r="W1329" s="99"/>
      <c r="X1329" s="99"/>
      <c r="Y1329" s="99"/>
      <c r="Z1329" s="99"/>
      <c r="AA1329" s="99"/>
      <c r="AB1329" s="99"/>
      <c r="AC1329" s="99"/>
      <c r="AD1329" s="99"/>
      <c r="AE1329" s="99"/>
      <c r="AF1329" s="99"/>
      <c r="AG1329" s="99"/>
      <c r="AH1329" s="99"/>
      <c r="AI1329" s="99"/>
      <c r="AJ1329" s="99"/>
      <c r="AK1329" s="99"/>
      <c r="AL1329" s="99"/>
      <c r="AM1329" s="99"/>
      <c r="AN1329" s="99"/>
      <c r="AO1329" s="99"/>
      <c r="AP1329" s="99"/>
      <c r="AQ1329" s="99"/>
      <c r="AR1329" s="99"/>
      <c r="AS1329" s="99"/>
      <c r="AT1329" s="99"/>
      <c r="AU1329" s="99"/>
      <c r="AV1329" s="99"/>
      <c r="AW1329" s="99"/>
      <c r="AX1329" s="99"/>
      <c r="AY1329" s="99"/>
      <c r="AZ1329" s="99"/>
      <c r="BA1329" s="99"/>
      <c r="BB1329" s="99"/>
      <c r="BC1329" s="99"/>
      <c r="BD1329" s="99"/>
      <c r="BE1329" s="99"/>
      <c r="BF1329" s="99"/>
    </row>
    <row r="1330" spans="1:58" x14ac:dyDescent="0.25">
      <c r="A1330" s="24"/>
      <c r="B1330" s="24"/>
      <c r="C1330" s="23"/>
      <c r="D1330" s="42"/>
      <c r="E1330" s="23"/>
      <c r="G1330" s="108"/>
      <c r="H1330" s="108"/>
      <c r="I1330" s="108"/>
      <c r="J1330" s="104"/>
      <c r="K1330" s="99"/>
      <c r="L1330" s="99"/>
      <c r="M1330" s="99"/>
      <c r="N1330" s="99"/>
      <c r="O1330" s="99"/>
      <c r="P1330" s="99"/>
      <c r="Q1330" s="99"/>
      <c r="R1330" s="99"/>
      <c r="S1330" s="99"/>
      <c r="T1330" s="99"/>
      <c r="U1330" s="99"/>
      <c r="V1330" s="99"/>
      <c r="W1330" s="99"/>
      <c r="X1330" s="99"/>
      <c r="Y1330" s="99"/>
      <c r="Z1330" s="99"/>
      <c r="AA1330" s="99"/>
      <c r="AB1330" s="99"/>
      <c r="AC1330" s="99"/>
      <c r="AD1330" s="99"/>
      <c r="AE1330" s="99"/>
      <c r="AF1330" s="99"/>
      <c r="AG1330" s="99"/>
      <c r="AH1330" s="99"/>
      <c r="AI1330" s="99"/>
      <c r="AJ1330" s="99"/>
      <c r="AK1330" s="99"/>
      <c r="AL1330" s="99"/>
      <c r="AM1330" s="99"/>
      <c r="AN1330" s="99"/>
      <c r="AO1330" s="99"/>
      <c r="AP1330" s="99"/>
      <c r="AQ1330" s="99"/>
      <c r="AR1330" s="99"/>
      <c r="AS1330" s="99"/>
      <c r="AT1330" s="99"/>
      <c r="AU1330" s="99"/>
      <c r="AV1330" s="99"/>
      <c r="AW1330" s="99"/>
      <c r="AX1330" s="99"/>
      <c r="AY1330" s="99"/>
      <c r="AZ1330" s="99"/>
      <c r="BA1330" s="99"/>
      <c r="BB1330" s="99"/>
      <c r="BC1330" s="99"/>
      <c r="BD1330" s="99"/>
      <c r="BE1330" s="99"/>
      <c r="BF1330" s="99"/>
    </row>
    <row r="1331" spans="1:58" x14ac:dyDescent="0.25">
      <c r="A1331" s="24"/>
      <c r="B1331" s="24"/>
      <c r="C1331" s="23"/>
      <c r="D1331" s="42"/>
      <c r="E1331" s="23"/>
      <c r="G1331" s="108"/>
      <c r="H1331" s="108"/>
      <c r="I1331" s="108"/>
      <c r="J1331" s="104"/>
      <c r="K1331" s="99"/>
      <c r="L1331" s="99"/>
      <c r="M1331" s="99"/>
      <c r="N1331" s="99"/>
      <c r="O1331" s="99"/>
      <c r="P1331" s="99"/>
      <c r="Q1331" s="99"/>
      <c r="R1331" s="99"/>
      <c r="S1331" s="99"/>
      <c r="T1331" s="99"/>
      <c r="U1331" s="99"/>
      <c r="V1331" s="99"/>
      <c r="W1331" s="99"/>
      <c r="X1331" s="99"/>
      <c r="Y1331" s="99"/>
      <c r="Z1331" s="99"/>
      <c r="AA1331" s="99"/>
      <c r="AB1331" s="99"/>
      <c r="AC1331" s="99"/>
      <c r="AD1331" s="99"/>
      <c r="AE1331" s="99"/>
      <c r="AF1331" s="99"/>
      <c r="AG1331" s="99"/>
      <c r="AH1331" s="99"/>
      <c r="AI1331" s="99"/>
      <c r="AJ1331" s="99"/>
      <c r="AK1331" s="99"/>
      <c r="AL1331" s="99"/>
      <c r="AM1331" s="99"/>
      <c r="AN1331" s="99"/>
      <c r="AO1331" s="99"/>
      <c r="AP1331" s="99"/>
      <c r="AQ1331" s="99"/>
      <c r="AR1331" s="99"/>
      <c r="AS1331" s="99"/>
      <c r="AT1331" s="99"/>
      <c r="AU1331" s="99"/>
      <c r="AV1331" s="99"/>
      <c r="AW1331" s="99"/>
      <c r="AX1331" s="99"/>
      <c r="AY1331" s="99"/>
      <c r="AZ1331" s="99"/>
      <c r="BA1331" s="99"/>
      <c r="BB1331" s="99"/>
      <c r="BC1331" s="99"/>
      <c r="BD1331" s="99"/>
      <c r="BE1331" s="99"/>
      <c r="BF1331" s="99"/>
    </row>
    <row r="1332" spans="1:58" x14ac:dyDescent="0.25">
      <c r="A1332" s="24"/>
      <c r="B1332" s="24"/>
      <c r="C1332" s="23"/>
      <c r="D1332" s="42"/>
      <c r="E1332" s="23"/>
      <c r="G1332" s="108"/>
      <c r="H1332" s="108"/>
      <c r="I1332" s="108"/>
      <c r="J1332" s="104"/>
      <c r="K1332" s="99"/>
      <c r="L1332" s="99"/>
      <c r="M1332" s="99"/>
      <c r="N1332" s="99"/>
      <c r="O1332" s="99"/>
      <c r="P1332" s="99"/>
      <c r="Q1332" s="99"/>
      <c r="R1332" s="99"/>
      <c r="S1332" s="99"/>
      <c r="T1332" s="99"/>
      <c r="U1332" s="99"/>
      <c r="V1332" s="99"/>
      <c r="W1332" s="99"/>
      <c r="X1332" s="99"/>
      <c r="Y1332" s="99"/>
      <c r="Z1332" s="99"/>
      <c r="AA1332" s="99"/>
      <c r="AB1332" s="99"/>
      <c r="AC1332" s="99"/>
      <c r="AD1332" s="99"/>
      <c r="AE1332" s="99"/>
      <c r="AF1332" s="99"/>
      <c r="AG1332" s="99"/>
      <c r="AH1332" s="99"/>
      <c r="AI1332" s="99"/>
      <c r="AJ1332" s="99"/>
      <c r="AK1332" s="99"/>
      <c r="AL1332" s="99"/>
      <c r="AM1332" s="99"/>
      <c r="AN1332" s="99"/>
      <c r="AO1332" s="99"/>
      <c r="AP1332" s="99"/>
      <c r="AQ1332" s="99"/>
      <c r="AR1332" s="99"/>
      <c r="AS1332" s="99"/>
      <c r="AT1332" s="99"/>
      <c r="AU1332" s="99"/>
      <c r="AV1332" s="99"/>
      <c r="AW1332" s="99"/>
      <c r="AX1332" s="99"/>
      <c r="AY1332" s="99"/>
      <c r="AZ1332" s="99"/>
      <c r="BA1332" s="99"/>
      <c r="BB1332" s="99"/>
      <c r="BC1332" s="99"/>
      <c r="BD1332" s="99"/>
      <c r="BE1332" s="99"/>
      <c r="BF1332" s="99"/>
    </row>
    <row r="1333" spans="1:58" x14ac:dyDescent="0.25">
      <c r="A1333" s="24"/>
      <c r="B1333" s="24"/>
      <c r="C1333" s="23"/>
      <c r="D1333" s="42"/>
      <c r="E1333" s="23"/>
      <c r="G1333" s="108"/>
      <c r="H1333" s="108"/>
      <c r="I1333" s="108"/>
      <c r="J1333" s="104"/>
      <c r="K1333" s="99"/>
      <c r="L1333" s="99"/>
      <c r="M1333" s="99"/>
      <c r="N1333" s="99"/>
      <c r="O1333" s="99"/>
      <c r="P1333" s="99"/>
      <c r="Q1333" s="99"/>
      <c r="R1333" s="99"/>
      <c r="S1333" s="99"/>
      <c r="T1333" s="99"/>
      <c r="U1333" s="99"/>
      <c r="V1333" s="99"/>
      <c r="W1333" s="99"/>
      <c r="X1333" s="99"/>
      <c r="Y1333" s="99"/>
      <c r="Z1333" s="99"/>
      <c r="AA1333" s="99"/>
      <c r="AB1333" s="99"/>
      <c r="AC1333" s="99"/>
      <c r="AD1333" s="99"/>
      <c r="AE1333" s="99"/>
      <c r="AF1333" s="99"/>
      <c r="AG1333" s="99"/>
      <c r="AH1333" s="99"/>
      <c r="AI1333" s="99"/>
      <c r="AJ1333" s="99"/>
      <c r="AK1333" s="99"/>
      <c r="AL1333" s="99"/>
      <c r="AM1333" s="99"/>
      <c r="AN1333" s="99"/>
      <c r="AO1333" s="99"/>
      <c r="AP1333" s="99"/>
      <c r="AQ1333" s="99"/>
      <c r="AR1333" s="99"/>
      <c r="AS1333" s="99"/>
      <c r="AT1333" s="99"/>
      <c r="AU1333" s="99"/>
      <c r="AV1333" s="99"/>
      <c r="AW1333" s="99"/>
      <c r="AX1333" s="99"/>
      <c r="AY1333" s="99"/>
      <c r="AZ1333" s="99"/>
      <c r="BA1333" s="99"/>
      <c r="BB1333" s="99"/>
      <c r="BC1333" s="99"/>
      <c r="BD1333" s="99"/>
      <c r="BE1333" s="99"/>
      <c r="BF1333" s="99"/>
    </row>
    <row r="1334" spans="1:58" x14ac:dyDescent="0.25">
      <c r="A1334" s="24"/>
      <c r="B1334" s="24"/>
      <c r="C1334" s="23"/>
      <c r="D1334" s="42"/>
      <c r="E1334" s="23"/>
      <c r="G1334" s="108"/>
      <c r="H1334" s="108"/>
      <c r="I1334" s="108"/>
      <c r="J1334" s="104"/>
      <c r="K1334" s="99"/>
      <c r="L1334" s="99"/>
      <c r="M1334" s="99"/>
      <c r="N1334" s="99"/>
      <c r="O1334" s="99"/>
      <c r="P1334" s="99"/>
      <c r="Q1334" s="99"/>
      <c r="R1334" s="99"/>
      <c r="S1334" s="99"/>
      <c r="T1334" s="99"/>
      <c r="U1334" s="99"/>
      <c r="V1334" s="99"/>
      <c r="W1334" s="99"/>
      <c r="X1334" s="99"/>
      <c r="Y1334" s="99"/>
      <c r="Z1334" s="99"/>
      <c r="AA1334" s="99"/>
      <c r="AB1334" s="99"/>
      <c r="AC1334" s="99"/>
      <c r="AD1334" s="99"/>
      <c r="AE1334" s="99"/>
      <c r="AF1334" s="99"/>
      <c r="AG1334" s="99"/>
      <c r="AH1334" s="99"/>
      <c r="AI1334" s="99"/>
      <c r="AJ1334" s="99"/>
      <c r="AK1334" s="99"/>
      <c r="AL1334" s="99"/>
      <c r="AM1334" s="99"/>
      <c r="AN1334" s="99"/>
      <c r="AO1334" s="99"/>
      <c r="AP1334" s="99"/>
      <c r="AQ1334" s="99"/>
      <c r="AR1334" s="99"/>
      <c r="AS1334" s="99"/>
      <c r="AT1334" s="99"/>
      <c r="AU1334" s="99"/>
      <c r="AV1334" s="99"/>
      <c r="AW1334" s="99"/>
      <c r="AX1334" s="99"/>
      <c r="AY1334" s="99"/>
      <c r="AZ1334" s="99"/>
      <c r="BA1334" s="99"/>
      <c r="BB1334" s="99"/>
      <c r="BC1334" s="99"/>
      <c r="BD1334" s="99"/>
      <c r="BE1334" s="99"/>
      <c r="BF1334" s="99"/>
    </row>
    <row r="1335" spans="1:58" x14ac:dyDescent="0.25">
      <c r="A1335" s="24"/>
      <c r="B1335" s="24"/>
      <c r="C1335" s="23"/>
      <c r="D1335" s="42"/>
      <c r="E1335" s="23"/>
      <c r="G1335" s="108"/>
      <c r="H1335" s="108"/>
      <c r="I1335" s="108"/>
      <c r="J1335" s="104"/>
      <c r="K1335" s="99"/>
      <c r="L1335" s="99"/>
      <c r="M1335" s="99"/>
      <c r="N1335" s="99"/>
      <c r="O1335" s="99"/>
      <c r="P1335" s="99"/>
      <c r="Q1335" s="99"/>
      <c r="R1335" s="99"/>
      <c r="S1335" s="99"/>
      <c r="T1335" s="99"/>
      <c r="U1335" s="99"/>
      <c r="V1335" s="99"/>
      <c r="W1335" s="99"/>
      <c r="X1335" s="99"/>
      <c r="Y1335" s="99"/>
      <c r="Z1335" s="99"/>
      <c r="AA1335" s="99"/>
      <c r="AB1335" s="99"/>
      <c r="AC1335" s="99"/>
      <c r="AD1335" s="99"/>
      <c r="AE1335" s="99"/>
      <c r="AF1335" s="99"/>
      <c r="AG1335" s="99"/>
      <c r="AH1335" s="99"/>
      <c r="AI1335" s="99"/>
      <c r="AJ1335" s="99"/>
      <c r="AK1335" s="99"/>
      <c r="AL1335" s="99"/>
      <c r="AM1335" s="99"/>
      <c r="AN1335" s="99"/>
      <c r="AO1335" s="99"/>
      <c r="AP1335" s="99"/>
      <c r="AQ1335" s="99"/>
      <c r="AR1335" s="99"/>
      <c r="AS1335" s="99"/>
      <c r="AT1335" s="99"/>
      <c r="AU1335" s="99"/>
      <c r="AV1335" s="99"/>
      <c r="AW1335" s="99"/>
      <c r="AX1335" s="99"/>
      <c r="AY1335" s="99"/>
      <c r="AZ1335" s="99"/>
      <c r="BA1335" s="99"/>
      <c r="BB1335" s="99"/>
      <c r="BC1335" s="99"/>
      <c r="BD1335" s="99"/>
      <c r="BE1335" s="99"/>
      <c r="BF1335" s="99"/>
    </row>
    <row r="1336" spans="1:58" x14ac:dyDescent="0.25">
      <c r="A1336" s="24"/>
      <c r="B1336" s="24"/>
      <c r="C1336" s="23"/>
      <c r="D1336" s="42"/>
      <c r="E1336" s="23"/>
      <c r="G1336" s="108"/>
      <c r="H1336" s="108"/>
      <c r="I1336" s="108"/>
      <c r="J1336" s="104"/>
      <c r="K1336" s="99"/>
      <c r="L1336" s="99"/>
      <c r="M1336" s="99"/>
      <c r="N1336" s="99"/>
      <c r="O1336" s="99"/>
      <c r="P1336" s="99"/>
      <c r="Q1336" s="99"/>
      <c r="R1336" s="99"/>
      <c r="S1336" s="99"/>
      <c r="T1336" s="99"/>
      <c r="U1336" s="99"/>
      <c r="V1336" s="99"/>
      <c r="W1336" s="99"/>
      <c r="X1336" s="99"/>
      <c r="Y1336" s="99"/>
      <c r="Z1336" s="99"/>
      <c r="AA1336" s="99"/>
      <c r="AB1336" s="99"/>
      <c r="AC1336" s="99"/>
      <c r="AD1336" s="99"/>
      <c r="AE1336" s="99"/>
      <c r="AF1336" s="99"/>
      <c r="AG1336" s="99"/>
      <c r="AH1336" s="99"/>
      <c r="AI1336" s="99"/>
      <c r="AJ1336" s="99"/>
      <c r="AK1336" s="99"/>
      <c r="AL1336" s="99"/>
      <c r="AM1336" s="99"/>
      <c r="AN1336" s="99"/>
      <c r="AO1336" s="99"/>
      <c r="AP1336" s="99"/>
      <c r="AQ1336" s="99"/>
      <c r="AR1336" s="99"/>
      <c r="AS1336" s="99"/>
      <c r="AT1336" s="99"/>
      <c r="AU1336" s="99"/>
      <c r="AV1336" s="99"/>
      <c r="AW1336" s="99"/>
      <c r="AX1336" s="99"/>
      <c r="AY1336" s="99"/>
      <c r="AZ1336" s="99"/>
      <c r="BA1336" s="99"/>
      <c r="BB1336" s="99"/>
      <c r="BC1336" s="99"/>
      <c r="BD1336" s="99"/>
      <c r="BE1336" s="99"/>
      <c r="BF1336" s="99"/>
    </row>
    <row r="1337" spans="1:58" x14ac:dyDescent="0.25">
      <c r="A1337" s="24"/>
      <c r="B1337" s="24"/>
      <c r="C1337" s="23"/>
      <c r="D1337" s="42"/>
      <c r="E1337" s="23"/>
      <c r="G1337" s="108"/>
      <c r="H1337" s="108"/>
      <c r="I1337" s="108"/>
      <c r="J1337" s="104"/>
      <c r="K1337" s="99"/>
      <c r="L1337" s="99"/>
      <c r="M1337" s="99"/>
      <c r="N1337" s="99"/>
      <c r="O1337" s="99"/>
      <c r="P1337" s="99"/>
      <c r="Q1337" s="99"/>
      <c r="R1337" s="99"/>
      <c r="S1337" s="99"/>
      <c r="T1337" s="99"/>
      <c r="U1337" s="99"/>
      <c r="V1337" s="99"/>
      <c r="W1337" s="99"/>
      <c r="X1337" s="99"/>
      <c r="Y1337" s="99"/>
      <c r="Z1337" s="99"/>
      <c r="AA1337" s="99"/>
      <c r="AB1337" s="99"/>
      <c r="AC1337" s="99"/>
      <c r="AD1337" s="99"/>
      <c r="AE1337" s="99"/>
      <c r="AF1337" s="99"/>
      <c r="AG1337" s="99"/>
      <c r="AH1337" s="99"/>
      <c r="AI1337" s="99"/>
      <c r="AJ1337" s="99"/>
      <c r="AK1337" s="99"/>
      <c r="AL1337" s="99"/>
      <c r="AM1337" s="99"/>
      <c r="AN1337" s="99"/>
      <c r="AO1337" s="99"/>
      <c r="AP1337" s="99"/>
      <c r="AQ1337" s="99"/>
      <c r="AR1337" s="99"/>
      <c r="AS1337" s="99"/>
      <c r="AT1337" s="99"/>
      <c r="AU1337" s="99"/>
      <c r="AV1337" s="99"/>
      <c r="AW1337" s="99"/>
      <c r="AX1337" s="99"/>
      <c r="AY1337" s="99"/>
      <c r="AZ1337" s="99"/>
      <c r="BA1337" s="99"/>
      <c r="BB1337" s="99"/>
      <c r="BC1337" s="99"/>
      <c r="BD1337" s="99"/>
      <c r="BE1337" s="99"/>
      <c r="BF1337" s="99"/>
    </row>
    <row r="1338" spans="1:58" x14ac:dyDescent="0.25">
      <c r="A1338" s="24"/>
      <c r="B1338" s="24"/>
      <c r="C1338" s="23"/>
      <c r="D1338" s="42"/>
      <c r="E1338" s="23"/>
      <c r="G1338" s="108"/>
      <c r="H1338" s="108"/>
      <c r="I1338" s="108"/>
      <c r="J1338" s="104"/>
      <c r="K1338" s="99"/>
      <c r="L1338" s="99"/>
      <c r="M1338" s="99"/>
      <c r="N1338" s="99"/>
      <c r="O1338" s="99"/>
      <c r="P1338" s="99"/>
      <c r="Q1338" s="99"/>
      <c r="R1338" s="99"/>
      <c r="S1338" s="99"/>
      <c r="T1338" s="99"/>
      <c r="U1338" s="99"/>
      <c r="V1338" s="99"/>
      <c r="W1338" s="99"/>
      <c r="X1338" s="99"/>
      <c r="Y1338" s="99"/>
      <c r="Z1338" s="99"/>
      <c r="AA1338" s="99"/>
      <c r="AB1338" s="99"/>
      <c r="AC1338" s="99"/>
      <c r="AD1338" s="99"/>
      <c r="AE1338" s="99"/>
      <c r="AF1338" s="99"/>
      <c r="AG1338" s="99"/>
      <c r="AH1338" s="99"/>
      <c r="AI1338" s="99"/>
      <c r="AJ1338" s="99"/>
      <c r="AK1338" s="99"/>
      <c r="AL1338" s="99"/>
      <c r="AM1338" s="99"/>
      <c r="AN1338" s="99"/>
      <c r="AO1338" s="99"/>
      <c r="AP1338" s="99"/>
      <c r="AQ1338" s="99"/>
      <c r="AR1338" s="99"/>
      <c r="AS1338" s="99"/>
      <c r="AT1338" s="99"/>
      <c r="AU1338" s="99"/>
      <c r="AV1338" s="99"/>
      <c r="AW1338" s="99"/>
      <c r="AX1338" s="99"/>
      <c r="AY1338" s="99"/>
      <c r="AZ1338" s="99"/>
      <c r="BA1338" s="99"/>
      <c r="BB1338" s="99"/>
      <c r="BC1338" s="99"/>
      <c r="BD1338" s="99"/>
      <c r="BE1338" s="99"/>
      <c r="BF1338" s="99"/>
    </row>
    <row r="1339" spans="1:58" x14ac:dyDescent="0.25">
      <c r="A1339" s="24"/>
      <c r="B1339" s="24"/>
      <c r="C1339" s="23"/>
      <c r="D1339" s="42"/>
      <c r="E1339" s="23"/>
      <c r="G1339" s="108"/>
      <c r="H1339" s="108"/>
      <c r="I1339" s="108"/>
      <c r="J1339" s="104"/>
      <c r="K1339" s="99"/>
      <c r="L1339" s="99"/>
      <c r="M1339" s="99"/>
      <c r="N1339" s="99"/>
      <c r="O1339" s="99"/>
      <c r="P1339" s="99"/>
      <c r="Q1339" s="99"/>
      <c r="R1339" s="99"/>
      <c r="S1339" s="99"/>
      <c r="T1339" s="99"/>
      <c r="U1339" s="99"/>
      <c r="V1339" s="99"/>
      <c r="W1339" s="99"/>
      <c r="X1339" s="99"/>
      <c r="Y1339" s="99"/>
      <c r="Z1339" s="99"/>
      <c r="AA1339" s="99"/>
      <c r="AB1339" s="99"/>
      <c r="AC1339" s="99"/>
      <c r="AD1339" s="99"/>
      <c r="AE1339" s="99"/>
      <c r="AF1339" s="99"/>
      <c r="AG1339" s="99"/>
      <c r="AH1339" s="99"/>
      <c r="AI1339" s="99"/>
      <c r="AJ1339" s="99"/>
      <c r="AK1339" s="99"/>
      <c r="AL1339" s="99"/>
      <c r="AM1339" s="99"/>
      <c r="AN1339" s="99"/>
      <c r="AO1339" s="99"/>
      <c r="AP1339" s="99"/>
      <c r="AQ1339" s="99"/>
      <c r="AR1339" s="99"/>
      <c r="AS1339" s="99"/>
      <c r="AT1339" s="99"/>
      <c r="AU1339" s="99"/>
      <c r="AV1339" s="99"/>
      <c r="AW1339" s="99"/>
      <c r="AX1339" s="99"/>
      <c r="AY1339" s="99"/>
      <c r="AZ1339" s="99"/>
      <c r="BA1339" s="99"/>
      <c r="BB1339" s="99"/>
      <c r="BC1339" s="99"/>
      <c r="BD1339" s="99"/>
      <c r="BE1339" s="99"/>
      <c r="BF1339" s="99"/>
    </row>
    <row r="1340" spans="1:58" x14ac:dyDescent="0.25">
      <c r="A1340" s="24"/>
      <c r="B1340" s="24"/>
      <c r="C1340" s="23"/>
      <c r="D1340" s="42"/>
      <c r="E1340" s="23"/>
      <c r="G1340" s="108"/>
      <c r="H1340" s="108"/>
      <c r="I1340" s="108"/>
      <c r="J1340" s="104"/>
      <c r="K1340" s="99"/>
      <c r="L1340" s="99"/>
      <c r="M1340" s="99"/>
      <c r="N1340" s="99"/>
      <c r="O1340" s="99"/>
      <c r="P1340" s="99"/>
      <c r="Q1340" s="99"/>
      <c r="R1340" s="99"/>
      <c r="S1340" s="99"/>
      <c r="T1340" s="99"/>
      <c r="U1340" s="99"/>
      <c r="V1340" s="99"/>
      <c r="W1340" s="99"/>
      <c r="X1340" s="99"/>
      <c r="Y1340" s="99"/>
      <c r="Z1340" s="99"/>
      <c r="AA1340" s="99"/>
      <c r="AB1340" s="99"/>
      <c r="AC1340" s="99"/>
      <c r="AD1340" s="99"/>
      <c r="AE1340" s="99"/>
      <c r="AF1340" s="99"/>
      <c r="AG1340" s="99"/>
      <c r="AH1340" s="99"/>
      <c r="AI1340" s="99"/>
      <c r="AJ1340" s="99"/>
      <c r="AK1340" s="99"/>
      <c r="AL1340" s="99"/>
      <c r="AM1340" s="99"/>
      <c r="AN1340" s="99"/>
      <c r="AO1340" s="99"/>
      <c r="AP1340" s="99"/>
      <c r="AQ1340" s="99"/>
      <c r="AR1340" s="99"/>
      <c r="AS1340" s="99"/>
      <c r="AT1340" s="99"/>
      <c r="AU1340" s="99"/>
      <c r="AV1340" s="99"/>
      <c r="AW1340" s="99"/>
      <c r="AX1340" s="99"/>
      <c r="AY1340" s="99"/>
      <c r="AZ1340" s="99"/>
      <c r="BA1340" s="99"/>
      <c r="BB1340" s="99"/>
      <c r="BC1340" s="99"/>
      <c r="BD1340" s="99"/>
      <c r="BE1340" s="99"/>
      <c r="BF1340" s="99"/>
    </row>
    <row r="1341" spans="1:58" x14ac:dyDescent="0.25">
      <c r="A1341" s="24"/>
      <c r="B1341" s="24"/>
      <c r="C1341" s="23"/>
      <c r="D1341" s="42"/>
      <c r="E1341" s="23"/>
      <c r="G1341" s="108"/>
      <c r="H1341" s="108"/>
      <c r="I1341" s="108"/>
      <c r="J1341" s="104"/>
      <c r="K1341" s="99"/>
      <c r="L1341" s="99"/>
      <c r="M1341" s="99"/>
      <c r="N1341" s="99"/>
      <c r="O1341" s="99"/>
      <c r="P1341" s="99"/>
      <c r="Q1341" s="99"/>
      <c r="R1341" s="99"/>
      <c r="S1341" s="99"/>
      <c r="T1341" s="99"/>
      <c r="U1341" s="99"/>
      <c r="V1341" s="99"/>
      <c r="W1341" s="99"/>
      <c r="X1341" s="99"/>
      <c r="Y1341" s="99"/>
      <c r="Z1341" s="99"/>
      <c r="AA1341" s="99"/>
      <c r="AB1341" s="99"/>
      <c r="AC1341" s="99"/>
      <c r="AD1341" s="99"/>
      <c r="AE1341" s="99"/>
      <c r="AF1341" s="99"/>
      <c r="AG1341" s="99"/>
      <c r="AH1341" s="99"/>
      <c r="AI1341" s="99"/>
      <c r="AJ1341" s="99"/>
      <c r="AK1341" s="99"/>
      <c r="AL1341" s="99"/>
      <c r="AM1341" s="99"/>
      <c r="AN1341" s="99"/>
      <c r="AO1341" s="99"/>
      <c r="AP1341" s="99"/>
      <c r="AQ1341" s="99"/>
      <c r="AR1341" s="99"/>
      <c r="AS1341" s="99"/>
      <c r="AT1341" s="99"/>
      <c r="AU1341" s="99"/>
      <c r="AV1341" s="99"/>
      <c r="AW1341" s="99"/>
      <c r="AX1341" s="99"/>
      <c r="AY1341" s="99"/>
      <c r="AZ1341" s="99"/>
      <c r="BA1341" s="99"/>
      <c r="BB1341" s="99"/>
      <c r="BC1341" s="99"/>
      <c r="BD1341" s="99"/>
      <c r="BE1341" s="99"/>
      <c r="BF1341" s="99"/>
    </row>
    <row r="1342" spans="1:58" x14ac:dyDescent="0.25">
      <c r="A1342" s="24"/>
      <c r="B1342" s="24"/>
      <c r="C1342" s="23"/>
      <c r="D1342" s="42"/>
      <c r="E1342" s="23"/>
      <c r="G1342" s="108"/>
      <c r="H1342" s="108"/>
      <c r="I1342" s="108"/>
      <c r="J1342" s="104"/>
      <c r="K1342" s="99"/>
      <c r="L1342" s="99"/>
      <c r="M1342" s="99"/>
      <c r="N1342" s="99"/>
      <c r="O1342" s="99"/>
      <c r="P1342" s="99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99"/>
      <c r="AE1342" s="99"/>
      <c r="AF1342" s="99"/>
      <c r="AG1342" s="99"/>
      <c r="AH1342" s="99"/>
      <c r="AI1342" s="99"/>
      <c r="AJ1342" s="99"/>
      <c r="AK1342" s="99"/>
      <c r="AL1342" s="99"/>
      <c r="AM1342" s="99"/>
      <c r="AN1342" s="99"/>
      <c r="AO1342" s="99"/>
      <c r="AP1342" s="99"/>
      <c r="AQ1342" s="99"/>
      <c r="AR1342" s="99"/>
      <c r="AS1342" s="99"/>
      <c r="AT1342" s="99"/>
      <c r="AU1342" s="99"/>
      <c r="AV1342" s="99"/>
      <c r="AW1342" s="99"/>
      <c r="AX1342" s="99"/>
      <c r="AY1342" s="99"/>
      <c r="AZ1342" s="99"/>
      <c r="BA1342" s="99"/>
      <c r="BB1342" s="99"/>
      <c r="BC1342" s="99"/>
      <c r="BD1342" s="99"/>
      <c r="BE1342" s="99"/>
      <c r="BF1342" s="99"/>
    </row>
    <row r="1343" spans="1:58" x14ac:dyDescent="0.25">
      <c r="A1343" s="24"/>
      <c r="B1343" s="24"/>
      <c r="C1343" s="23"/>
      <c r="D1343" s="42"/>
      <c r="E1343" s="23"/>
      <c r="G1343" s="108"/>
      <c r="H1343" s="108"/>
      <c r="I1343" s="108"/>
      <c r="J1343" s="104"/>
      <c r="K1343" s="99"/>
      <c r="L1343" s="99"/>
      <c r="M1343" s="99"/>
      <c r="N1343" s="99"/>
      <c r="O1343" s="99"/>
      <c r="P1343" s="99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  <c r="AA1343" s="99"/>
      <c r="AB1343" s="99"/>
      <c r="AC1343" s="99"/>
      <c r="AD1343" s="99"/>
      <c r="AE1343" s="99"/>
      <c r="AF1343" s="99"/>
      <c r="AG1343" s="99"/>
      <c r="AH1343" s="99"/>
      <c r="AI1343" s="99"/>
      <c r="AJ1343" s="99"/>
      <c r="AK1343" s="99"/>
      <c r="AL1343" s="99"/>
      <c r="AM1343" s="99"/>
      <c r="AN1343" s="99"/>
      <c r="AO1343" s="99"/>
      <c r="AP1343" s="99"/>
      <c r="AQ1343" s="99"/>
      <c r="AR1343" s="99"/>
      <c r="AS1343" s="99"/>
      <c r="AT1343" s="99"/>
      <c r="AU1343" s="99"/>
      <c r="AV1343" s="99"/>
      <c r="AW1343" s="99"/>
      <c r="AX1343" s="99"/>
      <c r="AY1343" s="99"/>
      <c r="AZ1343" s="99"/>
      <c r="BA1343" s="99"/>
      <c r="BB1343" s="99"/>
      <c r="BC1343" s="99"/>
      <c r="BD1343" s="99"/>
      <c r="BE1343" s="99"/>
      <c r="BF1343" s="99"/>
    </row>
    <row r="1344" spans="1:58" x14ac:dyDescent="0.25">
      <c r="A1344" s="24"/>
      <c r="B1344" s="24"/>
      <c r="C1344" s="23"/>
      <c r="D1344" s="42"/>
      <c r="E1344" s="23"/>
      <c r="G1344" s="108"/>
      <c r="H1344" s="108"/>
      <c r="I1344" s="108"/>
      <c r="J1344" s="104"/>
      <c r="K1344" s="99"/>
      <c r="L1344" s="99"/>
      <c r="M1344" s="99"/>
      <c r="N1344" s="99"/>
      <c r="O1344" s="99"/>
      <c r="P1344" s="99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  <c r="AA1344" s="99"/>
      <c r="AB1344" s="99"/>
      <c r="AC1344" s="99"/>
      <c r="AD1344" s="99"/>
      <c r="AE1344" s="99"/>
      <c r="AF1344" s="99"/>
      <c r="AG1344" s="99"/>
      <c r="AH1344" s="99"/>
      <c r="AI1344" s="99"/>
      <c r="AJ1344" s="99"/>
      <c r="AK1344" s="99"/>
      <c r="AL1344" s="99"/>
      <c r="AM1344" s="99"/>
      <c r="AN1344" s="99"/>
      <c r="AO1344" s="99"/>
      <c r="AP1344" s="99"/>
      <c r="AQ1344" s="99"/>
      <c r="AR1344" s="99"/>
      <c r="AS1344" s="99"/>
      <c r="AT1344" s="99"/>
      <c r="AU1344" s="99"/>
      <c r="AV1344" s="99"/>
      <c r="AW1344" s="99"/>
      <c r="AX1344" s="99"/>
      <c r="AY1344" s="99"/>
      <c r="AZ1344" s="99"/>
      <c r="BA1344" s="99"/>
      <c r="BB1344" s="99"/>
      <c r="BC1344" s="99"/>
      <c r="BD1344" s="99"/>
      <c r="BE1344" s="99"/>
      <c r="BF1344" s="99"/>
    </row>
    <row r="1345" spans="1:58" x14ac:dyDescent="0.25">
      <c r="A1345" s="24"/>
      <c r="B1345" s="24"/>
      <c r="C1345" s="23"/>
      <c r="D1345" s="42"/>
      <c r="E1345" s="23"/>
      <c r="G1345" s="108"/>
      <c r="H1345" s="108"/>
      <c r="I1345" s="108"/>
      <c r="J1345" s="104"/>
      <c r="K1345" s="99"/>
      <c r="L1345" s="99"/>
      <c r="M1345" s="99"/>
      <c r="N1345" s="99"/>
      <c r="O1345" s="99"/>
      <c r="P1345" s="99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  <c r="AA1345" s="99"/>
      <c r="AB1345" s="99"/>
      <c r="AC1345" s="99"/>
      <c r="AD1345" s="99"/>
      <c r="AE1345" s="99"/>
      <c r="AF1345" s="99"/>
      <c r="AG1345" s="99"/>
      <c r="AH1345" s="99"/>
      <c r="AI1345" s="99"/>
      <c r="AJ1345" s="99"/>
      <c r="AK1345" s="99"/>
      <c r="AL1345" s="99"/>
      <c r="AM1345" s="99"/>
      <c r="AN1345" s="99"/>
      <c r="AO1345" s="99"/>
      <c r="AP1345" s="99"/>
      <c r="AQ1345" s="99"/>
      <c r="AR1345" s="99"/>
      <c r="AS1345" s="99"/>
      <c r="AT1345" s="99"/>
      <c r="AU1345" s="99"/>
      <c r="AV1345" s="99"/>
      <c r="AW1345" s="99"/>
      <c r="AX1345" s="99"/>
      <c r="AY1345" s="99"/>
      <c r="AZ1345" s="99"/>
      <c r="BA1345" s="99"/>
      <c r="BB1345" s="99"/>
      <c r="BC1345" s="99"/>
      <c r="BD1345" s="99"/>
      <c r="BE1345" s="99"/>
      <c r="BF1345" s="99"/>
    </row>
    <row r="1346" spans="1:58" x14ac:dyDescent="0.25">
      <c r="A1346" s="24"/>
      <c r="B1346" s="24"/>
      <c r="C1346" s="23"/>
      <c r="D1346" s="42"/>
      <c r="E1346" s="23"/>
      <c r="G1346" s="108"/>
      <c r="H1346" s="108"/>
      <c r="I1346" s="108"/>
      <c r="J1346" s="104"/>
      <c r="K1346" s="99"/>
      <c r="L1346" s="99"/>
      <c r="M1346" s="99"/>
      <c r="N1346" s="99"/>
      <c r="O1346" s="99"/>
      <c r="P1346" s="99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  <c r="AA1346" s="99"/>
      <c r="AB1346" s="99"/>
      <c r="AC1346" s="99"/>
      <c r="AD1346" s="99"/>
      <c r="AE1346" s="99"/>
      <c r="AF1346" s="99"/>
      <c r="AG1346" s="99"/>
      <c r="AH1346" s="99"/>
      <c r="AI1346" s="99"/>
      <c r="AJ1346" s="99"/>
      <c r="AK1346" s="99"/>
      <c r="AL1346" s="99"/>
      <c r="AM1346" s="99"/>
      <c r="AN1346" s="99"/>
      <c r="AO1346" s="99"/>
      <c r="AP1346" s="99"/>
      <c r="AQ1346" s="99"/>
      <c r="AR1346" s="99"/>
      <c r="AS1346" s="99"/>
      <c r="AT1346" s="99"/>
      <c r="AU1346" s="99"/>
      <c r="AV1346" s="99"/>
      <c r="AW1346" s="99"/>
      <c r="AX1346" s="99"/>
      <c r="AY1346" s="99"/>
      <c r="AZ1346" s="99"/>
      <c r="BA1346" s="99"/>
      <c r="BB1346" s="99"/>
      <c r="BC1346" s="99"/>
      <c r="BD1346" s="99"/>
      <c r="BE1346" s="99"/>
      <c r="BF1346" s="99"/>
    </row>
    <row r="1347" spans="1:58" x14ac:dyDescent="0.25">
      <c r="A1347" s="24"/>
      <c r="B1347" s="24"/>
      <c r="C1347" s="23"/>
      <c r="D1347" s="42"/>
      <c r="E1347" s="23"/>
      <c r="G1347" s="108"/>
      <c r="H1347" s="108"/>
      <c r="I1347" s="108"/>
      <c r="J1347" s="104"/>
      <c r="K1347" s="99"/>
      <c r="L1347" s="99"/>
      <c r="M1347" s="99"/>
      <c r="N1347" s="99"/>
      <c r="O1347" s="99"/>
      <c r="P1347" s="99"/>
      <c r="Q1347" s="99"/>
      <c r="R1347" s="99"/>
      <c r="S1347" s="99"/>
      <c r="T1347" s="99"/>
      <c r="U1347" s="99"/>
      <c r="V1347" s="99"/>
      <c r="W1347" s="99"/>
      <c r="X1347" s="99"/>
      <c r="Y1347" s="99"/>
      <c r="Z1347" s="99"/>
      <c r="AA1347" s="99"/>
      <c r="AB1347" s="99"/>
      <c r="AC1347" s="99"/>
      <c r="AD1347" s="99"/>
      <c r="AE1347" s="99"/>
      <c r="AF1347" s="99"/>
      <c r="AG1347" s="99"/>
      <c r="AH1347" s="99"/>
      <c r="AI1347" s="99"/>
      <c r="AJ1347" s="99"/>
      <c r="AK1347" s="99"/>
      <c r="AL1347" s="99"/>
      <c r="AM1347" s="99"/>
      <c r="AN1347" s="99"/>
      <c r="AO1347" s="99"/>
      <c r="AP1347" s="99"/>
      <c r="AQ1347" s="99"/>
      <c r="AR1347" s="99"/>
      <c r="AS1347" s="99"/>
      <c r="AT1347" s="99"/>
      <c r="AU1347" s="99"/>
      <c r="AV1347" s="99"/>
      <c r="AW1347" s="99"/>
      <c r="AX1347" s="99"/>
      <c r="AY1347" s="99"/>
      <c r="AZ1347" s="99"/>
      <c r="BA1347" s="99"/>
      <c r="BB1347" s="99"/>
      <c r="BC1347" s="99"/>
      <c r="BD1347" s="99"/>
      <c r="BE1347" s="99"/>
      <c r="BF1347" s="99"/>
    </row>
    <row r="1348" spans="1:58" x14ac:dyDescent="0.25">
      <c r="A1348" s="24"/>
      <c r="B1348" s="24"/>
      <c r="C1348" s="23"/>
      <c r="D1348" s="42"/>
      <c r="E1348" s="23"/>
      <c r="G1348" s="108"/>
      <c r="H1348" s="108"/>
      <c r="I1348" s="108"/>
      <c r="J1348" s="104"/>
      <c r="K1348" s="99"/>
      <c r="L1348" s="99"/>
      <c r="M1348" s="99"/>
      <c r="N1348" s="99"/>
      <c r="O1348" s="99"/>
      <c r="P1348" s="99"/>
      <c r="Q1348" s="99"/>
      <c r="R1348" s="99"/>
      <c r="S1348" s="99"/>
      <c r="T1348" s="99"/>
      <c r="U1348" s="99"/>
      <c r="V1348" s="99"/>
      <c r="W1348" s="99"/>
      <c r="X1348" s="99"/>
      <c r="Y1348" s="99"/>
      <c r="Z1348" s="99"/>
      <c r="AA1348" s="99"/>
      <c r="AB1348" s="99"/>
      <c r="AC1348" s="99"/>
      <c r="AD1348" s="99"/>
      <c r="AE1348" s="99"/>
      <c r="AF1348" s="99"/>
      <c r="AG1348" s="99"/>
      <c r="AH1348" s="99"/>
      <c r="AI1348" s="99"/>
      <c r="AJ1348" s="99"/>
      <c r="AK1348" s="99"/>
      <c r="AL1348" s="99"/>
      <c r="AM1348" s="99"/>
      <c r="AN1348" s="99"/>
      <c r="AO1348" s="99"/>
      <c r="AP1348" s="99"/>
      <c r="AQ1348" s="99"/>
      <c r="AR1348" s="99"/>
      <c r="AS1348" s="99"/>
      <c r="AT1348" s="99"/>
      <c r="AU1348" s="99"/>
      <c r="AV1348" s="99"/>
      <c r="AW1348" s="99"/>
      <c r="AX1348" s="99"/>
      <c r="AY1348" s="99"/>
      <c r="AZ1348" s="99"/>
      <c r="BA1348" s="99"/>
      <c r="BB1348" s="99"/>
      <c r="BC1348" s="99"/>
      <c r="BD1348" s="99"/>
      <c r="BE1348" s="99"/>
      <c r="BF1348" s="99"/>
    </row>
    <row r="1349" spans="1:58" x14ac:dyDescent="0.25">
      <c r="A1349" s="24"/>
      <c r="B1349" s="24"/>
      <c r="C1349" s="23"/>
      <c r="D1349" s="42"/>
      <c r="E1349" s="23"/>
      <c r="G1349" s="108"/>
      <c r="H1349" s="108"/>
      <c r="I1349" s="108"/>
      <c r="J1349" s="104"/>
      <c r="K1349" s="99"/>
      <c r="L1349" s="99"/>
      <c r="M1349" s="99"/>
      <c r="N1349" s="99"/>
      <c r="O1349" s="99"/>
      <c r="P1349" s="99"/>
      <c r="Q1349" s="99"/>
      <c r="R1349" s="99"/>
      <c r="S1349" s="99"/>
      <c r="T1349" s="99"/>
      <c r="U1349" s="99"/>
      <c r="V1349" s="99"/>
      <c r="W1349" s="99"/>
      <c r="X1349" s="99"/>
      <c r="Y1349" s="99"/>
      <c r="Z1349" s="99"/>
      <c r="AA1349" s="99"/>
      <c r="AB1349" s="99"/>
      <c r="AC1349" s="99"/>
      <c r="AD1349" s="99"/>
      <c r="AE1349" s="99"/>
      <c r="AF1349" s="99"/>
      <c r="AG1349" s="99"/>
      <c r="AH1349" s="99"/>
      <c r="AI1349" s="99"/>
      <c r="AJ1349" s="99"/>
      <c r="AK1349" s="99"/>
      <c r="AL1349" s="99"/>
      <c r="AM1349" s="99"/>
      <c r="AN1349" s="99"/>
      <c r="AO1349" s="99"/>
      <c r="AP1349" s="99"/>
      <c r="AQ1349" s="99"/>
      <c r="AR1349" s="99"/>
      <c r="AS1349" s="99"/>
      <c r="AT1349" s="99"/>
      <c r="AU1349" s="99"/>
      <c r="AV1349" s="99"/>
      <c r="AW1349" s="99"/>
      <c r="AX1349" s="99"/>
      <c r="AY1349" s="99"/>
      <c r="AZ1349" s="99"/>
      <c r="BA1349" s="99"/>
      <c r="BB1349" s="99"/>
      <c r="BC1349" s="99"/>
      <c r="BD1349" s="99"/>
      <c r="BE1349" s="99"/>
      <c r="BF1349" s="99"/>
    </row>
    <row r="1350" spans="1:58" x14ac:dyDescent="0.25">
      <c r="A1350" s="24"/>
      <c r="B1350" s="24"/>
      <c r="C1350" s="23"/>
      <c r="D1350" s="42"/>
      <c r="E1350" s="23"/>
      <c r="G1350" s="108"/>
      <c r="H1350" s="108"/>
      <c r="I1350" s="108"/>
      <c r="J1350" s="104"/>
      <c r="K1350" s="99"/>
      <c r="L1350" s="99"/>
      <c r="M1350" s="99"/>
      <c r="N1350" s="99"/>
      <c r="O1350" s="99"/>
      <c r="P1350" s="99"/>
      <c r="Q1350" s="99"/>
      <c r="R1350" s="99"/>
      <c r="S1350" s="99"/>
      <c r="T1350" s="99"/>
      <c r="U1350" s="99"/>
      <c r="V1350" s="99"/>
      <c r="W1350" s="99"/>
      <c r="X1350" s="99"/>
      <c r="Y1350" s="99"/>
      <c r="Z1350" s="99"/>
      <c r="AA1350" s="99"/>
      <c r="AB1350" s="99"/>
      <c r="AC1350" s="99"/>
      <c r="AD1350" s="99"/>
      <c r="AE1350" s="99"/>
      <c r="AF1350" s="99"/>
      <c r="AG1350" s="99"/>
      <c r="AH1350" s="99"/>
      <c r="AI1350" s="99"/>
      <c r="AJ1350" s="99"/>
      <c r="AK1350" s="99"/>
      <c r="AL1350" s="99"/>
      <c r="AM1350" s="99"/>
      <c r="AN1350" s="99"/>
      <c r="AO1350" s="99"/>
      <c r="AP1350" s="99"/>
      <c r="AQ1350" s="99"/>
      <c r="AR1350" s="99"/>
      <c r="AS1350" s="99"/>
      <c r="AT1350" s="99"/>
      <c r="AU1350" s="99"/>
      <c r="AV1350" s="99"/>
      <c r="AW1350" s="99"/>
      <c r="AX1350" s="99"/>
      <c r="AY1350" s="99"/>
      <c r="AZ1350" s="99"/>
      <c r="BA1350" s="99"/>
      <c r="BB1350" s="99"/>
      <c r="BC1350" s="99"/>
      <c r="BD1350" s="99"/>
      <c r="BE1350" s="99"/>
      <c r="BF1350" s="99"/>
    </row>
    <row r="1351" spans="1:58" x14ac:dyDescent="0.25">
      <c r="A1351" s="24"/>
      <c r="B1351" s="24"/>
      <c r="C1351" s="23"/>
      <c r="D1351" s="42"/>
      <c r="E1351" s="23"/>
      <c r="G1351" s="108"/>
      <c r="H1351" s="108"/>
      <c r="I1351" s="108"/>
      <c r="J1351" s="104"/>
      <c r="K1351" s="99"/>
      <c r="L1351" s="99"/>
      <c r="M1351" s="99"/>
      <c r="N1351" s="99"/>
      <c r="O1351" s="99"/>
      <c r="P1351" s="99"/>
      <c r="Q1351" s="99"/>
      <c r="R1351" s="99"/>
      <c r="S1351" s="99"/>
      <c r="T1351" s="99"/>
      <c r="U1351" s="99"/>
      <c r="V1351" s="99"/>
      <c r="W1351" s="99"/>
      <c r="X1351" s="99"/>
      <c r="Y1351" s="99"/>
      <c r="Z1351" s="99"/>
      <c r="AA1351" s="99"/>
      <c r="AB1351" s="99"/>
      <c r="AC1351" s="99"/>
      <c r="AD1351" s="99"/>
      <c r="AE1351" s="99"/>
      <c r="AF1351" s="99"/>
      <c r="AG1351" s="99"/>
      <c r="AH1351" s="99"/>
      <c r="AI1351" s="99"/>
      <c r="AJ1351" s="99"/>
      <c r="AK1351" s="99"/>
      <c r="AL1351" s="99"/>
      <c r="AM1351" s="99"/>
      <c r="AN1351" s="99"/>
      <c r="AO1351" s="99"/>
      <c r="AP1351" s="99"/>
      <c r="AQ1351" s="99"/>
      <c r="AR1351" s="99"/>
      <c r="AS1351" s="99"/>
      <c r="AT1351" s="99"/>
      <c r="AU1351" s="99"/>
      <c r="AV1351" s="99"/>
      <c r="AW1351" s="99"/>
      <c r="AX1351" s="99"/>
      <c r="AY1351" s="99"/>
      <c r="AZ1351" s="99"/>
      <c r="BA1351" s="99"/>
      <c r="BB1351" s="99"/>
      <c r="BC1351" s="99"/>
      <c r="BD1351" s="99"/>
      <c r="BE1351" s="99"/>
      <c r="BF1351" s="99"/>
    </row>
    <row r="1352" spans="1:58" x14ac:dyDescent="0.25">
      <c r="A1352" s="24"/>
      <c r="B1352" s="24"/>
      <c r="C1352" s="23"/>
      <c r="D1352" s="42"/>
      <c r="E1352" s="23"/>
      <c r="G1352" s="108"/>
      <c r="H1352" s="108"/>
      <c r="I1352" s="108"/>
      <c r="J1352" s="104"/>
      <c r="K1352" s="99"/>
      <c r="L1352" s="99"/>
      <c r="M1352" s="99"/>
      <c r="N1352" s="99"/>
      <c r="O1352" s="99"/>
      <c r="P1352" s="99"/>
      <c r="Q1352" s="99"/>
      <c r="R1352" s="99"/>
      <c r="S1352" s="99"/>
      <c r="T1352" s="99"/>
      <c r="U1352" s="99"/>
      <c r="V1352" s="99"/>
      <c r="W1352" s="99"/>
      <c r="X1352" s="99"/>
      <c r="Y1352" s="99"/>
      <c r="Z1352" s="99"/>
      <c r="AA1352" s="99"/>
      <c r="AB1352" s="99"/>
      <c r="AC1352" s="99"/>
      <c r="AD1352" s="99"/>
      <c r="AE1352" s="99"/>
      <c r="AF1352" s="99"/>
      <c r="AG1352" s="99"/>
      <c r="AH1352" s="99"/>
      <c r="AI1352" s="99"/>
      <c r="AJ1352" s="99"/>
      <c r="AK1352" s="99"/>
      <c r="AL1352" s="99"/>
      <c r="AM1352" s="99"/>
      <c r="AN1352" s="99"/>
      <c r="AO1352" s="99"/>
      <c r="AP1352" s="99"/>
      <c r="AQ1352" s="99"/>
      <c r="AR1352" s="99"/>
      <c r="AS1352" s="99"/>
      <c r="AT1352" s="99"/>
      <c r="AU1352" s="99"/>
      <c r="AV1352" s="99"/>
      <c r="AW1352" s="99"/>
      <c r="AX1352" s="99"/>
      <c r="AY1352" s="99"/>
      <c r="AZ1352" s="99"/>
      <c r="BA1352" s="99"/>
      <c r="BB1352" s="99"/>
      <c r="BC1352" s="99"/>
      <c r="BD1352" s="99"/>
      <c r="BE1352" s="99"/>
      <c r="BF1352" s="99"/>
    </row>
    <row r="1353" spans="1:58" x14ac:dyDescent="0.25">
      <c r="A1353" s="24"/>
      <c r="B1353" s="24"/>
      <c r="C1353" s="23"/>
      <c r="D1353" s="42"/>
      <c r="E1353" s="23"/>
      <c r="G1353" s="108"/>
      <c r="H1353" s="108"/>
      <c r="I1353" s="108"/>
      <c r="J1353" s="104"/>
      <c r="K1353" s="99"/>
      <c r="L1353" s="99"/>
      <c r="M1353" s="99"/>
      <c r="N1353" s="99"/>
      <c r="O1353" s="99"/>
      <c r="P1353" s="99"/>
      <c r="Q1353" s="99"/>
      <c r="R1353" s="99"/>
      <c r="S1353" s="99"/>
      <c r="T1353" s="99"/>
      <c r="U1353" s="99"/>
      <c r="V1353" s="99"/>
      <c r="W1353" s="99"/>
      <c r="X1353" s="99"/>
      <c r="Y1353" s="99"/>
      <c r="Z1353" s="99"/>
      <c r="AA1353" s="99"/>
      <c r="AB1353" s="99"/>
      <c r="AC1353" s="99"/>
      <c r="AD1353" s="99"/>
      <c r="AE1353" s="99"/>
      <c r="AF1353" s="99"/>
      <c r="AG1353" s="99"/>
      <c r="AH1353" s="99"/>
      <c r="AI1353" s="99"/>
      <c r="AJ1353" s="99"/>
      <c r="AK1353" s="99"/>
      <c r="AL1353" s="99"/>
      <c r="AM1353" s="99"/>
      <c r="AN1353" s="99"/>
      <c r="AO1353" s="99"/>
      <c r="AP1353" s="99"/>
      <c r="AQ1353" s="99"/>
      <c r="AR1353" s="99"/>
      <c r="AS1353" s="99"/>
      <c r="AT1353" s="99"/>
      <c r="AU1353" s="99"/>
      <c r="AV1353" s="99"/>
      <c r="AW1353" s="99"/>
      <c r="AX1353" s="99"/>
      <c r="AY1353" s="99"/>
      <c r="AZ1353" s="99"/>
      <c r="BA1353" s="99"/>
      <c r="BB1353" s="99"/>
      <c r="BC1353" s="99"/>
      <c r="BD1353" s="99"/>
      <c r="BE1353" s="99"/>
      <c r="BF1353" s="99"/>
    </row>
    <row r="1354" spans="1:58" x14ac:dyDescent="0.25">
      <c r="A1354" s="24"/>
      <c r="B1354" s="24"/>
      <c r="C1354" s="23"/>
      <c r="D1354" s="42"/>
      <c r="E1354" s="23"/>
      <c r="G1354" s="108"/>
      <c r="H1354" s="108"/>
      <c r="I1354" s="108"/>
      <c r="J1354" s="104"/>
      <c r="K1354" s="99"/>
      <c r="L1354" s="99"/>
      <c r="M1354" s="99"/>
      <c r="N1354" s="99"/>
      <c r="O1354" s="99"/>
      <c r="P1354" s="99"/>
      <c r="Q1354" s="99"/>
      <c r="R1354" s="99"/>
      <c r="S1354" s="99"/>
      <c r="T1354" s="99"/>
      <c r="U1354" s="99"/>
      <c r="V1354" s="99"/>
      <c r="W1354" s="99"/>
      <c r="X1354" s="99"/>
      <c r="Y1354" s="99"/>
      <c r="Z1354" s="99"/>
      <c r="AA1354" s="99"/>
      <c r="AB1354" s="99"/>
      <c r="AC1354" s="99"/>
      <c r="AD1354" s="99"/>
      <c r="AE1354" s="99"/>
      <c r="AF1354" s="99"/>
      <c r="AG1354" s="99"/>
      <c r="AH1354" s="99"/>
      <c r="AI1354" s="99"/>
      <c r="AJ1354" s="99"/>
      <c r="AK1354" s="99"/>
      <c r="AL1354" s="99"/>
      <c r="AM1354" s="99"/>
      <c r="AN1354" s="99"/>
      <c r="AO1354" s="99"/>
      <c r="AP1354" s="99"/>
      <c r="AQ1354" s="99"/>
      <c r="AR1354" s="99"/>
      <c r="AS1354" s="99"/>
      <c r="AT1354" s="99"/>
      <c r="AU1354" s="99"/>
      <c r="AV1354" s="99"/>
      <c r="AW1354" s="99"/>
      <c r="AX1354" s="99"/>
      <c r="AY1354" s="99"/>
      <c r="AZ1354" s="99"/>
      <c r="BA1354" s="99"/>
      <c r="BB1354" s="99"/>
      <c r="BC1354" s="99"/>
      <c r="BD1354" s="99"/>
      <c r="BE1354" s="99"/>
      <c r="BF1354" s="99"/>
    </row>
    <row r="1355" spans="1:58" x14ac:dyDescent="0.25">
      <c r="A1355" s="24"/>
      <c r="B1355" s="24"/>
      <c r="C1355" s="23"/>
      <c r="D1355" s="42"/>
      <c r="E1355" s="23"/>
      <c r="G1355" s="108"/>
      <c r="H1355" s="108"/>
      <c r="I1355" s="108"/>
      <c r="J1355" s="104"/>
      <c r="K1355" s="99"/>
      <c r="L1355" s="99"/>
      <c r="M1355" s="99"/>
      <c r="N1355" s="99"/>
      <c r="O1355" s="99"/>
      <c r="P1355" s="99"/>
      <c r="Q1355" s="99"/>
      <c r="R1355" s="99"/>
      <c r="S1355" s="99"/>
      <c r="T1355" s="99"/>
      <c r="U1355" s="99"/>
      <c r="V1355" s="99"/>
      <c r="W1355" s="99"/>
      <c r="X1355" s="99"/>
      <c r="Y1355" s="99"/>
      <c r="Z1355" s="99"/>
      <c r="AA1355" s="99"/>
      <c r="AB1355" s="99"/>
      <c r="AC1355" s="99"/>
      <c r="AD1355" s="99"/>
      <c r="AE1355" s="99"/>
      <c r="AF1355" s="99"/>
      <c r="AG1355" s="99"/>
      <c r="AH1355" s="99"/>
      <c r="AI1355" s="99"/>
      <c r="AJ1355" s="99"/>
      <c r="AK1355" s="99"/>
      <c r="AL1355" s="99"/>
      <c r="AM1355" s="99"/>
      <c r="AN1355" s="99"/>
      <c r="AO1355" s="99"/>
      <c r="AP1355" s="99"/>
      <c r="AQ1355" s="99"/>
      <c r="AR1355" s="99"/>
      <c r="AS1355" s="99"/>
      <c r="AT1355" s="99"/>
      <c r="AU1355" s="99"/>
      <c r="AV1355" s="99"/>
      <c r="AW1355" s="99"/>
      <c r="AX1355" s="99"/>
      <c r="AY1355" s="99"/>
      <c r="AZ1355" s="99"/>
      <c r="BA1355" s="99"/>
      <c r="BB1355" s="99"/>
      <c r="BC1355" s="99"/>
      <c r="BD1355" s="99"/>
      <c r="BE1355" s="99"/>
      <c r="BF1355" s="99"/>
    </row>
    <row r="1356" spans="1:58" x14ac:dyDescent="0.25">
      <c r="A1356" s="24"/>
      <c r="B1356" s="24"/>
      <c r="C1356" s="23"/>
      <c r="D1356" s="42"/>
      <c r="E1356" s="23"/>
      <c r="G1356" s="108"/>
      <c r="H1356" s="108"/>
      <c r="I1356" s="108"/>
      <c r="J1356" s="104"/>
      <c r="K1356" s="99"/>
      <c r="L1356" s="99"/>
      <c r="M1356" s="99"/>
      <c r="N1356" s="99"/>
      <c r="O1356" s="99"/>
      <c r="P1356" s="99"/>
      <c r="Q1356" s="99"/>
      <c r="R1356" s="99"/>
      <c r="S1356" s="99"/>
      <c r="T1356" s="99"/>
      <c r="U1356" s="99"/>
      <c r="V1356" s="99"/>
      <c r="W1356" s="99"/>
      <c r="X1356" s="99"/>
      <c r="Y1356" s="99"/>
      <c r="Z1356" s="99"/>
      <c r="AA1356" s="99"/>
      <c r="AB1356" s="99"/>
      <c r="AC1356" s="99"/>
      <c r="AD1356" s="99"/>
      <c r="AE1356" s="99"/>
      <c r="AF1356" s="99"/>
      <c r="AG1356" s="99"/>
      <c r="AH1356" s="99"/>
      <c r="AI1356" s="99"/>
      <c r="AJ1356" s="99"/>
      <c r="AK1356" s="99"/>
      <c r="AL1356" s="99"/>
      <c r="AM1356" s="99"/>
      <c r="AN1356" s="99"/>
      <c r="AO1356" s="99"/>
      <c r="AP1356" s="99"/>
      <c r="AQ1356" s="99"/>
      <c r="AR1356" s="99"/>
      <c r="AS1356" s="99"/>
      <c r="AT1356" s="99"/>
      <c r="AU1356" s="99"/>
      <c r="AV1356" s="99"/>
      <c r="AW1356" s="99"/>
      <c r="AX1356" s="99"/>
      <c r="AY1356" s="99"/>
      <c r="AZ1356" s="99"/>
      <c r="BA1356" s="99"/>
      <c r="BB1356" s="99"/>
      <c r="BC1356" s="99"/>
      <c r="BD1356" s="99"/>
      <c r="BE1356" s="99"/>
      <c r="BF1356" s="99"/>
    </row>
    <row r="1357" spans="1:58" x14ac:dyDescent="0.25">
      <c r="A1357" s="24"/>
      <c r="B1357" s="24"/>
      <c r="C1357" s="23"/>
      <c r="D1357" s="42"/>
      <c r="E1357" s="23"/>
      <c r="G1357" s="108"/>
      <c r="H1357" s="108"/>
      <c r="I1357" s="108"/>
      <c r="J1357" s="104"/>
      <c r="K1357" s="99"/>
      <c r="L1357" s="99"/>
      <c r="M1357" s="99"/>
      <c r="N1357" s="99"/>
      <c r="O1357" s="99"/>
      <c r="P1357" s="99"/>
      <c r="Q1357" s="99"/>
      <c r="R1357" s="99"/>
      <c r="S1357" s="99"/>
      <c r="T1357" s="99"/>
      <c r="U1357" s="99"/>
      <c r="V1357" s="99"/>
      <c r="W1357" s="99"/>
      <c r="X1357" s="99"/>
      <c r="Y1357" s="99"/>
      <c r="Z1357" s="99"/>
      <c r="AA1357" s="99"/>
      <c r="AB1357" s="99"/>
      <c r="AC1357" s="99"/>
      <c r="AD1357" s="99"/>
      <c r="AE1357" s="99"/>
      <c r="AF1357" s="99"/>
      <c r="AG1357" s="99"/>
      <c r="AH1357" s="99"/>
      <c r="AI1357" s="99"/>
      <c r="AJ1357" s="99"/>
      <c r="AK1357" s="99"/>
      <c r="AL1357" s="99"/>
      <c r="AM1357" s="99"/>
      <c r="AN1357" s="99"/>
      <c r="AO1357" s="99"/>
      <c r="AP1357" s="99"/>
      <c r="AQ1357" s="99"/>
      <c r="AR1357" s="99"/>
      <c r="AS1357" s="99"/>
      <c r="AT1357" s="99"/>
      <c r="AU1357" s="99"/>
      <c r="AV1357" s="99"/>
      <c r="AW1357" s="99"/>
      <c r="AX1357" s="99"/>
      <c r="AY1357" s="99"/>
      <c r="AZ1357" s="99"/>
      <c r="BA1357" s="99"/>
      <c r="BB1357" s="99"/>
      <c r="BC1357" s="99"/>
      <c r="BD1357" s="99"/>
      <c r="BE1357" s="99"/>
      <c r="BF1357" s="99"/>
    </row>
    <row r="1358" spans="1:58" x14ac:dyDescent="0.25">
      <c r="A1358" s="24"/>
      <c r="B1358" s="24"/>
      <c r="C1358" s="23"/>
      <c r="D1358" s="42"/>
      <c r="E1358" s="23"/>
      <c r="G1358" s="108"/>
      <c r="H1358" s="108"/>
      <c r="I1358" s="108"/>
      <c r="J1358" s="104"/>
      <c r="K1358" s="99"/>
      <c r="L1358" s="99"/>
      <c r="M1358" s="99"/>
      <c r="N1358" s="99"/>
      <c r="O1358" s="99"/>
      <c r="P1358" s="99"/>
      <c r="Q1358" s="99"/>
      <c r="R1358" s="99"/>
      <c r="S1358" s="99"/>
      <c r="T1358" s="99"/>
      <c r="U1358" s="99"/>
      <c r="V1358" s="99"/>
      <c r="W1358" s="99"/>
      <c r="X1358" s="99"/>
      <c r="Y1358" s="99"/>
      <c r="Z1358" s="99"/>
      <c r="AA1358" s="99"/>
      <c r="AB1358" s="99"/>
      <c r="AC1358" s="99"/>
      <c r="AD1358" s="99"/>
      <c r="AE1358" s="99"/>
      <c r="AF1358" s="99"/>
      <c r="AG1358" s="99"/>
      <c r="AH1358" s="99"/>
      <c r="AI1358" s="99"/>
      <c r="AJ1358" s="99"/>
      <c r="AK1358" s="99"/>
      <c r="AL1358" s="99"/>
      <c r="AM1358" s="99"/>
      <c r="AN1358" s="99"/>
      <c r="AO1358" s="99"/>
      <c r="AP1358" s="99"/>
      <c r="AQ1358" s="99"/>
      <c r="AR1358" s="99"/>
      <c r="AS1358" s="99"/>
      <c r="AT1358" s="99"/>
      <c r="AU1358" s="99"/>
      <c r="AV1358" s="99"/>
      <c r="AW1358" s="99"/>
      <c r="AX1358" s="99"/>
      <c r="AY1358" s="99"/>
      <c r="AZ1358" s="99"/>
      <c r="BA1358" s="99"/>
      <c r="BB1358" s="99"/>
      <c r="BC1358" s="99"/>
      <c r="BD1358" s="99"/>
      <c r="BE1358" s="99"/>
      <c r="BF1358" s="99"/>
    </row>
    <row r="1359" spans="1:58" x14ac:dyDescent="0.25">
      <c r="A1359" s="24"/>
      <c r="B1359" s="24"/>
      <c r="C1359" s="23"/>
      <c r="D1359" s="42"/>
      <c r="E1359" s="23"/>
      <c r="G1359" s="108"/>
      <c r="H1359" s="108"/>
      <c r="I1359" s="108"/>
      <c r="J1359" s="104"/>
      <c r="K1359" s="99"/>
      <c r="L1359" s="99"/>
      <c r="M1359" s="99"/>
      <c r="N1359" s="99"/>
      <c r="O1359" s="99"/>
      <c r="P1359" s="99"/>
      <c r="Q1359" s="99"/>
      <c r="R1359" s="99"/>
      <c r="S1359" s="99"/>
      <c r="T1359" s="99"/>
      <c r="U1359" s="99"/>
      <c r="V1359" s="99"/>
      <c r="W1359" s="99"/>
      <c r="X1359" s="99"/>
      <c r="Y1359" s="99"/>
      <c r="Z1359" s="99"/>
      <c r="AA1359" s="99"/>
      <c r="AB1359" s="99"/>
      <c r="AC1359" s="99"/>
      <c r="AD1359" s="99"/>
      <c r="AE1359" s="99"/>
      <c r="AF1359" s="99"/>
      <c r="AG1359" s="99"/>
      <c r="AH1359" s="99"/>
      <c r="AI1359" s="99"/>
      <c r="AJ1359" s="99"/>
      <c r="AK1359" s="99"/>
      <c r="AL1359" s="99"/>
      <c r="AM1359" s="99"/>
      <c r="AN1359" s="99"/>
      <c r="AO1359" s="99"/>
      <c r="AP1359" s="99"/>
      <c r="AQ1359" s="99"/>
      <c r="AR1359" s="99"/>
      <c r="AS1359" s="99"/>
      <c r="AT1359" s="99"/>
      <c r="AU1359" s="99"/>
      <c r="AV1359" s="99"/>
      <c r="AW1359" s="99"/>
      <c r="AX1359" s="99"/>
      <c r="AY1359" s="99"/>
      <c r="AZ1359" s="99"/>
      <c r="BA1359" s="99"/>
      <c r="BB1359" s="99"/>
      <c r="BC1359" s="99"/>
      <c r="BD1359" s="99"/>
      <c r="BE1359" s="99"/>
      <c r="BF1359" s="99"/>
    </row>
    <row r="1360" spans="1:58" x14ac:dyDescent="0.25">
      <c r="A1360" s="24"/>
      <c r="B1360" s="24"/>
      <c r="C1360" s="23"/>
      <c r="D1360" s="42"/>
      <c r="E1360" s="23"/>
      <c r="G1360" s="108"/>
      <c r="H1360" s="108"/>
      <c r="I1360" s="108"/>
      <c r="J1360" s="104"/>
      <c r="K1360" s="99"/>
      <c r="L1360" s="99"/>
      <c r="M1360" s="99"/>
      <c r="N1360" s="99"/>
      <c r="O1360" s="99"/>
      <c r="P1360" s="99"/>
      <c r="Q1360" s="99"/>
      <c r="R1360" s="99"/>
      <c r="S1360" s="99"/>
      <c r="T1360" s="99"/>
      <c r="U1360" s="99"/>
      <c r="V1360" s="99"/>
      <c r="W1360" s="99"/>
      <c r="X1360" s="99"/>
      <c r="Y1360" s="99"/>
      <c r="Z1360" s="99"/>
      <c r="AA1360" s="99"/>
      <c r="AB1360" s="99"/>
      <c r="AC1360" s="99"/>
      <c r="AD1360" s="99"/>
      <c r="AE1360" s="99"/>
      <c r="AF1360" s="99"/>
      <c r="AG1360" s="99"/>
      <c r="AH1360" s="99"/>
      <c r="AI1360" s="99"/>
      <c r="AJ1360" s="99"/>
      <c r="AK1360" s="99"/>
      <c r="AL1360" s="99"/>
      <c r="AM1360" s="99"/>
      <c r="AN1360" s="99"/>
      <c r="AO1360" s="99"/>
      <c r="AP1360" s="99"/>
      <c r="AQ1360" s="99"/>
      <c r="AR1360" s="99"/>
      <c r="AS1360" s="99"/>
      <c r="AT1360" s="99"/>
      <c r="AU1360" s="99"/>
      <c r="AV1360" s="99"/>
      <c r="AW1360" s="99"/>
      <c r="AX1360" s="99"/>
      <c r="AY1360" s="99"/>
      <c r="AZ1360" s="99"/>
      <c r="BA1360" s="99"/>
      <c r="BB1360" s="99"/>
      <c r="BC1360" s="99"/>
      <c r="BD1360" s="99"/>
      <c r="BE1360" s="99"/>
      <c r="BF1360" s="99"/>
    </row>
    <row r="1361" spans="1:58" x14ac:dyDescent="0.25">
      <c r="A1361" s="24"/>
      <c r="B1361" s="24"/>
      <c r="C1361" s="23"/>
      <c r="D1361" s="42"/>
      <c r="E1361" s="23"/>
      <c r="G1361" s="108"/>
      <c r="H1361" s="108"/>
      <c r="I1361" s="108"/>
      <c r="J1361" s="104"/>
      <c r="K1361" s="99"/>
      <c r="L1361" s="99"/>
      <c r="M1361" s="99"/>
      <c r="N1361" s="99"/>
      <c r="O1361" s="99"/>
      <c r="P1361" s="99"/>
      <c r="Q1361" s="99"/>
      <c r="R1361" s="99"/>
      <c r="S1361" s="99"/>
      <c r="T1361" s="99"/>
      <c r="U1361" s="99"/>
      <c r="V1361" s="99"/>
      <c r="W1361" s="99"/>
      <c r="X1361" s="99"/>
      <c r="Y1361" s="99"/>
      <c r="Z1361" s="99"/>
      <c r="AA1361" s="99"/>
      <c r="AB1361" s="99"/>
      <c r="AC1361" s="99"/>
      <c r="AD1361" s="99"/>
      <c r="AE1361" s="99"/>
      <c r="AF1361" s="99"/>
      <c r="AG1361" s="99"/>
      <c r="AH1361" s="99"/>
      <c r="AI1361" s="99"/>
      <c r="AJ1361" s="99"/>
      <c r="AK1361" s="99"/>
      <c r="AL1361" s="99"/>
      <c r="AM1361" s="99"/>
      <c r="AN1361" s="99"/>
      <c r="AO1361" s="99"/>
      <c r="AP1361" s="99"/>
      <c r="AQ1361" s="99"/>
      <c r="AR1361" s="99"/>
      <c r="AS1361" s="99"/>
      <c r="AT1361" s="99"/>
      <c r="AU1361" s="99"/>
      <c r="AV1361" s="99"/>
      <c r="AW1361" s="99"/>
      <c r="AX1361" s="99"/>
      <c r="AY1361" s="99"/>
      <c r="AZ1361" s="99"/>
      <c r="BA1361" s="99"/>
      <c r="BB1361" s="99"/>
      <c r="BC1361" s="99"/>
      <c r="BD1361" s="99"/>
      <c r="BE1361" s="99"/>
      <c r="BF1361" s="99"/>
    </row>
    <row r="1362" spans="1:58" x14ac:dyDescent="0.25">
      <c r="A1362" s="24"/>
      <c r="B1362" s="24"/>
      <c r="C1362" s="23"/>
      <c r="D1362" s="42"/>
      <c r="E1362" s="23"/>
      <c r="G1362" s="108"/>
      <c r="H1362" s="108"/>
      <c r="I1362" s="108"/>
      <c r="J1362" s="104"/>
      <c r="K1362" s="99"/>
      <c r="L1362" s="99"/>
      <c r="M1362" s="99"/>
      <c r="N1362" s="99"/>
      <c r="O1362" s="99"/>
      <c r="P1362" s="99"/>
      <c r="Q1362" s="99"/>
      <c r="R1362" s="99"/>
      <c r="S1362" s="99"/>
      <c r="T1362" s="99"/>
      <c r="U1362" s="99"/>
      <c r="V1362" s="99"/>
      <c r="W1362" s="99"/>
      <c r="X1362" s="99"/>
      <c r="Y1362" s="99"/>
      <c r="Z1362" s="99"/>
      <c r="AA1362" s="99"/>
      <c r="AB1362" s="99"/>
      <c r="AC1362" s="99"/>
      <c r="AD1362" s="99"/>
      <c r="AE1362" s="99"/>
      <c r="AF1362" s="99"/>
      <c r="AG1362" s="99"/>
      <c r="AH1362" s="99"/>
      <c r="AI1362" s="99"/>
      <c r="AJ1362" s="99"/>
      <c r="AK1362" s="99"/>
      <c r="AL1362" s="99"/>
      <c r="AM1362" s="99"/>
      <c r="AN1362" s="99"/>
      <c r="AO1362" s="99"/>
      <c r="AP1362" s="99"/>
      <c r="AQ1362" s="99"/>
      <c r="AR1362" s="99"/>
      <c r="AS1362" s="99"/>
      <c r="AT1362" s="99"/>
      <c r="AU1362" s="99"/>
      <c r="AV1362" s="99"/>
      <c r="AW1362" s="99"/>
      <c r="AX1362" s="99"/>
      <c r="AY1362" s="99"/>
      <c r="AZ1362" s="99"/>
      <c r="BA1362" s="99"/>
      <c r="BB1362" s="99"/>
      <c r="BC1362" s="99"/>
      <c r="BD1362" s="99"/>
      <c r="BE1362" s="99"/>
      <c r="BF1362" s="99"/>
    </row>
    <row r="1363" spans="1:58" x14ac:dyDescent="0.25">
      <c r="A1363" s="24"/>
      <c r="B1363" s="24"/>
      <c r="C1363" s="23"/>
      <c r="D1363" s="42"/>
      <c r="E1363" s="23"/>
      <c r="G1363" s="108"/>
      <c r="H1363" s="108"/>
      <c r="I1363" s="108"/>
      <c r="J1363" s="104"/>
      <c r="K1363" s="99"/>
      <c r="L1363" s="99"/>
      <c r="M1363" s="99"/>
      <c r="N1363" s="99"/>
      <c r="O1363" s="99"/>
      <c r="P1363" s="99"/>
      <c r="Q1363" s="99"/>
      <c r="R1363" s="99"/>
      <c r="S1363" s="99"/>
      <c r="T1363" s="99"/>
      <c r="U1363" s="99"/>
      <c r="V1363" s="99"/>
      <c r="W1363" s="99"/>
      <c r="X1363" s="99"/>
      <c r="Y1363" s="99"/>
      <c r="Z1363" s="99"/>
      <c r="AA1363" s="99"/>
      <c r="AB1363" s="99"/>
      <c r="AC1363" s="99"/>
      <c r="AD1363" s="99"/>
      <c r="AE1363" s="99"/>
      <c r="AF1363" s="99"/>
      <c r="AG1363" s="99"/>
      <c r="AH1363" s="99"/>
      <c r="AI1363" s="99"/>
      <c r="AJ1363" s="99"/>
      <c r="AK1363" s="99"/>
      <c r="AL1363" s="99"/>
      <c r="AM1363" s="99"/>
      <c r="AN1363" s="99"/>
      <c r="AO1363" s="99"/>
      <c r="AP1363" s="99"/>
      <c r="AQ1363" s="99"/>
      <c r="AR1363" s="99"/>
      <c r="AS1363" s="99"/>
      <c r="AT1363" s="99"/>
      <c r="AU1363" s="99"/>
      <c r="AV1363" s="99"/>
      <c r="AW1363" s="99"/>
      <c r="AX1363" s="99"/>
      <c r="AY1363" s="99"/>
      <c r="AZ1363" s="99"/>
      <c r="BA1363" s="99"/>
      <c r="BB1363" s="99"/>
      <c r="BC1363" s="99"/>
      <c r="BD1363" s="99"/>
      <c r="BE1363" s="99"/>
      <c r="BF1363" s="99"/>
    </row>
    <row r="1364" spans="1:58" x14ac:dyDescent="0.25">
      <c r="A1364" s="24"/>
      <c r="B1364" s="24"/>
      <c r="C1364" s="23"/>
      <c r="D1364" s="42"/>
      <c r="E1364" s="23"/>
      <c r="G1364" s="108"/>
      <c r="H1364" s="108"/>
      <c r="I1364" s="108"/>
      <c r="J1364" s="104"/>
      <c r="K1364" s="99"/>
      <c r="L1364" s="99"/>
      <c r="M1364" s="99"/>
      <c r="N1364" s="99"/>
      <c r="O1364" s="99"/>
      <c r="P1364" s="99"/>
      <c r="Q1364" s="99"/>
      <c r="R1364" s="99"/>
      <c r="S1364" s="99"/>
      <c r="T1364" s="99"/>
      <c r="U1364" s="99"/>
      <c r="V1364" s="99"/>
      <c r="W1364" s="99"/>
      <c r="X1364" s="99"/>
      <c r="Y1364" s="99"/>
      <c r="Z1364" s="99"/>
      <c r="AA1364" s="99"/>
      <c r="AB1364" s="99"/>
      <c r="AC1364" s="99"/>
      <c r="AD1364" s="99"/>
      <c r="AE1364" s="99"/>
      <c r="AF1364" s="99"/>
      <c r="AG1364" s="99"/>
      <c r="AH1364" s="99"/>
      <c r="AI1364" s="99"/>
      <c r="AJ1364" s="99"/>
      <c r="AK1364" s="99"/>
      <c r="AL1364" s="99"/>
      <c r="AM1364" s="99"/>
      <c r="AN1364" s="99"/>
      <c r="AO1364" s="99"/>
      <c r="AP1364" s="99"/>
      <c r="AQ1364" s="99"/>
      <c r="AR1364" s="99"/>
      <c r="AS1364" s="99"/>
      <c r="AT1364" s="99"/>
      <c r="AU1364" s="99"/>
      <c r="AV1364" s="99"/>
      <c r="AW1364" s="99"/>
      <c r="AX1364" s="99"/>
      <c r="AY1364" s="99"/>
      <c r="AZ1364" s="99"/>
      <c r="BA1364" s="99"/>
      <c r="BB1364" s="99"/>
      <c r="BC1364" s="99"/>
      <c r="BD1364" s="99"/>
      <c r="BE1364" s="99"/>
      <c r="BF1364" s="99"/>
    </row>
    <row r="1365" spans="1:58" x14ac:dyDescent="0.25">
      <c r="A1365" s="24"/>
      <c r="B1365" s="24"/>
      <c r="C1365" s="23"/>
      <c r="D1365" s="42"/>
      <c r="E1365" s="23"/>
      <c r="G1365" s="108"/>
      <c r="H1365" s="108"/>
      <c r="I1365" s="108"/>
      <c r="J1365" s="104"/>
      <c r="K1365" s="99"/>
      <c r="L1365" s="99"/>
      <c r="M1365" s="99"/>
      <c r="N1365" s="99"/>
      <c r="O1365" s="99"/>
      <c r="P1365" s="99"/>
      <c r="Q1365" s="99"/>
      <c r="R1365" s="99"/>
      <c r="S1365" s="99"/>
      <c r="T1365" s="99"/>
      <c r="U1365" s="99"/>
      <c r="V1365" s="99"/>
      <c r="W1365" s="99"/>
      <c r="X1365" s="99"/>
      <c r="Y1365" s="99"/>
      <c r="Z1365" s="99"/>
      <c r="AA1365" s="99"/>
      <c r="AB1365" s="99"/>
      <c r="AC1365" s="99"/>
      <c r="AD1365" s="99"/>
      <c r="AE1365" s="99"/>
      <c r="AF1365" s="99"/>
      <c r="AG1365" s="99"/>
      <c r="AH1365" s="99"/>
      <c r="AI1365" s="99"/>
      <c r="AJ1365" s="99"/>
      <c r="AK1365" s="99"/>
      <c r="AL1365" s="99"/>
      <c r="AM1365" s="99"/>
      <c r="AN1365" s="99"/>
      <c r="AO1365" s="99"/>
      <c r="AP1365" s="99"/>
      <c r="AQ1365" s="99"/>
      <c r="AR1365" s="99"/>
      <c r="AS1365" s="99"/>
      <c r="AT1365" s="99"/>
      <c r="AU1365" s="99"/>
      <c r="AV1365" s="99"/>
      <c r="AW1365" s="99"/>
      <c r="AX1365" s="99"/>
      <c r="AY1365" s="99"/>
      <c r="AZ1365" s="99"/>
      <c r="BA1365" s="99"/>
      <c r="BB1365" s="99"/>
      <c r="BC1365" s="99"/>
      <c r="BD1365" s="99"/>
      <c r="BE1365" s="99"/>
      <c r="BF1365" s="99"/>
    </row>
    <row r="1366" spans="1:58" x14ac:dyDescent="0.25">
      <c r="A1366" s="24"/>
      <c r="B1366" s="24"/>
      <c r="C1366" s="23"/>
      <c r="D1366" s="42"/>
      <c r="E1366" s="23"/>
      <c r="G1366" s="108"/>
      <c r="H1366" s="108"/>
      <c r="I1366" s="108"/>
      <c r="J1366" s="104"/>
      <c r="K1366" s="99"/>
      <c r="L1366" s="99"/>
      <c r="M1366" s="99"/>
      <c r="N1366" s="99"/>
      <c r="O1366" s="99"/>
      <c r="P1366" s="99"/>
      <c r="Q1366" s="99"/>
      <c r="R1366" s="99"/>
      <c r="S1366" s="99"/>
      <c r="T1366" s="99"/>
      <c r="U1366" s="99"/>
      <c r="V1366" s="99"/>
      <c r="W1366" s="99"/>
      <c r="X1366" s="99"/>
      <c r="Y1366" s="99"/>
      <c r="Z1366" s="99"/>
      <c r="AA1366" s="99"/>
      <c r="AB1366" s="99"/>
      <c r="AC1366" s="99"/>
      <c r="AD1366" s="99"/>
      <c r="AE1366" s="99"/>
      <c r="AF1366" s="99"/>
      <c r="AG1366" s="99"/>
      <c r="AH1366" s="99"/>
      <c r="AI1366" s="99"/>
      <c r="AJ1366" s="99"/>
      <c r="AK1366" s="99"/>
      <c r="AL1366" s="99"/>
      <c r="AM1366" s="99"/>
      <c r="AN1366" s="99"/>
      <c r="AO1366" s="99"/>
      <c r="AP1366" s="99"/>
      <c r="AQ1366" s="99"/>
      <c r="AR1366" s="99"/>
      <c r="AS1366" s="99"/>
      <c r="AT1366" s="99"/>
      <c r="AU1366" s="99"/>
      <c r="AV1366" s="99"/>
      <c r="AW1366" s="99"/>
      <c r="AX1366" s="99"/>
      <c r="AY1366" s="99"/>
      <c r="AZ1366" s="99"/>
      <c r="BA1366" s="99"/>
      <c r="BB1366" s="99"/>
      <c r="BC1366" s="99"/>
      <c r="BD1366" s="99"/>
      <c r="BE1366" s="99"/>
      <c r="BF1366" s="99"/>
    </row>
    <row r="1367" spans="1:58" x14ac:dyDescent="0.25">
      <c r="A1367" s="24"/>
      <c r="B1367" s="24"/>
      <c r="C1367" s="23"/>
      <c r="D1367" s="42"/>
      <c r="E1367" s="23"/>
      <c r="G1367" s="108"/>
      <c r="H1367" s="108"/>
      <c r="I1367" s="108"/>
      <c r="J1367" s="104"/>
      <c r="K1367" s="99"/>
      <c r="L1367" s="99"/>
      <c r="M1367" s="99"/>
      <c r="N1367" s="99"/>
      <c r="O1367" s="99"/>
      <c r="P1367" s="99"/>
      <c r="Q1367" s="99"/>
      <c r="R1367" s="99"/>
      <c r="S1367" s="99"/>
      <c r="T1367" s="99"/>
      <c r="U1367" s="99"/>
      <c r="V1367" s="99"/>
      <c r="W1367" s="99"/>
      <c r="X1367" s="99"/>
      <c r="Y1367" s="99"/>
      <c r="Z1367" s="99"/>
      <c r="AA1367" s="99"/>
      <c r="AB1367" s="99"/>
      <c r="AC1367" s="99"/>
      <c r="AD1367" s="99"/>
      <c r="AE1367" s="99"/>
      <c r="AF1367" s="99"/>
      <c r="AG1367" s="99"/>
      <c r="AH1367" s="99"/>
      <c r="AI1367" s="99"/>
      <c r="AJ1367" s="99"/>
      <c r="AK1367" s="99"/>
      <c r="AL1367" s="99"/>
      <c r="AM1367" s="99"/>
      <c r="AN1367" s="99"/>
      <c r="AO1367" s="99"/>
      <c r="AP1367" s="99"/>
      <c r="AQ1367" s="99"/>
      <c r="AR1367" s="99"/>
      <c r="AS1367" s="99"/>
      <c r="AT1367" s="99"/>
      <c r="AU1367" s="99"/>
      <c r="AV1367" s="99"/>
      <c r="AW1367" s="99"/>
      <c r="AX1367" s="99"/>
      <c r="AY1367" s="99"/>
      <c r="AZ1367" s="99"/>
      <c r="BA1367" s="99"/>
      <c r="BB1367" s="99"/>
      <c r="BC1367" s="99"/>
      <c r="BD1367" s="99"/>
      <c r="BE1367" s="99"/>
      <c r="BF1367" s="99"/>
    </row>
    <row r="1368" spans="1:58" x14ac:dyDescent="0.25">
      <c r="A1368" s="24"/>
      <c r="B1368" s="24"/>
      <c r="C1368" s="23"/>
      <c r="D1368" s="42"/>
      <c r="E1368" s="23"/>
      <c r="G1368" s="108"/>
      <c r="H1368" s="108"/>
      <c r="I1368" s="108"/>
      <c r="J1368" s="104"/>
      <c r="K1368" s="99"/>
      <c r="L1368" s="99"/>
      <c r="M1368" s="99"/>
      <c r="N1368" s="99"/>
      <c r="O1368" s="99"/>
      <c r="P1368" s="99"/>
      <c r="Q1368" s="99"/>
      <c r="R1368" s="99"/>
      <c r="S1368" s="99"/>
      <c r="T1368" s="99"/>
      <c r="U1368" s="99"/>
      <c r="V1368" s="99"/>
      <c r="W1368" s="99"/>
      <c r="X1368" s="99"/>
      <c r="Y1368" s="99"/>
      <c r="Z1368" s="99"/>
      <c r="AA1368" s="99"/>
      <c r="AB1368" s="99"/>
      <c r="AC1368" s="99"/>
      <c r="AD1368" s="99"/>
      <c r="AE1368" s="99"/>
      <c r="AF1368" s="99"/>
      <c r="AG1368" s="99"/>
      <c r="AH1368" s="99"/>
      <c r="AI1368" s="99"/>
      <c r="AJ1368" s="99"/>
      <c r="AK1368" s="99"/>
      <c r="AL1368" s="99"/>
      <c r="AM1368" s="99"/>
      <c r="AN1368" s="99"/>
      <c r="AO1368" s="99"/>
      <c r="AP1368" s="99"/>
      <c r="AQ1368" s="99"/>
      <c r="AR1368" s="99"/>
      <c r="AS1368" s="99"/>
      <c r="AT1368" s="99"/>
      <c r="AU1368" s="99"/>
      <c r="AV1368" s="99"/>
      <c r="AW1368" s="99"/>
      <c r="AX1368" s="99"/>
      <c r="AY1368" s="99"/>
      <c r="AZ1368" s="99"/>
      <c r="BA1368" s="99"/>
      <c r="BB1368" s="99"/>
      <c r="BC1368" s="99"/>
      <c r="BD1368" s="99"/>
      <c r="BE1368" s="99"/>
      <c r="BF1368" s="99"/>
    </row>
    <row r="1369" spans="1:58" x14ac:dyDescent="0.25">
      <c r="A1369" s="24"/>
      <c r="B1369" s="24"/>
      <c r="C1369" s="23"/>
      <c r="D1369" s="42"/>
      <c r="E1369" s="23"/>
      <c r="G1369" s="108"/>
      <c r="H1369" s="108"/>
      <c r="I1369" s="108"/>
      <c r="J1369" s="104"/>
      <c r="K1369" s="99"/>
      <c r="L1369" s="99"/>
      <c r="M1369" s="99"/>
      <c r="N1369" s="99"/>
      <c r="O1369" s="99"/>
      <c r="P1369" s="99"/>
      <c r="Q1369" s="99"/>
      <c r="R1369" s="99"/>
      <c r="S1369" s="99"/>
      <c r="T1369" s="99"/>
      <c r="U1369" s="99"/>
      <c r="V1369" s="99"/>
      <c r="W1369" s="99"/>
      <c r="X1369" s="99"/>
      <c r="Y1369" s="99"/>
      <c r="Z1369" s="99"/>
      <c r="AA1369" s="99"/>
      <c r="AB1369" s="99"/>
      <c r="AC1369" s="99"/>
      <c r="AD1369" s="99"/>
      <c r="AE1369" s="99"/>
      <c r="AF1369" s="99"/>
      <c r="AG1369" s="99"/>
      <c r="AH1369" s="99"/>
      <c r="AI1369" s="99"/>
      <c r="AJ1369" s="99"/>
      <c r="AK1369" s="99"/>
      <c r="AL1369" s="99"/>
      <c r="AM1369" s="99"/>
      <c r="AN1369" s="99"/>
      <c r="AO1369" s="99"/>
      <c r="AP1369" s="99"/>
      <c r="AQ1369" s="99"/>
      <c r="AR1369" s="99"/>
      <c r="AS1369" s="99"/>
      <c r="AT1369" s="99"/>
      <c r="AU1369" s="99"/>
      <c r="AV1369" s="99"/>
      <c r="AW1369" s="99"/>
      <c r="AX1369" s="99"/>
      <c r="AY1369" s="99"/>
      <c r="AZ1369" s="99"/>
      <c r="BA1369" s="99"/>
      <c r="BB1369" s="99"/>
      <c r="BC1369" s="99"/>
      <c r="BD1369" s="99"/>
      <c r="BE1369" s="99"/>
      <c r="BF1369" s="99"/>
    </row>
    <row r="1370" spans="1:58" x14ac:dyDescent="0.25">
      <c r="A1370" s="24"/>
      <c r="B1370" s="24"/>
      <c r="C1370" s="23"/>
      <c r="D1370" s="42"/>
      <c r="E1370" s="23"/>
      <c r="G1370" s="108"/>
      <c r="H1370" s="108"/>
      <c r="I1370" s="108"/>
      <c r="J1370" s="104"/>
      <c r="K1370" s="99"/>
      <c r="L1370" s="99"/>
      <c r="M1370" s="99"/>
      <c r="N1370" s="99"/>
      <c r="O1370" s="99"/>
      <c r="P1370" s="99"/>
      <c r="Q1370" s="99"/>
      <c r="R1370" s="99"/>
      <c r="S1370" s="99"/>
      <c r="T1370" s="99"/>
      <c r="U1370" s="99"/>
      <c r="V1370" s="99"/>
      <c r="W1370" s="99"/>
      <c r="X1370" s="99"/>
      <c r="Y1370" s="99"/>
      <c r="Z1370" s="99"/>
      <c r="AA1370" s="99"/>
      <c r="AB1370" s="99"/>
      <c r="AC1370" s="99"/>
      <c r="AD1370" s="99"/>
      <c r="AE1370" s="99"/>
      <c r="AF1370" s="99"/>
      <c r="AG1370" s="99"/>
      <c r="AH1370" s="99"/>
      <c r="AI1370" s="99"/>
      <c r="AJ1370" s="99"/>
      <c r="AK1370" s="99"/>
      <c r="AL1370" s="99"/>
      <c r="AM1370" s="99"/>
      <c r="AN1370" s="99"/>
      <c r="AO1370" s="99"/>
      <c r="AP1370" s="99"/>
      <c r="AQ1370" s="99"/>
      <c r="AR1370" s="99"/>
      <c r="AS1370" s="99"/>
      <c r="AT1370" s="99"/>
      <c r="AU1370" s="99"/>
      <c r="AV1370" s="99"/>
      <c r="AW1370" s="99"/>
      <c r="AX1370" s="99"/>
      <c r="AY1370" s="99"/>
      <c r="AZ1370" s="99"/>
      <c r="BA1370" s="99"/>
      <c r="BB1370" s="99"/>
      <c r="BC1370" s="99"/>
      <c r="BD1370" s="99"/>
      <c r="BE1370" s="99"/>
      <c r="BF1370" s="99"/>
    </row>
    <row r="1371" spans="1:58" x14ac:dyDescent="0.25">
      <c r="A1371" s="24"/>
      <c r="B1371" s="24"/>
      <c r="C1371" s="23"/>
      <c r="D1371" s="42"/>
      <c r="E1371" s="23"/>
      <c r="G1371" s="108"/>
      <c r="H1371" s="108"/>
      <c r="I1371" s="108"/>
      <c r="J1371" s="104"/>
      <c r="K1371" s="99"/>
      <c r="L1371" s="99"/>
      <c r="M1371" s="99"/>
      <c r="N1371" s="99"/>
      <c r="O1371" s="99"/>
      <c r="P1371" s="99"/>
      <c r="Q1371" s="99"/>
      <c r="R1371" s="99"/>
      <c r="S1371" s="99"/>
      <c r="T1371" s="99"/>
      <c r="U1371" s="99"/>
      <c r="V1371" s="99"/>
      <c r="W1371" s="99"/>
      <c r="X1371" s="99"/>
      <c r="Y1371" s="99"/>
      <c r="Z1371" s="99"/>
      <c r="AA1371" s="99"/>
      <c r="AB1371" s="99"/>
      <c r="AC1371" s="99"/>
      <c r="AD1371" s="99"/>
      <c r="AE1371" s="99"/>
      <c r="AF1371" s="99"/>
      <c r="AG1371" s="99"/>
      <c r="AH1371" s="99"/>
      <c r="AI1371" s="99"/>
      <c r="AJ1371" s="99"/>
      <c r="AK1371" s="99"/>
      <c r="AL1371" s="99"/>
      <c r="AM1371" s="99"/>
      <c r="AN1371" s="99"/>
      <c r="AO1371" s="99"/>
      <c r="AP1371" s="99"/>
      <c r="AQ1371" s="99"/>
      <c r="AR1371" s="99"/>
      <c r="AS1371" s="99"/>
      <c r="AT1371" s="99"/>
      <c r="AU1371" s="99"/>
      <c r="AV1371" s="99"/>
      <c r="AW1371" s="99"/>
      <c r="AX1371" s="99"/>
      <c r="AY1371" s="99"/>
      <c r="AZ1371" s="99"/>
      <c r="BA1371" s="99"/>
      <c r="BB1371" s="99"/>
      <c r="BC1371" s="99"/>
      <c r="BD1371" s="99"/>
      <c r="BE1371" s="99"/>
      <c r="BF1371" s="99"/>
    </row>
    <row r="1372" spans="1:58" x14ac:dyDescent="0.25">
      <c r="A1372" s="24"/>
      <c r="B1372" s="24"/>
      <c r="C1372" s="23"/>
      <c r="D1372" s="42"/>
      <c r="E1372" s="23"/>
      <c r="G1372" s="108"/>
      <c r="H1372" s="108"/>
      <c r="I1372" s="108"/>
      <c r="J1372" s="104"/>
      <c r="K1372" s="99"/>
      <c r="L1372" s="99"/>
      <c r="M1372" s="99"/>
      <c r="N1372" s="99"/>
      <c r="O1372" s="99"/>
      <c r="P1372" s="99"/>
      <c r="Q1372" s="99"/>
      <c r="R1372" s="99"/>
      <c r="S1372" s="99"/>
      <c r="T1372" s="99"/>
      <c r="U1372" s="99"/>
      <c r="V1372" s="99"/>
      <c r="W1372" s="99"/>
      <c r="X1372" s="99"/>
      <c r="Y1372" s="99"/>
      <c r="Z1372" s="99"/>
      <c r="AA1372" s="99"/>
      <c r="AB1372" s="99"/>
      <c r="AC1372" s="99"/>
      <c r="AD1372" s="99"/>
      <c r="AE1372" s="99"/>
      <c r="AF1372" s="99"/>
      <c r="AG1372" s="99"/>
      <c r="AH1372" s="99"/>
      <c r="AI1372" s="99"/>
      <c r="AJ1372" s="99"/>
      <c r="AK1372" s="99"/>
      <c r="AL1372" s="99"/>
      <c r="AM1372" s="99"/>
      <c r="AN1372" s="99"/>
      <c r="AO1372" s="99"/>
      <c r="AP1372" s="99"/>
      <c r="AQ1372" s="99"/>
      <c r="AR1372" s="99"/>
      <c r="AS1372" s="99"/>
      <c r="AT1372" s="99"/>
      <c r="AU1372" s="99"/>
      <c r="AV1372" s="99"/>
      <c r="AW1372" s="99"/>
      <c r="AX1372" s="99"/>
      <c r="AY1372" s="99"/>
      <c r="AZ1372" s="99"/>
      <c r="BA1372" s="99"/>
      <c r="BB1372" s="99"/>
      <c r="BC1372" s="99"/>
      <c r="BD1372" s="99"/>
      <c r="BE1372" s="99"/>
      <c r="BF1372" s="99"/>
    </row>
    <row r="1373" spans="1:58" x14ac:dyDescent="0.25">
      <c r="A1373" s="24"/>
      <c r="B1373" s="24"/>
      <c r="C1373" s="23"/>
      <c r="D1373" s="42"/>
      <c r="E1373" s="23"/>
      <c r="G1373" s="108"/>
      <c r="H1373" s="108"/>
      <c r="I1373" s="108"/>
      <c r="J1373" s="104"/>
      <c r="K1373" s="99"/>
      <c r="L1373" s="99"/>
      <c r="M1373" s="99"/>
      <c r="N1373" s="99"/>
      <c r="O1373" s="99"/>
      <c r="P1373" s="99"/>
      <c r="Q1373" s="99"/>
      <c r="R1373" s="99"/>
      <c r="S1373" s="99"/>
      <c r="T1373" s="99"/>
      <c r="U1373" s="99"/>
      <c r="V1373" s="99"/>
      <c r="W1373" s="99"/>
      <c r="X1373" s="99"/>
      <c r="Y1373" s="99"/>
      <c r="Z1373" s="99"/>
      <c r="AA1373" s="99"/>
      <c r="AB1373" s="99"/>
      <c r="AC1373" s="99"/>
      <c r="AD1373" s="99"/>
      <c r="AE1373" s="99"/>
      <c r="AF1373" s="99"/>
      <c r="AG1373" s="99"/>
      <c r="AH1373" s="99"/>
      <c r="AI1373" s="99"/>
      <c r="AJ1373" s="99"/>
      <c r="AK1373" s="99"/>
      <c r="AL1373" s="99"/>
      <c r="AM1373" s="99"/>
      <c r="AN1373" s="99"/>
      <c r="AO1373" s="99"/>
      <c r="AP1373" s="99"/>
      <c r="AQ1373" s="99"/>
      <c r="AR1373" s="99"/>
      <c r="AS1373" s="99"/>
      <c r="AT1373" s="99"/>
      <c r="AU1373" s="99"/>
      <c r="AV1373" s="99"/>
      <c r="AW1373" s="99"/>
      <c r="AX1373" s="99"/>
      <c r="AY1373" s="99"/>
      <c r="AZ1373" s="99"/>
      <c r="BA1373" s="99"/>
      <c r="BB1373" s="99"/>
      <c r="BC1373" s="99"/>
      <c r="BD1373" s="99"/>
      <c r="BE1373" s="99"/>
      <c r="BF1373" s="99"/>
    </row>
    <row r="1374" spans="1:58" x14ac:dyDescent="0.25">
      <c r="A1374" s="24"/>
      <c r="B1374" s="24"/>
      <c r="C1374" s="23"/>
      <c r="D1374" s="42"/>
      <c r="E1374" s="23"/>
      <c r="G1374" s="108"/>
      <c r="H1374" s="108"/>
      <c r="I1374" s="108"/>
      <c r="J1374" s="104"/>
      <c r="K1374" s="99"/>
      <c r="L1374" s="99"/>
      <c r="M1374" s="99"/>
      <c r="N1374" s="99"/>
      <c r="O1374" s="99"/>
      <c r="P1374" s="99"/>
      <c r="Q1374" s="99"/>
      <c r="R1374" s="99"/>
      <c r="S1374" s="99"/>
      <c r="T1374" s="99"/>
      <c r="U1374" s="99"/>
      <c r="V1374" s="99"/>
      <c r="W1374" s="99"/>
      <c r="X1374" s="99"/>
      <c r="Y1374" s="99"/>
      <c r="Z1374" s="99"/>
      <c r="AA1374" s="99"/>
      <c r="AB1374" s="99"/>
      <c r="AC1374" s="99"/>
      <c r="AD1374" s="99"/>
      <c r="AE1374" s="99"/>
      <c r="AF1374" s="99"/>
      <c r="AG1374" s="99"/>
      <c r="AH1374" s="99"/>
      <c r="AI1374" s="99"/>
      <c r="AJ1374" s="99"/>
      <c r="AK1374" s="99"/>
      <c r="AL1374" s="99"/>
      <c r="AM1374" s="99"/>
      <c r="AN1374" s="99"/>
      <c r="AO1374" s="99"/>
      <c r="AP1374" s="99"/>
      <c r="AQ1374" s="99"/>
      <c r="AR1374" s="99"/>
      <c r="AS1374" s="99"/>
      <c r="AT1374" s="99"/>
      <c r="AU1374" s="99"/>
      <c r="AV1374" s="99"/>
      <c r="AW1374" s="99"/>
      <c r="AX1374" s="99"/>
      <c r="AY1374" s="99"/>
      <c r="AZ1374" s="99"/>
      <c r="BA1374" s="99"/>
      <c r="BB1374" s="99"/>
      <c r="BC1374" s="99"/>
      <c r="BD1374" s="99"/>
      <c r="BE1374" s="99"/>
      <c r="BF1374" s="99"/>
    </row>
    <row r="1375" spans="1:58" x14ac:dyDescent="0.25">
      <c r="A1375" s="24"/>
      <c r="B1375" s="24"/>
      <c r="C1375" s="23"/>
      <c r="D1375" s="42"/>
      <c r="E1375" s="23"/>
      <c r="G1375" s="108"/>
      <c r="H1375" s="108"/>
      <c r="I1375" s="108"/>
      <c r="J1375" s="104"/>
      <c r="K1375" s="99"/>
      <c r="L1375" s="99"/>
      <c r="M1375" s="99"/>
      <c r="N1375" s="99"/>
      <c r="O1375" s="99"/>
      <c r="P1375" s="99"/>
      <c r="Q1375" s="99"/>
      <c r="R1375" s="99"/>
      <c r="S1375" s="99"/>
      <c r="T1375" s="99"/>
      <c r="U1375" s="99"/>
      <c r="V1375" s="99"/>
      <c r="W1375" s="99"/>
      <c r="X1375" s="99"/>
      <c r="Y1375" s="99"/>
      <c r="Z1375" s="99"/>
      <c r="AA1375" s="99"/>
      <c r="AB1375" s="99"/>
      <c r="AC1375" s="99"/>
      <c r="AD1375" s="99"/>
      <c r="AE1375" s="99"/>
      <c r="AF1375" s="99"/>
      <c r="AG1375" s="99"/>
      <c r="AH1375" s="99"/>
      <c r="AI1375" s="99"/>
      <c r="AJ1375" s="99"/>
      <c r="AK1375" s="99"/>
      <c r="AL1375" s="99"/>
      <c r="AM1375" s="99"/>
      <c r="AN1375" s="99"/>
      <c r="AO1375" s="99"/>
      <c r="AP1375" s="99"/>
      <c r="AQ1375" s="99"/>
      <c r="AR1375" s="99"/>
      <c r="AS1375" s="99"/>
      <c r="AT1375" s="99"/>
      <c r="AU1375" s="99"/>
      <c r="AV1375" s="99"/>
      <c r="AW1375" s="99"/>
      <c r="AX1375" s="99"/>
      <c r="AY1375" s="99"/>
      <c r="AZ1375" s="99"/>
      <c r="BA1375" s="99"/>
      <c r="BB1375" s="99"/>
      <c r="BC1375" s="99"/>
      <c r="BD1375" s="99"/>
      <c r="BE1375" s="99"/>
      <c r="BF1375" s="99"/>
    </row>
    <row r="1376" spans="1:58" x14ac:dyDescent="0.25">
      <c r="A1376" s="24"/>
      <c r="B1376" s="24"/>
      <c r="C1376" s="23"/>
      <c r="D1376" s="42"/>
      <c r="E1376" s="23"/>
      <c r="G1376" s="108"/>
      <c r="H1376" s="108"/>
      <c r="I1376" s="108"/>
      <c r="J1376" s="104"/>
      <c r="K1376" s="99"/>
      <c r="L1376" s="99"/>
      <c r="M1376" s="99"/>
      <c r="N1376" s="99"/>
      <c r="O1376" s="99"/>
      <c r="P1376" s="99"/>
      <c r="Q1376" s="99"/>
      <c r="R1376" s="99"/>
      <c r="S1376" s="99"/>
      <c r="T1376" s="99"/>
      <c r="U1376" s="99"/>
      <c r="V1376" s="99"/>
      <c r="W1376" s="99"/>
      <c r="X1376" s="99"/>
      <c r="Y1376" s="99"/>
      <c r="Z1376" s="99"/>
      <c r="AA1376" s="99"/>
      <c r="AB1376" s="99"/>
      <c r="AC1376" s="99"/>
      <c r="AD1376" s="99"/>
      <c r="AE1376" s="99"/>
      <c r="AF1376" s="99"/>
      <c r="AG1376" s="99"/>
      <c r="AH1376" s="99"/>
      <c r="AI1376" s="99"/>
      <c r="AJ1376" s="99"/>
      <c r="AK1376" s="99"/>
      <c r="AL1376" s="99"/>
      <c r="AM1376" s="99"/>
      <c r="AN1376" s="99"/>
      <c r="AO1376" s="99"/>
      <c r="AP1376" s="99"/>
      <c r="AQ1376" s="99"/>
      <c r="AR1376" s="99"/>
      <c r="AS1376" s="99"/>
      <c r="AT1376" s="99"/>
      <c r="AU1376" s="99"/>
      <c r="AV1376" s="99"/>
      <c r="AW1376" s="99"/>
      <c r="AX1376" s="99"/>
      <c r="AY1376" s="99"/>
      <c r="AZ1376" s="99"/>
      <c r="BA1376" s="99"/>
      <c r="BB1376" s="99"/>
      <c r="BC1376" s="99"/>
      <c r="BD1376" s="99"/>
      <c r="BE1376" s="99"/>
      <c r="BF1376" s="99"/>
    </row>
    <row r="1377" spans="1:58" x14ac:dyDescent="0.25">
      <c r="A1377" s="24"/>
      <c r="B1377" s="24"/>
      <c r="C1377" s="23"/>
      <c r="D1377" s="42"/>
      <c r="E1377" s="23"/>
      <c r="G1377" s="108"/>
      <c r="H1377" s="108"/>
      <c r="I1377" s="108"/>
      <c r="J1377" s="104"/>
      <c r="K1377" s="99"/>
      <c r="L1377" s="99"/>
      <c r="M1377" s="99"/>
      <c r="N1377" s="99"/>
      <c r="O1377" s="99"/>
      <c r="P1377" s="99"/>
      <c r="Q1377" s="99"/>
      <c r="R1377" s="99"/>
      <c r="S1377" s="99"/>
      <c r="T1377" s="99"/>
      <c r="U1377" s="99"/>
      <c r="V1377" s="99"/>
      <c r="W1377" s="99"/>
      <c r="X1377" s="99"/>
      <c r="Y1377" s="99"/>
      <c r="Z1377" s="99"/>
      <c r="AA1377" s="99"/>
      <c r="AB1377" s="99"/>
      <c r="AC1377" s="99"/>
      <c r="AD1377" s="99"/>
      <c r="AE1377" s="99"/>
      <c r="AF1377" s="99"/>
      <c r="AG1377" s="99"/>
      <c r="AH1377" s="99"/>
      <c r="AI1377" s="99"/>
      <c r="AJ1377" s="99"/>
      <c r="AK1377" s="99"/>
      <c r="AL1377" s="99"/>
      <c r="AM1377" s="99"/>
      <c r="AN1377" s="99"/>
      <c r="AO1377" s="99"/>
      <c r="AP1377" s="99"/>
      <c r="AQ1377" s="99"/>
      <c r="AR1377" s="99"/>
      <c r="AS1377" s="99"/>
      <c r="AT1377" s="99"/>
      <c r="AU1377" s="99"/>
      <c r="AV1377" s="99"/>
      <c r="AW1377" s="99"/>
      <c r="AX1377" s="99"/>
      <c r="AY1377" s="99"/>
      <c r="AZ1377" s="99"/>
      <c r="BA1377" s="99"/>
      <c r="BB1377" s="99"/>
      <c r="BC1377" s="99"/>
      <c r="BD1377" s="99"/>
      <c r="BE1377" s="99"/>
      <c r="BF1377" s="99"/>
    </row>
    <row r="1378" spans="1:58" x14ac:dyDescent="0.25">
      <c r="A1378" s="24"/>
      <c r="B1378" s="24"/>
      <c r="C1378" s="23"/>
      <c r="D1378" s="42"/>
      <c r="E1378" s="23"/>
      <c r="G1378" s="108"/>
      <c r="H1378" s="108"/>
      <c r="I1378" s="108"/>
      <c r="J1378" s="104"/>
      <c r="K1378" s="99"/>
      <c r="L1378" s="99"/>
      <c r="M1378" s="99"/>
      <c r="N1378" s="99"/>
      <c r="O1378" s="99"/>
      <c r="P1378" s="99"/>
      <c r="Q1378" s="99"/>
      <c r="R1378" s="99"/>
      <c r="S1378" s="99"/>
      <c r="T1378" s="99"/>
      <c r="U1378" s="99"/>
      <c r="V1378" s="99"/>
      <c r="W1378" s="99"/>
      <c r="X1378" s="99"/>
      <c r="Y1378" s="99"/>
      <c r="Z1378" s="99"/>
      <c r="AA1378" s="99"/>
      <c r="AB1378" s="99"/>
      <c r="AC1378" s="99"/>
      <c r="AD1378" s="99"/>
      <c r="AE1378" s="99"/>
      <c r="AF1378" s="99"/>
      <c r="AG1378" s="99"/>
      <c r="AH1378" s="99"/>
      <c r="AI1378" s="99"/>
      <c r="AJ1378" s="99"/>
      <c r="AK1378" s="99"/>
      <c r="AL1378" s="99"/>
      <c r="AM1378" s="99"/>
      <c r="AN1378" s="99"/>
      <c r="AO1378" s="99"/>
      <c r="AP1378" s="99"/>
      <c r="AQ1378" s="99"/>
      <c r="AR1378" s="99"/>
      <c r="AS1378" s="99"/>
      <c r="AT1378" s="99"/>
      <c r="AU1378" s="99"/>
      <c r="AV1378" s="99"/>
      <c r="AW1378" s="99"/>
      <c r="AX1378" s="99"/>
      <c r="AY1378" s="99"/>
      <c r="AZ1378" s="99"/>
      <c r="BA1378" s="99"/>
      <c r="BB1378" s="99"/>
      <c r="BC1378" s="99"/>
      <c r="BD1378" s="99"/>
      <c r="BE1378" s="99"/>
      <c r="BF1378" s="99"/>
    </row>
    <row r="1379" spans="1:58" x14ac:dyDescent="0.25">
      <c r="A1379" s="24"/>
      <c r="B1379" s="24"/>
      <c r="C1379" s="23"/>
      <c r="D1379" s="42"/>
      <c r="E1379" s="23"/>
      <c r="G1379" s="108"/>
      <c r="H1379" s="108"/>
      <c r="I1379" s="108"/>
      <c r="J1379" s="104"/>
      <c r="K1379" s="99"/>
      <c r="L1379" s="99"/>
      <c r="M1379" s="99"/>
      <c r="N1379" s="99"/>
      <c r="O1379" s="99"/>
      <c r="P1379" s="99"/>
      <c r="Q1379" s="99"/>
      <c r="R1379" s="99"/>
      <c r="S1379" s="99"/>
      <c r="T1379" s="99"/>
      <c r="U1379" s="99"/>
      <c r="V1379" s="99"/>
      <c r="W1379" s="99"/>
      <c r="X1379" s="99"/>
      <c r="Y1379" s="99"/>
      <c r="Z1379" s="99"/>
      <c r="AA1379" s="99"/>
      <c r="AB1379" s="99"/>
      <c r="AC1379" s="99"/>
      <c r="AD1379" s="99"/>
      <c r="AE1379" s="99"/>
      <c r="AF1379" s="99"/>
      <c r="AG1379" s="99"/>
      <c r="AH1379" s="99"/>
      <c r="AI1379" s="99"/>
      <c r="AJ1379" s="99"/>
      <c r="AK1379" s="99"/>
      <c r="AL1379" s="99"/>
      <c r="AM1379" s="99"/>
      <c r="AN1379" s="99"/>
      <c r="AO1379" s="99"/>
      <c r="AP1379" s="99"/>
      <c r="AQ1379" s="99"/>
      <c r="AR1379" s="99"/>
      <c r="AS1379" s="99"/>
      <c r="AT1379" s="99"/>
      <c r="AU1379" s="99"/>
      <c r="AV1379" s="99"/>
      <c r="AW1379" s="99"/>
      <c r="AX1379" s="99"/>
      <c r="AY1379" s="99"/>
      <c r="AZ1379" s="99"/>
      <c r="BA1379" s="99"/>
      <c r="BB1379" s="99"/>
      <c r="BC1379" s="99"/>
      <c r="BD1379" s="99"/>
      <c r="BE1379" s="99"/>
      <c r="BF1379" s="99"/>
    </row>
    <row r="1380" spans="1:58" x14ac:dyDescent="0.25">
      <c r="A1380" s="24"/>
      <c r="B1380" s="24"/>
      <c r="C1380" s="23"/>
      <c r="D1380" s="42"/>
      <c r="E1380" s="23"/>
      <c r="G1380" s="108"/>
      <c r="H1380" s="108"/>
      <c r="I1380" s="108"/>
      <c r="J1380" s="104"/>
      <c r="K1380" s="99"/>
      <c r="L1380" s="99"/>
      <c r="M1380" s="99"/>
      <c r="N1380" s="99"/>
      <c r="O1380" s="99"/>
      <c r="P1380" s="99"/>
      <c r="Q1380" s="99"/>
      <c r="R1380" s="99"/>
      <c r="S1380" s="99"/>
      <c r="T1380" s="99"/>
      <c r="U1380" s="99"/>
      <c r="V1380" s="99"/>
      <c r="W1380" s="99"/>
      <c r="X1380" s="99"/>
      <c r="Y1380" s="99"/>
      <c r="Z1380" s="99"/>
      <c r="AA1380" s="99"/>
      <c r="AB1380" s="99"/>
      <c r="AC1380" s="99"/>
      <c r="AD1380" s="99"/>
      <c r="AE1380" s="99"/>
      <c r="AF1380" s="99"/>
      <c r="AG1380" s="99"/>
      <c r="AH1380" s="99"/>
      <c r="AI1380" s="99"/>
      <c r="AJ1380" s="99"/>
      <c r="AK1380" s="99"/>
      <c r="AL1380" s="99"/>
      <c r="AM1380" s="99"/>
      <c r="AN1380" s="99"/>
      <c r="AO1380" s="99"/>
      <c r="AP1380" s="99"/>
      <c r="AQ1380" s="99"/>
      <c r="AR1380" s="99"/>
      <c r="AS1380" s="99"/>
      <c r="AT1380" s="99"/>
      <c r="AU1380" s="99"/>
      <c r="AV1380" s="99"/>
      <c r="AW1380" s="99"/>
      <c r="AX1380" s="99"/>
      <c r="AY1380" s="99"/>
      <c r="AZ1380" s="99"/>
      <c r="BA1380" s="99"/>
      <c r="BB1380" s="99"/>
      <c r="BC1380" s="99"/>
      <c r="BD1380" s="99"/>
      <c r="BE1380" s="99"/>
      <c r="BF1380" s="99"/>
    </row>
    <row r="1381" spans="1:58" x14ac:dyDescent="0.25">
      <c r="A1381" s="24"/>
      <c r="B1381" s="24"/>
      <c r="C1381" s="23"/>
      <c r="D1381" s="42"/>
      <c r="E1381" s="23"/>
      <c r="G1381" s="108"/>
      <c r="H1381" s="108"/>
      <c r="I1381" s="108"/>
      <c r="J1381" s="104"/>
      <c r="K1381" s="99"/>
      <c r="L1381" s="99"/>
      <c r="M1381" s="99"/>
      <c r="N1381" s="99"/>
      <c r="O1381" s="99"/>
      <c r="P1381" s="99"/>
      <c r="Q1381" s="99"/>
      <c r="R1381" s="99"/>
      <c r="S1381" s="99"/>
      <c r="T1381" s="99"/>
      <c r="U1381" s="99"/>
      <c r="V1381" s="99"/>
      <c r="W1381" s="99"/>
      <c r="X1381" s="99"/>
      <c r="Y1381" s="99"/>
      <c r="Z1381" s="99"/>
      <c r="AA1381" s="99"/>
      <c r="AB1381" s="99"/>
      <c r="AC1381" s="99"/>
      <c r="AD1381" s="99"/>
      <c r="AE1381" s="99"/>
      <c r="AF1381" s="99"/>
      <c r="AG1381" s="99"/>
      <c r="AH1381" s="99"/>
      <c r="AI1381" s="99"/>
      <c r="AJ1381" s="99"/>
      <c r="AK1381" s="99"/>
      <c r="AL1381" s="99"/>
      <c r="AM1381" s="99"/>
      <c r="AN1381" s="99"/>
      <c r="AO1381" s="99"/>
      <c r="AP1381" s="99"/>
      <c r="AQ1381" s="99"/>
      <c r="AR1381" s="99"/>
      <c r="AS1381" s="99"/>
      <c r="AT1381" s="99"/>
      <c r="AU1381" s="99"/>
      <c r="AV1381" s="99"/>
      <c r="AW1381" s="99"/>
      <c r="AX1381" s="99"/>
      <c r="AY1381" s="99"/>
      <c r="AZ1381" s="99"/>
      <c r="BA1381" s="99"/>
      <c r="BB1381" s="99"/>
      <c r="BC1381" s="99"/>
      <c r="BD1381" s="99"/>
      <c r="BE1381" s="99"/>
      <c r="BF1381" s="99"/>
    </row>
    <row r="1382" spans="1:58" x14ac:dyDescent="0.25">
      <c r="A1382" s="24"/>
      <c r="B1382" s="24"/>
      <c r="C1382" s="23"/>
      <c r="D1382" s="42"/>
      <c r="E1382" s="23"/>
      <c r="G1382" s="108"/>
      <c r="H1382" s="108"/>
      <c r="I1382" s="108"/>
      <c r="J1382" s="104"/>
      <c r="K1382" s="99"/>
      <c r="L1382" s="99"/>
      <c r="M1382" s="99"/>
      <c r="N1382" s="99"/>
      <c r="O1382" s="99"/>
      <c r="P1382" s="99"/>
      <c r="Q1382" s="99"/>
      <c r="R1382" s="99"/>
      <c r="S1382" s="99"/>
      <c r="T1382" s="99"/>
      <c r="U1382" s="99"/>
      <c r="V1382" s="99"/>
      <c r="W1382" s="99"/>
      <c r="X1382" s="99"/>
      <c r="Y1382" s="99"/>
      <c r="Z1382" s="99"/>
      <c r="AA1382" s="99"/>
      <c r="AB1382" s="99"/>
      <c r="AC1382" s="99"/>
      <c r="AD1382" s="99"/>
      <c r="AE1382" s="99"/>
      <c r="AF1382" s="99"/>
      <c r="AG1382" s="99"/>
      <c r="AH1382" s="99"/>
      <c r="AI1382" s="99"/>
      <c r="AJ1382" s="99"/>
      <c r="AK1382" s="99"/>
      <c r="AL1382" s="99"/>
      <c r="AM1382" s="99"/>
      <c r="AN1382" s="99"/>
      <c r="AO1382" s="99"/>
      <c r="AP1382" s="99"/>
      <c r="AQ1382" s="99"/>
      <c r="AR1382" s="99"/>
      <c r="AS1382" s="99"/>
      <c r="AT1382" s="99"/>
      <c r="AU1382" s="99"/>
      <c r="AV1382" s="99"/>
      <c r="AW1382" s="99"/>
      <c r="AX1382" s="99"/>
      <c r="AY1382" s="99"/>
      <c r="AZ1382" s="99"/>
      <c r="BA1382" s="99"/>
      <c r="BB1382" s="99"/>
      <c r="BC1382" s="99"/>
      <c r="BD1382" s="99"/>
      <c r="BE1382" s="99"/>
      <c r="BF1382" s="99"/>
    </row>
    <row r="1383" spans="1:58" x14ac:dyDescent="0.25">
      <c r="A1383" s="24"/>
      <c r="B1383" s="24"/>
      <c r="C1383" s="23"/>
      <c r="D1383" s="42"/>
      <c r="E1383" s="23"/>
      <c r="G1383" s="108"/>
      <c r="H1383" s="108"/>
      <c r="I1383" s="108"/>
      <c r="J1383" s="104"/>
      <c r="K1383" s="99"/>
      <c r="L1383" s="99"/>
      <c r="M1383" s="99"/>
      <c r="N1383" s="99"/>
      <c r="O1383" s="99"/>
      <c r="P1383" s="99"/>
      <c r="Q1383" s="99"/>
      <c r="R1383" s="99"/>
      <c r="S1383" s="99"/>
      <c r="T1383" s="99"/>
      <c r="U1383" s="99"/>
      <c r="V1383" s="99"/>
      <c r="W1383" s="99"/>
      <c r="X1383" s="99"/>
      <c r="Y1383" s="99"/>
      <c r="Z1383" s="99"/>
      <c r="AA1383" s="99"/>
      <c r="AB1383" s="99"/>
      <c r="AC1383" s="99"/>
      <c r="AD1383" s="99"/>
      <c r="AE1383" s="99"/>
      <c r="AF1383" s="99"/>
      <c r="AG1383" s="99"/>
      <c r="AH1383" s="99"/>
      <c r="AI1383" s="99"/>
      <c r="AJ1383" s="99"/>
      <c r="AK1383" s="99"/>
      <c r="AL1383" s="99"/>
      <c r="AM1383" s="99"/>
      <c r="AN1383" s="99"/>
      <c r="AO1383" s="99"/>
      <c r="AP1383" s="99"/>
      <c r="AQ1383" s="99"/>
      <c r="AR1383" s="99"/>
      <c r="AS1383" s="99"/>
      <c r="AT1383" s="99"/>
      <c r="AU1383" s="99"/>
      <c r="AV1383" s="99"/>
      <c r="AW1383" s="99"/>
      <c r="AX1383" s="99"/>
      <c r="AY1383" s="99"/>
      <c r="AZ1383" s="99"/>
      <c r="BA1383" s="99"/>
      <c r="BB1383" s="99"/>
      <c r="BC1383" s="99"/>
      <c r="BD1383" s="99"/>
      <c r="BE1383" s="99"/>
      <c r="BF1383" s="99"/>
    </row>
    <row r="1384" spans="1:58" x14ac:dyDescent="0.25">
      <c r="A1384" s="24"/>
      <c r="B1384" s="24"/>
      <c r="C1384" s="23"/>
      <c r="D1384" s="42"/>
      <c r="E1384" s="23"/>
      <c r="G1384" s="108"/>
      <c r="H1384" s="108"/>
      <c r="I1384" s="108"/>
      <c r="J1384" s="104"/>
      <c r="K1384" s="99"/>
      <c r="L1384" s="99"/>
      <c r="M1384" s="99"/>
      <c r="N1384" s="99"/>
      <c r="O1384" s="99"/>
      <c r="P1384" s="99"/>
      <c r="Q1384" s="99"/>
      <c r="R1384" s="99"/>
      <c r="S1384" s="99"/>
      <c r="T1384" s="99"/>
      <c r="U1384" s="99"/>
      <c r="V1384" s="99"/>
      <c r="W1384" s="99"/>
      <c r="X1384" s="99"/>
      <c r="Y1384" s="99"/>
      <c r="Z1384" s="99"/>
      <c r="AA1384" s="99"/>
      <c r="AB1384" s="99"/>
      <c r="AC1384" s="99"/>
      <c r="AD1384" s="99"/>
      <c r="AE1384" s="99"/>
      <c r="AF1384" s="99"/>
      <c r="AG1384" s="99"/>
      <c r="AH1384" s="99"/>
      <c r="AI1384" s="99"/>
      <c r="AJ1384" s="99"/>
      <c r="AK1384" s="99"/>
      <c r="AL1384" s="99"/>
      <c r="AM1384" s="99"/>
      <c r="AN1384" s="99"/>
      <c r="AO1384" s="99"/>
      <c r="AP1384" s="99"/>
      <c r="AQ1384" s="99"/>
      <c r="AR1384" s="99"/>
      <c r="AS1384" s="99"/>
      <c r="AT1384" s="99"/>
      <c r="AU1384" s="99"/>
      <c r="AV1384" s="99"/>
      <c r="AW1384" s="99"/>
      <c r="AX1384" s="99"/>
      <c r="AY1384" s="99"/>
      <c r="AZ1384" s="99"/>
      <c r="BA1384" s="99"/>
      <c r="BB1384" s="99"/>
      <c r="BC1384" s="99"/>
      <c r="BD1384" s="99"/>
      <c r="BE1384" s="99"/>
      <c r="BF1384" s="99"/>
    </row>
    <row r="1385" spans="1:58" x14ac:dyDescent="0.25">
      <c r="A1385" s="24"/>
      <c r="B1385" s="24"/>
      <c r="C1385" s="23"/>
      <c r="D1385" s="42"/>
      <c r="E1385" s="23"/>
      <c r="G1385" s="108"/>
      <c r="H1385" s="108"/>
      <c r="I1385" s="108"/>
      <c r="J1385" s="104"/>
      <c r="K1385" s="99"/>
      <c r="L1385" s="99"/>
      <c r="M1385" s="99"/>
      <c r="N1385" s="99"/>
      <c r="O1385" s="99"/>
      <c r="P1385" s="99"/>
      <c r="Q1385" s="99"/>
      <c r="R1385" s="99"/>
      <c r="S1385" s="99"/>
      <c r="T1385" s="99"/>
      <c r="U1385" s="99"/>
      <c r="V1385" s="99"/>
      <c r="W1385" s="99"/>
      <c r="X1385" s="99"/>
      <c r="Y1385" s="99"/>
      <c r="Z1385" s="99"/>
      <c r="AA1385" s="99"/>
      <c r="AB1385" s="99"/>
      <c r="AC1385" s="99"/>
      <c r="AD1385" s="99"/>
      <c r="AE1385" s="99"/>
      <c r="AF1385" s="99"/>
      <c r="AG1385" s="99"/>
      <c r="AH1385" s="99"/>
      <c r="AI1385" s="99"/>
      <c r="AJ1385" s="99"/>
      <c r="AK1385" s="99"/>
      <c r="AL1385" s="99"/>
      <c r="AM1385" s="99"/>
      <c r="AN1385" s="99"/>
      <c r="AO1385" s="99"/>
      <c r="AP1385" s="99"/>
      <c r="AQ1385" s="99"/>
      <c r="AR1385" s="99"/>
      <c r="AS1385" s="99"/>
      <c r="AT1385" s="99"/>
      <c r="AU1385" s="99"/>
      <c r="AV1385" s="99"/>
      <c r="AW1385" s="99"/>
      <c r="AX1385" s="99"/>
      <c r="AY1385" s="99"/>
      <c r="AZ1385" s="99"/>
      <c r="BA1385" s="99"/>
      <c r="BB1385" s="99"/>
      <c r="BC1385" s="99"/>
      <c r="BD1385" s="99"/>
      <c r="BE1385" s="99"/>
      <c r="BF1385" s="99"/>
    </row>
    <row r="1386" spans="1:58" x14ac:dyDescent="0.25">
      <c r="A1386" s="24"/>
      <c r="B1386" s="24"/>
      <c r="C1386" s="23"/>
      <c r="D1386" s="42"/>
      <c r="E1386" s="23"/>
      <c r="G1386" s="108"/>
      <c r="H1386" s="108"/>
      <c r="I1386" s="108"/>
      <c r="J1386" s="104"/>
      <c r="K1386" s="99"/>
      <c r="L1386" s="99"/>
      <c r="M1386" s="99"/>
      <c r="N1386" s="99"/>
      <c r="O1386" s="99"/>
      <c r="P1386" s="99"/>
      <c r="Q1386" s="99"/>
      <c r="R1386" s="99"/>
      <c r="S1386" s="99"/>
      <c r="T1386" s="99"/>
      <c r="U1386" s="99"/>
      <c r="V1386" s="99"/>
      <c r="W1386" s="99"/>
      <c r="X1386" s="99"/>
      <c r="Y1386" s="99"/>
      <c r="Z1386" s="99"/>
      <c r="AA1386" s="99"/>
      <c r="AB1386" s="99"/>
      <c r="AC1386" s="99"/>
      <c r="AD1386" s="99"/>
      <c r="AE1386" s="99"/>
      <c r="AF1386" s="99"/>
      <c r="AG1386" s="99"/>
      <c r="AH1386" s="99"/>
      <c r="AI1386" s="99"/>
      <c r="AJ1386" s="99"/>
      <c r="AK1386" s="99"/>
      <c r="AL1386" s="99"/>
      <c r="AM1386" s="99"/>
      <c r="AN1386" s="99"/>
      <c r="AO1386" s="99"/>
      <c r="AP1386" s="99"/>
      <c r="AQ1386" s="99"/>
      <c r="AR1386" s="99"/>
      <c r="AS1386" s="99"/>
      <c r="AT1386" s="99"/>
      <c r="AU1386" s="99"/>
      <c r="AV1386" s="99"/>
      <c r="AW1386" s="99"/>
      <c r="AX1386" s="99"/>
      <c r="AY1386" s="99"/>
      <c r="AZ1386" s="99"/>
      <c r="BA1386" s="99"/>
      <c r="BB1386" s="99"/>
      <c r="BC1386" s="99"/>
      <c r="BD1386" s="99"/>
      <c r="BE1386" s="99"/>
      <c r="BF1386" s="99"/>
    </row>
    <row r="1387" spans="1:58" x14ac:dyDescent="0.25">
      <c r="A1387" s="24"/>
      <c r="B1387" s="24"/>
      <c r="C1387" s="23"/>
      <c r="D1387" s="42"/>
      <c r="E1387" s="23"/>
      <c r="G1387" s="108"/>
      <c r="H1387" s="108"/>
      <c r="I1387" s="108"/>
      <c r="J1387" s="104"/>
      <c r="K1387" s="99"/>
      <c r="L1387" s="99"/>
      <c r="M1387" s="99"/>
      <c r="N1387" s="99"/>
      <c r="O1387" s="99"/>
      <c r="P1387" s="99"/>
      <c r="Q1387" s="99"/>
      <c r="R1387" s="99"/>
      <c r="S1387" s="99"/>
      <c r="T1387" s="99"/>
      <c r="U1387" s="99"/>
      <c r="V1387" s="99"/>
      <c r="W1387" s="99"/>
      <c r="X1387" s="99"/>
      <c r="Y1387" s="99"/>
      <c r="Z1387" s="99"/>
      <c r="AA1387" s="99"/>
      <c r="AB1387" s="99"/>
      <c r="AC1387" s="99"/>
      <c r="AD1387" s="99"/>
      <c r="AE1387" s="99"/>
      <c r="AF1387" s="99"/>
      <c r="AG1387" s="99"/>
      <c r="AH1387" s="99"/>
      <c r="AI1387" s="99"/>
      <c r="AJ1387" s="99"/>
      <c r="AK1387" s="99"/>
      <c r="AL1387" s="99"/>
      <c r="AM1387" s="99"/>
      <c r="AN1387" s="99"/>
      <c r="AO1387" s="99"/>
      <c r="AP1387" s="99"/>
      <c r="AQ1387" s="99"/>
      <c r="AR1387" s="99"/>
      <c r="AS1387" s="99"/>
      <c r="AT1387" s="99"/>
      <c r="AU1387" s="99"/>
      <c r="AV1387" s="99"/>
      <c r="AW1387" s="99"/>
      <c r="AX1387" s="99"/>
      <c r="AY1387" s="99"/>
      <c r="AZ1387" s="99"/>
      <c r="BA1387" s="99"/>
      <c r="BB1387" s="99"/>
      <c r="BC1387" s="99"/>
      <c r="BD1387" s="99"/>
      <c r="BE1387" s="99"/>
      <c r="BF1387" s="99"/>
    </row>
    <row r="1388" spans="1:58" x14ac:dyDescent="0.25">
      <c r="A1388" s="24"/>
      <c r="B1388" s="24"/>
      <c r="C1388" s="23"/>
      <c r="D1388" s="42"/>
      <c r="E1388" s="23"/>
      <c r="G1388" s="108"/>
      <c r="H1388" s="108"/>
      <c r="I1388" s="108"/>
      <c r="J1388" s="104"/>
      <c r="K1388" s="99"/>
      <c r="L1388" s="99"/>
      <c r="M1388" s="99"/>
      <c r="N1388" s="99"/>
      <c r="O1388" s="99"/>
      <c r="P1388" s="99"/>
      <c r="Q1388" s="99"/>
      <c r="R1388" s="99"/>
      <c r="S1388" s="99"/>
      <c r="T1388" s="99"/>
      <c r="U1388" s="99"/>
      <c r="V1388" s="99"/>
      <c r="W1388" s="99"/>
      <c r="X1388" s="99"/>
      <c r="Y1388" s="99"/>
      <c r="Z1388" s="99"/>
      <c r="AA1388" s="99"/>
      <c r="AB1388" s="99"/>
      <c r="AC1388" s="99"/>
      <c r="AD1388" s="99"/>
      <c r="AE1388" s="99"/>
      <c r="AF1388" s="99"/>
      <c r="AG1388" s="99"/>
      <c r="AH1388" s="99"/>
      <c r="AI1388" s="99"/>
      <c r="AJ1388" s="99"/>
      <c r="AK1388" s="99"/>
      <c r="AL1388" s="99"/>
      <c r="AM1388" s="99"/>
      <c r="AN1388" s="99"/>
      <c r="AO1388" s="99"/>
      <c r="AP1388" s="99"/>
      <c r="AQ1388" s="99"/>
      <c r="AR1388" s="99"/>
      <c r="AS1388" s="99"/>
      <c r="AT1388" s="99"/>
      <c r="AU1388" s="99"/>
      <c r="AV1388" s="99"/>
      <c r="AW1388" s="99"/>
      <c r="AX1388" s="99"/>
      <c r="AY1388" s="99"/>
      <c r="AZ1388" s="99"/>
      <c r="BA1388" s="99"/>
      <c r="BB1388" s="99"/>
      <c r="BC1388" s="99"/>
      <c r="BD1388" s="99"/>
      <c r="BE1388" s="99"/>
      <c r="BF1388" s="99"/>
    </row>
    <row r="1389" spans="1:58" x14ac:dyDescent="0.25">
      <c r="A1389" s="24"/>
      <c r="B1389" s="24"/>
      <c r="C1389" s="23"/>
      <c r="D1389" s="42"/>
      <c r="E1389" s="23"/>
      <c r="G1389" s="108"/>
      <c r="H1389" s="108"/>
      <c r="I1389" s="108"/>
      <c r="J1389" s="104"/>
      <c r="K1389" s="99"/>
      <c r="L1389" s="99"/>
      <c r="M1389" s="99"/>
      <c r="N1389" s="99"/>
      <c r="O1389" s="99"/>
      <c r="P1389" s="99"/>
      <c r="Q1389" s="99"/>
      <c r="R1389" s="99"/>
      <c r="S1389" s="99"/>
      <c r="T1389" s="99"/>
      <c r="U1389" s="99"/>
      <c r="V1389" s="99"/>
      <c r="W1389" s="99"/>
      <c r="X1389" s="99"/>
      <c r="Y1389" s="99"/>
      <c r="Z1389" s="99"/>
      <c r="AA1389" s="99"/>
      <c r="AB1389" s="99"/>
      <c r="AC1389" s="99"/>
      <c r="AD1389" s="99"/>
      <c r="AE1389" s="99"/>
      <c r="AF1389" s="99"/>
      <c r="AG1389" s="99"/>
      <c r="AH1389" s="99"/>
      <c r="AI1389" s="99"/>
      <c r="AJ1389" s="99"/>
      <c r="AK1389" s="99"/>
      <c r="AL1389" s="99"/>
      <c r="AM1389" s="99"/>
      <c r="AN1389" s="99"/>
      <c r="AO1389" s="99"/>
      <c r="AP1389" s="99"/>
      <c r="AQ1389" s="99"/>
      <c r="AR1389" s="99"/>
      <c r="AS1389" s="99"/>
      <c r="AT1389" s="99"/>
      <c r="AU1389" s="99"/>
      <c r="AV1389" s="99"/>
      <c r="AW1389" s="99"/>
      <c r="AX1389" s="99"/>
      <c r="AY1389" s="99"/>
      <c r="AZ1389" s="99"/>
      <c r="BA1389" s="99"/>
      <c r="BB1389" s="99"/>
      <c r="BC1389" s="99"/>
      <c r="BD1389" s="99"/>
      <c r="BE1389" s="99"/>
      <c r="BF1389" s="99"/>
    </row>
    <row r="1390" spans="1:58" x14ac:dyDescent="0.25">
      <c r="A1390" s="24"/>
      <c r="B1390" s="24"/>
      <c r="C1390" s="23"/>
      <c r="D1390" s="42"/>
      <c r="E1390" s="23"/>
      <c r="G1390" s="108"/>
      <c r="H1390" s="108"/>
      <c r="I1390" s="108"/>
      <c r="J1390" s="104"/>
      <c r="K1390" s="99"/>
      <c r="L1390" s="99"/>
      <c r="M1390" s="99"/>
      <c r="N1390" s="99"/>
      <c r="O1390" s="99"/>
      <c r="P1390" s="99"/>
      <c r="Q1390" s="99"/>
      <c r="R1390" s="99"/>
      <c r="S1390" s="99"/>
      <c r="T1390" s="99"/>
      <c r="U1390" s="99"/>
      <c r="V1390" s="99"/>
      <c r="W1390" s="99"/>
      <c r="X1390" s="99"/>
      <c r="Y1390" s="99"/>
      <c r="Z1390" s="99"/>
      <c r="AA1390" s="99"/>
      <c r="AB1390" s="99"/>
      <c r="AC1390" s="99"/>
      <c r="AD1390" s="99"/>
      <c r="AE1390" s="99"/>
      <c r="AF1390" s="99"/>
      <c r="AG1390" s="99"/>
      <c r="AH1390" s="99"/>
      <c r="AI1390" s="99"/>
      <c r="AJ1390" s="99"/>
      <c r="AK1390" s="99"/>
      <c r="AL1390" s="99"/>
      <c r="AM1390" s="99"/>
      <c r="AN1390" s="99"/>
      <c r="AO1390" s="99"/>
      <c r="AP1390" s="99"/>
      <c r="AQ1390" s="99"/>
      <c r="AR1390" s="99"/>
      <c r="AS1390" s="99"/>
      <c r="AT1390" s="99"/>
      <c r="AU1390" s="99"/>
      <c r="AV1390" s="99"/>
      <c r="AW1390" s="99"/>
      <c r="AX1390" s="99"/>
      <c r="AY1390" s="99"/>
      <c r="AZ1390" s="99"/>
      <c r="BA1390" s="99"/>
      <c r="BB1390" s="99"/>
      <c r="BC1390" s="99"/>
      <c r="BD1390" s="99"/>
      <c r="BE1390" s="99"/>
      <c r="BF1390" s="99"/>
    </row>
    <row r="1391" spans="1:58" x14ac:dyDescent="0.25">
      <c r="A1391" s="24"/>
      <c r="B1391" s="24"/>
      <c r="C1391" s="23"/>
      <c r="D1391" s="42"/>
      <c r="E1391" s="23"/>
      <c r="G1391" s="108"/>
      <c r="H1391" s="108"/>
      <c r="I1391" s="108"/>
      <c r="J1391" s="104"/>
      <c r="K1391" s="99"/>
      <c r="L1391" s="99"/>
      <c r="M1391" s="99"/>
      <c r="N1391" s="99"/>
      <c r="O1391" s="99"/>
      <c r="P1391" s="99"/>
      <c r="Q1391" s="99"/>
      <c r="R1391" s="99"/>
      <c r="S1391" s="99"/>
      <c r="T1391" s="99"/>
      <c r="U1391" s="99"/>
      <c r="V1391" s="99"/>
      <c r="W1391" s="99"/>
      <c r="X1391" s="99"/>
      <c r="Y1391" s="99"/>
      <c r="Z1391" s="99"/>
      <c r="AA1391" s="99"/>
      <c r="AB1391" s="99"/>
      <c r="AC1391" s="99"/>
      <c r="AD1391" s="99"/>
      <c r="AE1391" s="99"/>
      <c r="AF1391" s="99"/>
      <c r="AG1391" s="99"/>
      <c r="AH1391" s="99"/>
      <c r="AI1391" s="99"/>
      <c r="AJ1391" s="99"/>
      <c r="AK1391" s="99"/>
      <c r="AL1391" s="99"/>
      <c r="AM1391" s="99"/>
      <c r="AN1391" s="99"/>
      <c r="AO1391" s="99"/>
      <c r="AP1391" s="99"/>
      <c r="AQ1391" s="99"/>
      <c r="AR1391" s="99"/>
      <c r="AS1391" s="99"/>
      <c r="AT1391" s="99"/>
      <c r="AU1391" s="99"/>
      <c r="AV1391" s="99"/>
      <c r="AW1391" s="99"/>
      <c r="AX1391" s="99"/>
      <c r="AY1391" s="99"/>
      <c r="AZ1391" s="99"/>
      <c r="BA1391" s="99"/>
      <c r="BB1391" s="99"/>
      <c r="BC1391" s="99"/>
      <c r="BD1391" s="99"/>
      <c r="BE1391" s="99"/>
      <c r="BF1391" s="99"/>
    </row>
    <row r="1392" spans="1:58" x14ac:dyDescent="0.25">
      <c r="A1392" s="24"/>
      <c r="B1392" s="24"/>
      <c r="C1392" s="23"/>
      <c r="D1392" s="42"/>
      <c r="E1392" s="23"/>
      <c r="G1392" s="108"/>
      <c r="H1392" s="108"/>
      <c r="I1392" s="108"/>
      <c r="J1392" s="104"/>
      <c r="K1392" s="99"/>
      <c r="L1392" s="99"/>
      <c r="M1392" s="99"/>
      <c r="N1392" s="99"/>
      <c r="O1392" s="99"/>
      <c r="P1392" s="99"/>
      <c r="Q1392" s="99"/>
      <c r="R1392" s="99"/>
      <c r="S1392" s="99"/>
      <c r="T1392" s="99"/>
      <c r="U1392" s="99"/>
      <c r="V1392" s="99"/>
      <c r="W1392" s="99"/>
      <c r="X1392" s="99"/>
      <c r="Y1392" s="99"/>
      <c r="Z1392" s="99"/>
      <c r="AA1392" s="99"/>
      <c r="AB1392" s="99"/>
      <c r="AC1392" s="99"/>
      <c r="AD1392" s="99"/>
      <c r="AE1392" s="99"/>
      <c r="AF1392" s="99"/>
      <c r="AG1392" s="99"/>
      <c r="AH1392" s="99"/>
      <c r="AI1392" s="99"/>
      <c r="AJ1392" s="99"/>
      <c r="AK1392" s="99"/>
      <c r="AL1392" s="99"/>
      <c r="AM1392" s="99"/>
      <c r="AN1392" s="99"/>
      <c r="AO1392" s="99"/>
      <c r="AP1392" s="99"/>
      <c r="AQ1392" s="99"/>
      <c r="AR1392" s="99"/>
      <c r="AS1392" s="99"/>
      <c r="AT1392" s="99"/>
      <c r="AU1392" s="99"/>
      <c r="AV1392" s="99"/>
      <c r="AW1392" s="99"/>
      <c r="AX1392" s="99"/>
      <c r="AY1392" s="99"/>
      <c r="AZ1392" s="99"/>
      <c r="BA1392" s="99"/>
      <c r="BB1392" s="99"/>
      <c r="BC1392" s="99"/>
      <c r="BD1392" s="99"/>
      <c r="BE1392" s="99"/>
      <c r="BF1392" s="99"/>
    </row>
    <row r="1393" spans="1:58" x14ac:dyDescent="0.25">
      <c r="A1393" s="24"/>
      <c r="B1393" s="24"/>
      <c r="C1393" s="23"/>
      <c r="D1393" s="42"/>
      <c r="E1393" s="23"/>
      <c r="G1393" s="108"/>
      <c r="H1393" s="108"/>
      <c r="I1393" s="108"/>
      <c r="J1393" s="104"/>
      <c r="K1393" s="99"/>
      <c r="L1393" s="99"/>
      <c r="M1393" s="99"/>
      <c r="N1393" s="99"/>
      <c r="O1393" s="99"/>
      <c r="P1393" s="99"/>
      <c r="Q1393" s="99"/>
      <c r="R1393" s="99"/>
      <c r="S1393" s="99"/>
      <c r="T1393" s="99"/>
      <c r="U1393" s="99"/>
      <c r="V1393" s="99"/>
      <c r="W1393" s="99"/>
      <c r="X1393" s="99"/>
      <c r="Y1393" s="99"/>
      <c r="Z1393" s="99"/>
      <c r="AA1393" s="99"/>
      <c r="AB1393" s="99"/>
      <c r="AC1393" s="99"/>
      <c r="AD1393" s="99"/>
      <c r="AE1393" s="99"/>
      <c r="AF1393" s="99"/>
      <c r="AG1393" s="99"/>
      <c r="AH1393" s="99"/>
      <c r="AI1393" s="99"/>
      <c r="AJ1393" s="99"/>
      <c r="AK1393" s="99"/>
      <c r="AL1393" s="99"/>
      <c r="AM1393" s="99"/>
      <c r="AN1393" s="99"/>
      <c r="AO1393" s="99"/>
      <c r="AP1393" s="99"/>
      <c r="AQ1393" s="99"/>
      <c r="AR1393" s="99"/>
      <c r="AS1393" s="99"/>
      <c r="AT1393" s="99"/>
      <c r="AU1393" s="99"/>
      <c r="AV1393" s="99"/>
      <c r="AW1393" s="99"/>
      <c r="AX1393" s="99"/>
      <c r="AY1393" s="99"/>
      <c r="AZ1393" s="99"/>
      <c r="BA1393" s="99"/>
      <c r="BB1393" s="99"/>
      <c r="BC1393" s="99"/>
      <c r="BD1393" s="99"/>
      <c r="BE1393" s="99"/>
      <c r="BF1393" s="99"/>
    </row>
    <row r="1394" spans="1:58" x14ac:dyDescent="0.25">
      <c r="A1394" s="24"/>
      <c r="B1394" s="24"/>
      <c r="C1394" s="23"/>
      <c r="D1394" s="42"/>
      <c r="E1394" s="23"/>
      <c r="G1394" s="108"/>
      <c r="H1394" s="108"/>
      <c r="I1394" s="108"/>
      <c r="J1394" s="104"/>
      <c r="K1394" s="99"/>
      <c r="L1394" s="99"/>
      <c r="M1394" s="99"/>
      <c r="N1394" s="99"/>
      <c r="O1394" s="99"/>
      <c r="P1394" s="99"/>
      <c r="Q1394" s="99"/>
      <c r="R1394" s="99"/>
      <c r="S1394" s="99"/>
      <c r="T1394" s="99"/>
      <c r="U1394" s="99"/>
      <c r="V1394" s="99"/>
      <c r="W1394" s="99"/>
      <c r="X1394" s="99"/>
      <c r="Y1394" s="99"/>
      <c r="Z1394" s="99"/>
      <c r="AA1394" s="99"/>
      <c r="AB1394" s="99"/>
      <c r="AC1394" s="99"/>
      <c r="AD1394" s="99"/>
      <c r="AE1394" s="99"/>
      <c r="AF1394" s="99"/>
      <c r="AG1394" s="99"/>
      <c r="AH1394" s="99"/>
      <c r="AI1394" s="99"/>
      <c r="AJ1394" s="99"/>
      <c r="AK1394" s="99"/>
      <c r="AL1394" s="99"/>
      <c r="AM1394" s="99"/>
      <c r="AN1394" s="99"/>
      <c r="AO1394" s="99"/>
      <c r="AP1394" s="99"/>
      <c r="AQ1394" s="99"/>
      <c r="AR1394" s="99"/>
      <c r="AS1394" s="99"/>
      <c r="AT1394" s="99"/>
      <c r="AU1394" s="99"/>
      <c r="AV1394" s="99"/>
      <c r="AW1394" s="99"/>
      <c r="AX1394" s="99"/>
      <c r="AY1394" s="99"/>
      <c r="AZ1394" s="99"/>
      <c r="BA1394" s="99"/>
      <c r="BB1394" s="99"/>
      <c r="BC1394" s="99"/>
      <c r="BD1394" s="99"/>
      <c r="BE1394" s="99"/>
      <c r="BF1394" s="99"/>
    </row>
    <row r="1395" spans="1:58" x14ac:dyDescent="0.25">
      <c r="A1395" s="24"/>
      <c r="B1395" s="24"/>
      <c r="C1395" s="23"/>
      <c r="D1395" s="42"/>
      <c r="E1395" s="23"/>
      <c r="G1395" s="108"/>
      <c r="H1395" s="108"/>
      <c r="I1395" s="108"/>
      <c r="J1395" s="104"/>
      <c r="K1395" s="99"/>
      <c r="L1395" s="99"/>
      <c r="M1395" s="99"/>
      <c r="N1395" s="99"/>
      <c r="O1395" s="99"/>
      <c r="P1395" s="99"/>
      <c r="Q1395" s="99"/>
      <c r="R1395" s="99"/>
      <c r="S1395" s="99"/>
      <c r="T1395" s="99"/>
      <c r="U1395" s="99"/>
      <c r="V1395" s="99"/>
      <c r="W1395" s="99"/>
      <c r="X1395" s="99"/>
      <c r="Y1395" s="99"/>
      <c r="Z1395" s="99"/>
      <c r="AA1395" s="99"/>
      <c r="AB1395" s="99"/>
      <c r="AC1395" s="99"/>
      <c r="AD1395" s="99"/>
      <c r="AE1395" s="99"/>
      <c r="AF1395" s="99"/>
      <c r="AG1395" s="99"/>
      <c r="AH1395" s="99"/>
      <c r="AI1395" s="99"/>
      <c r="AJ1395" s="99"/>
      <c r="AK1395" s="99"/>
      <c r="AL1395" s="99"/>
      <c r="AM1395" s="99"/>
      <c r="AN1395" s="99"/>
      <c r="AO1395" s="99"/>
      <c r="AP1395" s="99"/>
      <c r="AQ1395" s="99"/>
      <c r="AR1395" s="99"/>
      <c r="AS1395" s="99"/>
      <c r="AT1395" s="99"/>
      <c r="AU1395" s="99"/>
      <c r="AV1395" s="99"/>
      <c r="AW1395" s="99"/>
      <c r="AX1395" s="99"/>
      <c r="AY1395" s="99"/>
      <c r="AZ1395" s="99"/>
      <c r="BA1395" s="99"/>
      <c r="BB1395" s="99"/>
      <c r="BC1395" s="99"/>
      <c r="BD1395" s="99"/>
      <c r="BE1395" s="99"/>
      <c r="BF1395" s="99"/>
    </row>
    <row r="1396" spans="1:58" x14ac:dyDescent="0.25">
      <c r="A1396" s="24"/>
      <c r="B1396" s="24"/>
      <c r="C1396" s="23"/>
      <c r="D1396" s="42"/>
      <c r="E1396" s="23"/>
      <c r="G1396" s="108"/>
      <c r="H1396" s="108"/>
      <c r="I1396" s="108"/>
      <c r="J1396" s="104"/>
      <c r="K1396" s="99"/>
      <c r="L1396" s="99"/>
      <c r="M1396" s="99"/>
      <c r="N1396" s="99"/>
      <c r="O1396" s="99"/>
      <c r="P1396" s="99"/>
      <c r="Q1396" s="99"/>
      <c r="R1396" s="99"/>
      <c r="S1396" s="99"/>
      <c r="T1396" s="99"/>
      <c r="U1396" s="99"/>
      <c r="V1396" s="99"/>
      <c r="W1396" s="99"/>
      <c r="X1396" s="99"/>
      <c r="Y1396" s="99"/>
      <c r="Z1396" s="99"/>
      <c r="AA1396" s="99"/>
      <c r="AB1396" s="99"/>
      <c r="AC1396" s="99"/>
      <c r="AD1396" s="99"/>
      <c r="AE1396" s="99"/>
      <c r="AF1396" s="99"/>
      <c r="AG1396" s="99"/>
      <c r="AH1396" s="99"/>
      <c r="AI1396" s="99"/>
      <c r="AJ1396" s="99"/>
      <c r="AK1396" s="99"/>
      <c r="AL1396" s="99"/>
      <c r="AM1396" s="99"/>
      <c r="AN1396" s="99"/>
      <c r="AO1396" s="99"/>
      <c r="AP1396" s="99"/>
      <c r="AQ1396" s="99"/>
      <c r="AR1396" s="99"/>
      <c r="AS1396" s="99"/>
      <c r="AT1396" s="99"/>
      <c r="AU1396" s="99"/>
      <c r="AV1396" s="99"/>
      <c r="AW1396" s="99"/>
      <c r="AX1396" s="99"/>
      <c r="AY1396" s="99"/>
      <c r="AZ1396" s="99"/>
      <c r="BA1396" s="99"/>
      <c r="BB1396" s="99"/>
      <c r="BC1396" s="99"/>
      <c r="BD1396" s="99"/>
      <c r="BE1396" s="99"/>
      <c r="BF1396" s="99"/>
    </row>
    <row r="1397" spans="1:58" x14ac:dyDescent="0.25">
      <c r="A1397" s="24"/>
      <c r="B1397" s="24"/>
      <c r="C1397" s="23"/>
      <c r="D1397" s="42"/>
      <c r="E1397" s="23"/>
      <c r="G1397" s="108"/>
      <c r="H1397" s="108"/>
      <c r="I1397" s="108"/>
      <c r="J1397" s="104"/>
      <c r="K1397" s="99"/>
      <c r="L1397" s="99"/>
      <c r="M1397" s="99"/>
      <c r="N1397" s="99"/>
      <c r="O1397" s="99"/>
      <c r="P1397" s="99"/>
      <c r="Q1397" s="99"/>
      <c r="R1397" s="99"/>
      <c r="S1397" s="99"/>
      <c r="T1397" s="99"/>
      <c r="U1397" s="99"/>
      <c r="V1397" s="99"/>
      <c r="W1397" s="99"/>
      <c r="X1397" s="99"/>
      <c r="Y1397" s="99"/>
      <c r="Z1397" s="99"/>
      <c r="AA1397" s="99"/>
      <c r="AB1397" s="99"/>
      <c r="AC1397" s="99"/>
      <c r="AD1397" s="99"/>
      <c r="AE1397" s="99"/>
      <c r="AF1397" s="99"/>
      <c r="AG1397" s="99"/>
      <c r="AH1397" s="99"/>
      <c r="AI1397" s="99"/>
      <c r="AJ1397" s="99"/>
      <c r="AK1397" s="99"/>
      <c r="AL1397" s="99"/>
      <c r="AM1397" s="99"/>
      <c r="AN1397" s="99"/>
      <c r="AO1397" s="99"/>
      <c r="AP1397" s="99"/>
      <c r="AQ1397" s="99"/>
      <c r="AR1397" s="99"/>
      <c r="AS1397" s="99"/>
      <c r="AT1397" s="99"/>
      <c r="AU1397" s="99"/>
      <c r="AV1397" s="99"/>
      <c r="AW1397" s="99"/>
      <c r="AX1397" s="99"/>
      <c r="AY1397" s="99"/>
      <c r="AZ1397" s="99"/>
      <c r="BA1397" s="99"/>
      <c r="BB1397" s="99"/>
      <c r="BC1397" s="99"/>
      <c r="BD1397" s="99"/>
      <c r="BE1397" s="99"/>
      <c r="BF1397" s="99"/>
    </row>
    <row r="1398" spans="1:58" x14ac:dyDescent="0.25">
      <c r="A1398" s="24"/>
      <c r="B1398" s="24"/>
      <c r="C1398" s="23"/>
      <c r="D1398" s="42"/>
      <c r="E1398" s="23"/>
      <c r="G1398" s="108"/>
      <c r="H1398" s="108"/>
      <c r="I1398" s="108"/>
      <c r="J1398" s="104"/>
      <c r="K1398" s="99"/>
      <c r="L1398" s="99"/>
      <c r="M1398" s="99"/>
      <c r="N1398" s="99"/>
      <c r="O1398" s="99"/>
      <c r="P1398" s="99"/>
      <c r="Q1398" s="99"/>
      <c r="R1398" s="99"/>
      <c r="S1398" s="99"/>
      <c r="T1398" s="99"/>
      <c r="U1398" s="99"/>
      <c r="V1398" s="99"/>
      <c r="W1398" s="99"/>
      <c r="X1398" s="99"/>
      <c r="Y1398" s="99"/>
      <c r="Z1398" s="99"/>
      <c r="AA1398" s="99"/>
      <c r="AB1398" s="99"/>
      <c r="AC1398" s="99"/>
      <c r="AD1398" s="99"/>
      <c r="AE1398" s="99"/>
      <c r="AF1398" s="99"/>
      <c r="AG1398" s="99"/>
      <c r="AH1398" s="99"/>
      <c r="AI1398" s="99"/>
      <c r="AJ1398" s="99"/>
      <c r="AK1398" s="99"/>
      <c r="AL1398" s="99"/>
      <c r="AM1398" s="99"/>
      <c r="AN1398" s="99"/>
      <c r="AO1398" s="99"/>
      <c r="AP1398" s="99"/>
      <c r="AQ1398" s="99"/>
      <c r="AR1398" s="99"/>
      <c r="AS1398" s="99"/>
      <c r="AT1398" s="99"/>
      <c r="AU1398" s="99"/>
      <c r="AV1398" s="99"/>
      <c r="AW1398" s="99"/>
      <c r="AX1398" s="99"/>
      <c r="AY1398" s="99"/>
      <c r="AZ1398" s="99"/>
      <c r="BA1398" s="99"/>
      <c r="BB1398" s="99"/>
      <c r="BC1398" s="99"/>
      <c r="BD1398" s="99"/>
      <c r="BE1398" s="99"/>
      <c r="BF1398" s="99"/>
    </row>
    <row r="1399" spans="1:58" x14ac:dyDescent="0.25">
      <c r="A1399" s="24"/>
      <c r="B1399" s="24"/>
      <c r="C1399" s="23"/>
      <c r="D1399" s="42"/>
      <c r="E1399" s="23"/>
      <c r="G1399" s="108"/>
      <c r="H1399" s="108"/>
      <c r="I1399" s="108"/>
      <c r="J1399" s="104"/>
      <c r="K1399" s="99"/>
      <c r="L1399" s="99"/>
      <c r="M1399" s="99"/>
      <c r="N1399" s="99"/>
      <c r="O1399" s="99"/>
      <c r="P1399" s="99"/>
      <c r="Q1399" s="99"/>
      <c r="R1399" s="99"/>
      <c r="S1399" s="99"/>
      <c r="T1399" s="99"/>
      <c r="U1399" s="99"/>
      <c r="V1399" s="99"/>
      <c r="W1399" s="99"/>
      <c r="X1399" s="99"/>
      <c r="Y1399" s="99"/>
      <c r="Z1399" s="99"/>
      <c r="AA1399" s="99"/>
      <c r="AB1399" s="99"/>
      <c r="AC1399" s="99"/>
      <c r="AD1399" s="99"/>
      <c r="AE1399" s="99"/>
      <c r="AF1399" s="99"/>
      <c r="AG1399" s="99"/>
      <c r="AH1399" s="99"/>
      <c r="AI1399" s="99"/>
      <c r="AJ1399" s="99"/>
      <c r="AK1399" s="99"/>
      <c r="AL1399" s="99"/>
      <c r="AM1399" s="99"/>
      <c r="AN1399" s="99"/>
      <c r="AO1399" s="99"/>
      <c r="AP1399" s="99"/>
      <c r="AQ1399" s="99"/>
      <c r="AR1399" s="99"/>
      <c r="AS1399" s="99"/>
      <c r="AT1399" s="99"/>
      <c r="AU1399" s="99"/>
      <c r="AV1399" s="99"/>
      <c r="AW1399" s="99"/>
      <c r="AX1399" s="99"/>
      <c r="AY1399" s="99"/>
      <c r="AZ1399" s="99"/>
      <c r="BA1399" s="99"/>
      <c r="BB1399" s="99"/>
      <c r="BC1399" s="99"/>
      <c r="BD1399" s="99"/>
      <c r="BE1399" s="99"/>
      <c r="BF1399" s="99"/>
    </row>
    <row r="1400" spans="1:58" x14ac:dyDescent="0.25">
      <c r="A1400" s="24"/>
      <c r="B1400" s="24"/>
      <c r="C1400" s="23"/>
      <c r="D1400" s="42"/>
      <c r="E1400" s="23"/>
      <c r="G1400" s="108"/>
      <c r="H1400" s="108"/>
      <c r="I1400" s="108"/>
      <c r="J1400" s="104"/>
      <c r="K1400" s="99"/>
      <c r="L1400" s="99"/>
      <c r="M1400" s="99"/>
      <c r="N1400" s="99"/>
      <c r="O1400" s="99"/>
      <c r="P1400" s="99"/>
      <c r="Q1400" s="99"/>
      <c r="R1400" s="99"/>
      <c r="S1400" s="99"/>
      <c r="T1400" s="99"/>
      <c r="U1400" s="99"/>
      <c r="V1400" s="99"/>
      <c r="W1400" s="99"/>
      <c r="X1400" s="99"/>
      <c r="Y1400" s="99"/>
      <c r="Z1400" s="99"/>
      <c r="AA1400" s="99"/>
      <c r="AB1400" s="99"/>
      <c r="AC1400" s="99"/>
      <c r="AD1400" s="99"/>
      <c r="AE1400" s="99"/>
      <c r="AF1400" s="99"/>
      <c r="AG1400" s="99"/>
      <c r="AH1400" s="99"/>
      <c r="AI1400" s="99"/>
      <c r="AJ1400" s="99"/>
      <c r="AK1400" s="99"/>
      <c r="AL1400" s="99"/>
      <c r="AM1400" s="99"/>
      <c r="AN1400" s="99"/>
      <c r="AO1400" s="99"/>
      <c r="AP1400" s="99"/>
      <c r="AQ1400" s="99"/>
      <c r="AR1400" s="99"/>
      <c r="AS1400" s="99"/>
      <c r="AT1400" s="99"/>
      <c r="AU1400" s="99"/>
      <c r="AV1400" s="99"/>
      <c r="AW1400" s="99"/>
      <c r="AX1400" s="99"/>
      <c r="AY1400" s="99"/>
      <c r="AZ1400" s="99"/>
      <c r="BA1400" s="99"/>
      <c r="BB1400" s="99"/>
      <c r="BC1400" s="99"/>
      <c r="BD1400" s="99"/>
      <c r="BE1400" s="99"/>
      <c r="BF1400" s="99"/>
    </row>
    <row r="1401" spans="1:58" x14ac:dyDescent="0.25">
      <c r="A1401" s="24"/>
      <c r="B1401" s="24"/>
      <c r="C1401" s="23"/>
      <c r="D1401" s="42"/>
      <c r="E1401" s="23"/>
      <c r="G1401" s="108"/>
      <c r="H1401" s="108"/>
      <c r="I1401" s="108"/>
      <c r="J1401" s="104"/>
      <c r="K1401" s="99"/>
      <c r="L1401" s="99"/>
      <c r="M1401" s="99"/>
      <c r="N1401" s="99"/>
      <c r="O1401" s="99"/>
      <c r="P1401" s="99"/>
      <c r="Q1401" s="99"/>
      <c r="R1401" s="99"/>
      <c r="S1401" s="99"/>
      <c r="T1401" s="99"/>
      <c r="U1401" s="99"/>
      <c r="V1401" s="99"/>
      <c r="W1401" s="99"/>
      <c r="X1401" s="99"/>
      <c r="Y1401" s="99"/>
      <c r="Z1401" s="99"/>
      <c r="AA1401" s="99"/>
      <c r="AB1401" s="99"/>
      <c r="AC1401" s="99"/>
      <c r="AD1401" s="99"/>
      <c r="AE1401" s="99"/>
      <c r="AF1401" s="99"/>
      <c r="AG1401" s="99"/>
      <c r="AH1401" s="99"/>
      <c r="AI1401" s="99"/>
      <c r="AJ1401" s="99"/>
      <c r="AK1401" s="99"/>
      <c r="AL1401" s="99"/>
      <c r="AM1401" s="99"/>
      <c r="AN1401" s="99"/>
      <c r="AO1401" s="99"/>
      <c r="AP1401" s="99"/>
      <c r="AQ1401" s="99"/>
      <c r="AR1401" s="99"/>
      <c r="AS1401" s="99"/>
      <c r="AT1401" s="99"/>
      <c r="AU1401" s="99"/>
      <c r="AV1401" s="99"/>
      <c r="AW1401" s="99"/>
      <c r="AX1401" s="99"/>
      <c r="AY1401" s="99"/>
      <c r="AZ1401" s="99"/>
      <c r="BA1401" s="99"/>
      <c r="BB1401" s="99"/>
      <c r="BC1401" s="99"/>
      <c r="BD1401" s="99"/>
      <c r="BE1401" s="99"/>
      <c r="BF1401" s="99"/>
    </row>
    <row r="1402" spans="1:58" x14ac:dyDescent="0.25">
      <c r="A1402" s="24"/>
      <c r="B1402" s="24"/>
      <c r="C1402" s="23"/>
      <c r="D1402" s="42"/>
      <c r="E1402" s="23"/>
      <c r="G1402" s="108"/>
      <c r="H1402" s="108"/>
      <c r="I1402" s="108"/>
      <c r="J1402" s="104"/>
      <c r="K1402" s="99"/>
      <c r="L1402" s="99"/>
      <c r="M1402" s="99"/>
      <c r="N1402" s="99"/>
      <c r="O1402" s="99"/>
      <c r="P1402" s="99"/>
      <c r="Q1402" s="99"/>
      <c r="R1402" s="99"/>
      <c r="S1402" s="99"/>
      <c r="T1402" s="99"/>
      <c r="U1402" s="99"/>
      <c r="V1402" s="99"/>
      <c r="W1402" s="99"/>
      <c r="X1402" s="99"/>
      <c r="Y1402" s="99"/>
      <c r="Z1402" s="99"/>
      <c r="AA1402" s="99"/>
      <c r="AB1402" s="99"/>
      <c r="AC1402" s="99"/>
      <c r="AD1402" s="99"/>
      <c r="AE1402" s="99"/>
      <c r="AF1402" s="99"/>
      <c r="AG1402" s="99"/>
      <c r="AH1402" s="99"/>
      <c r="AI1402" s="99"/>
      <c r="AJ1402" s="99"/>
      <c r="AK1402" s="99"/>
      <c r="AL1402" s="99"/>
      <c r="AM1402" s="99"/>
      <c r="AN1402" s="99"/>
      <c r="AO1402" s="99"/>
      <c r="AP1402" s="99"/>
      <c r="AQ1402" s="99"/>
      <c r="AR1402" s="99"/>
      <c r="AS1402" s="99"/>
      <c r="AT1402" s="99"/>
      <c r="AU1402" s="99"/>
      <c r="AV1402" s="99"/>
      <c r="AW1402" s="99"/>
      <c r="AX1402" s="99"/>
      <c r="AY1402" s="99"/>
      <c r="AZ1402" s="99"/>
      <c r="BA1402" s="99"/>
      <c r="BB1402" s="99"/>
      <c r="BC1402" s="99"/>
      <c r="BD1402" s="99"/>
      <c r="BE1402" s="99"/>
      <c r="BF1402" s="99"/>
    </row>
    <row r="1403" spans="1:58" x14ac:dyDescent="0.25">
      <c r="A1403" s="24"/>
      <c r="B1403" s="24"/>
      <c r="C1403" s="23"/>
      <c r="D1403" s="42"/>
      <c r="E1403" s="23"/>
      <c r="G1403" s="108"/>
      <c r="H1403" s="108"/>
      <c r="I1403" s="108"/>
      <c r="J1403" s="104"/>
      <c r="K1403" s="99"/>
      <c r="L1403" s="99"/>
      <c r="M1403" s="99"/>
      <c r="N1403" s="99"/>
      <c r="O1403" s="99"/>
      <c r="P1403" s="99"/>
      <c r="Q1403" s="99"/>
      <c r="R1403" s="99"/>
      <c r="S1403" s="99"/>
      <c r="T1403" s="99"/>
      <c r="U1403" s="99"/>
      <c r="V1403" s="99"/>
      <c r="W1403" s="99"/>
      <c r="X1403" s="99"/>
      <c r="Y1403" s="99"/>
      <c r="Z1403" s="99"/>
      <c r="AA1403" s="99"/>
      <c r="AB1403" s="99"/>
      <c r="AC1403" s="99"/>
      <c r="AD1403" s="99"/>
      <c r="AE1403" s="99"/>
      <c r="AF1403" s="99"/>
      <c r="AG1403" s="99"/>
      <c r="AH1403" s="99"/>
      <c r="AI1403" s="99"/>
      <c r="AJ1403" s="99"/>
      <c r="AK1403" s="99"/>
      <c r="AL1403" s="99"/>
      <c r="AM1403" s="99"/>
      <c r="AN1403" s="99"/>
      <c r="AO1403" s="99"/>
      <c r="AP1403" s="99"/>
      <c r="AQ1403" s="99"/>
      <c r="AR1403" s="99"/>
      <c r="AS1403" s="99"/>
      <c r="AT1403" s="99"/>
      <c r="AU1403" s="99"/>
      <c r="AV1403" s="99"/>
      <c r="AW1403" s="99"/>
      <c r="AX1403" s="99"/>
      <c r="AY1403" s="99"/>
      <c r="AZ1403" s="99"/>
      <c r="BA1403" s="99"/>
      <c r="BB1403" s="99"/>
      <c r="BC1403" s="99"/>
      <c r="BD1403" s="99"/>
      <c r="BE1403" s="99"/>
      <c r="BF1403" s="99"/>
    </row>
    <row r="1404" spans="1:58" x14ac:dyDescent="0.25">
      <c r="A1404" s="24"/>
      <c r="B1404" s="24"/>
      <c r="C1404" s="23"/>
      <c r="D1404" s="42"/>
      <c r="E1404" s="23"/>
      <c r="G1404" s="108"/>
      <c r="H1404" s="108"/>
      <c r="I1404" s="108"/>
      <c r="J1404" s="104"/>
      <c r="K1404" s="99"/>
      <c r="L1404" s="99"/>
      <c r="M1404" s="99"/>
      <c r="N1404" s="99"/>
      <c r="O1404" s="99"/>
      <c r="P1404" s="99"/>
      <c r="Q1404" s="99"/>
      <c r="R1404" s="99"/>
      <c r="S1404" s="99"/>
      <c r="T1404" s="99"/>
      <c r="U1404" s="99"/>
      <c r="V1404" s="99"/>
      <c r="W1404" s="99"/>
      <c r="X1404" s="99"/>
      <c r="Y1404" s="99"/>
      <c r="Z1404" s="99"/>
      <c r="AA1404" s="99"/>
      <c r="AB1404" s="99"/>
      <c r="AC1404" s="99"/>
      <c r="AD1404" s="99"/>
      <c r="AE1404" s="99"/>
      <c r="AF1404" s="99"/>
      <c r="AG1404" s="99"/>
      <c r="AH1404" s="99"/>
      <c r="AI1404" s="99"/>
      <c r="AJ1404" s="99"/>
      <c r="AK1404" s="99"/>
      <c r="AL1404" s="99"/>
      <c r="AM1404" s="99"/>
      <c r="AN1404" s="99"/>
      <c r="AO1404" s="99"/>
      <c r="AP1404" s="99"/>
      <c r="AQ1404" s="99"/>
      <c r="AR1404" s="99"/>
      <c r="AS1404" s="99"/>
      <c r="AT1404" s="99"/>
      <c r="AU1404" s="99"/>
      <c r="AV1404" s="99"/>
      <c r="AW1404" s="99"/>
      <c r="AX1404" s="99"/>
      <c r="AY1404" s="99"/>
      <c r="AZ1404" s="99"/>
      <c r="BA1404" s="99"/>
      <c r="BB1404" s="99"/>
      <c r="BC1404" s="99"/>
      <c r="BD1404" s="99"/>
      <c r="BE1404" s="99"/>
      <c r="BF1404" s="99"/>
    </row>
    <row r="1405" spans="1:58" x14ac:dyDescent="0.25">
      <c r="A1405" s="24"/>
      <c r="B1405" s="24"/>
      <c r="C1405" s="23"/>
      <c r="D1405" s="42"/>
      <c r="E1405" s="23"/>
      <c r="G1405" s="108"/>
      <c r="H1405" s="108"/>
      <c r="I1405" s="108"/>
      <c r="J1405" s="104"/>
      <c r="K1405" s="99"/>
      <c r="L1405" s="99"/>
      <c r="M1405" s="99"/>
      <c r="N1405" s="99"/>
      <c r="O1405" s="99"/>
      <c r="P1405" s="99"/>
      <c r="Q1405" s="99"/>
      <c r="R1405" s="99"/>
      <c r="S1405" s="99"/>
      <c r="T1405" s="99"/>
      <c r="U1405" s="99"/>
      <c r="V1405" s="99"/>
      <c r="W1405" s="99"/>
      <c r="X1405" s="99"/>
      <c r="Y1405" s="99"/>
      <c r="Z1405" s="99"/>
      <c r="AA1405" s="99"/>
      <c r="AB1405" s="99"/>
      <c r="AC1405" s="99"/>
      <c r="AD1405" s="99"/>
      <c r="AE1405" s="99"/>
      <c r="AF1405" s="99"/>
      <c r="AG1405" s="99"/>
      <c r="AH1405" s="99"/>
      <c r="AI1405" s="99"/>
      <c r="AJ1405" s="99"/>
      <c r="AK1405" s="99"/>
      <c r="AL1405" s="99"/>
      <c r="AM1405" s="99"/>
      <c r="AN1405" s="99"/>
      <c r="AO1405" s="99"/>
      <c r="AP1405" s="99"/>
      <c r="AQ1405" s="99"/>
      <c r="AR1405" s="99"/>
      <c r="AS1405" s="99"/>
      <c r="AT1405" s="99"/>
      <c r="AU1405" s="99"/>
      <c r="AV1405" s="99"/>
      <c r="AW1405" s="99"/>
      <c r="AX1405" s="99"/>
      <c r="AY1405" s="99"/>
      <c r="AZ1405" s="99"/>
      <c r="BA1405" s="99"/>
      <c r="BB1405" s="99"/>
      <c r="BC1405" s="99"/>
      <c r="BD1405" s="99"/>
      <c r="BE1405" s="99"/>
      <c r="BF1405" s="99"/>
    </row>
    <row r="1406" spans="1:58" x14ac:dyDescent="0.25">
      <c r="A1406" s="24"/>
      <c r="B1406" s="24"/>
      <c r="C1406" s="23"/>
      <c r="D1406" s="42"/>
      <c r="E1406" s="23"/>
      <c r="G1406" s="108"/>
      <c r="H1406" s="108"/>
      <c r="I1406" s="108"/>
      <c r="J1406" s="104"/>
      <c r="K1406" s="99"/>
      <c r="L1406" s="99"/>
      <c r="M1406" s="99"/>
      <c r="N1406" s="99"/>
      <c r="O1406" s="99"/>
      <c r="P1406" s="99"/>
      <c r="Q1406" s="99"/>
      <c r="R1406" s="99"/>
      <c r="S1406" s="99"/>
      <c r="T1406" s="99"/>
      <c r="U1406" s="99"/>
      <c r="V1406" s="99"/>
      <c r="W1406" s="99"/>
      <c r="X1406" s="99"/>
      <c r="Y1406" s="99"/>
      <c r="Z1406" s="99"/>
      <c r="AA1406" s="99"/>
      <c r="AB1406" s="99"/>
      <c r="AC1406" s="99"/>
      <c r="AD1406" s="99"/>
      <c r="AE1406" s="99"/>
      <c r="AF1406" s="99"/>
      <c r="AG1406" s="99"/>
      <c r="AH1406" s="99"/>
      <c r="AI1406" s="99"/>
      <c r="AJ1406" s="99"/>
      <c r="AK1406" s="99"/>
      <c r="AL1406" s="99"/>
      <c r="AM1406" s="99"/>
      <c r="AN1406" s="99"/>
      <c r="AO1406" s="99"/>
      <c r="AP1406" s="99"/>
      <c r="AQ1406" s="99"/>
      <c r="AR1406" s="99"/>
      <c r="AS1406" s="99"/>
      <c r="AT1406" s="99"/>
      <c r="AU1406" s="99"/>
      <c r="AV1406" s="99"/>
      <c r="AW1406" s="99"/>
      <c r="AX1406" s="99"/>
      <c r="AY1406" s="99"/>
      <c r="AZ1406" s="99"/>
      <c r="BA1406" s="99"/>
      <c r="BB1406" s="99"/>
      <c r="BC1406" s="99"/>
      <c r="BD1406" s="99"/>
      <c r="BE1406" s="99"/>
      <c r="BF1406" s="99"/>
    </row>
    <row r="1407" spans="1:58" x14ac:dyDescent="0.25">
      <c r="A1407" s="24"/>
      <c r="B1407" s="24"/>
      <c r="C1407" s="23"/>
      <c r="D1407" s="42"/>
      <c r="E1407" s="23"/>
      <c r="G1407" s="108"/>
      <c r="H1407" s="108"/>
      <c r="I1407" s="108"/>
      <c r="J1407" s="104"/>
      <c r="K1407" s="99"/>
      <c r="L1407" s="99"/>
      <c r="M1407" s="99"/>
      <c r="N1407" s="99"/>
      <c r="O1407" s="99"/>
      <c r="P1407" s="99"/>
      <c r="Q1407" s="99"/>
      <c r="R1407" s="99"/>
      <c r="S1407" s="99"/>
      <c r="T1407" s="99"/>
      <c r="U1407" s="99"/>
      <c r="V1407" s="99"/>
      <c r="W1407" s="99"/>
      <c r="X1407" s="99"/>
      <c r="Y1407" s="99"/>
      <c r="Z1407" s="99"/>
      <c r="AA1407" s="99"/>
      <c r="AB1407" s="99"/>
      <c r="AC1407" s="99"/>
      <c r="AD1407" s="99"/>
      <c r="AE1407" s="99"/>
      <c r="AF1407" s="99"/>
      <c r="AG1407" s="99"/>
      <c r="AH1407" s="99"/>
      <c r="AI1407" s="99"/>
      <c r="AJ1407" s="99"/>
      <c r="AK1407" s="99"/>
      <c r="AL1407" s="99"/>
      <c r="AM1407" s="99"/>
      <c r="AN1407" s="99"/>
      <c r="AO1407" s="99"/>
      <c r="AP1407" s="99"/>
      <c r="AQ1407" s="99"/>
      <c r="AR1407" s="99"/>
      <c r="AS1407" s="99"/>
      <c r="AT1407" s="99"/>
      <c r="AU1407" s="99"/>
      <c r="AV1407" s="99"/>
      <c r="AW1407" s="99"/>
      <c r="AX1407" s="99"/>
      <c r="AY1407" s="99"/>
      <c r="AZ1407" s="99"/>
      <c r="BA1407" s="99"/>
      <c r="BB1407" s="99"/>
      <c r="BC1407" s="99"/>
      <c r="BD1407" s="99"/>
      <c r="BE1407" s="99"/>
      <c r="BF1407" s="99"/>
    </row>
    <row r="1408" spans="1:58" x14ac:dyDescent="0.25">
      <c r="A1408" s="24"/>
      <c r="B1408" s="24"/>
      <c r="C1408" s="23"/>
      <c r="D1408" s="42"/>
      <c r="E1408" s="23"/>
      <c r="G1408" s="108"/>
      <c r="H1408" s="108"/>
      <c r="I1408" s="108"/>
      <c r="J1408" s="104"/>
      <c r="K1408" s="99"/>
      <c r="L1408" s="99"/>
      <c r="M1408" s="99"/>
      <c r="N1408" s="99"/>
      <c r="O1408" s="99"/>
      <c r="P1408" s="99"/>
      <c r="Q1408" s="99"/>
      <c r="R1408" s="99"/>
      <c r="S1408" s="99"/>
      <c r="T1408" s="99"/>
      <c r="U1408" s="99"/>
      <c r="V1408" s="99"/>
      <c r="W1408" s="99"/>
      <c r="X1408" s="99"/>
      <c r="Y1408" s="99"/>
      <c r="Z1408" s="99"/>
      <c r="AA1408" s="99"/>
      <c r="AB1408" s="99"/>
      <c r="AC1408" s="99"/>
      <c r="AD1408" s="99"/>
      <c r="AE1408" s="99"/>
      <c r="AF1408" s="99"/>
      <c r="AG1408" s="99"/>
      <c r="AH1408" s="99"/>
      <c r="AI1408" s="99"/>
      <c r="AJ1408" s="99"/>
      <c r="AK1408" s="99"/>
      <c r="AL1408" s="99"/>
      <c r="AM1408" s="99"/>
      <c r="AN1408" s="99"/>
      <c r="AO1408" s="99"/>
      <c r="AP1408" s="99"/>
      <c r="AQ1408" s="99"/>
      <c r="AR1408" s="99"/>
      <c r="AS1408" s="99"/>
      <c r="AT1408" s="99"/>
      <c r="AU1408" s="99"/>
      <c r="AV1408" s="99"/>
      <c r="AW1408" s="99"/>
      <c r="AX1408" s="99"/>
      <c r="AY1408" s="99"/>
      <c r="AZ1408" s="99"/>
      <c r="BA1408" s="99"/>
      <c r="BB1408" s="99"/>
      <c r="BC1408" s="99"/>
      <c r="BD1408" s="99"/>
      <c r="BE1408" s="99"/>
      <c r="BF1408" s="99"/>
    </row>
    <row r="1409" spans="1:58" x14ac:dyDescent="0.25">
      <c r="A1409" s="24"/>
      <c r="B1409" s="24"/>
      <c r="C1409" s="23"/>
      <c r="D1409" s="42"/>
      <c r="E1409" s="23"/>
      <c r="G1409" s="108"/>
      <c r="H1409" s="108"/>
      <c r="I1409" s="108"/>
      <c r="J1409" s="104"/>
      <c r="K1409" s="99"/>
      <c r="L1409" s="99"/>
      <c r="M1409" s="99"/>
      <c r="N1409" s="99"/>
      <c r="O1409" s="99"/>
      <c r="P1409" s="99"/>
      <c r="Q1409" s="99"/>
      <c r="R1409" s="99"/>
      <c r="S1409" s="99"/>
      <c r="T1409" s="99"/>
      <c r="U1409" s="99"/>
      <c r="V1409" s="99"/>
      <c r="W1409" s="99"/>
      <c r="X1409" s="99"/>
      <c r="Y1409" s="99"/>
      <c r="Z1409" s="99"/>
      <c r="AA1409" s="99"/>
      <c r="AB1409" s="99"/>
      <c r="AC1409" s="99"/>
      <c r="AD1409" s="99"/>
      <c r="AE1409" s="99"/>
      <c r="AF1409" s="99"/>
      <c r="AG1409" s="99"/>
      <c r="AH1409" s="99"/>
      <c r="AI1409" s="99"/>
      <c r="AJ1409" s="99"/>
      <c r="AK1409" s="99"/>
      <c r="AL1409" s="99"/>
      <c r="AM1409" s="99"/>
      <c r="AN1409" s="99"/>
      <c r="AO1409" s="99"/>
      <c r="AP1409" s="99"/>
      <c r="AQ1409" s="99"/>
      <c r="AR1409" s="99"/>
      <c r="AS1409" s="99"/>
      <c r="AT1409" s="99"/>
      <c r="AU1409" s="99"/>
      <c r="AV1409" s="99"/>
      <c r="AW1409" s="99"/>
      <c r="AX1409" s="99"/>
      <c r="AY1409" s="99"/>
      <c r="AZ1409" s="99"/>
      <c r="BA1409" s="99"/>
      <c r="BB1409" s="99"/>
      <c r="BC1409" s="99"/>
      <c r="BD1409" s="99"/>
      <c r="BE1409" s="99"/>
      <c r="BF1409" s="99"/>
    </row>
    <row r="1410" spans="1:58" x14ac:dyDescent="0.25">
      <c r="A1410" s="24"/>
      <c r="B1410" s="24"/>
      <c r="C1410" s="23"/>
      <c r="D1410" s="42"/>
      <c r="E1410" s="23"/>
      <c r="G1410" s="108"/>
      <c r="H1410" s="108"/>
      <c r="I1410" s="108"/>
      <c r="J1410" s="104"/>
      <c r="K1410" s="99"/>
      <c r="L1410" s="99"/>
      <c r="M1410" s="99"/>
      <c r="N1410" s="99"/>
      <c r="O1410" s="99"/>
      <c r="P1410" s="99"/>
      <c r="Q1410" s="99"/>
      <c r="R1410" s="99"/>
      <c r="S1410" s="99"/>
      <c r="T1410" s="99"/>
      <c r="U1410" s="99"/>
      <c r="V1410" s="99"/>
      <c r="W1410" s="99"/>
      <c r="X1410" s="99"/>
      <c r="Y1410" s="99"/>
      <c r="Z1410" s="99"/>
      <c r="AA1410" s="99"/>
      <c r="AB1410" s="99"/>
      <c r="AC1410" s="99"/>
      <c r="AD1410" s="99"/>
      <c r="AE1410" s="99"/>
      <c r="AF1410" s="99"/>
      <c r="AG1410" s="99"/>
      <c r="AH1410" s="99"/>
      <c r="AI1410" s="99"/>
      <c r="AJ1410" s="99"/>
      <c r="AK1410" s="99"/>
      <c r="AL1410" s="99"/>
      <c r="AM1410" s="99"/>
      <c r="AN1410" s="99"/>
      <c r="AO1410" s="99"/>
      <c r="AP1410" s="99"/>
      <c r="AQ1410" s="99"/>
      <c r="AR1410" s="99"/>
      <c r="AS1410" s="99"/>
      <c r="AT1410" s="99"/>
      <c r="AU1410" s="99"/>
      <c r="AV1410" s="99"/>
      <c r="AW1410" s="99"/>
      <c r="AX1410" s="99"/>
      <c r="AY1410" s="99"/>
      <c r="AZ1410" s="99"/>
      <c r="BA1410" s="99"/>
      <c r="BB1410" s="99"/>
      <c r="BC1410" s="99"/>
      <c r="BD1410" s="99"/>
      <c r="BE1410" s="99"/>
      <c r="BF1410" s="99"/>
    </row>
    <row r="1411" spans="1:58" x14ac:dyDescent="0.25">
      <c r="A1411" s="24"/>
      <c r="B1411" s="24"/>
      <c r="C1411" s="23"/>
      <c r="D1411" s="42"/>
      <c r="E1411" s="23"/>
      <c r="G1411" s="108"/>
      <c r="H1411" s="108"/>
      <c r="I1411" s="108"/>
      <c r="J1411" s="104"/>
      <c r="K1411" s="99"/>
      <c r="L1411" s="99"/>
      <c r="M1411" s="99"/>
      <c r="N1411" s="99"/>
      <c r="O1411" s="99"/>
      <c r="P1411" s="99"/>
      <c r="Q1411" s="99"/>
      <c r="R1411" s="99"/>
      <c r="S1411" s="99"/>
      <c r="T1411" s="99"/>
      <c r="U1411" s="99"/>
      <c r="V1411" s="99"/>
      <c r="W1411" s="99"/>
      <c r="X1411" s="99"/>
      <c r="Y1411" s="99"/>
      <c r="Z1411" s="99"/>
      <c r="AA1411" s="99"/>
      <c r="AB1411" s="99"/>
      <c r="AC1411" s="99"/>
      <c r="AD1411" s="99"/>
      <c r="AE1411" s="99"/>
      <c r="AF1411" s="99"/>
      <c r="AG1411" s="99"/>
      <c r="AH1411" s="99"/>
      <c r="AI1411" s="99"/>
      <c r="AJ1411" s="99"/>
      <c r="AK1411" s="99"/>
      <c r="AL1411" s="99"/>
      <c r="AM1411" s="99"/>
      <c r="AN1411" s="99"/>
      <c r="AO1411" s="99"/>
      <c r="AP1411" s="99"/>
      <c r="AQ1411" s="99"/>
      <c r="AR1411" s="99"/>
      <c r="AS1411" s="99"/>
      <c r="AT1411" s="99"/>
      <c r="AU1411" s="99"/>
      <c r="AV1411" s="99"/>
      <c r="AW1411" s="99"/>
      <c r="AX1411" s="99"/>
      <c r="AY1411" s="99"/>
      <c r="AZ1411" s="99"/>
      <c r="BA1411" s="99"/>
      <c r="BB1411" s="99"/>
      <c r="BC1411" s="99"/>
      <c r="BD1411" s="99"/>
      <c r="BE1411" s="99"/>
      <c r="BF1411" s="99"/>
    </row>
    <row r="1412" spans="1:58" x14ac:dyDescent="0.25">
      <c r="A1412" s="24"/>
      <c r="B1412" s="24"/>
      <c r="C1412" s="23"/>
      <c r="D1412" s="42"/>
      <c r="E1412" s="23"/>
      <c r="G1412" s="108"/>
      <c r="H1412" s="108"/>
      <c r="I1412" s="108"/>
      <c r="J1412" s="104"/>
      <c r="K1412" s="99"/>
      <c r="L1412" s="99"/>
      <c r="M1412" s="99"/>
      <c r="N1412" s="99"/>
      <c r="O1412" s="99"/>
      <c r="P1412" s="99"/>
      <c r="Q1412" s="99"/>
      <c r="R1412" s="99"/>
      <c r="S1412" s="99"/>
      <c r="T1412" s="99"/>
      <c r="U1412" s="99"/>
      <c r="V1412" s="99"/>
      <c r="W1412" s="99"/>
      <c r="X1412" s="99"/>
      <c r="Y1412" s="99"/>
      <c r="Z1412" s="99"/>
      <c r="AA1412" s="99"/>
      <c r="AB1412" s="99"/>
      <c r="AC1412" s="99"/>
      <c r="AD1412" s="99"/>
      <c r="AE1412" s="99"/>
      <c r="AF1412" s="99"/>
      <c r="AG1412" s="99"/>
      <c r="AH1412" s="99"/>
      <c r="AI1412" s="99"/>
      <c r="AJ1412" s="99"/>
      <c r="AK1412" s="99"/>
      <c r="AL1412" s="99"/>
      <c r="AM1412" s="99"/>
      <c r="AN1412" s="99"/>
      <c r="AO1412" s="99"/>
      <c r="AP1412" s="99"/>
      <c r="AQ1412" s="99"/>
      <c r="AR1412" s="99"/>
      <c r="AS1412" s="99"/>
      <c r="AT1412" s="99"/>
      <c r="AU1412" s="99"/>
      <c r="AV1412" s="99"/>
      <c r="AW1412" s="99"/>
      <c r="AX1412" s="99"/>
      <c r="AY1412" s="99"/>
      <c r="AZ1412" s="99"/>
      <c r="BA1412" s="99"/>
      <c r="BB1412" s="99"/>
      <c r="BC1412" s="99"/>
      <c r="BD1412" s="99"/>
      <c r="BE1412" s="99"/>
      <c r="BF1412" s="99"/>
    </row>
    <row r="1413" spans="1:58" x14ac:dyDescent="0.25">
      <c r="A1413" s="24"/>
      <c r="B1413" s="24"/>
      <c r="C1413" s="23"/>
      <c r="D1413" s="42"/>
      <c r="E1413" s="23"/>
      <c r="G1413" s="108"/>
      <c r="H1413" s="108"/>
      <c r="I1413" s="108"/>
      <c r="J1413" s="104"/>
      <c r="K1413" s="99"/>
      <c r="L1413" s="99"/>
      <c r="M1413" s="99"/>
      <c r="N1413" s="99"/>
      <c r="O1413" s="99"/>
      <c r="P1413" s="99"/>
      <c r="Q1413" s="99"/>
      <c r="R1413" s="99"/>
      <c r="S1413" s="99"/>
      <c r="T1413" s="99"/>
      <c r="U1413" s="99"/>
      <c r="V1413" s="99"/>
      <c r="W1413" s="99"/>
      <c r="X1413" s="99"/>
      <c r="Y1413" s="99"/>
      <c r="Z1413" s="99"/>
      <c r="AA1413" s="99"/>
      <c r="AB1413" s="99"/>
      <c r="AC1413" s="99"/>
      <c r="AD1413" s="99"/>
      <c r="AE1413" s="99"/>
      <c r="AF1413" s="99"/>
      <c r="AG1413" s="99"/>
      <c r="AH1413" s="99"/>
      <c r="AI1413" s="99"/>
      <c r="AJ1413" s="99"/>
      <c r="AK1413" s="99"/>
      <c r="AL1413" s="99"/>
      <c r="AM1413" s="99"/>
      <c r="AN1413" s="99"/>
      <c r="AO1413" s="99"/>
      <c r="AP1413" s="99"/>
      <c r="AQ1413" s="99"/>
      <c r="AR1413" s="99"/>
      <c r="AS1413" s="99"/>
      <c r="AT1413" s="99"/>
      <c r="AU1413" s="99"/>
      <c r="AV1413" s="99"/>
      <c r="AW1413" s="99"/>
      <c r="AX1413" s="99"/>
      <c r="AY1413" s="99"/>
      <c r="AZ1413" s="99"/>
      <c r="BA1413" s="99"/>
      <c r="BB1413" s="99"/>
      <c r="BC1413" s="99"/>
      <c r="BD1413" s="99"/>
      <c r="BE1413" s="99"/>
      <c r="BF1413" s="99"/>
    </row>
    <row r="1414" spans="1:58" x14ac:dyDescent="0.25">
      <c r="A1414" s="24"/>
      <c r="B1414" s="24"/>
      <c r="C1414" s="23"/>
      <c r="D1414" s="42"/>
      <c r="E1414" s="23"/>
      <c r="G1414" s="108"/>
      <c r="H1414" s="108"/>
      <c r="I1414" s="108"/>
      <c r="J1414" s="104"/>
      <c r="K1414" s="99"/>
      <c r="L1414" s="99"/>
      <c r="M1414" s="99"/>
      <c r="N1414" s="99"/>
      <c r="O1414" s="99"/>
      <c r="P1414" s="99"/>
      <c r="Q1414" s="99"/>
      <c r="R1414" s="99"/>
      <c r="S1414" s="99"/>
      <c r="T1414" s="99"/>
      <c r="U1414" s="99"/>
      <c r="V1414" s="99"/>
      <c r="W1414" s="99"/>
      <c r="X1414" s="99"/>
      <c r="Y1414" s="99"/>
      <c r="Z1414" s="99"/>
      <c r="AA1414" s="99"/>
      <c r="AB1414" s="99"/>
      <c r="AC1414" s="99"/>
      <c r="AD1414" s="99"/>
      <c r="AE1414" s="99"/>
      <c r="AF1414" s="99"/>
      <c r="AG1414" s="99"/>
      <c r="AH1414" s="99"/>
      <c r="AI1414" s="99"/>
      <c r="AJ1414" s="99"/>
      <c r="AK1414" s="99"/>
      <c r="AL1414" s="99"/>
      <c r="AM1414" s="99"/>
      <c r="AN1414" s="99"/>
      <c r="AO1414" s="99"/>
      <c r="AP1414" s="99"/>
      <c r="AQ1414" s="99"/>
      <c r="AR1414" s="99"/>
      <c r="AS1414" s="99"/>
      <c r="AT1414" s="99"/>
      <c r="AU1414" s="99"/>
      <c r="AV1414" s="99"/>
      <c r="AW1414" s="99"/>
      <c r="AX1414" s="99"/>
      <c r="AY1414" s="99"/>
      <c r="AZ1414" s="99"/>
      <c r="BA1414" s="99"/>
      <c r="BB1414" s="99"/>
      <c r="BC1414" s="99"/>
      <c r="BD1414" s="99"/>
      <c r="BE1414" s="99"/>
      <c r="BF1414" s="99"/>
    </row>
    <row r="1415" spans="1:58" x14ac:dyDescent="0.25">
      <c r="A1415" s="24"/>
      <c r="B1415" s="24"/>
      <c r="C1415" s="23"/>
      <c r="D1415" s="42"/>
      <c r="E1415" s="23"/>
      <c r="G1415" s="108"/>
      <c r="H1415" s="108"/>
      <c r="I1415" s="108"/>
      <c r="J1415" s="104"/>
      <c r="K1415" s="99"/>
      <c r="L1415" s="99"/>
      <c r="M1415" s="99"/>
      <c r="N1415" s="99"/>
      <c r="O1415" s="99"/>
      <c r="P1415" s="99"/>
      <c r="Q1415" s="99"/>
      <c r="R1415" s="99"/>
      <c r="S1415" s="99"/>
      <c r="T1415" s="99"/>
      <c r="U1415" s="99"/>
      <c r="V1415" s="99"/>
      <c r="W1415" s="99"/>
      <c r="X1415" s="99"/>
      <c r="Y1415" s="99"/>
      <c r="Z1415" s="99"/>
      <c r="AA1415" s="99"/>
      <c r="AB1415" s="99"/>
      <c r="AC1415" s="99"/>
      <c r="AD1415" s="99"/>
      <c r="AE1415" s="99"/>
      <c r="AF1415" s="99"/>
      <c r="AG1415" s="99"/>
      <c r="AH1415" s="99"/>
      <c r="AI1415" s="99"/>
      <c r="AJ1415" s="99"/>
      <c r="AK1415" s="99"/>
      <c r="AL1415" s="99"/>
      <c r="AM1415" s="99"/>
      <c r="AN1415" s="99"/>
      <c r="AO1415" s="99"/>
      <c r="AP1415" s="99"/>
      <c r="AQ1415" s="99"/>
      <c r="AR1415" s="99"/>
      <c r="AS1415" s="99"/>
      <c r="AT1415" s="99"/>
      <c r="AU1415" s="99"/>
      <c r="AV1415" s="99"/>
      <c r="AW1415" s="99"/>
      <c r="AX1415" s="99"/>
      <c r="AY1415" s="99"/>
      <c r="AZ1415" s="99"/>
      <c r="BA1415" s="99"/>
      <c r="BB1415" s="99"/>
      <c r="BC1415" s="99"/>
      <c r="BD1415" s="99"/>
      <c r="BE1415" s="99"/>
      <c r="BF1415" s="99"/>
    </row>
    <row r="1416" spans="1:58" x14ac:dyDescent="0.25">
      <c r="A1416" s="24"/>
      <c r="B1416" s="24"/>
      <c r="C1416" s="23"/>
      <c r="D1416" s="42"/>
      <c r="E1416" s="23"/>
      <c r="G1416" s="108"/>
      <c r="H1416" s="108"/>
      <c r="I1416" s="108"/>
      <c r="J1416" s="104"/>
      <c r="K1416" s="99"/>
      <c r="L1416" s="99"/>
      <c r="M1416" s="99"/>
      <c r="N1416" s="99"/>
      <c r="O1416" s="99"/>
      <c r="P1416" s="99"/>
      <c r="Q1416" s="99"/>
      <c r="R1416" s="99"/>
      <c r="S1416" s="99"/>
      <c r="T1416" s="99"/>
      <c r="U1416" s="99"/>
      <c r="V1416" s="99"/>
      <c r="W1416" s="99"/>
      <c r="X1416" s="99"/>
      <c r="Y1416" s="99"/>
      <c r="Z1416" s="99"/>
      <c r="AA1416" s="99"/>
      <c r="AB1416" s="99"/>
      <c r="AC1416" s="99"/>
      <c r="AD1416" s="99"/>
      <c r="AE1416" s="99"/>
      <c r="AF1416" s="99"/>
      <c r="AG1416" s="99"/>
      <c r="AH1416" s="99"/>
      <c r="AI1416" s="99"/>
      <c r="AJ1416" s="99"/>
      <c r="AK1416" s="99"/>
      <c r="AL1416" s="99"/>
      <c r="AM1416" s="99"/>
      <c r="AN1416" s="99"/>
      <c r="AO1416" s="99"/>
      <c r="AP1416" s="99"/>
      <c r="AQ1416" s="99"/>
      <c r="AR1416" s="99"/>
      <c r="AS1416" s="99"/>
      <c r="AT1416" s="99"/>
      <c r="AU1416" s="99"/>
      <c r="AV1416" s="99"/>
      <c r="AW1416" s="99"/>
      <c r="AX1416" s="99"/>
      <c r="AY1416" s="99"/>
      <c r="AZ1416" s="99"/>
      <c r="BA1416" s="99"/>
      <c r="BB1416" s="99"/>
      <c r="BC1416" s="99"/>
      <c r="BD1416" s="99"/>
      <c r="BE1416" s="99"/>
      <c r="BF1416" s="99"/>
    </row>
    <row r="1417" spans="1:58" x14ac:dyDescent="0.25">
      <c r="A1417" s="24"/>
      <c r="B1417" s="24"/>
      <c r="C1417" s="23"/>
      <c r="D1417" s="42"/>
      <c r="E1417" s="23"/>
      <c r="G1417" s="108"/>
      <c r="H1417" s="108"/>
      <c r="I1417" s="108"/>
      <c r="J1417" s="104"/>
      <c r="K1417" s="99"/>
      <c r="L1417" s="99"/>
      <c r="M1417" s="99"/>
      <c r="N1417" s="99"/>
      <c r="O1417" s="99"/>
      <c r="P1417" s="99"/>
      <c r="Q1417" s="99"/>
      <c r="R1417" s="99"/>
      <c r="S1417" s="99"/>
      <c r="T1417" s="99"/>
      <c r="U1417" s="99"/>
      <c r="V1417" s="99"/>
      <c r="W1417" s="99"/>
      <c r="X1417" s="99"/>
      <c r="Y1417" s="99"/>
      <c r="Z1417" s="99"/>
      <c r="AA1417" s="99"/>
      <c r="AB1417" s="99"/>
      <c r="AC1417" s="99"/>
      <c r="AD1417" s="99"/>
      <c r="AE1417" s="99"/>
      <c r="AF1417" s="99"/>
      <c r="AG1417" s="99"/>
      <c r="AH1417" s="99"/>
      <c r="AI1417" s="99"/>
      <c r="AJ1417" s="99"/>
      <c r="AK1417" s="99"/>
      <c r="AL1417" s="99"/>
      <c r="AM1417" s="99"/>
      <c r="AN1417" s="99"/>
      <c r="AO1417" s="99"/>
      <c r="AP1417" s="99"/>
      <c r="AQ1417" s="99"/>
      <c r="AR1417" s="99"/>
      <c r="AS1417" s="99"/>
      <c r="AT1417" s="99"/>
      <c r="AU1417" s="99"/>
      <c r="AV1417" s="99"/>
      <c r="AW1417" s="99"/>
      <c r="AX1417" s="99"/>
      <c r="AY1417" s="99"/>
      <c r="AZ1417" s="99"/>
      <c r="BA1417" s="99"/>
      <c r="BB1417" s="99"/>
      <c r="BC1417" s="99"/>
      <c r="BD1417" s="99"/>
      <c r="BE1417" s="99"/>
      <c r="BF1417" s="99"/>
    </row>
    <row r="1418" spans="1:58" x14ac:dyDescent="0.25">
      <c r="A1418" s="24"/>
      <c r="B1418" s="24"/>
      <c r="C1418" s="23"/>
      <c r="D1418" s="42"/>
      <c r="E1418" s="23"/>
      <c r="G1418" s="108"/>
      <c r="H1418" s="108"/>
      <c r="I1418" s="108"/>
      <c r="J1418" s="104"/>
      <c r="K1418" s="99"/>
      <c r="L1418" s="99"/>
      <c r="M1418" s="99"/>
      <c r="N1418" s="99"/>
      <c r="O1418" s="99"/>
      <c r="P1418" s="99"/>
      <c r="Q1418" s="99"/>
      <c r="R1418" s="99"/>
      <c r="S1418" s="99"/>
      <c r="T1418" s="99"/>
      <c r="U1418" s="99"/>
      <c r="V1418" s="99"/>
      <c r="W1418" s="99"/>
      <c r="X1418" s="99"/>
      <c r="Y1418" s="99"/>
      <c r="Z1418" s="99"/>
      <c r="AA1418" s="99"/>
      <c r="AB1418" s="99"/>
      <c r="AC1418" s="99"/>
      <c r="AD1418" s="99"/>
      <c r="AE1418" s="99"/>
      <c r="AF1418" s="99"/>
      <c r="AG1418" s="99"/>
      <c r="AH1418" s="99"/>
      <c r="AI1418" s="99"/>
      <c r="AJ1418" s="99"/>
      <c r="AK1418" s="99"/>
      <c r="AL1418" s="99"/>
      <c r="AM1418" s="99"/>
      <c r="AN1418" s="99"/>
      <c r="AO1418" s="99"/>
      <c r="AP1418" s="99"/>
      <c r="AQ1418" s="99"/>
      <c r="AR1418" s="99"/>
      <c r="AS1418" s="99"/>
      <c r="AT1418" s="99"/>
      <c r="AU1418" s="99"/>
      <c r="AV1418" s="99"/>
      <c r="AW1418" s="99"/>
      <c r="AX1418" s="99"/>
      <c r="AY1418" s="99"/>
      <c r="AZ1418" s="99"/>
      <c r="BA1418" s="99"/>
      <c r="BB1418" s="99"/>
      <c r="BC1418" s="99"/>
      <c r="BD1418" s="99"/>
      <c r="BE1418" s="99"/>
      <c r="BF1418" s="99"/>
    </row>
    <row r="1419" spans="1:58" x14ac:dyDescent="0.25">
      <c r="A1419" s="24"/>
      <c r="B1419" s="24"/>
      <c r="C1419" s="23"/>
      <c r="D1419" s="42"/>
      <c r="E1419" s="23"/>
      <c r="G1419" s="108"/>
      <c r="H1419" s="108"/>
      <c r="I1419" s="108"/>
      <c r="J1419" s="104"/>
      <c r="K1419" s="99"/>
      <c r="L1419" s="99"/>
      <c r="M1419" s="99"/>
      <c r="N1419" s="99"/>
      <c r="O1419" s="99"/>
      <c r="P1419" s="99"/>
      <c r="Q1419" s="99"/>
      <c r="R1419" s="99"/>
      <c r="S1419" s="99"/>
      <c r="T1419" s="99"/>
      <c r="U1419" s="99"/>
      <c r="V1419" s="99"/>
      <c r="W1419" s="99"/>
      <c r="X1419" s="99"/>
      <c r="Y1419" s="99"/>
      <c r="Z1419" s="99"/>
      <c r="AA1419" s="99"/>
      <c r="AB1419" s="99"/>
      <c r="AC1419" s="99"/>
      <c r="AD1419" s="99"/>
      <c r="AE1419" s="99"/>
      <c r="AF1419" s="99"/>
      <c r="AG1419" s="99"/>
      <c r="AH1419" s="99"/>
      <c r="AI1419" s="99"/>
      <c r="AJ1419" s="99"/>
      <c r="AK1419" s="99"/>
      <c r="AL1419" s="99"/>
      <c r="AM1419" s="99"/>
      <c r="AN1419" s="99"/>
      <c r="AO1419" s="99"/>
      <c r="AP1419" s="99"/>
      <c r="AQ1419" s="99"/>
      <c r="AR1419" s="99"/>
      <c r="AS1419" s="99"/>
      <c r="AT1419" s="99"/>
      <c r="AU1419" s="99"/>
      <c r="AV1419" s="99"/>
      <c r="AW1419" s="99"/>
      <c r="AX1419" s="99"/>
      <c r="AY1419" s="99"/>
      <c r="AZ1419" s="99"/>
      <c r="BA1419" s="99"/>
      <c r="BB1419" s="99"/>
      <c r="BC1419" s="99"/>
      <c r="BD1419" s="99"/>
      <c r="BE1419" s="99"/>
      <c r="BF1419" s="99"/>
    </row>
    <row r="1420" spans="1:58" x14ac:dyDescent="0.25">
      <c r="A1420" s="24"/>
      <c r="B1420" s="24"/>
      <c r="C1420" s="23"/>
      <c r="D1420" s="42"/>
      <c r="E1420" s="23"/>
      <c r="G1420" s="108"/>
      <c r="H1420" s="108"/>
      <c r="I1420" s="108"/>
      <c r="J1420" s="104"/>
      <c r="K1420" s="99"/>
      <c r="L1420" s="99"/>
      <c r="M1420" s="99"/>
      <c r="N1420" s="99"/>
      <c r="O1420" s="99"/>
      <c r="P1420" s="99"/>
      <c r="Q1420" s="99"/>
      <c r="R1420" s="99"/>
      <c r="S1420" s="99"/>
      <c r="T1420" s="99"/>
      <c r="U1420" s="99"/>
      <c r="V1420" s="99"/>
      <c r="W1420" s="99"/>
      <c r="X1420" s="99"/>
      <c r="Y1420" s="99"/>
      <c r="Z1420" s="99"/>
      <c r="AA1420" s="99"/>
      <c r="AB1420" s="99"/>
      <c r="AC1420" s="99"/>
      <c r="AD1420" s="99"/>
      <c r="AE1420" s="99"/>
      <c r="AF1420" s="99"/>
      <c r="AG1420" s="99"/>
      <c r="AH1420" s="99"/>
      <c r="AI1420" s="99"/>
      <c r="AJ1420" s="99"/>
      <c r="AK1420" s="99"/>
      <c r="AL1420" s="99"/>
      <c r="AM1420" s="99"/>
      <c r="AN1420" s="99"/>
      <c r="AO1420" s="99"/>
      <c r="AP1420" s="99"/>
      <c r="AQ1420" s="99"/>
      <c r="AR1420" s="99"/>
      <c r="AS1420" s="99"/>
      <c r="AT1420" s="99"/>
      <c r="AU1420" s="99"/>
      <c r="AV1420" s="99"/>
      <c r="AW1420" s="99"/>
      <c r="AX1420" s="99"/>
      <c r="AY1420" s="99"/>
      <c r="AZ1420" s="99"/>
      <c r="BA1420" s="99"/>
      <c r="BB1420" s="99"/>
      <c r="BC1420" s="99"/>
      <c r="BD1420" s="99"/>
      <c r="BE1420" s="99"/>
      <c r="BF1420" s="99"/>
    </row>
    <row r="1421" spans="1:58" x14ac:dyDescent="0.25">
      <c r="A1421" s="24"/>
      <c r="B1421" s="24"/>
      <c r="C1421" s="23"/>
      <c r="D1421" s="42"/>
      <c r="E1421" s="23"/>
      <c r="G1421" s="108"/>
      <c r="H1421" s="108"/>
      <c r="I1421" s="108"/>
      <c r="J1421" s="104"/>
      <c r="K1421" s="99"/>
      <c r="L1421" s="99"/>
      <c r="M1421" s="99"/>
      <c r="N1421" s="99"/>
      <c r="O1421" s="99"/>
      <c r="P1421" s="99"/>
      <c r="Q1421" s="99"/>
      <c r="R1421" s="99"/>
      <c r="S1421" s="99"/>
      <c r="T1421" s="99"/>
      <c r="U1421" s="99"/>
      <c r="V1421" s="99"/>
      <c r="W1421" s="99"/>
      <c r="X1421" s="99"/>
      <c r="Y1421" s="99"/>
      <c r="Z1421" s="99"/>
      <c r="AA1421" s="99"/>
      <c r="AB1421" s="99"/>
      <c r="AC1421" s="99"/>
      <c r="AD1421" s="99"/>
      <c r="AE1421" s="99"/>
      <c r="AF1421" s="99"/>
      <c r="AG1421" s="99"/>
      <c r="AH1421" s="99"/>
      <c r="AI1421" s="99"/>
      <c r="AJ1421" s="99"/>
      <c r="AK1421" s="99"/>
      <c r="AL1421" s="99"/>
      <c r="AM1421" s="99"/>
      <c r="AN1421" s="99"/>
      <c r="AO1421" s="99"/>
      <c r="AP1421" s="99"/>
      <c r="AQ1421" s="99"/>
      <c r="AR1421" s="99"/>
      <c r="AS1421" s="99"/>
      <c r="AT1421" s="99"/>
      <c r="AU1421" s="99"/>
      <c r="AV1421" s="99"/>
      <c r="AW1421" s="99"/>
      <c r="AX1421" s="99"/>
      <c r="AY1421" s="99"/>
      <c r="AZ1421" s="99"/>
      <c r="BA1421" s="99"/>
      <c r="BB1421" s="99"/>
      <c r="BC1421" s="99"/>
      <c r="BD1421" s="99"/>
      <c r="BE1421" s="99"/>
      <c r="BF1421" s="99"/>
    </row>
    <row r="1422" spans="1:58" x14ac:dyDescent="0.25">
      <c r="A1422" s="24"/>
      <c r="B1422" s="24"/>
      <c r="C1422" s="23"/>
      <c r="D1422" s="42"/>
      <c r="E1422" s="23"/>
      <c r="G1422" s="108"/>
      <c r="H1422" s="108"/>
      <c r="I1422" s="108"/>
      <c r="J1422" s="104"/>
      <c r="K1422" s="99"/>
      <c r="L1422" s="99"/>
      <c r="M1422" s="99"/>
      <c r="N1422" s="99"/>
      <c r="O1422" s="99"/>
      <c r="P1422" s="99"/>
      <c r="Q1422" s="99"/>
      <c r="R1422" s="99"/>
      <c r="S1422" s="99"/>
      <c r="T1422" s="99"/>
      <c r="U1422" s="99"/>
      <c r="V1422" s="99"/>
      <c r="W1422" s="99"/>
      <c r="X1422" s="99"/>
      <c r="Y1422" s="99"/>
      <c r="Z1422" s="99"/>
      <c r="AA1422" s="99"/>
      <c r="AB1422" s="99"/>
      <c r="AC1422" s="99"/>
      <c r="AD1422" s="99"/>
      <c r="AE1422" s="99"/>
      <c r="AF1422" s="99"/>
      <c r="AG1422" s="99"/>
      <c r="AH1422" s="99"/>
      <c r="AI1422" s="99"/>
      <c r="AJ1422" s="99"/>
      <c r="AK1422" s="99"/>
      <c r="AL1422" s="99"/>
      <c r="AM1422" s="99"/>
      <c r="AN1422" s="99"/>
      <c r="AO1422" s="99"/>
      <c r="AP1422" s="99"/>
      <c r="AQ1422" s="99"/>
      <c r="AR1422" s="99"/>
      <c r="AS1422" s="99"/>
      <c r="AT1422" s="99"/>
      <c r="AU1422" s="99"/>
      <c r="AV1422" s="99"/>
      <c r="AW1422" s="99"/>
      <c r="AX1422" s="99"/>
      <c r="AY1422" s="99"/>
      <c r="AZ1422" s="99"/>
      <c r="BA1422" s="99"/>
      <c r="BB1422" s="99"/>
      <c r="BC1422" s="99"/>
      <c r="BD1422" s="99"/>
      <c r="BE1422" s="99"/>
      <c r="BF1422" s="99"/>
    </row>
    <row r="1423" spans="1:58" x14ac:dyDescent="0.25">
      <c r="A1423" s="24"/>
      <c r="B1423" s="24"/>
      <c r="C1423" s="23"/>
      <c r="D1423" s="42"/>
      <c r="E1423" s="23"/>
      <c r="G1423" s="108"/>
      <c r="H1423" s="108"/>
      <c r="I1423" s="108"/>
      <c r="J1423" s="104"/>
      <c r="K1423" s="99"/>
      <c r="L1423" s="99"/>
      <c r="M1423" s="99"/>
      <c r="N1423" s="99"/>
      <c r="O1423" s="99"/>
      <c r="P1423" s="99"/>
      <c r="Q1423" s="99"/>
      <c r="R1423" s="99"/>
      <c r="S1423" s="99"/>
      <c r="T1423" s="99"/>
      <c r="U1423" s="99"/>
      <c r="V1423" s="99"/>
      <c r="W1423" s="99"/>
      <c r="X1423" s="99"/>
      <c r="Y1423" s="99"/>
      <c r="Z1423" s="99"/>
      <c r="AA1423" s="99"/>
      <c r="AB1423" s="99"/>
      <c r="AC1423" s="99"/>
      <c r="AD1423" s="99"/>
      <c r="AE1423" s="99"/>
      <c r="AF1423" s="99"/>
      <c r="AG1423" s="99"/>
      <c r="AH1423" s="99"/>
      <c r="AI1423" s="99"/>
      <c r="AJ1423" s="99"/>
      <c r="AK1423" s="99"/>
      <c r="AL1423" s="99"/>
      <c r="AM1423" s="99"/>
      <c r="AN1423" s="99"/>
      <c r="AO1423" s="99"/>
      <c r="AP1423" s="99"/>
      <c r="AQ1423" s="99"/>
      <c r="AR1423" s="99"/>
      <c r="AS1423" s="99"/>
      <c r="AT1423" s="99"/>
      <c r="AU1423" s="99"/>
      <c r="AV1423" s="99"/>
      <c r="AW1423" s="99"/>
      <c r="AX1423" s="99"/>
      <c r="AY1423" s="99"/>
      <c r="AZ1423" s="99"/>
      <c r="BA1423" s="99"/>
      <c r="BB1423" s="99"/>
      <c r="BC1423" s="99"/>
      <c r="BD1423" s="99"/>
      <c r="BE1423" s="99"/>
      <c r="BF1423" s="99"/>
    </row>
    <row r="1424" spans="1:58" x14ac:dyDescent="0.25">
      <c r="A1424" s="24"/>
      <c r="B1424" s="24"/>
      <c r="C1424" s="23"/>
      <c r="D1424" s="42"/>
      <c r="E1424" s="23"/>
      <c r="G1424" s="108"/>
      <c r="H1424" s="108"/>
      <c r="I1424" s="108"/>
      <c r="J1424" s="104"/>
      <c r="K1424" s="99"/>
      <c r="L1424" s="99"/>
      <c r="M1424" s="99"/>
      <c r="N1424" s="99"/>
      <c r="O1424" s="99"/>
      <c r="P1424" s="99"/>
      <c r="Q1424" s="99"/>
      <c r="R1424" s="99"/>
      <c r="S1424" s="99"/>
      <c r="T1424" s="99"/>
      <c r="U1424" s="99"/>
      <c r="V1424" s="99"/>
      <c r="W1424" s="99"/>
      <c r="X1424" s="99"/>
      <c r="Y1424" s="99"/>
      <c r="Z1424" s="99"/>
      <c r="AA1424" s="99"/>
      <c r="AB1424" s="99"/>
      <c r="AC1424" s="99"/>
      <c r="AD1424" s="99"/>
      <c r="AE1424" s="99"/>
      <c r="AF1424" s="99"/>
      <c r="AG1424" s="99"/>
      <c r="AH1424" s="99"/>
      <c r="AI1424" s="99"/>
      <c r="AJ1424" s="99"/>
      <c r="AK1424" s="99"/>
      <c r="AL1424" s="99"/>
      <c r="AM1424" s="99"/>
      <c r="AN1424" s="99"/>
      <c r="AO1424" s="99"/>
      <c r="AP1424" s="99"/>
      <c r="AQ1424" s="99"/>
      <c r="AR1424" s="99"/>
      <c r="AS1424" s="99"/>
      <c r="AT1424" s="99"/>
      <c r="AU1424" s="99"/>
      <c r="AV1424" s="99"/>
      <c r="AW1424" s="99"/>
      <c r="AX1424" s="99"/>
      <c r="AY1424" s="99"/>
      <c r="AZ1424" s="99"/>
      <c r="BA1424" s="99"/>
      <c r="BB1424" s="99"/>
      <c r="BC1424" s="99"/>
      <c r="BD1424" s="99"/>
      <c r="BE1424" s="99"/>
      <c r="BF1424" s="99"/>
    </row>
    <row r="1425" spans="1:58" x14ac:dyDescent="0.25">
      <c r="A1425" s="24"/>
      <c r="B1425" s="24"/>
      <c r="C1425" s="23"/>
      <c r="D1425" s="42"/>
      <c r="E1425" s="23"/>
      <c r="G1425" s="108"/>
      <c r="H1425" s="108"/>
      <c r="I1425" s="108"/>
      <c r="J1425" s="104"/>
      <c r="K1425" s="99"/>
      <c r="L1425" s="99"/>
      <c r="M1425" s="99"/>
      <c r="N1425" s="99"/>
      <c r="O1425" s="99"/>
      <c r="P1425" s="99"/>
      <c r="Q1425" s="99"/>
      <c r="R1425" s="99"/>
      <c r="S1425" s="99"/>
      <c r="T1425" s="99"/>
      <c r="U1425" s="99"/>
      <c r="V1425" s="99"/>
      <c r="W1425" s="99"/>
      <c r="X1425" s="99"/>
      <c r="Y1425" s="99"/>
      <c r="Z1425" s="99"/>
      <c r="AA1425" s="99"/>
      <c r="AB1425" s="99"/>
      <c r="AC1425" s="99"/>
      <c r="AD1425" s="99"/>
      <c r="AE1425" s="99"/>
      <c r="AF1425" s="99"/>
      <c r="AG1425" s="99"/>
      <c r="AH1425" s="99"/>
      <c r="AI1425" s="99"/>
      <c r="AJ1425" s="99"/>
      <c r="AK1425" s="99"/>
      <c r="AL1425" s="99"/>
      <c r="AM1425" s="99"/>
      <c r="AN1425" s="99"/>
      <c r="AO1425" s="99"/>
      <c r="AP1425" s="99"/>
      <c r="AQ1425" s="99"/>
      <c r="AR1425" s="99"/>
      <c r="AS1425" s="99"/>
      <c r="AT1425" s="99"/>
      <c r="AU1425" s="99"/>
      <c r="AV1425" s="99"/>
      <c r="AW1425" s="99"/>
      <c r="AX1425" s="99"/>
      <c r="AY1425" s="99"/>
      <c r="AZ1425" s="99"/>
      <c r="BA1425" s="99"/>
      <c r="BB1425" s="99"/>
      <c r="BC1425" s="99"/>
      <c r="BD1425" s="99"/>
      <c r="BE1425" s="99"/>
      <c r="BF1425" s="99"/>
    </row>
    <row r="1426" spans="1:58" x14ac:dyDescent="0.25">
      <c r="A1426" s="24"/>
      <c r="B1426" s="24"/>
      <c r="C1426" s="23"/>
      <c r="D1426" s="42"/>
      <c r="E1426" s="23"/>
      <c r="G1426" s="108"/>
      <c r="H1426" s="108"/>
      <c r="I1426" s="108"/>
      <c r="J1426" s="104"/>
      <c r="K1426" s="99"/>
      <c r="L1426" s="99"/>
      <c r="M1426" s="99"/>
      <c r="N1426" s="99"/>
      <c r="O1426" s="99"/>
      <c r="P1426" s="99"/>
      <c r="Q1426" s="99"/>
      <c r="R1426" s="99"/>
      <c r="S1426" s="99"/>
      <c r="T1426" s="99"/>
      <c r="U1426" s="99"/>
      <c r="V1426" s="99"/>
      <c r="W1426" s="99"/>
      <c r="X1426" s="99"/>
      <c r="Y1426" s="99"/>
      <c r="Z1426" s="99"/>
      <c r="AA1426" s="99"/>
      <c r="AB1426" s="99"/>
      <c r="AC1426" s="99"/>
      <c r="AD1426" s="99"/>
      <c r="AE1426" s="99"/>
      <c r="AF1426" s="99"/>
      <c r="AG1426" s="99"/>
      <c r="AH1426" s="99"/>
      <c r="AI1426" s="99"/>
      <c r="AJ1426" s="99"/>
      <c r="AK1426" s="99"/>
      <c r="AL1426" s="99"/>
      <c r="AM1426" s="99"/>
      <c r="AN1426" s="99"/>
      <c r="AO1426" s="99"/>
      <c r="AP1426" s="99"/>
      <c r="AQ1426" s="99"/>
      <c r="AR1426" s="99"/>
      <c r="AS1426" s="99"/>
      <c r="AT1426" s="99"/>
      <c r="AU1426" s="99"/>
      <c r="AV1426" s="99"/>
      <c r="AW1426" s="99"/>
      <c r="AX1426" s="99"/>
      <c r="AY1426" s="99"/>
      <c r="AZ1426" s="99"/>
      <c r="BA1426" s="99"/>
      <c r="BB1426" s="99"/>
      <c r="BC1426" s="99"/>
      <c r="BD1426" s="99"/>
      <c r="BE1426" s="99"/>
      <c r="BF1426" s="99"/>
    </row>
    <row r="1427" spans="1:58" x14ac:dyDescent="0.25">
      <c r="A1427" s="24"/>
      <c r="B1427" s="24"/>
      <c r="C1427" s="23"/>
      <c r="D1427" s="42"/>
      <c r="E1427" s="23"/>
      <c r="G1427" s="108"/>
      <c r="H1427" s="108"/>
      <c r="I1427" s="108"/>
      <c r="J1427" s="104"/>
      <c r="K1427" s="99"/>
      <c r="L1427" s="99"/>
      <c r="M1427" s="99"/>
      <c r="N1427" s="99"/>
      <c r="O1427" s="99"/>
      <c r="P1427" s="99"/>
      <c r="Q1427" s="99"/>
      <c r="R1427" s="99"/>
      <c r="S1427" s="99"/>
      <c r="T1427" s="99"/>
      <c r="U1427" s="99"/>
      <c r="V1427" s="99"/>
      <c r="W1427" s="99"/>
      <c r="X1427" s="99"/>
      <c r="Y1427" s="99"/>
      <c r="Z1427" s="99"/>
      <c r="AA1427" s="99"/>
      <c r="AB1427" s="99"/>
      <c r="AC1427" s="99"/>
      <c r="AD1427" s="99"/>
      <c r="AE1427" s="99"/>
      <c r="AF1427" s="99"/>
      <c r="AG1427" s="99"/>
      <c r="AH1427" s="99"/>
      <c r="AI1427" s="99"/>
      <c r="AJ1427" s="99"/>
      <c r="AK1427" s="99"/>
      <c r="AL1427" s="99"/>
      <c r="AM1427" s="99"/>
      <c r="AN1427" s="99"/>
      <c r="AO1427" s="99"/>
      <c r="AP1427" s="99"/>
      <c r="AQ1427" s="99"/>
      <c r="AR1427" s="99"/>
      <c r="AS1427" s="99"/>
      <c r="AT1427" s="99"/>
      <c r="AU1427" s="99"/>
      <c r="AV1427" s="99"/>
      <c r="AW1427" s="99"/>
      <c r="AX1427" s="99"/>
      <c r="AY1427" s="99"/>
      <c r="AZ1427" s="99"/>
      <c r="BA1427" s="99"/>
      <c r="BB1427" s="99"/>
      <c r="BC1427" s="99"/>
      <c r="BD1427" s="99"/>
      <c r="BE1427" s="99"/>
      <c r="BF1427" s="99"/>
    </row>
    <row r="1428" spans="1:58" x14ac:dyDescent="0.25">
      <c r="A1428" s="24"/>
      <c r="B1428" s="24"/>
      <c r="C1428" s="23"/>
      <c r="D1428" s="42"/>
      <c r="E1428" s="23"/>
      <c r="G1428" s="108"/>
      <c r="H1428" s="108"/>
      <c r="I1428" s="108"/>
      <c r="J1428" s="104"/>
      <c r="K1428" s="99"/>
      <c r="L1428" s="99"/>
      <c r="M1428" s="99"/>
      <c r="N1428" s="99"/>
      <c r="O1428" s="99"/>
      <c r="P1428" s="99"/>
      <c r="Q1428" s="99"/>
      <c r="R1428" s="99"/>
      <c r="S1428" s="99"/>
      <c r="T1428" s="99"/>
      <c r="U1428" s="99"/>
      <c r="V1428" s="99"/>
      <c r="W1428" s="99"/>
      <c r="X1428" s="99"/>
      <c r="Y1428" s="99"/>
      <c r="Z1428" s="99"/>
      <c r="AA1428" s="99"/>
      <c r="AB1428" s="99"/>
      <c r="AC1428" s="99"/>
      <c r="AD1428" s="99"/>
      <c r="AE1428" s="99"/>
      <c r="AF1428" s="99"/>
      <c r="AG1428" s="99"/>
      <c r="AH1428" s="99"/>
      <c r="AI1428" s="99"/>
      <c r="AJ1428" s="99"/>
      <c r="AK1428" s="99"/>
      <c r="AL1428" s="99"/>
      <c r="AM1428" s="99"/>
      <c r="AN1428" s="99"/>
      <c r="AO1428" s="99"/>
      <c r="AP1428" s="99"/>
      <c r="AQ1428" s="99"/>
      <c r="AR1428" s="99"/>
      <c r="AS1428" s="99"/>
      <c r="AT1428" s="99"/>
      <c r="AU1428" s="99"/>
      <c r="AV1428" s="99"/>
      <c r="AW1428" s="99"/>
      <c r="AX1428" s="99"/>
      <c r="AY1428" s="99"/>
      <c r="AZ1428" s="99"/>
      <c r="BA1428" s="99"/>
      <c r="BB1428" s="99"/>
      <c r="BC1428" s="99"/>
      <c r="BD1428" s="99"/>
      <c r="BE1428" s="99"/>
      <c r="BF1428" s="99"/>
    </row>
    <row r="1429" spans="1:58" x14ac:dyDescent="0.25">
      <c r="A1429" s="24"/>
      <c r="B1429" s="24"/>
      <c r="C1429" s="23"/>
      <c r="D1429" s="42"/>
      <c r="E1429" s="23"/>
      <c r="G1429" s="108"/>
      <c r="H1429" s="108"/>
      <c r="I1429" s="108"/>
      <c r="J1429" s="104"/>
      <c r="K1429" s="99"/>
      <c r="L1429" s="99"/>
      <c r="M1429" s="99"/>
      <c r="N1429" s="99"/>
      <c r="O1429" s="99"/>
      <c r="P1429" s="99"/>
      <c r="Q1429" s="99"/>
      <c r="R1429" s="99"/>
      <c r="S1429" s="99"/>
      <c r="T1429" s="99"/>
      <c r="U1429" s="99"/>
      <c r="V1429" s="99"/>
      <c r="W1429" s="99"/>
      <c r="X1429" s="99"/>
      <c r="Y1429" s="99"/>
      <c r="Z1429" s="99"/>
      <c r="AA1429" s="99"/>
      <c r="AB1429" s="99"/>
      <c r="AC1429" s="99"/>
      <c r="AD1429" s="99"/>
      <c r="AE1429" s="99"/>
      <c r="AF1429" s="99"/>
      <c r="AG1429" s="99"/>
      <c r="AH1429" s="99"/>
      <c r="AI1429" s="99"/>
      <c r="AJ1429" s="99"/>
      <c r="AK1429" s="99"/>
      <c r="AL1429" s="99"/>
      <c r="AM1429" s="99"/>
      <c r="AN1429" s="99"/>
      <c r="AO1429" s="99"/>
      <c r="AP1429" s="99"/>
      <c r="AQ1429" s="99"/>
      <c r="AR1429" s="99"/>
      <c r="AS1429" s="99"/>
      <c r="AT1429" s="99"/>
      <c r="AU1429" s="99"/>
      <c r="AV1429" s="99"/>
      <c r="AW1429" s="99"/>
      <c r="AX1429" s="99"/>
      <c r="AY1429" s="99"/>
      <c r="AZ1429" s="99"/>
      <c r="BA1429" s="99"/>
      <c r="BB1429" s="99"/>
      <c r="BC1429" s="99"/>
      <c r="BD1429" s="99"/>
      <c r="BE1429" s="99"/>
      <c r="BF1429" s="99"/>
    </row>
    <row r="1430" spans="1:58" x14ac:dyDescent="0.25">
      <c r="A1430" s="24"/>
      <c r="B1430" s="24"/>
      <c r="C1430" s="23"/>
      <c r="D1430" s="42"/>
      <c r="E1430" s="23"/>
      <c r="G1430" s="108"/>
      <c r="H1430" s="108"/>
      <c r="I1430" s="108"/>
      <c r="J1430" s="104"/>
      <c r="K1430" s="99"/>
      <c r="L1430" s="99"/>
      <c r="M1430" s="99"/>
      <c r="N1430" s="99"/>
      <c r="O1430" s="99"/>
      <c r="P1430" s="99"/>
      <c r="Q1430" s="99"/>
      <c r="R1430" s="99"/>
      <c r="S1430" s="99"/>
      <c r="T1430" s="99"/>
      <c r="U1430" s="99"/>
      <c r="V1430" s="99"/>
      <c r="W1430" s="99"/>
      <c r="X1430" s="99"/>
      <c r="Y1430" s="99"/>
      <c r="Z1430" s="99"/>
      <c r="AA1430" s="99"/>
      <c r="AB1430" s="99"/>
      <c r="AC1430" s="99"/>
      <c r="AD1430" s="99"/>
      <c r="AE1430" s="99"/>
      <c r="AF1430" s="99"/>
      <c r="AG1430" s="99"/>
      <c r="AH1430" s="99"/>
      <c r="AI1430" s="99"/>
      <c r="AJ1430" s="99"/>
      <c r="AK1430" s="99"/>
      <c r="AL1430" s="99"/>
      <c r="AM1430" s="99"/>
      <c r="AN1430" s="99"/>
      <c r="AO1430" s="99"/>
      <c r="AP1430" s="99"/>
      <c r="AQ1430" s="99"/>
      <c r="AR1430" s="99"/>
      <c r="AS1430" s="99"/>
      <c r="AT1430" s="99"/>
      <c r="AU1430" s="99"/>
      <c r="AV1430" s="99"/>
      <c r="AW1430" s="99"/>
      <c r="AX1430" s="99"/>
      <c r="AY1430" s="99"/>
      <c r="AZ1430" s="99"/>
      <c r="BA1430" s="99"/>
      <c r="BB1430" s="99"/>
      <c r="BC1430" s="99"/>
      <c r="BD1430" s="99"/>
      <c r="BE1430" s="99"/>
      <c r="BF1430" s="99"/>
    </row>
    <row r="1431" spans="1:58" x14ac:dyDescent="0.25">
      <c r="A1431" s="24"/>
      <c r="B1431" s="24"/>
      <c r="C1431" s="23"/>
      <c r="D1431" s="42"/>
      <c r="E1431" s="23"/>
      <c r="G1431" s="108"/>
      <c r="H1431" s="108"/>
      <c r="I1431" s="108"/>
      <c r="J1431" s="104"/>
      <c r="K1431" s="99"/>
      <c r="L1431" s="99"/>
      <c r="M1431" s="99"/>
      <c r="N1431" s="99"/>
      <c r="O1431" s="99"/>
      <c r="P1431" s="99"/>
      <c r="Q1431" s="99"/>
      <c r="R1431" s="99"/>
      <c r="S1431" s="99"/>
      <c r="T1431" s="99"/>
      <c r="U1431" s="99"/>
      <c r="V1431" s="99"/>
      <c r="W1431" s="99"/>
      <c r="X1431" s="99"/>
      <c r="Y1431" s="99"/>
      <c r="Z1431" s="99"/>
      <c r="AA1431" s="99"/>
      <c r="AB1431" s="99"/>
      <c r="AC1431" s="99"/>
      <c r="AD1431" s="99"/>
      <c r="AE1431" s="99"/>
      <c r="AF1431" s="99"/>
      <c r="AG1431" s="99"/>
      <c r="AH1431" s="99"/>
      <c r="AI1431" s="99"/>
      <c r="AJ1431" s="99"/>
      <c r="AK1431" s="99"/>
      <c r="AL1431" s="99"/>
      <c r="AM1431" s="99"/>
      <c r="AN1431" s="99"/>
      <c r="AO1431" s="99"/>
      <c r="AP1431" s="99"/>
      <c r="AQ1431" s="99"/>
      <c r="AR1431" s="99"/>
      <c r="AS1431" s="99"/>
      <c r="AT1431" s="99"/>
      <c r="AU1431" s="99"/>
      <c r="AV1431" s="99"/>
      <c r="AW1431" s="99"/>
      <c r="AX1431" s="99"/>
      <c r="AY1431" s="99"/>
      <c r="AZ1431" s="99"/>
      <c r="BA1431" s="99"/>
      <c r="BB1431" s="99"/>
      <c r="BC1431" s="99"/>
      <c r="BD1431" s="99"/>
      <c r="BE1431" s="99"/>
      <c r="BF1431" s="99"/>
    </row>
    <row r="1432" spans="1:58" x14ac:dyDescent="0.25">
      <c r="A1432" s="24"/>
      <c r="B1432" s="24"/>
      <c r="C1432" s="23"/>
      <c r="D1432" s="42"/>
      <c r="E1432" s="23"/>
      <c r="G1432" s="108"/>
      <c r="H1432" s="108"/>
      <c r="I1432" s="108"/>
      <c r="J1432" s="104"/>
      <c r="K1432" s="99"/>
      <c r="L1432" s="99"/>
      <c r="M1432" s="99"/>
      <c r="N1432" s="99"/>
      <c r="O1432" s="99"/>
      <c r="P1432" s="99"/>
      <c r="Q1432" s="99"/>
      <c r="R1432" s="99"/>
      <c r="S1432" s="99"/>
      <c r="T1432" s="99"/>
      <c r="U1432" s="99"/>
      <c r="V1432" s="99"/>
      <c r="W1432" s="99"/>
      <c r="X1432" s="99"/>
      <c r="Y1432" s="99"/>
      <c r="Z1432" s="99"/>
      <c r="AA1432" s="99"/>
      <c r="AB1432" s="99"/>
      <c r="AC1432" s="99"/>
      <c r="AD1432" s="99"/>
      <c r="AE1432" s="99"/>
      <c r="AF1432" s="99"/>
      <c r="AG1432" s="99"/>
      <c r="AH1432" s="99"/>
      <c r="AI1432" s="99"/>
      <c r="AJ1432" s="99"/>
      <c r="AK1432" s="99"/>
      <c r="AL1432" s="99"/>
      <c r="AM1432" s="99"/>
      <c r="AN1432" s="99"/>
      <c r="AO1432" s="99"/>
      <c r="AP1432" s="99"/>
      <c r="AQ1432" s="99"/>
      <c r="AR1432" s="99"/>
      <c r="AS1432" s="99"/>
      <c r="AT1432" s="99"/>
      <c r="AU1432" s="99"/>
      <c r="AV1432" s="99"/>
      <c r="AW1432" s="99"/>
      <c r="AX1432" s="99"/>
      <c r="AY1432" s="99"/>
      <c r="AZ1432" s="99"/>
      <c r="BA1432" s="99"/>
      <c r="BB1432" s="99"/>
      <c r="BC1432" s="99"/>
      <c r="BD1432" s="99"/>
      <c r="BE1432" s="99"/>
      <c r="BF1432" s="99"/>
    </row>
    <row r="1433" spans="1:58" x14ac:dyDescent="0.25">
      <c r="A1433" s="24"/>
      <c r="B1433" s="24"/>
      <c r="C1433" s="23"/>
      <c r="D1433" s="42"/>
      <c r="E1433" s="23"/>
      <c r="G1433" s="108"/>
      <c r="H1433" s="108"/>
      <c r="I1433" s="108"/>
      <c r="J1433" s="104"/>
      <c r="K1433" s="99"/>
      <c r="L1433" s="99"/>
      <c r="M1433" s="99"/>
      <c r="N1433" s="99"/>
      <c r="O1433" s="99"/>
      <c r="P1433" s="99"/>
      <c r="Q1433" s="99"/>
      <c r="R1433" s="99"/>
      <c r="S1433" s="99"/>
      <c r="T1433" s="99"/>
      <c r="U1433" s="99"/>
      <c r="V1433" s="99"/>
      <c r="W1433" s="99"/>
      <c r="X1433" s="99"/>
      <c r="Y1433" s="99"/>
      <c r="Z1433" s="99"/>
      <c r="AA1433" s="99"/>
      <c r="AB1433" s="99"/>
      <c r="AC1433" s="99"/>
      <c r="AD1433" s="99"/>
      <c r="AE1433" s="99"/>
      <c r="AF1433" s="99"/>
      <c r="AG1433" s="99"/>
      <c r="AH1433" s="99"/>
      <c r="AI1433" s="99"/>
      <c r="AJ1433" s="99"/>
      <c r="AK1433" s="99"/>
      <c r="AL1433" s="99"/>
      <c r="AM1433" s="99"/>
      <c r="AN1433" s="99"/>
      <c r="AO1433" s="99"/>
      <c r="AP1433" s="99"/>
      <c r="AQ1433" s="99"/>
      <c r="AR1433" s="99"/>
      <c r="AS1433" s="99"/>
      <c r="AT1433" s="99"/>
      <c r="AU1433" s="99"/>
      <c r="AV1433" s="99"/>
      <c r="AW1433" s="99"/>
      <c r="AX1433" s="99"/>
      <c r="AY1433" s="99"/>
      <c r="AZ1433" s="99"/>
      <c r="BA1433" s="99"/>
      <c r="BB1433" s="99"/>
      <c r="BC1433" s="99"/>
      <c r="BD1433" s="99"/>
      <c r="BE1433" s="99"/>
      <c r="BF1433" s="99"/>
    </row>
    <row r="1434" spans="1:58" x14ac:dyDescent="0.25">
      <c r="A1434" s="24"/>
      <c r="B1434" s="24"/>
      <c r="C1434" s="23"/>
      <c r="D1434" s="42"/>
      <c r="E1434" s="23"/>
      <c r="G1434" s="108"/>
      <c r="H1434" s="108"/>
      <c r="I1434" s="108"/>
      <c r="J1434" s="104"/>
      <c r="K1434" s="99"/>
      <c r="L1434" s="99"/>
      <c r="M1434" s="99"/>
      <c r="N1434" s="99"/>
      <c r="O1434" s="99"/>
      <c r="P1434" s="99"/>
      <c r="Q1434" s="99"/>
      <c r="R1434" s="99"/>
      <c r="S1434" s="99"/>
      <c r="T1434" s="99"/>
      <c r="U1434" s="99"/>
      <c r="V1434" s="99"/>
      <c r="W1434" s="99"/>
      <c r="X1434" s="99"/>
      <c r="Y1434" s="99"/>
      <c r="Z1434" s="99"/>
      <c r="AA1434" s="99"/>
      <c r="AB1434" s="99"/>
      <c r="AC1434" s="99"/>
      <c r="AD1434" s="99"/>
      <c r="AE1434" s="99"/>
      <c r="AF1434" s="99"/>
      <c r="AG1434" s="99"/>
      <c r="AH1434" s="99"/>
      <c r="AI1434" s="99"/>
      <c r="AJ1434" s="99"/>
      <c r="AK1434" s="99"/>
      <c r="AL1434" s="99"/>
      <c r="AM1434" s="99"/>
      <c r="AN1434" s="99"/>
      <c r="AO1434" s="99"/>
      <c r="AP1434" s="99"/>
      <c r="AQ1434" s="99"/>
      <c r="AR1434" s="99"/>
      <c r="AS1434" s="99"/>
      <c r="AT1434" s="99"/>
      <c r="AU1434" s="99"/>
      <c r="AV1434" s="99"/>
      <c r="AW1434" s="99"/>
      <c r="AX1434" s="99"/>
      <c r="AY1434" s="99"/>
      <c r="AZ1434" s="99"/>
      <c r="BA1434" s="99"/>
      <c r="BB1434" s="99"/>
      <c r="BC1434" s="99"/>
      <c r="BD1434" s="99"/>
      <c r="BE1434" s="99"/>
      <c r="BF1434" s="99"/>
    </row>
    <row r="1435" spans="1:58" x14ac:dyDescent="0.25">
      <c r="A1435" s="24"/>
      <c r="B1435" s="24"/>
      <c r="C1435" s="23"/>
      <c r="D1435" s="42"/>
      <c r="E1435" s="23"/>
      <c r="G1435" s="108"/>
      <c r="H1435" s="108"/>
      <c r="I1435" s="108"/>
      <c r="J1435" s="104"/>
      <c r="K1435" s="99"/>
      <c r="L1435" s="99"/>
      <c r="M1435" s="99"/>
      <c r="N1435" s="99"/>
      <c r="O1435" s="99"/>
      <c r="P1435" s="99"/>
      <c r="Q1435" s="99"/>
      <c r="R1435" s="99"/>
      <c r="S1435" s="99"/>
      <c r="T1435" s="99"/>
      <c r="U1435" s="99"/>
      <c r="V1435" s="99"/>
      <c r="W1435" s="99"/>
      <c r="X1435" s="99"/>
      <c r="Y1435" s="99"/>
      <c r="Z1435" s="99"/>
      <c r="AA1435" s="99"/>
      <c r="AB1435" s="99"/>
      <c r="AC1435" s="99"/>
      <c r="AD1435" s="99"/>
      <c r="AE1435" s="99"/>
      <c r="AF1435" s="99"/>
      <c r="AG1435" s="99"/>
      <c r="AH1435" s="99"/>
      <c r="AI1435" s="99"/>
      <c r="AJ1435" s="99"/>
      <c r="AK1435" s="99"/>
      <c r="AL1435" s="99"/>
      <c r="AM1435" s="99"/>
      <c r="AN1435" s="99"/>
      <c r="AO1435" s="99"/>
      <c r="AP1435" s="99"/>
      <c r="AQ1435" s="99"/>
      <c r="AR1435" s="99"/>
      <c r="AS1435" s="99"/>
      <c r="AT1435" s="99"/>
      <c r="AU1435" s="99"/>
      <c r="AV1435" s="99"/>
      <c r="AW1435" s="99"/>
      <c r="AX1435" s="99"/>
      <c r="AY1435" s="99"/>
      <c r="AZ1435" s="99"/>
      <c r="BA1435" s="99"/>
      <c r="BB1435" s="99"/>
      <c r="BC1435" s="99"/>
      <c r="BD1435" s="99"/>
      <c r="BE1435" s="99"/>
      <c r="BF1435" s="99"/>
    </row>
    <row r="1436" spans="1:58" x14ac:dyDescent="0.25">
      <c r="A1436" s="24"/>
      <c r="B1436" s="24"/>
      <c r="C1436" s="23"/>
      <c r="D1436" s="42"/>
      <c r="E1436" s="23"/>
      <c r="G1436" s="108"/>
      <c r="H1436" s="108"/>
      <c r="I1436" s="108"/>
      <c r="J1436" s="104"/>
      <c r="K1436" s="99"/>
      <c r="L1436" s="99"/>
      <c r="M1436" s="99"/>
      <c r="N1436" s="99"/>
      <c r="O1436" s="99"/>
      <c r="P1436" s="99"/>
      <c r="Q1436" s="99"/>
      <c r="R1436" s="99"/>
      <c r="S1436" s="99"/>
      <c r="T1436" s="99"/>
      <c r="U1436" s="99"/>
      <c r="V1436" s="99"/>
      <c r="W1436" s="99"/>
      <c r="X1436" s="99"/>
      <c r="Y1436" s="99"/>
      <c r="Z1436" s="99"/>
      <c r="AA1436" s="99"/>
      <c r="AB1436" s="99"/>
      <c r="AC1436" s="99"/>
      <c r="AD1436" s="99"/>
      <c r="AE1436" s="99"/>
      <c r="AF1436" s="99"/>
      <c r="AG1436" s="99"/>
      <c r="AH1436" s="99"/>
      <c r="AI1436" s="99"/>
      <c r="AJ1436" s="99"/>
      <c r="AK1436" s="99"/>
      <c r="AL1436" s="99"/>
      <c r="AM1436" s="99"/>
      <c r="AN1436" s="99"/>
      <c r="AO1436" s="99"/>
      <c r="AP1436" s="99"/>
      <c r="AQ1436" s="99"/>
      <c r="AR1436" s="99"/>
      <c r="AS1436" s="99"/>
      <c r="AT1436" s="99"/>
      <c r="AU1436" s="99"/>
      <c r="AV1436" s="99"/>
      <c r="AW1436" s="99"/>
      <c r="AX1436" s="99"/>
      <c r="AY1436" s="99"/>
      <c r="AZ1436" s="99"/>
      <c r="BA1436" s="99"/>
      <c r="BB1436" s="99"/>
      <c r="BC1436" s="99"/>
      <c r="BD1436" s="99"/>
      <c r="BE1436" s="99"/>
      <c r="BF1436" s="99"/>
    </row>
    <row r="1437" spans="1:58" x14ac:dyDescent="0.25">
      <c r="A1437" s="24"/>
      <c r="B1437" s="24"/>
      <c r="C1437" s="23"/>
      <c r="D1437" s="42"/>
      <c r="E1437" s="23"/>
      <c r="G1437" s="108"/>
      <c r="H1437" s="108"/>
      <c r="I1437" s="108"/>
      <c r="J1437" s="104"/>
      <c r="K1437" s="99"/>
      <c r="L1437" s="99"/>
      <c r="M1437" s="99"/>
      <c r="N1437" s="99"/>
      <c r="O1437" s="99"/>
      <c r="P1437" s="99"/>
      <c r="Q1437" s="99"/>
      <c r="R1437" s="99"/>
      <c r="S1437" s="99"/>
      <c r="T1437" s="99"/>
      <c r="U1437" s="99"/>
      <c r="V1437" s="99"/>
      <c r="W1437" s="99"/>
      <c r="X1437" s="99"/>
      <c r="Y1437" s="99"/>
      <c r="Z1437" s="99"/>
      <c r="AA1437" s="99"/>
      <c r="AB1437" s="99"/>
      <c r="AC1437" s="99"/>
      <c r="AD1437" s="99"/>
      <c r="AE1437" s="99"/>
      <c r="AF1437" s="99"/>
      <c r="AG1437" s="99"/>
      <c r="AH1437" s="99"/>
      <c r="AI1437" s="99"/>
      <c r="AJ1437" s="99"/>
      <c r="AK1437" s="99"/>
      <c r="AL1437" s="99"/>
      <c r="AM1437" s="99"/>
      <c r="AN1437" s="99"/>
      <c r="AO1437" s="99"/>
      <c r="AP1437" s="99"/>
      <c r="AQ1437" s="99"/>
      <c r="AR1437" s="99"/>
      <c r="AS1437" s="99"/>
      <c r="AT1437" s="99"/>
      <c r="AU1437" s="99"/>
      <c r="AV1437" s="99"/>
      <c r="AW1437" s="99"/>
      <c r="AX1437" s="99"/>
      <c r="AY1437" s="99"/>
      <c r="AZ1437" s="99"/>
      <c r="BA1437" s="99"/>
      <c r="BB1437" s="99"/>
      <c r="BC1437" s="99"/>
      <c r="BD1437" s="99"/>
      <c r="BE1437" s="99"/>
      <c r="BF1437" s="99"/>
    </row>
    <row r="1438" spans="1:58" x14ac:dyDescent="0.25">
      <c r="A1438" s="24"/>
      <c r="B1438" s="24"/>
      <c r="C1438" s="23"/>
      <c r="D1438" s="42"/>
      <c r="E1438" s="23"/>
      <c r="G1438" s="108"/>
      <c r="H1438" s="108"/>
      <c r="I1438" s="108"/>
      <c r="J1438" s="104"/>
      <c r="K1438" s="99"/>
      <c r="L1438" s="99"/>
      <c r="M1438" s="99"/>
      <c r="N1438" s="99"/>
      <c r="O1438" s="99"/>
      <c r="P1438" s="99"/>
      <c r="Q1438" s="99"/>
      <c r="R1438" s="99"/>
      <c r="S1438" s="99"/>
      <c r="T1438" s="99"/>
      <c r="U1438" s="99"/>
      <c r="V1438" s="99"/>
      <c r="W1438" s="99"/>
      <c r="X1438" s="99"/>
      <c r="Y1438" s="99"/>
      <c r="Z1438" s="99"/>
      <c r="AA1438" s="99"/>
      <c r="AB1438" s="99"/>
      <c r="AC1438" s="99"/>
      <c r="AD1438" s="99"/>
      <c r="AE1438" s="99"/>
      <c r="AF1438" s="99"/>
      <c r="AG1438" s="99"/>
      <c r="AH1438" s="99"/>
      <c r="AI1438" s="99"/>
      <c r="AJ1438" s="99"/>
      <c r="AK1438" s="99"/>
      <c r="AL1438" s="99"/>
      <c r="AM1438" s="99"/>
      <c r="AN1438" s="99"/>
      <c r="AO1438" s="99"/>
      <c r="AP1438" s="99"/>
      <c r="AQ1438" s="99"/>
      <c r="AR1438" s="99"/>
      <c r="AS1438" s="99"/>
      <c r="AT1438" s="99"/>
      <c r="AU1438" s="99"/>
      <c r="AV1438" s="99"/>
      <c r="AW1438" s="99"/>
      <c r="AX1438" s="99"/>
      <c r="AY1438" s="99"/>
      <c r="AZ1438" s="99"/>
      <c r="BA1438" s="99"/>
      <c r="BB1438" s="99"/>
      <c r="BC1438" s="99"/>
      <c r="BD1438" s="99"/>
      <c r="BE1438" s="99"/>
      <c r="BF1438" s="99"/>
    </row>
    <row r="1439" spans="1:58" x14ac:dyDescent="0.25">
      <c r="A1439" s="24"/>
      <c r="B1439" s="24"/>
      <c r="C1439" s="23"/>
      <c r="D1439" s="42"/>
      <c r="E1439" s="23"/>
      <c r="G1439" s="108"/>
      <c r="H1439" s="108"/>
      <c r="I1439" s="108"/>
      <c r="J1439" s="104"/>
      <c r="K1439" s="99"/>
      <c r="L1439" s="99"/>
      <c r="M1439" s="99"/>
      <c r="N1439" s="99"/>
      <c r="O1439" s="99"/>
      <c r="P1439" s="99"/>
      <c r="Q1439" s="99"/>
      <c r="R1439" s="99"/>
      <c r="S1439" s="99"/>
      <c r="T1439" s="99"/>
      <c r="U1439" s="99"/>
      <c r="V1439" s="99"/>
      <c r="W1439" s="99"/>
      <c r="X1439" s="99"/>
      <c r="Y1439" s="99"/>
      <c r="Z1439" s="99"/>
      <c r="AA1439" s="99"/>
      <c r="AB1439" s="99"/>
      <c r="AC1439" s="99"/>
      <c r="AD1439" s="99"/>
      <c r="AE1439" s="99"/>
      <c r="AF1439" s="99"/>
      <c r="AG1439" s="99"/>
      <c r="AH1439" s="99"/>
      <c r="AI1439" s="99"/>
      <c r="AJ1439" s="99"/>
      <c r="AK1439" s="99"/>
      <c r="AL1439" s="99"/>
      <c r="AM1439" s="99"/>
      <c r="AN1439" s="99"/>
      <c r="AO1439" s="99"/>
      <c r="AP1439" s="99"/>
      <c r="AQ1439" s="99"/>
      <c r="AR1439" s="99"/>
      <c r="AS1439" s="99"/>
      <c r="AT1439" s="99"/>
      <c r="AU1439" s="99"/>
      <c r="AV1439" s="99"/>
      <c r="AW1439" s="99"/>
      <c r="AX1439" s="99"/>
      <c r="AY1439" s="99"/>
      <c r="AZ1439" s="99"/>
      <c r="BA1439" s="99"/>
      <c r="BB1439" s="99"/>
      <c r="BC1439" s="99"/>
      <c r="BD1439" s="99"/>
      <c r="BE1439" s="99"/>
      <c r="BF1439" s="99"/>
    </row>
    <row r="1440" spans="1:58" x14ac:dyDescent="0.25">
      <c r="A1440" s="24"/>
      <c r="B1440" s="24"/>
      <c r="C1440" s="23"/>
      <c r="D1440" s="42"/>
      <c r="E1440" s="23"/>
      <c r="G1440" s="108"/>
      <c r="H1440" s="108"/>
      <c r="I1440" s="108"/>
      <c r="J1440" s="104"/>
      <c r="K1440" s="99"/>
      <c r="L1440" s="99"/>
      <c r="M1440" s="99"/>
      <c r="N1440" s="99"/>
      <c r="O1440" s="99"/>
      <c r="P1440" s="99"/>
      <c r="Q1440" s="99"/>
      <c r="R1440" s="99"/>
      <c r="S1440" s="99"/>
      <c r="T1440" s="99"/>
      <c r="U1440" s="99"/>
      <c r="V1440" s="99"/>
      <c r="W1440" s="99"/>
      <c r="X1440" s="99"/>
      <c r="Y1440" s="99"/>
      <c r="Z1440" s="99"/>
      <c r="AA1440" s="99"/>
      <c r="AB1440" s="99"/>
      <c r="AC1440" s="99"/>
      <c r="AD1440" s="99"/>
      <c r="AE1440" s="99"/>
      <c r="AF1440" s="99"/>
      <c r="AG1440" s="99"/>
      <c r="AH1440" s="99"/>
      <c r="AI1440" s="99"/>
      <c r="AJ1440" s="99"/>
      <c r="AK1440" s="99"/>
      <c r="AL1440" s="99"/>
      <c r="AM1440" s="99"/>
      <c r="AN1440" s="99"/>
      <c r="AO1440" s="99"/>
      <c r="AP1440" s="99"/>
      <c r="AQ1440" s="99"/>
      <c r="AR1440" s="99"/>
      <c r="AS1440" s="99"/>
      <c r="AT1440" s="99"/>
      <c r="AU1440" s="99"/>
      <c r="AV1440" s="99"/>
      <c r="AW1440" s="99"/>
      <c r="AX1440" s="99"/>
      <c r="AY1440" s="99"/>
      <c r="AZ1440" s="99"/>
      <c r="BA1440" s="99"/>
      <c r="BB1440" s="99"/>
      <c r="BC1440" s="99"/>
      <c r="BD1440" s="99"/>
      <c r="BE1440" s="99"/>
      <c r="BF1440" s="99"/>
    </row>
    <row r="1441" spans="1:58" x14ac:dyDescent="0.25">
      <c r="A1441" s="24"/>
      <c r="B1441" s="24"/>
      <c r="C1441" s="23"/>
      <c r="D1441" s="42"/>
      <c r="E1441" s="23"/>
      <c r="G1441" s="108"/>
      <c r="H1441" s="108"/>
      <c r="I1441" s="108"/>
      <c r="J1441" s="104"/>
      <c r="K1441" s="99"/>
      <c r="L1441" s="99"/>
      <c r="M1441" s="99"/>
      <c r="N1441" s="99"/>
      <c r="O1441" s="99"/>
      <c r="P1441" s="99"/>
      <c r="Q1441" s="99"/>
      <c r="R1441" s="99"/>
      <c r="S1441" s="99"/>
      <c r="T1441" s="99"/>
      <c r="U1441" s="99"/>
      <c r="V1441" s="99"/>
      <c r="W1441" s="99"/>
      <c r="X1441" s="99"/>
      <c r="Y1441" s="99"/>
      <c r="Z1441" s="99"/>
      <c r="AA1441" s="99"/>
      <c r="AB1441" s="99"/>
      <c r="AC1441" s="99"/>
      <c r="AD1441" s="99"/>
      <c r="AE1441" s="99"/>
      <c r="AF1441" s="99"/>
      <c r="AG1441" s="99"/>
      <c r="AH1441" s="99"/>
      <c r="AI1441" s="99"/>
      <c r="AJ1441" s="99"/>
      <c r="AK1441" s="99"/>
      <c r="AL1441" s="99"/>
      <c r="AM1441" s="99"/>
      <c r="AN1441" s="99"/>
      <c r="AO1441" s="99"/>
      <c r="AP1441" s="99"/>
      <c r="AQ1441" s="99"/>
      <c r="AR1441" s="99"/>
      <c r="AS1441" s="99"/>
      <c r="AT1441" s="99"/>
      <c r="AU1441" s="99"/>
      <c r="AV1441" s="99"/>
      <c r="AW1441" s="99"/>
      <c r="AX1441" s="99"/>
      <c r="AY1441" s="99"/>
      <c r="AZ1441" s="99"/>
      <c r="BA1441" s="99"/>
      <c r="BB1441" s="99"/>
      <c r="BC1441" s="99"/>
      <c r="BD1441" s="99"/>
      <c r="BE1441" s="99"/>
      <c r="BF1441" s="99"/>
    </row>
    <row r="1442" spans="1:58" x14ac:dyDescent="0.25">
      <c r="A1442" s="24"/>
      <c r="B1442" s="24"/>
      <c r="C1442" s="23"/>
      <c r="D1442" s="42"/>
      <c r="E1442" s="23"/>
      <c r="G1442" s="108"/>
      <c r="H1442" s="108"/>
      <c r="I1442" s="108"/>
      <c r="J1442" s="104"/>
      <c r="K1442" s="99"/>
      <c r="L1442" s="99"/>
      <c r="M1442" s="99"/>
      <c r="N1442" s="99"/>
      <c r="O1442" s="99"/>
      <c r="P1442" s="99"/>
      <c r="Q1442" s="99"/>
      <c r="R1442" s="99"/>
      <c r="S1442" s="99"/>
      <c r="T1442" s="99"/>
      <c r="U1442" s="99"/>
      <c r="V1442" s="99"/>
      <c r="W1442" s="99"/>
      <c r="X1442" s="99"/>
      <c r="Y1442" s="99"/>
      <c r="Z1442" s="99"/>
      <c r="AA1442" s="99"/>
      <c r="AB1442" s="99"/>
      <c r="AC1442" s="99"/>
      <c r="AD1442" s="99"/>
      <c r="AE1442" s="99"/>
      <c r="AF1442" s="99"/>
      <c r="AG1442" s="99"/>
      <c r="AH1442" s="99"/>
      <c r="AI1442" s="99"/>
      <c r="AJ1442" s="99"/>
      <c r="AK1442" s="99"/>
      <c r="AL1442" s="99"/>
      <c r="AM1442" s="99"/>
      <c r="AN1442" s="99"/>
      <c r="AO1442" s="99"/>
      <c r="AP1442" s="99"/>
      <c r="AQ1442" s="99"/>
      <c r="AR1442" s="99"/>
      <c r="AS1442" s="99"/>
      <c r="AT1442" s="99"/>
      <c r="AU1442" s="99"/>
      <c r="AV1442" s="99"/>
      <c r="AW1442" s="99"/>
      <c r="AX1442" s="99"/>
      <c r="AY1442" s="99"/>
      <c r="AZ1442" s="99"/>
      <c r="BA1442" s="99"/>
      <c r="BB1442" s="99"/>
      <c r="BC1442" s="99"/>
      <c r="BD1442" s="99"/>
      <c r="BE1442" s="99"/>
      <c r="BF1442" s="99"/>
    </row>
    <row r="1443" spans="1:58" x14ac:dyDescent="0.25">
      <c r="A1443" s="24"/>
      <c r="B1443" s="24"/>
      <c r="C1443" s="23"/>
      <c r="D1443" s="42"/>
      <c r="E1443" s="23"/>
      <c r="G1443" s="108"/>
      <c r="H1443" s="108"/>
      <c r="I1443" s="108"/>
      <c r="J1443" s="104"/>
      <c r="K1443" s="99"/>
      <c r="L1443" s="99"/>
      <c r="M1443" s="99"/>
      <c r="N1443" s="99"/>
      <c r="O1443" s="99"/>
      <c r="P1443" s="99"/>
      <c r="Q1443" s="99"/>
      <c r="R1443" s="99"/>
      <c r="S1443" s="99"/>
      <c r="T1443" s="99"/>
      <c r="U1443" s="99"/>
      <c r="V1443" s="99"/>
      <c r="W1443" s="99"/>
      <c r="X1443" s="99"/>
      <c r="Y1443" s="99"/>
      <c r="Z1443" s="99"/>
      <c r="AA1443" s="99"/>
      <c r="AB1443" s="99"/>
      <c r="AC1443" s="99"/>
      <c r="AD1443" s="99"/>
      <c r="AE1443" s="99"/>
      <c r="AF1443" s="99"/>
      <c r="AG1443" s="99"/>
      <c r="AH1443" s="99"/>
      <c r="AI1443" s="99"/>
      <c r="AJ1443" s="99"/>
      <c r="AK1443" s="99"/>
      <c r="AL1443" s="99"/>
      <c r="AM1443" s="99"/>
      <c r="AN1443" s="99"/>
      <c r="AO1443" s="99"/>
      <c r="AP1443" s="99"/>
      <c r="AQ1443" s="99"/>
      <c r="AR1443" s="99"/>
      <c r="AS1443" s="99"/>
      <c r="AT1443" s="99"/>
      <c r="AU1443" s="99"/>
      <c r="AV1443" s="99"/>
      <c r="AW1443" s="99"/>
      <c r="AX1443" s="99"/>
      <c r="AY1443" s="99"/>
      <c r="AZ1443" s="99"/>
      <c r="BA1443" s="99"/>
      <c r="BB1443" s="99"/>
      <c r="BC1443" s="99"/>
      <c r="BD1443" s="99"/>
      <c r="BE1443" s="99"/>
      <c r="BF1443" s="99"/>
    </row>
    <row r="1444" spans="1:58" x14ac:dyDescent="0.25">
      <c r="A1444" s="24"/>
      <c r="B1444" s="24"/>
      <c r="C1444" s="23"/>
      <c r="D1444" s="42"/>
      <c r="E1444" s="23"/>
      <c r="G1444" s="108"/>
      <c r="H1444" s="108"/>
      <c r="I1444" s="108"/>
      <c r="J1444" s="104"/>
      <c r="K1444" s="99"/>
      <c r="L1444" s="99"/>
      <c r="M1444" s="99"/>
      <c r="N1444" s="99"/>
      <c r="O1444" s="99"/>
      <c r="P1444" s="99"/>
      <c r="Q1444" s="99"/>
      <c r="R1444" s="99"/>
      <c r="S1444" s="99"/>
      <c r="T1444" s="99"/>
      <c r="U1444" s="99"/>
      <c r="V1444" s="99"/>
      <c r="W1444" s="99"/>
      <c r="X1444" s="99"/>
      <c r="Y1444" s="99"/>
      <c r="Z1444" s="99"/>
      <c r="AA1444" s="99"/>
      <c r="AB1444" s="99"/>
      <c r="AC1444" s="99"/>
      <c r="AD1444" s="99"/>
      <c r="AE1444" s="99"/>
      <c r="AF1444" s="99"/>
      <c r="AG1444" s="99"/>
      <c r="AH1444" s="99"/>
      <c r="AI1444" s="99"/>
      <c r="AJ1444" s="99"/>
      <c r="AK1444" s="99"/>
      <c r="AL1444" s="99"/>
      <c r="AM1444" s="99"/>
      <c r="AN1444" s="99"/>
      <c r="AO1444" s="99"/>
      <c r="AP1444" s="99"/>
      <c r="AQ1444" s="99"/>
      <c r="AR1444" s="99"/>
      <c r="AS1444" s="99"/>
      <c r="AT1444" s="99"/>
      <c r="AU1444" s="99"/>
      <c r="AV1444" s="99"/>
      <c r="AW1444" s="99"/>
      <c r="AX1444" s="99"/>
      <c r="AY1444" s="99"/>
      <c r="AZ1444" s="99"/>
      <c r="BA1444" s="99"/>
      <c r="BB1444" s="99"/>
      <c r="BC1444" s="99"/>
      <c r="BD1444" s="99"/>
      <c r="BE1444" s="99"/>
      <c r="BF1444" s="99"/>
    </row>
    <row r="1445" spans="1:58" x14ac:dyDescent="0.25">
      <c r="A1445" s="24"/>
      <c r="B1445" s="24"/>
      <c r="C1445" s="23"/>
      <c r="D1445" s="42"/>
      <c r="E1445" s="23"/>
      <c r="G1445" s="108"/>
      <c r="H1445" s="108"/>
      <c r="I1445" s="108"/>
      <c r="J1445" s="104"/>
      <c r="K1445" s="99"/>
      <c r="L1445" s="99"/>
      <c r="M1445" s="99"/>
      <c r="N1445" s="99"/>
      <c r="O1445" s="99"/>
      <c r="P1445" s="99"/>
      <c r="Q1445" s="99"/>
      <c r="R1445" s="99"/>
      <c r="S1445" s="99"/>
      <c r="T1445" s="99"/>
      <c r="U1445" s="99"/>
      <c r="V1445" s="99"/>
      <c r="W1445" s="99"/>
      <c r="X1445" s="99"/>
      <c r="Y1445" s="99"/>
      <c r="Z1445" s="99"/>
      <c r="AA1445" s="99"/>
      <c r="AB1445" s="99"/>
      <c r="AC1445" s="99"/>
      <c r="AD1445" s="99"/>
      <c r="AE1445" s="99"/>
      <c r="AF1445" s="99"/>
      <c r="AG1445" s="99"/>
      <c r="AH1445" s="99"/>
      <c r="AI1445" s="99"/>
      <c r="AJ1445" s="99"/>
      <c r="AK1445" s="99"/>
      <c r="AL1445" s="99"/>
      <c r="AM1445" s="99"/>
      <c r="AN1445" s="99"/>
      <c r="AO1445" s="99"/>
      <c r="AP1445" s="99"/>
      <c r="AQ1445" s="99"/>
      <c r="AR1445" s="99"/>
      <c r="AS1445" s="99"/>
      <c r="AT1445" s="99"/>
      <c r="AU1445" s="99"/>
      <c r="AV1445" s="99"/>
      <c r="AW1445" s="99"/>
      <c r="AX1445" s="99"/>
      <c r="AY1445" s="99"/>
      <c r="AZ1445" s="99"/>
      <c r="BA1445" s="99"/>
      <c r="BB1445" s="99"/>
      <c r="BC1445" s="99"/>
      <c r="BD1445" s="99"/>
      <c r="BE1445" s="99"/>
      <c r="BF1445" s="99"/>
    </row>
    <row r="1446" spans="1:58" x14ac:dyDescent="0.25">
      <c r="A1446" s="24"/>
      <c r="B1446" s="24"/>
      <c r="C1446" s="23"/>
      <c r="D1446" s="42"/>
      <c r="E1446" s="23"/>
      <c r="G1446" s="108"/>
      <c r="H1446" s="108"/>
      <c r="I1446" s="108"/>
      <c r="J1446" s="104"/>
      <c r="K1446" s="99"/>
      <c r="L1446" s="99"/>
      <c r="M1446" s="99"/>
      <c r="N1446" s="99"/>
      <c r="O1446" s="99"/>
      <c r="P1446" s="99"/>
      <c r="Q1446" s="99"/>
      <c r="R1446" s="99"/>
      <c r="S1446" s="99"/>
      <c r="T1446" s="99"/>
      <c r="U1446" s="99"/>
      <c r="V1446" s="99"/>
      <c r="W1446" s="99"/>
      <c r="X1446" s="99"/>
      <c r="Y1446" s="99"/>
      <c r="Z1446" s="99"/>
      <c r="AA1446" s="99"/>
      <c r="AB1446" s="99"/>
      <c r="AC1446" s="99"/>
      <c r="AD1446" s="99"/>
      <c r="AE1446" s="99"/>
      <c r="AF1446" s="99"/>
      <c r="AG1446" s="99"/>
      <c r="AH1446" s="99"/>
      <c r="AI1446" s="99"/>
      <c r="AJ1446" s="99"/>
      <c r="AK1446" s="99"/>
      <c r="AL1446" s="99"/>
      <c r="AM1446" s="99"/>
      <c r="AN1446" s="99"/>
      <c r="AO1446" s="99"/>
      <c r="AP1446" s="99"/>
      <c r="AQ1446" s="99"/>
      <c r="AR1446" s="99"/>
      <c r="AS1446" s="99"/>
      <c r="AT1446" s="99"/>
      <c r="AU1446" s="99"/>
      <c r="AV1446" s="99"/>
      <c r="AW1446" s="99"/>
      <c r="AX1446" s="99"/>
      <c r="AY1446" s="99"/>
      <c r="AZ1446" s="99"/>
      <c r="BA1446" s="99"/>
      <c r="BB1446" s="99"/>
      <c r="BC1446" s="99"/>
      <c r="BD1446" s="99"/>
      <c r="BE1446" s="99"/>
      <c r="BF1446" s="99"/>
    </row>
    <row r="1447" spans="1:58" x14ac:dyDescent="0.25">
      <c r="A1447" s="24"/>
      <c r="B1447" s="24"/>
      <c r="C1447" s="23"/>
      <c r="D1447" s="42"/>
      <c r="E1447" s="23"/>
      <c r="G1447" s="108"/>
      <c r="H1447" s="108"/>
      <c r="I1447" s="108"/>
      <c r="J1447" s="104"/>
      <c r="K1447" s="99"/>
      <c r="L1447" s="99"/>
      <c r="M1447" s="99"/>
      <c r="N1447" s="99"/>
      <c r="O1447" s="99"/>
      <c r="P1447" s="99"/>
      <c r="Q1447" s="99"/>
      <c r="R1447" s="99"/>
      <c r="S1447" s="99"/>
      <c r="T1447" s="99"/>
      <c r="U1447" s="99"/>
      <c r="V1447" s="99"/>
      <c r="W1447" s="99"/>
      <c r="X1447" s="99"/>
      <c r="Y1447" s="99"/>
      <c r="Z1447" s="99"/>
      <c r="AA1447" s="99"/>
      <c r="AB1447" s="99"/>
      <c r="AC1447" s="99"/>
      <c r="AD1447" s="99"/>
      <c r="AE1447" s="99"/>
      <c r="AF1447" s="99"/>
      <c r="AG1447" s="99"/>
      <c r="AH1447" s="99"/>
      <c r="AI1447" s="99"/>
      <c r="AJ1447" s="99"/>
      <c r="AK1447" s="99"/>
      <c r="AL1447" s="99"/>
      <c r="AM1447" s="99"/>
      <c r="AN1447" s="99"/>
      <c r="AO1447" s="99"/>
      <c r="AP1447" s="99"/>
      <c r="AQ1447" s="99"/>
      <c r="AR1447" s="99"/>
      <c r="AS1447" s="99"/>
      <c r="AT1447" s="99"/>
      <c r="AU1447" s="99"/>
      <c r="AV1447" s="99"/>
      <c r="AW1447" s="99"/>
      <c r="AX1447" s="99"/>
      <c r="AY1447" s="99"/>
      <c r="AZ1447" s="99"/>
      <c r="BA1447" s="99"/>
      <c r="BB1447" s="99"/>
      <c r="BC1447" s="99"/>
      <c r="BD1447" s="99"/>
      <c r="BE1447" s="99"/>
      <c r="BF1447" s="99"/>
    </row>
    <row r="1448" spans="1:58" x14ac:dyDescent="0.25">
      <c r="A1448" s="24"/>
      <c r="B1448" s="24"/>
      <c r="C1448" s="23"/>
      <c r="D1448" s="42"/>
      <c r="E1448" s="23"/>
      <c r="G1448" s="108"/>
      <c r="H1448" s="108"/>
      <c r="I1448" s="108"/>
      <c r="J1448" s="104"/>
      <c r="K1448" s="99"/>
      <c r="L1448" s="99"/>
      <c r="M1448" s="99"/>
      <c r="N1448" s="99"/>
      <c r="O1448" s="99"/>
      <c r="P1448" s="99"/>
      <c r="Q1448" s="99"/>
      <c r="R1448" s="99"/>
      <c r="S1448" s="99"/>
      <c r="T1448" s="99"/>
      <c r="U1448" s="99"/>
      <c r="V1448" s="99"/>
      <c r="W1448" s="99"/>
      <c r="X1448" s="99"/>
      <c r="Y1448" s="99"/>
      <c r="Z1448" s="99"/>
      <c r="AA1448" s="99"/>
      <c r="AB1448" s="99"/>
      <c r="AC1448" s="99"/>
      <c r="AD1448" s="99"/>
      <c r="AE1448" s="99"/>
      <c r="AF1448" s="99"/>
      <c r="AG1448" s="99"/>
      <c r="AH1448" s="99"/>
      <c r="AI1448" s="99"/>
      <c r="AJ1448" s="99"/>
      <c r="AK1448" s="99"/>
      <c r="AL1448" s="99"/>
      <c r="AM1448" s="99"/>
      <c r="AN1448" s="99"/>
      <c r="AO1448" s="99"/>
      <c r="AP1448" s="99"/>
      <c r="AQ1448" s="99"/>
      <c r="AR1448" s="99"/>
      <c r="AS1448" s="99"/>
      <c r="AT1448" s="99"/>
      <c r="AU1448" s="99"/>
      <c r="AV1448" s="99"/>
      <c r="AW1448" s="99"/>
      <c r="AX1448" s="99"/>
      <c r="AY1448" s="99"/>
      <c r="AZ1448" s="99"/>
      <c r="BA1448" s="99"/>
      <c r="BB1448" s="99"/>
      <c r="BC1448" s="99"/>
      <c r="BD1448" s="99"/>
      <c r="BE1448" s="99"/>
      <c r="BF1448" s="99"/>
    </row>
    <row r="1449" spans="1:58" x14ac:dyDescent="0.25">
      <c r="A1449" s="24"/>
      <c r="B1449" s="24"/>
      <c r="C1449" s="23"/>
      <c r="D1449" s="42"/>
      <c r="E1449" s="23"/>
      <c r="G1449" s="108"/>
      <c r="H1449" s="108"/>
      <c r="I1449" s="108"/>
      <c r="J1449" s="104"/>
      <c r="K1449" s="99"/>
      <c r="L1449" s="99"/>
      <c r="M1449" s="99"/>
      <c r="N1449" s="99"/>
      <c r="O1449" s="99"/>
      <c r="P1449" s="99"/>
      <c r="Q1449" s="99"/>
      <c r="R1449" s="99"/>
      <c r="S1449" s="99"/>
      <c r="T1449" s="99"/>
      <c r="U1449" s="99"/>
      <c r="V1449" s="99"/>
      <c r="W1449" s="99"/>
      <c r="X1449" s="99"/>
      <c r="Y1449" s="99"/>
      <c r="Z1449" s="99"/>
      <c r="AA1449" s="99"/>
      <c r="AB1449" s="99"/>
      <c r="AC1449" s="99"/>
      <c r="AD1449" s="99"/>
      <c r="AE1449" s="99"/>
      <c r="AF1449" s="99"/>
      <c r="AG1449" s="99"/>
      <c r="AH1449" s="99"/>
      <c r="AI1449" s="99"/>
      <c r="AJ1449" s="99"/>
      <c r="AK1449" s="99"/>
      <c r="AL1449" s="99"/>
      <c r="AM1449" s="99"/>
      <c r="AN1449" s="99"/>
      <c r="AO1449" s="99"/>
      <c r="AP1449" s="99"/>
      <c r="AQ1449" s="99"/>
      <c r="AR1449" s="99"/>
      <c r="AS1449" s="99"/>
      <c r="AT1449" s="99"/>
      <c r="AU1449" s="99"/>
      <c r="AV1449" s="99"/>
      <c r="AW1449" s="99"/>
      <c r="AX1449" s="99"/>
      <c r="AY1449" s="99"/>
      <c r="AZ1449" s="99"/>
      <c r="BA1449" s="99"/>
      <c r="BB1449" s="99"/>
      <c r="BC1449" s="99"/>
      <c r="BD1449" s="99"/>
      <c r="BE1449" s="99"/>
      <c r="BF1449" s="99"/>
    </row>
    <row r="1450" spans="1:58" x14ac:dyDescent="0.25">
      <c r="A1450" s="24"/>
      <c r="B1450" s="24"/>
      <c r="C1450" s="23"/>
      <c r="D1450" s="42"/>
      <c r="E1450" s="23"/>
      <c r="G1450" s="108"/>
      <c r="H1450" s="108"/>
      <c r="I1450" s="108"/>
      <c r="J1450" s="104"/>
      <c r="K1450" s="99"/>
      <c r="L1450" s="99"/>
      <c r="M1450" s="99"/>
      <c r="N1450" s="99"/>
      <c r="O1450" s="99"/>
      <c r="P1450" s="99"/>
      <c r="Q1450" s="99"/>
      <c r="R1450" s="99"/>
      <c r="S1450" s="99"/>
      <c r="T1450" s="99"/>
      <c r="U1450" s="99"/>
      <c r="V1450" s="99"/>
      <c r="W1450" s="99"/>
      <c r="X1450" s="99"/>
      <c r="Y1450" s="99"/>
      <c r="Z1450" s="99"/>
      <c r="AA1450" s="99"/>
      <c r="AB1450" s="99"/>
      <c r="AC1450" s="99"/>
      <c r="AD1450" s="99"/>
      <c r="AE1450" s="99"/>
      <c r="AF1450" s="99"/>
      <c r="AG1450" s="99"/>
      <c r="AH1450" s="99"/>
      <c r="AI1450" s="99"/>
      <c r="AJ1450" s="99"/>
      <c r="AK1450" s="99"/>
      <c r="AL1450" s="99"/>
      <c r="AM1450" s="99"/>
      <c r="AN1450" s="99"/>
      <c r="AO1450" s="99"/>
      <c r="AP1450" s="99"/>
      <c r="AQ1450" s="99"/>
      <c r="AR1450" s="99"/>
      <c r="AS1450" s="99"/>
      <c r="AT1450" s="99"/>
      <c r="AU1450" s="99"/>
      <c r="AV1450" s="99"/>
      <c r="AW1450" s="99"/>
      <c r="AX1450" s="99"/>
      <c r="AY1450" s="99"/>
      <c r="AZ1450" s="99"/>
      <c r="BA1450" s="99"/>
      <c r="BB1450" s="99"/>
      <c r="BC1450" s="99"/>
      <c r="BD1450" s="99"/>
      <c r="BE1450" s="99"/>
      <c r="BF1450" s="99"/>
    </row>
    <row r="1451" spans="1:58" x14ac:dyDescent="0.25">
      <c r="A1451" s="24"/>
      <c r="B1451" s="24"/>
      <c r="C1451" s="23"/>
      <c r="D1451" s="42"/>
      <c r="E1451" s="23"/>
      <c r="G1451" s="108"/>
      <c r="H1451" s="108"/>
      <c r="I1451" s="108"/>
      <c r="J1451" s="104"/>
      <c r="K1451" s="99"/>
      <c r="L1451" s="99"/>
      <c r="M1451" s="99"/>
      <c r="N1451" s="99"/>
      <c r="O1451" s="99"/>
      <c r="P1451" s="99"/>
      <c r="Q1451" s="99"/>
      <c r="R1451" s="99"/>
      <c r="S1451" s="99"/>
      <c r="T1451" s="99"/>
      <c r="U1451" s="99"/>
      <c r="V1451" s="99"/>
      <c r="W1451" s="99"/>
      <c r="X1451" s="99"/>
      <c r="Y1451" s="99"/>
      <c r="Z1451" s="99"/>
      <c r="AA1451" s="99"/>
      <c r="AB1451" s="99"/>
      <c r="AC1451" s="99"/>
      <c r="AD1451" s="99"/>
      <c r="AE1451" s="99"/>
      <c r="AF1451" s="99"/>
      <c r="AG1451" s="99"/>
      <c r="AH1451" s="99"/>
      <c r="AI1451" s="99"/>
      <c r="AJ1451" s="99"/>
      <c r="AK1451" s="99"/>
      <c r="AL1451" s="99"/>
      <c r="AM1451" s="99"/>
      <c r="AN1451" s="99"/>
      <c r="AO1451" s="99"/>
      <c r="AP1451" s="99"/>
      <c r="AQ1451" s="99"/>
      <c r="AR1451" s="99"/>
      <c r="AS1451" s="99"/>
      <c r="AT1451" s="99"/>
      <c r="AU1451" s="99"/>
      <c r="AV1451" s="99"/>
      <c r="AW1451" s="99"/>
      <c r="AX1451" s="99"/>
      <c r="AY1451" s="99"/>
      <c r="AZ1451" s="99"/>
      <c r="BA1451" s="99"/>
      <c r="BB1451" s="99"/>
      <c r="BC1451" s="99"/>
      <c r="BD1451" s="99"/>
      <c r="BE1451" s="99"/>
      <c r="BF1451" s="99"/>
    </row>
    <row r="1452" spans="1:58" x14ac:dyDescent="0.25">
      <c r="A1452" s="24"/>
      <c r="B1452" s="24"/>
      <c r="C1452" s="23"/>
      <c r="D1452" s="42"/>
      <c r="E1452" s="23"/>
      <c r="G1452" s="108"/>
      <c r="H1452" s="108"/>
      <c r="I1452" s="108"/>
      <c r="J1452" s="104"/>
      <c r="K1452" s="99"/>
      <c r="L1452" s="99"/>
      <c r="M1452" s="99"/>
      <c r="N1452" s="99"/>
      <c r="O1452" s="99"/>
      <c r="P1452" s="99"/>
      <c r="Q1452" s="99"/>
      <c r="R1452" s="99"/>
      <c r="S1452" s="99"/>
      <c r="T1452" s="99"/>
      <c r="U1452" s="99"/>
      <c r="V1452" s="99"/>
      <c r="W1452" s="99"/>
      <c r="X1452" s="99"/>
      <c r="Y1452" s="99"/>
      <c r="Z1452" s="99"/>
      <c r="AA1452" s="99"/>
      <c r="AB1452" s="99"/>
      <c r="AC1452" s="99"/>
      <c r="AD1452" s="99"/>
      <c r="AE1452" s="99"/>
      <c r="AF1452" s="99"/>
      <c r="AG1452" s="99"/>
      <c r="AH1452" s="99"/>
      <c r="AI1452" s="99"/>
      <c r="AJ1452" s="99"/>
      <c r="AK1452" s="99"/>
      <c r="AL1452" s="99"/>
      <c r="AM1452" s="99"/>
      <c r="AN1452" s="99"/>
      <c r="AO1452" s="99"/>
      <c r="AP1452" s="99"/>
      <c r="AQ1452" s="99"/>
      <c r="AR1452" s="99"/>
      <c r="AS1452" s="99"/>
      <c r="AT1452" s="99"/>
      <c r="AU1452" s="99"/>
      <c r="AV1452" s="99"/>
      <c r="AW1452" s="99"/>
      <c r="AX1452" s="99"/>
      <c r="AY1452" s="99"/>
      <c r="AZ1452" s="99"/>
      <c r="BA1452" s="99"/>
      <c r="BB1452" s="99"/>
      <c r="BC1452" s="99"/>
      <c r="BD1452" s="99"/>
      <c r="BE1452" s="99"/>
      <c r="BF1452" s="99"/>
    </row>
    <row r="1453" spans="1:58" x14ac:dyDescent="0.25">
      <c r="A1453" s="24"/>
      <c r="B1453" s="24"/>
      <c r="C1453" s="23"/>
      <c r="D1453" s="42"/>
      <c r="E1453" s="23"/>
      <c r="G1453" s="108"/>
      <c r="H1453" s="108"/>
      <c r="I1453" s="108"/>
      <c r="J1453" s="104"/>
      <c r="K1453" s="99"/>
      <c r="L1453" s="99"/>
      <c r="M1453" s="99"/>
      <c r="N1453" s="99"/>
      <c r="O1453" s="99"/>
      <c r="P1453" s="99"/>
      <c r="Q1453" s="99"/>
      <c r="R1453" s="99"/>
      <c r="S1453" s="99"/>
      <c r="T1453" s="99"/>
      <c r="U1453" s="99"/>
      <c r="V1453" s="99"/>
      <c r="W1453" s="99"/>
      <c r="X1453" s="99"/>
      <c r="Y1453" s="99"/>
      <c r="Z1453" s="99"/>
      <c r="AA1453" s="99"/>
      <c r="AB1453" s="99"/>
      <c r="AC1453" s="99"/>
      <c r="AD1453" s="99"/>
      <c r="AE1453" s="99"/>
      <c r="AF1453" s="99"/>
      <c r="AG1453" s="99"/>
      <c r="AH1453" s="99"/>
      <c r="AI1453" s="99"/>
      <c r="AJ1453" s="99"/>
      <c r="AK1453" s="99"/>
      <c r="AL1453" s="99"/>
      <c r="AM1453" s="99"/>
      <c r="AN1453" s="99"/>
      <c r="AO1453" s="99"/>
      <c r="AP1453" s="99"/>
      <c r="AQ1453" s="99"/>
      <c r="AR1453" s="99"/>
      <c r="AS1453" s="99"/>
      <c r="AT1453" s="99"/>
      <c r="AU1453" s="99"/>
      <c r="AV1453" s="99"/>
      <c r="AW1453" s="99"/>
      <c r="AX1453" s="99"/>
      <c r="AY1453" s="99"/>
      <c r="AZ1453" s="99"/>
      <c r="BA1453" s="99"/>
      <c r="BB1453" s="99"/>
      <c r="BC1453" s="99"/>
      <c r="BD1453" s="99"/>
      <c r="BE1453" s="99"/>
      <c r="BF1453" s="99"/>
    </row>
    <row r="1454" spans="1:58" x14ac:dyDescent="0.25">
      <c r="A1454" s="24"/>
      <c r="B1454" s="24"/>
      <c r="C1454" s="23"/>
      <c r="D1454" s="42"/>
      <c r="E1454" s="23"/>
      <c r="G1454" s="108"/>
      <c r="H1454" s="108"/>
      <c r="I1454" s="108"/>
      <c r="J1454" s="104"/>
      <c r="K1454" s="99"/>
      <c r="L1454" s="99"/>
      <c r="M1454" s="99"/>
      <c r="N1454" s="99"/>
      <c r="O1454" s="99"/>
      <c r="P1454" s="99"/>
      <c r="Q1454" s="99"/>
      <c r="R1454" s="99"/>
      <c r="S1454" s="99"/>
      <c r="T1454" s="99"/>
      <c r="U1454" s="99"/>
      <c r="V1454" s="99"/>
      <c r="W1454" s="99"/>
      <c r="X1454" s="99"/>
      <c r="Y1454" s="99"/>
      <c r="Z1454" s="99"/>
      <c r="AA1454" s="99"/>
      <c r="AB1454" s="99"/>
      <c r="AC1454" s="99"/>
      <c r="AD1454" s="99"/>
      <c r="AE1454" s="99"/>
      <c r="AF1454" s="99"/>
      <c r="AG1454" s="99"/>
      <c r="AH1454" s="99"/>
      <c r="AI1454" s="99"/>
      <c r="AJ1454" s="99"/>
      <c r="AK1454" s="99"/>
      <c r="AL1454" s="99"/>
      <c r="AM1454" s="99"/>
      <c r="AN1454" s="99"/>
      <c r="AO1454" s="99"/>
      <c r="AP1454" s="99"/>
      <c r="AQ1454" s="99"/>
      <c r="AR1454" s="99"/>
      <c r="AS1454" s="99"/>
      <c r="AT1454" s="99"/>
      <c r="AU1454" s="99"/>
      <c r="AV1454" s="99"/>
      <c r="AW1454" s="99"/>
      <c r="AX1454" s="99"/>
      <c r="AY1454" s="99"/>
      <c r="AZ1454" s="99"/>
      <c r="BA1454" s="99"/>
      <c r="BB1454" s="99"/>
      <c r="BC1454" s="99"/>
      <c r="BD1454" s="99"/>
      <c r="BE1454" s="99"/>
      <c r="BF1454" s="99"/>
    </row>
    <row r="1455" spans="1:58" x14ac:dyDescent="0.25">
      <c r="A1455" s="24"/>
      <c r="B1455" s="24"/>
      <c r="C1455" s="23"/>
      <c r="D1455" s="42"/>
      <c r="E1455" s="23"/>
      <c r="G1455" s="108"/>
      <c r="H1455" s="108"/>
      <c r="I1455" s="108"/>
      <c r="J1455" s="104"/>
      <c r="K1455" s="99"/>
      <c r="L1455" s="99"/>
      <c r="M1455" s="99"/>
      <c r="N1455" s="99"/>
      <c r="O1455" s="99"/>
      <c r="P1455" s="99"/>
      <c r="Q1455" s="99"/>
      <c r="R1455" s="99"/>
      <c r="S1455" s="99"/>
      <c r="T1455" s="99"/>
      <c r="U1455" s="99"/>
      <c r="V1455" s="99"/>
      <c r="W1455" s="99"/>
      <c r="X1455" s="99"/>
      <c r="Y1455" s="99"/>
      <c r="Z1455" s="99"/>
      <c r="AA1455" s="99"/>
      <c r="AB1455" s="99"/>
      <c r="AC1455" s="99"/>
      <c r="AD1455" s="99"/>
      <c r="AE1455" s="99"/>
      <c r="AF1455" s="99"/>
      <c r="AG1455" s="99"/>
      <c r="AH1455" s="99"/>
      <c r="AI1455" s="99"/>
      <c r="AJ1455" s="99"/>
      <c r="AK1455" s="99"/>
      <c r="AL1455" s="99"/>
      <c r="AM1455" s="99"/>
      <c r="AN1455" s="99"/>
      <c r="AO1455" s="99"/>
      <c r="AP1455" s="99"/>
      <c r="AQ1455" s="99"/>
      <c r="AR1455" s="99"/>
      <c r="AS1455" s="99"/>
      <c r="AT1455" s="99"/>
      <c r="AU1455" s="99"/>
      <c r="AV1455" s="99"/>
      <c r="AW1455" s="99"/>
      <c r="AX1455" s="99"/>
      <c r="AY1455" s="99"/>
      <c r="AZ1455" s="99"/>
      <c r="BA1455" s="99"/>
      <c r="BB1455" s="99"/>
      <c r="BC1455" s="99"/>
      <c r="BD1455" s="99"/>
      <c r="BE1455" s="99"/>
      <c r="BF1455" s="99"/>
    </row>
    <row r="1456" spans="1:58" x14ac:dyDescent="0.25">
      <c r="A1456" s="24"/>
      <c r="B1456" s="24"/>
      <c r="C1456" s="23"/>
      <c r="D1456" s="42"/>
      <c r="E1456" s="23"/>
      <c r="G1456" s="108"/>
      <c r="H1456" s="108"/>
      <c r="I1456" s="108"/>
      <c r="J1456" s="104"/>
      <c r="K1456" s="99"/>
      <c r="L1456" s="99"/>
      <c r="M1456" s="99"/>
      <c r="N1456" s="99"/>
      <c r="O1456" s="99"/>
      <c r="P1456" s="99"/>
      <c r="Q1456" s="99"/>
      <c r="R1456" s="99"/>
      <c r="S1456" s="99"/>
      <c r="T1456" s="99"/>
      <c r="U1456" s="99"/>
      <c r="V1456" s="99"/>
      <c r="W1456" s="99"/>
      <c r="X1456" s="99"/>
      <c r="Y1456" s="99"/>
      <c r="Z1456" s="99"/>
      <c r="AA1456" s="99"/>
      <c r="AB1456" s="99"/>
      <c r="AC1456" s="99"/>
      <c r="AD1456" s="99"/>
      <c r="AE1456" s="99"/>
      <c r="AF1456" s="99"/>
      <c r="AG1456" s="99"/>
      <c r="AH1456" s="99"/>
      <c r="AI1456" s="99"/>
      <c r="AJ1456" s="99"/>
      <c r="AK1456" s="99"/>
      <c r="AL1456" s="99"/>
      <c r="AM1456" s="99"/>
      <c r="AN1456" s="99"/>
      <c r="AO1456" s="99"/>
      <c r="AP1456" s="99"/>
      <c r="AQ1456" s="99"/>
      <c r="AR1456" s="99"/>
      <c r="AS1456" s="99"/>
      <c r="AT1456" s="99"/>
      <c r="AU1456" s="99"/>
      <c r="AV1456" s="99"/>
      <c r="AW1456" s="99"/>
      <c r="AX1456" s="99"/>
      <c r="AY1456" s="99"/>
      <c r="AZ1456" s="99"/>
      <c r="BA1456" s="99"/>
      <c r="BB1456" s="99"/>
      <c r="BC1456" s="99"/>
      <c r="BD1456" s="99"/>
      <c r="BE1456" s="99"/>
      <c r="BF1456" s="99"/>
    </row>
    <row r="1457" spans="1:58" x14ac:dyDescent="0.25">
      <c r="A1457" s="24"/>
      <c r="B1457" s="24"/>
      <c r="C1457" s="23"/>
      <c r="D1457" s="42"/>
      <c r="E1457" s="23"/>
      <c r="G1457" s="108"/>
      <c r="H1457" s="108"/>
      <c r="I1457" s="108"/>
      <c r="J1457" s="104"/>
      <c r="K1457" s="99"/>
      <c r="L1457" s="99"/>
      <c r="M1457" s="99"/>
      <c r="N1457" s="99"/>
      <c r="O1457" s="99"/>
      <c r="P1457" s="99"/>
      <c r="Q1457" s="99"/>
      <c r="R1457" s="99"/>
      <c r="S1457" s="99"/>
      <c r="T1457" s="99"/>
      <c r="U1457" s="99"/>
      <c r="V1457" s="99"/>
      <c r="W1457" s="99"/>
      <c r="X1457" s="99"/>
      <c r="Y1457" s="99"/>
      <c r="Z1457" s="99"/>
      <c r="AA1457" s="99"/>
      <c r="AB1457" s="99"/>
      <c r="AC1457" s="99"/>
      <c r="AD1457" s="99"/>
      <c r="AE1457" s="99"/>
      <c r="AF1457" s="99"/>
      <c r="AG1457" s="99"/>
      <c r="AH1457" s="99"/>
      <c r="AI1457" s="99"/>
      <c r="AJ1457" s="99"/>
      <c r="AK1457" s="99"/>
      <c r="AL1457" s="99"/>
      <c r="AM1457" s="99"/>
      <c r="AN1457" s="99"/>
      <c r="AO1457" s="99"/>
      <c r="AP1457" s="99"/>
      <c r="AQ1457" s="99"/>
      <c r="AR1457" s="99"/>
      <c r="AS1457" s="99"/>
      <c r="AT1457" s="99"/>
      <c r="AU1457" s="99"/>
      <c r="AV1457" s="99"/>
      <c r="AW1457" s="99"/>
      <c r="AX1457" s="99"/>
      <c r="AY1457" s="99"/>
      <c r="AZ1457" s="99"/>
      <c r="BA1457" s="99"/>
      <c r="BB1457" s="99"/>
      <c r="BC1457" s="99"/>
      <c r="BD1457" s="99"/>
      <c r="BE1457" s="99"/>
      <c r="BF1457" s="99"/>
    </row>
    <row r="1458" spans="1:58" x14ac:dyDescent="0.25">
      <c r="A1458" s="24"/>
      <c r="B1458" s="24"/>
      <c r="C1458" s="23"/>
      <c r="D1458" s="42"/>
      <c r="E1458" s="23"/>
      <c r="G1458" s="108"/>
      <c r="H1458" s="108"/>
      <c r="I1458" s="108"/>
      <c r="J1458" s="104"/>
      <c r="K1458" s="99"/>
      <c r="L1458" s="99"/>
      <c r="M1458" s="99"/>
      <c r="N1458" s="99"/>
      <c r="O1458" s="99"/>
      <c r="P1458" s="99"/>
      <c r="Q1458" s="99"/>
      <c r="R1458" s="99"/>
      <c r="S1458" s="99"/>
      <c r="T1458" s="99"/>
      <c r="U1458" s="99"/>
      <c r="V1458" s="99"/>
      <c r="W1458" s="99"/>
      <c r="X1458" s="99"/>
      <c r="Y1458" s="99"/>
      <c r="Z1458" s="99"/>
      <c r="AA1458" s="99"/>
      <c r="AB1458" s="99"/>
      <c r="AC1458" s="99"/>
      <c r="AD1458" s="99"/>
      <c r="AE1458" s="99"/>
      <c r="AF1458" s="99"/>
      <c r="AG1458" s="99"/>
      <c r="AH1458" s="99"/>
      <c r="AI1458" s="99"/>
      <c r="AJ1458" s="99"/>
      <c r="AK1458" s="99"/>
      <c r="AL1458" s="99"/>
      <c r="AM1458" s="99"/>
      <c r="AN1458" s="99"/>
      <c r="AO1458" s="99"/>
      <c r="AP1458" s="99"/>
      <c r="AQ1458" s="99"/>
      <c r="AR1458" s="99"/>
      <c r="AS1458" s="99"/>
      <c r="AT1458" s="99"/>
      <c r="AU1458" s="99"/>
      <c r="AV1458" s="99"/>
      <c r="AW1458" s="99"/>
      <c r="AX1458" s="99"/>
      <c r="AY1458" s="99"/>
      <c r="AZ1458" s="99"/>
      <c r="BA1458" s="99"/>
      <c r="BB1458" s="99"/>
      <c r="BC1458" s="99"/>
      <c r="BD1458" s="99"/>
      <c r="BE1458" s="99"/>
      <c r="BF1458" s="99"/>
    </row>
    <row r="1459" spans="1:58" x14ac:dyDescent="0.25">
      <c r="A1459" s="24"/>
      <c r="B1459" s="24"/>
      <c r="C1459" s="23"/>
      <c r="D1459" s="42"/>
      <c r="E1459" s="23"/>
      <c r="G1459" s="108"/>
      <c r="H1459" s="108"/>
      <c r="I1459" s="108"/>
      <c r="J1459" s="104"/>
      <c r="K1459" s="99"/>
      <c r="L1459" s="99"/>
      <c r="M1459" s="99"/>
      <c r="N1459" s="99"/>
      <c r="O1459" s="99"/>
      <c r="P1459" s="99"/>
      <c r="Q1459" s="99"/>
      <c r="R1459" s="99"/>
      <c r="S1459" s="99"/>
      <c r="T1459" s="99"/>
      <c r="U1459" s="99"/>
      <c r="V1459" s="99"/>
      <c r="W1459" s="99"/>
      <c r="X1459" s="99"/>
      <c r="Y1459" s="99"/>
      <c r="Z1459" s="99"/>
      <c r="AA1459" s="99"/>
      <c r="AB1459" s="99"/>
      <c r="AC1459" s="99"/>
      <c r="AD1459" s="99"/>
      <c r="AE1459" s="99"/>
      <c r="AF1459" s="99"/>
      <c r="AG1459" s="99"/>
      <c r="AH1459" s="99"/>
      <c r="AI1459" s="99"/>
      <c r="AJ1459" s="99"/>
      <c r="AK1459" s="99"/>
      <c r="AL1459" s="99"/>
      <c r="AM1459" s="99"/>
      <c r="AN1459" s="99"/>
      <c r="AO1459" s="99"/>
      <c r="AP1459" s="99"/>
      <c r="AQ1459" s="99"/>
      <c r="AR1459" s="99"/>
      <c r="AS1459" s="99"/>
      <c r="AT1459" s="99"/>
      <c r="AU1459" s="99"/>
      <c r="AV1459" s="99"/>
      <c r="AW1459" s="99"/>
      <c r="AX1459" s="99"/>
      <c r="AY1459" s="99"/>
      <c r="AZ1459" s="99"/>
      <c r="BA1459" s="99"/>
      <c r="BB1459" s="99"/>
      <c r="BC1459" s="99"/>
      <c r="BD1459" s="99"/>
      <c r="BE1459" s="99"/>
      <c r="BF1459" s="99"/>
    </row>
    <row r="1460" spans="1:58" x14ac:dyDescent="0.25">
      <c r="A1460" s="24"/>
      <c r="B1460" s="24"/>
      <c r="C1460" s="23"/>
      <c r="D1460" s="42"/>
      <c r="E1460" s="23"/>
      <c r="G1460" s="108"/>
      <c r="H1460" s="108"/>
      <c r="I1460" s="108"/>
      <c r="J1460" s="104"/>
      <c r="K1460" s="99"/>
      <c r="L1460" s="99"/>
      <c r="M1460" s="99"/>
      <c r="N1460" s="99"/>
      <c r="O1460" s="99"/>
      <c r="P1460" s="99"/>
      <c r="Q1460" s="99"/>
      <c r="R1460" s="99"/>
      <c r="S1460" s="99"/>
      <c r="T1460" s="99"/>
      <c r="U1460" s="99"/>
      <c r="V1460" s="99"/>
      <c r="W1460" s="99"/>
      <c r="X1460" s="99"/>
      <c r="Y1460" s="99"/>
      <c r="Z1460" s="99"/>
      <c r="AA1460" s="99"/>
      <c r="AB1460" s="99"/>
      <c r="AC1460" s="99"/>
      <c r="AD1460" s="99"/>
      <c r="AE1460" s="99"/>
      <c r="AF1460" s="99"/>
      <c r="AG1460" s="99"/>
      <c r="AH1460" s="99"/>
      <c r="AI1460" s="99"/>
      <c r="AJ1460" s="99"/>
      <c r="AK1460" s="99"/>
      <c r="AL1460" s="99"/>
      <c r="AM1460" s="99"/>
      <c r="AN1460" s="99"/>
      <c r="AO1460" s="99"/>
      <c r="AP1460" s="99"/>
      <c r="AQ1460" s="99"/>
      <c r="AR1460" s="99"/>
      <c r="AS1460" s="99"/>
      <c r="AT1460" s="99"/>
      <c r="AU1460" s="99"/>
      <c r="AV1460" s="99"/>
      <c r="AW1460" s="99"/>
      <c r="AX1460" s="99"/>
      <c r="AY1460" s="99"/>
      <c r="AZ1460" s="99"/>
      <c r="BA1460" s="99"/>
      <c r="BB1460" s="99"/>
      <c r="BC1460" s="99"/>
      <c r="BD1460" s="99"/>
      <c r="BE1460" s="99"/>
      <c r="BF1460" s="99"/>
    </row>
    <row r="1461" spans="1:58" x14ac:dyDescent="0.25">
      <c r="A1461" s="24"/>
      <c r="B1461" s="24"/>
      <c r="C1461" s="23"/>
      <c r="D1461" s="42"/>
      <c r="E1461" s="23"/>
      <c r="G1461" s="108"/>
      <c r="H1461" s="108"/>
      <c r="I1461" s="108"/>
      <c r="J1461" s="104"/>
      <c r="K1461" s="99"/>
      <c r="L1461" s="99"/>
      <c r="M1461" s="99"/>
      <c r="N1461" s="99"/>
      <c r="O1461" s="99"/>
      <c r="P1461" s="99"/>
      <c r="Q1461" s="99"/>
      <c r="R1461" s="99"/>
      <c r="S1461" s="99"/>
      <c r="T1461" s="99"/>
      <c r="U1461" s="99"/>
      <c r="V1461" s="99"/>
      <c r="W1461" s="99"/>
      <c r="X1461" s="99"/>
      <c r="Y1461" s="99"/>
      <c r="Z1461" s="99"/>
      <c r="AA1461" s="99"/>
      <c r="AB1461" s="99"/>
      <c r="AC1461" s="99"/>
      <c r="AD1461" s="99"/>
      <c r="AE1461" s="99"/>
      <c r="AF1461" s="99"/>
      <c r="AG1461" s="99"/>
      <c r="AH1461" s="99"/>
      <c r="AI1461" s="99"/>
      <c r="AJ1461" s="99"/>
      <c r="AK1461" s="99"/>
      <c r="AL1461" s="99"/>
      <c r="AM1461" s="99"/>
      <c r="AN1461" s="99"/>
      <c r="AO1461" s="99"/>
      <c r="AP1461" s="99"/>
      <c r="AQ1461" s="99"/>
      <c r="AR1461" s="99"/>
      <c r="AS1461" s="99"/>
      <c r="AT1461" s="99"/>
      <c r="AU1461" s="99"/>
      <c r="AV1461" s="99"/>
      <c r="AW1461" s="99"/>
      <c r="AX1461" s="99"/>
      <c r="AY1461" s="99"/>
      <c r="AZ1461" s="99"/>
      <c r="BA1461" s="99"/>
      <c r="BB1461" s="99"/>
      <c r="BC1461" s="99"/>
      <c r="BD1461" s="99"/>
      <c r="BE1461" s="99"/>
      <c r="BF1461" s="99"/>
    </row>
    <row r="1462" spans="1:58" x14ac:dyDescent="0.25">
      <c r="A1462" s="24"/>
      <c r="B1462" s="24"/>
      <c r="C1462" s="23"/>
      <c r="D1462" s="42"/>
      <c r="E1462" s="23"/>
      <c r="G1462" s="108"/>
      <c r="H1462" s="108"/>
      <c r="I1462" s="108"/>
      <c r="J1462" s="104"/>
      <c r="K1462" s="99"/>
      <c r="L1462" s="99"/>
      <c r="M1462" s="99"/>
      <c r="N1462" s="99"/>
      <c r="O1462" s="99"/>
      <c r="P1462" s="99"/>
      <c r="Q1462" s="99"/>
      <c r="R1462" s="99"/>
      <c r="S1462" s="99"/>
      <c r="T1462" s="99"/>
      <c r="U1462" s="99"/>
      <c r="V1462" s="99"/>
      <c r="W1462" s="99"/>
      <c r="X1462" s="99"/>
      <c r="Y1462" s="99"/>
      <c r="Z1462" s="99"/>
      <c r="AA1462" s="99"/>
      <c r="AB1462" s="99"/>
      <c r="AC1462" s="99"/>
      <c r="AD1462" s="99"/>
      <c r="AE1462" s="99"/>
      <c r="AF1462" s="99"/>
      <c r="AG1462" s="99"/>
      <c r="AH1462" s="99"/>
      <c r="AI1462" s="99"/>
      <c r="AJ1462" s="99"/>
      <c r="AK1462" s="99"/>
      <c r="AL1462" s="99"/>
      <c r="AM1462" s="99"/>
      <c r="AN1462" s="99"/>
      <c r="AO1462" s="99"/>
      <c r="AP1462" s="99"/>
      <c r="AQ1462" s="99"/>
      <c r="AR1462" s="99"/>
      <c r="AS1462" s="99"/>
      <c r="AT1462" s="99"/>
      <c r="AU1462" s="99"/>
      <c r="AV1462" s="99"/>
      <c r="AW1462" s="99"/>
      <c r="AX1462" s="99"/>
      <c r="AY1462" s="99"/>
      <c r="AZ1462" s="99"/>
      <c r="BA1462" s="99"/>
      <c r="BB1462" s="99"/>
      <c r="BC1462" s="99"/>
      <c r="BD1462" s="99"/>
      <c r="BE1462" s="99"/>
      <c r="BF1462" s="99"/>
    </row>
    <row r="1463" spans="1:58" x14ac:dyDescent="0.25">
      <c r="A1463" s="24"/>
      <c r="B1463" s="24"/>
      <c r="C1463" s="23"/>
      <c r="D1463" s="42"/>
      <c r="E1463" s="23"/>
      <c r="G1463" s="108"/>
      <c r="H1463" s="108"/>
      <c r="I1463" s="108"/>
      <c r="J1463" s="104"/>
      <c r="K1463" s="99"/>
      <c r="L1463" s="99"/>
      <c r="M1463" s="99"/>
      <c r="N1463" s="99"/>
      <c r="O1463" s="99"/>
      <c r="P1463" s="99"/>
      <c r="Q1463" s="99"/>
      <c r="R1463" s="99"/>
      <c r="S1463" s="99"/>
      <c r="T1463" s="99"/>
      <c r="U1463" s="99"/>
      <c r="V1463" s="99"/>
      <c r="W1463" s="99"/>
      <c r="X1463" s="99"/>
      <c r="Y1463" s="99"/>
      <c r="Z1463" s="99"/>
      <c r="AA1463" s="99"/>
      <c r="AB1463" s="99"/>
      <c r="AC1463" s="99"/>
      <c r="AD1463" s="99"/>
      <c r="AE1463" s="99"/>
      <c r="AF1463" s="99"/>
      <c r="AG1463" s="99"/>
      <c r="AH1463" s="99"/>
      <c r="AI1463" s="99"/>
      <c r="AJ1463" s="99"/>
      <c r="AK1463" s="99"/>
      <c r="AL1463" s="99"/>
      <c r="AM1463" s="99"/>
      <c r="AN1463" s="99"/>
      <c r="AO1463" s="99"/>
      <c r="AP1463" s="99"/>
      <c r="AQ1463" s="99"/>
      <c r="AR1463" s="99"/>
      <c r="AS1463" s="99"/>
      <c r="AT1463" s="99"/>
      <c r="AU1463" s="99"/>
      <c r="AV1463" s="99"/>
      <c r="AW1463" s="99"/>
      <c r="AX1463" s="99"/>
      <c r="AY1463" s="99"/>
      <c r="AZ1463" s="99"/>
      <c r="BA1463" s="99"/>
      <c r="BB1463" s="99"/>
      <c r="BC1463" s="99"/>
      <c r="BD1463" s="99"/>
      <c r="BE1463" s="99"/>
      <c r="BF1463" s="99"/>
    </row>
    <row r="1464" spans="1:58" x14ac:dyDescent="0.25">
      <c r="A1464" s="24"/>
      <c r="B1464" s="24"/>
      <c r="C1464" s="23"/>
      <c r="D1464" s="42"/>
      <c r="E1464" s="23"/>
      <c r="G1464" s="108"/>
      <c r="H1464" s="108"/>
      <c r="I1464" s="108"/>
      <c r="J1464" s="104"/>
      <c r="K1464" s="99"/>
      <c r="L1464" s="99"/>
      <c r="M1464" s="99"/>
      <c r="N1464" s="99"/>
      <c r="O1464" s="99"/>
      <c r="P1464" s="99"/>
      <c r="Q1464" s="99"/>
      <c r="R1464" s="99"/>
      <c r="S1464" s="99"/>
      <c r="T1464" s="99"/>
      <c r="U1464" s="99"/>
      <c r="V1464" s="99"/>
      <c r="W1464" s="99"/>
      <c r="X1464" s="99"/>
      <c r="Y1464" s="99"/>
      <c r="Z1464" s="99"/>
      <c r="AA1464" s="99"/>
      <c r="AB1464" s="99"/>
      <c r="AC1464" s="99"/>
      <c r="AD1464" s="99"/>
      <c r="AE1464" s="99"/>
      <c r="AF1464" s="99"/>
      <c r="AG1464" s="99"/>
      <c r="AH1464" s="99"/>
      <c r="AI1464" s="99"/>
      <c r="AJ1464" s="99"/>
      <c r="AK1464" s="99"/>
      <c r="AL1464" s="99"/>
      <c r="AM1464" s="99"/>
      <c r="AN1464" s="99"/>
      <c r="AO1464" s="99"/>
      <c r="AP1464" s="99"/>
      <c r="AQ1464" s="99"/>
      <c r="AR1464" s="99"/>
      <c r="AS1464" s="99"/>
      <c r="AT1464" s="99"/>
      <c r="AU1464" s="99"/>
      <c r="AV1464" s="99"/>
      <c r="AW1464" s="99"/>
      <c r="AX1464" s="99"/>
      <c r="AY1464" s="99"/>
      <c r="AZ1464" s="99"/>
      <c r="BA1464" s="99"/>
      <c r="BB1464" s="99"/>
      <c r="BC1464" s="99"/>
      <c r="BD1464" s="99"/>
      <c r="BE1464" s="99"/>
      <c r="BF1464" s="99"/>
    </row>
    <row r="1465" spans="1:58" x14ac:dyDescent="0.25">
      <c r="A1465" s="24"/>
      <c r="B1465" s="24"/>
      <c r="C1465" s="23"/>
      <c r="D1465" s="42"/>
      <c r="E1465" s="23"/>
      <c r="G1465" s="108"/>
      <c r="H1465" s="108"/>
      <c r="I1465" s="108"/>
      <c r="J1465" s="104"/>
      <c r="K1465" s="99"/>
      <c r="L1465" s="99"/>
      <c r="M1465" s="99"/>
      <c r="N1465" s="99"/>
      <c r="O1465" s="99"/>
      <c r="P1465" s="99"/>
      <c r="Q1465" s="99"/>
      <c r="R1465" s="99"/>
      <c r="S1465" s="99"/>
      <c r="T1465" s="99"/>
      <c r="U1465" s="99"/>
      <c r="V1465" s="99"/>
      <c r="W1465" s="99"/>
      <c r="X1465" s="99"/>
      <c r="Y1465" s="99"/>
      <c r="Z1465" s="99"/>
      <c r="AA1465" s="99"/>
      <c r="AB1465" s="99"/>
      <c r="AC1465" s="99"/>
      <c r="AD1465" s="99"/>
      <c r="AE1465" s="99"/>
      <c r="AF1465" s="99"/>
      <c r="AG1465" s="99"/>
      <c r="AH1465" s="99"/>
      <c r="AI1465" s="99"/>
      <c r="AJ1465" s="99"/>
      <c r="AK1465" s="99"/>
      <c r="AL1465" s="99"/>
      <c r="AM1465" s="99"/>
      <c r="AN1465" s="99"/>
      <c r="AO1465" s="99"/>
      <c r="AP1465" s="99"/>
      <c r="AQ1465" s="99"/>
      <c r="AR1465" s="99"/>
      <c r="AS1465" s="99"/>
      <c r="AT1465" s="99"/>
      <c r="AU1465" s="99"/>
      <c r="AV1465" s="99"/>
      <c r="AW1465" s="99"/>
      <c r="AX1465" s="99"/>
      <c r="AY1465" s="99"/>
      <c r="AZ1465" s="99"/>
      <c r="BA1465" s="99"/>
      <c r="BB1465" s="99"/>
      <c r="BC1465" s="99"/>
      <c r="BD1465" s="99"/>
      <c r="BE1465" s="99"/>
      <c r="BF1465" s="99"/>
    </row>
    <row r="1466" spans="1:58" x14ac:dyDescent="0.25">
      <c r="A1466" s="24"/>
      <c r="B1466" s="24"/>
      <c r="C1466" s="23"/>
      <c r="D1466" s="42"/>
      <c r="E1466" s="23"/>
      <c r="G1466" s="108"/>
      <c r="H1466" s="108"/>
      <c r="I1466" s="108"/>
      <c r="J1466" s="104"/>
      <c r="K1466" s="99"/>
      <c r="L1466" s="99"/>
      <c r="M1466" s="99"/>
      <c r="N1466" s="99"/>
      <c r="O1466" s="99"/>
      <c r="P1466" s="99"/>
      <c r="Q1466" s="99"/>
      <c r="R1466" s="99"/>
      <c r="S1466" s="99"/>
      <c r="T1466" s="99"/>
      <c r="U1466" s="99"/>
      <c r="V1466" s="99"/>
      <c r="W1466" s="99"/>
      <c r="X1466" s="99"/>
      <c r="Y1466" s="99"/>
      <c r="Z1466" s="99"/>
      <c r="AA1466" s="99"/>
      <c r="AB1466" s="99"/>
      <c r="AC1466" s="99"/>
      <c r="AD1466" s="99"/>
      <c r="AE1466" s="99"/>
      <c r="AF1466" s="99"/>
      <c r="AG1466" s="99"/>
      <c r="AH1466" s="99"/>
      <c r="AI1466" s="99"/>
      <c r="AJ1466" s="99"/>
      <c r="AK1466" s="99"/>
      <c r="AL1466" s="99"/>
      <c r="AM1466" s="99"/>
      <c r="AN1466" s="99"/>
      <c r="AO1466" s="99"/>
      <c r="AP1466" s="99"/>
      <c r="AQ1466" s="99"/>
      <c r="AR1466" s="99"/>
      <c r="AS1466" s="99"/>
      <c r="AT1466" s="99"/>
      <c r="AU1466" s="99"/>
      <c r="AV1466" s="99"/>
      <c r="AW1466" s="99"/>
      <c r="AX1466" s="99"/>
      <c r="AY1466" s="99"/>
      <c r="AZ1466" s="99"/>
      <c r="BA1466" s="99"/>
      <c r="BB1466" s="99"/>
      <c r="BC1466" s="99"/>
      <c r="BD1466" s="99"/>
      <c r="BE1466" s="99"/>
      <c r="BF1466" s="99"/>
    </row>
    <row r="1467" spans="1:58" x14ac:dyDescent="0.25">
      <c r="A1467" s="24"/>
      <c r="B1467" s="24"/>
      <c r="C1467" s="23"/>
      <c r="D1467" s="42"/>
      <c r="E1467" s="23"/>
      <c r="G1467" s="108"/>
      <c r="H1467" s="108"/>
      <c r="I1467" s="108"/>
      <c r="J1467" s="104"/>
      <c r="K1467" s="99"/>
      <c r="L1467" s="99"/>
      <c r="M1467" s="99"/>
      <c r="N1467" s="99"/>
      <c r="O1467" s="99"/>
      <c r="P1467" s="99"/>
      <c r="Q1467" s="99"/>
      <c r="R1467" s="99"/>
      <c r="S1467" s="99"/>
      <c r="T1467" s="99"/>
      <c r="U1467" s="99"/>
      <c r="V1467" s="99"/>
      <c r="W1467" s="99"/>
      <c r="X1467" s="99"/>
      <c r="Y1467" s="99"/>
      <c r="Z1467" s="99"/>
      <c r="AA1467" s="99"/>
      <c r="AB1467" s="99"/>
      <c r="AC1467" s="99"/>
      <c r="AD1467" s="99"/>
      <c r="AE1467" s="99"/>
      <c r="AF1467" s="99"/>
      <c r="AG1467" s="99"/>
      <c r="AH1467" s="99"/>
      <c r="AI1467" s="99"/>
      <c r="AJ1467" s="99"/>
      <c r="AK1467" s="99"/>
      <c r="AL1467" s="99"/>
      <c r="AM1467" s="99"/>
      <c r="AN1467" s="99"/>
      <c r="AO1467" s="99"/>
      <c r="AP1467" s="99"/>
      <c r="AQ1467" s="99"/>
      <c r="AR1467" s="99"/>
      <c r="AS1467" s="99"/>
      <c r="AT1467" s="99"/>
      <c r="AU1467" s="99"/>
      <c r="AV1467" s="99"/>
      <c r="AW1467" s="99"/>
      <c r="AX1467" s="99"/>
      <c r="AY1467" s="99"/>
      <c r="AZ1467" s="99"/>
      <c r="BA1467" s="99"/>
      <c r="BB1467" s="99"/>
      <c r="BC1467" s="99"/>
      <c r="BD1467" s="99"/>
      <c r="BE1467" s="99"/>
      <c r="BF1467" s="99"/>
    </row>
    <row r="1468" spans="1:58" x14ac:dyDescent="0.25">
      <c r="A1468" s="24"/>
      <c r="B1468" s="24"/>
      <c r="C1468" s="23"/>
      <c r="D1468" s="42"/>
      <c r="E1468" s="23"/>
      <c r="G1468" s="108"/>
      <c r="H1468" s="108"/>
      <c r="I1468" s="108"/>
      <c r="J1468" s="104"/>
      <c r="K1468" s="99"/>
      <c r="L1468" s="99"/>
      <c r="M1468" s="99"/>
      <c r="N1468" s="99"/>
      <c r="O1468" s="99"/>
      <c r="P1468" s="99"/>
      <c r="Q1468" s="99"/>
      <c r="R1468" s="99"/>
      <c r="S1468" s="99"/>
      <c r="T1468" s="99"/>
      <c r="U1468" s="99"/>
      <c r="V1468" s="99"/>
      <c r="W1468" s="99"/>
      <c r="X1468" s="99"/>
      <c r="Y1468" s="99"/>
      <c r="Z1468" s="99"/>
      <c r="AA1468" s="99"/>
      <c r="AB1468" s="99"/>
      <c r="AC1468" s="99"/>
      <c r="AD1468" s="99"/>
      <c r="AE1468" s="99"/>
      <c r="AF1468" s="99"/>
      <c r="AG1468" s="99"/>
      <c r="AH1468" s="99"/>
      <c r="AI1468" s="99"/>
      <c r="AJ1468" s="99"/>
      <c r="AK1468" s="99"/>
      <c r="AL1468" s="99"/>
      <c r="AM1468" s="99"/>
      <c r="AN1468" s="99"/>
      <c r="AO1468" s="99"/>
      <c r="AP1468" s="99"/>
      <c r="AQ1468" s="99"/>
      <c r="AR1468" s="99"/>
      <c r="AS1468" s="99"/>
      <c r="AT1468" s="99"/>
      <c r="AU1468" s="99"/>
      <c r="AV1468" s="99"/>
      <c r="AW1468" s="99"/>
      <c r="AX1468" s="99"/>
      <c r="AY1468" s="99"/>
      <c r="AZ1468" s="99"/>
      <c r="BA1468" s="99"/>
      <c r="BB1468" s="99"/>
      <c r="BC1468" s="99"/>
      <c r="BD1468" s="99"/>
      <c r="BE1468" s="99"/>
      <c r="BF1468" s="99"/>
    </row>
    <row r="1469" spans="1:58" x14ac:dyDescent="0.25">
      <c r="A1469" s="24"/>
      <c r="B1469" s="24"/>
      <c r="C1469" s="23"/>
      <c r="D1469" s="42"/>
      <c r="E1469" s="23"/>
      <c r="G1469" s="108"/>
      <c r="H1469" s="108"/>
      <c r="I1469" s="108"/>
      <c r="J1469" s="104"/>
      <c r="K1469" s="99"/>
      <c r="L1469" s="99"/>
      <c r="M1469" s="99"/>
      <c r="N1469" s="99"/>
      <c r="O1469" s="99"/>
      <c r="P1469" s="99"/>
      <c r="Q1469" s="99"/>
      <c r="R1469" s="99"/>
      <c r="S1469" s="99"/>
      <c r="T1469" s="99"/>
      <c r="U1469" s="99"/>
      <c r="V1469" s="99"/>
      <c r="W1469" s="99"/>
      <c r="X1469" s="99"/>
      <c r="Y1469" s="99"/>
      <c r="Z1469" s="99"/>
      <c r="AA1469" s="99"/>
      <c r="AB1469" s="99"/>
      <c r="AC1469" s="99"/>
      <c r="AD1469" s="99"/>
      <c r="AE1469" s="99"/>
      <c r="AF1469" s="99"/>
      <c r="AG1469" s="99"/>
      <c r="AH1469" s="99"/>
      <c r="AI1469" s="99"/>
      <c r="AJ1469" s="99"/>
      <c r="AK1469" s="99"/>
      <c r="AL1469" s="99"/>
      <c r="AM1469" s="99"/>
      <c r="AN1469" s="99"/>
      <c r="AO1469" s="99"/>
      <c r="AP1469" s="99"/>
      <c r="AQ1469" s="99"/>
      <c r="AR1469" s="99"/>
      <c r="AS1469" s="99"/>
      <c r="AT1469" s="99"/>
      <c r="AU1469" s="99"/>
      <c r="AV1469" s="99"/>
      <c r="AW1469" s="99"/>
      <c r="AX1469" s="99"/>
      <c r="AY1469" s="99"/>
      <c r="AZ1469" s="99"/>
      <c r="BA1469" s="99"/>
      <c r="BB1469" s="99"/>
      <c r="BC1469" s="99"/>
      <c r="BD1469" s="99"/>
      <c r="BE1469" s="99"/>
      <c r="BF1469" s="99"/>
    </row>
    <row r="1470" spans="1:58" x14ac:dyDescent="0.25">
      <c r="A1470" s="24"/>
      <c r="B1470" s="24"/>
      <c r="C1470" s="23"/>
      <c r="D1470" s="42"/>
      <c r="E1470" s="23"/>
      <c r="G1470" s="108"/>
      <c r="H1470" s="108"/>
      <c r="I1470" s="108"/>
      <c r="J1470" s="104"/>
      <c r="K1470" s="99"/>
      <c r="L1470" s="99"/>
      <c r="M1470" s="99"/>
      <c r="N1470" s="99"/>
      <c r="O1470" s="99"/>
      <c r="P1470" s="99"/>
      <c r="Q1470" s="99"/>
      <c r="R1470" s="99"/>
      <c r="S1470" s="99"/>
      <c r="T1470" s="99"/>
      <c r="U1470" s="99"/>
      <c r="V1470" s="99"/>
      <c r="W1470" s="99"/>
      <c r="X1470" s="99"/>
      <c r="Y1470" s="99"/>
      <c r="Z1470" s="99"/>
      <c r="AA1470" s="99"/>
      <c r="AB1470" s="99"/>
      <c r="AC1470" s="99"/>
      <c r="AD1470" s="99"/>
      <c r="AE1470" s="99"/>
      <c r="AF1470" s="99"/>
      <c r="AG1470" s="99"/>
      <c r="AH1470" s="99"/>
      <c r="AI1470" s="99"/>
      <c r="AJ1470" s="99"/>
      <c r="AK1470" s="99"/>
      <c r="AL1470" s="99"/>
      <c r="AM1470" s="99"/>
      <c r="AN1470" s="99"/>
      <c r="AO1470" s="99"/>
      <c r="AP1470" s="99"/>
      <c r="AQ1470" s="99"/>
      <c r="AR1470" s="99"/>
      <c r="AS1470" s="99"/>
      <c r="AT1470" s="99"/>
      <c r="AU1470" s="99"/>
      <c r="AV1470" s="99"/>
      <c r="AW1470" s="99"/>
      <c r="AX1470" s="99"/>
      <c r="AY1470" s="99"/>
      <c r="AZ1470" s="99"/>
      <c r="BA1470" s="99"/>
      <c r="BB1470" s="99"/>
      <c r="BC1470" s="99"/>
      <c r="BD1470" s="99"/>
      <c r="BE1470" s="99"/>
      <c r="BF1470" s="99"/>
    </row>
    <row r="1471" spans="1:58" x14ac:dyDescent="0.25">
      <c r="A1471" s="24"/>
      <c r="B1471" s="24"/>
      <c r="C1471" s="23"/>
      <c r="D1471" s="42"/>
      <c r="E1471" s="23"/>
      <c r="G1471" s="108"/>
      <c r="H1471" s="108"/>
      <c r="I1471" s="108"/>
      <c r="J1471" s="104"/>
      <c r="K1471" s="99"/>
      <c r="L1471" s="99"/>
      <c r="M1471" s="99"/>
      <c r="N1471" s="99"/>
      <c r="O1471" s="99"/>
      <c r="P1471" s="99"/>
      <c r="Q1471" s="99"/>
      <c r="R1471" s="99"/>
      <c r="S1471" s="99"/>
      <c r="T1471" s="99"/>
      <c r="U1471" s="99"/>
      <c r="V1471" s="99"/>
      <c r="W1471" s="99"/>
      <c r="X1471" s="99"/>
      <c r="Y1471" s="99"/>
      <c r="Z1471" s="99"/>
      <c r="AA1471" s="99"/>
      <c r="AB1471" s="99"/>
      <c r="AC1471" s="99"/>
      <c r="AD1471" s="99"/>
      <c r="AE1471" s="99"/>
      <c r="AF1471" s="99"/>
      <c r="AG1471" s="99"/>
      <c r="AH1471" s="99"/>
      <c r="AI1471" s="99"/>
      <c r="AJ1471" s="99"/>
      <c r="AK1471" s="99"/>
      <c r="AL1471" s="99"/>
      <c r="AM1471" s="99"/>
      <c r="AN1471" s="99"/>
      <c r="AO1471" s="99"/>
      <c r="AP1471" s="99"/>
      <c r="AQ1471" s="99"/>
      <c r="AR1471" s="99"/>
      <c r="AS1471" s="99"/>
      <c r="AT1471" s="99"/>
      <c r="AU1471" s="99"/>
      <c r="AV1471" s="99"/>
      <c r="AW1471" s="99"/>
      <c r="AX1471" s="99"/>
      <c r="AY1471" s="99"/>
      <c r="AZ1471" s="99"/>
      <c r="BA1471" s="99"/>
      <c r="BB1471" s="99"/>
      <c r="BC1471" s="99"/>
      <c r="BD1471" s="99"/>
      <c r="BE1471" s="99"/>
      <c r="BF1471" s="99"/>
    </row>
    <row r="1472" spans="1:58" x14ac:dyDescent="0.25">
      <c r="A1472" s="24"/>
      <c r="B1472" s="24"/>
      <c r="C1472" s="23"/>
      <c r="D1472" s="42"/>
      <c r="E1472" s="23"/>
      <c r="G1472" s="108"/>
      <c r="H1472" s="108"/>
      <c r="I1472" s="108"/>
      <c r="J1472" s="104"/>
      <c r="K1472" s="99"/>
      <c r="L1472" s="99"/>
      <c r="M1472" s="99"/>
      <c r="N1472" s="99"/>
      <c r="O1472" s="99"/>
      <c r="P1472" s="99"/>
      <c r="Q1472" s="99"/>
      <c r="R1472" s="99"/>
      <c r="S1472" s="99"/>
      <c r="T1472" s="99"/>
      <c r="U1472" s="99"/>
      <c r="V1472" s="99"/>
      <c r="W1472" s="99"/>
      <c r="X1472" s="99"/>
      <c r="Y1472" s="99"/>
      <c r="Z1472" s="99"/>
      <c r="AA1472" s="99"/>
      <c r="AB1472" s="99"/>
      <c r="AC1472" s="99"/>
      <c r="AD1472" s="99"/>
      <c r="AE1472" s="99"/>
      <c r="AF1472" s="99"/>
      <c r="AG1472" s="99"/>
      <c r="AH1472" s="99"/>
      <c r="AI1472" s="99"/>
      <c r="AJ1472" s="99"/>
      <c r="AK1472" s="99"/>
      <c r="AL1472" s="99"/>
      <c r="AM1472" s="99"/>
      <c r="AN1472" s="99"/>
      <c r="AO1472" s="99"/>
      <c r="AP1472" s="99"/>
      <c r="AQ1472" s="99"/>
      <c r="AR1472" s="99"/>
      <c r="AS1472" s="99"/>
      <c r="AT1472" s="99"/>
      <c r="AU1472" s="99"/>
      <c r="AV1472" s="99"/>
      <c r="AW1472" s="99"/>
      <c r="AX1472" s="99"/>
      <c r="AY1472" s="99"/>
      <c r="AZ1472" s="99"/>
      <c r="BA1472" s="99"/>
      <c r="BB1472" s="99"/>
      <c r="BC1472" s="99"/>
      <c r="BD1472" s="99"/>
      <c r="BE1472" s="99"/>
      <c r="BF1472" s="99"/>
    </row>
    <row r="1473" spans="1:58" x14ac:dyDescent="0.25">
      <c r="A1473" s="24"/>
      <c r="B1473" s="24"/>
      <c r="C1473" s="23"/>
      <c r="D1473" s="42"/>
      <c r="E1473" s="23"/>
      <c r="G1473" s="108"/>
      <c r="H1473" s="108"/>
      <c r="I1473" s="108"/>
      <c r="J1473" s="104"/>
      <c r="K1473" s="99"/>
      <c r="L1473" s="99"/>
      <c r="M1473" s="99"/>
      <c r="N1473" s="99"/>
      <c r="O1473" s="99"/>
      <c r="P1473" s="99"/>
      <c r="Q1473" s="99"/>
      <c r="R1473" s="99"/>
      <c r="S1473" s="99"/>
      <c r="T1473" s="99"/>
      <c r="U1473" s="99"/>
      <c r="V1473" s="99"/>
      <c r="W1473" s="99"/>
      <c r="X1473" s="99"/>
      <c r="Y1473" s="99"/>
      <c r="Z1473" s="99"/>
      <c r="AA1473" s="99"/>
      <c r="AB1473" s="99"/>
      <c r="AC1473" s="99"/>
      <c r="AD1473" s="99"/>
      <c r="AE1473" s="99"/>
      <c r="AF1473" s="99"/>
      <c r="AG1473" s="99"/>
      <c r="AH1473" s="99"/>
      <c r="AI1473" s="99"/>
      <c r="AJ1473" s="99"/>
      <c r="AK1473" s="99"/>
      <c r="AL1473" s="99"/>
      <c r="AM1473" s="99"/>
      <c r="AN1473" s="99"/>
      <c r="AO1473" s="99"/>
      <c r="AP1473" s="99"/>
      <c r="AQ1473" s="99"/>
      <c r="AR1473" s="99"/>
      <c r="AS1473" s="99"/>
      <c r="AT1473" s="99"/>
      <c r="AU1473" s="99"/>
      <c r="AV1473" s="99"/>
      <c r="AW1473" s="99"/>
      <c r="AX1473" s="99"/>
      <c r="AY1473" s="99"/>
      <c r="AZ1473" s="99"/>
      <c r="BA1473" s="99"/>
      <c r="BB1473" s="99"/>
      <c r="BC1473" s="99"/>
      <c r="BD1473" s="99"/>
      <c r="BE1473" s="99"/>
      <c r="BF1473" s="99"/>
    </row>
    <row r="1474" spans="1:58" x14ac:dyDescent="0.25">
      <c r="A1474" s="24"/>
      <c r="B1474" s="24"/>
      <c r="C1474" s="23"/>
      <c r="D1474" s="42"/>
      <c r="E1474" s="23"/>
      <c r="G1474" s="108"/>
      <c r="H1474" s="108"/>
      <c r="I1474" s="108"/>
      <c r="J1474" s="104"/>
      <c r="K1474" s="99"/>
      <c r="L1474" s="99"/>
      <c r="M1474" s="99"/>
      <c r="N1474" s="99"/>
      <c r="O1474" s="99"/>
      <c r="P1474" s="99"/>
      <c r="Q1474" s="99"/>
      <c r="R1474" s="99"/>
      <c r="S1474" s="99"/>
      <c r="T1474" s="99"/>
      <c r="U1474" s="99"/>
      <c r="V1474" s="99"/>
      <c r="W1474" s="99"/>
      <c r="X1474" s="99"/>
      <c r="Y1474" s="99"/>
      <c r="Z1474" s="99"/>
      <c r="AA1474" s="99"/>
      <c r="AB1474" s="99"/>
      <c r="AC1474" s="99"/>
      <c r="AD1474" s="99"/>
      <c r="AE1474" s="99"/>
      <c r="AF1474" s="99"/>
      <c r="AG1474" s="99"/>
      <c r="AH1474" s="99"/>
      <c r="AI1474" s="99"/>
      <c r="AJ1474" s="99"/>
      <c r="AK1474" s="99"/>
      <c r="AL1474" s="99"/>
      <c r="AM1474" s="99"/>
      <c r="AN1474" s="99"/>
      <c r="AO1474" s="99"/>
      <c r="AP1474" s="99"/>
      <c r="AQ1474" s="99"/>
      <c r="AR1474" s="99"/>
      <c r="AS1474" s="99"/>
      <c r="AT1474" s="99"/>
      <c r="AU1474" s="99"/>
      <c r="AV1474" s="99"/>
      <c r="AW1474" s="99"/>
      <c r="AX1474" s="99"/>
      <c r="AY1474" s="99"/>
      <c r="AZ1474" s="99"/>
      <c r="BA1474" s="99"/>
      <c r="BB1474" s="99"/>
      <c r="BC1474" s="99"/>
      <c r="BD1474" s="99"/>
      <c r="BE1474" s="99"/>
      <c r="BF1474" s="99"/>
    </row>
    <row r="1475" spans="1:58" x14ac:dyDescent="0.25">
      <c r="A1475" s="24"/>
      <c r="B1475" s="24"/>
      <c r="C1475" s="23"/>
      <c r="D1475" s="42"/>
      <c r="E1475" s="23"/>
      <c r="G1475" s="108"/>
      <c r="H1475" s="108"/>
      <c r="I1475" s="108"/>
      <c r="J1475" s="104"/>
      <c r="K1475" s="99"/>
      <c r="L1475" s="99"/>
      <c r="M1475" s="99"/>
      <c r="N1475" s="99"/>
      <c r="O1475" s="99"/>
      <c r="P1475" s="99"/>
      <c r="Q1475" s="99"/>
      <c r="R1475" s="99"/>
      <c r="S1475" s="99"/>
      <c r="T1475" s="99"/>
      <c r="U1475" s="99"/>
      <c r="V1475" s="99"/>
      <c r="W1475" s="99"/>
      <c r="X1475" s="99"/>
      <c r="Y1475" s="99"/>
      <c r="Z1475" s="99"/>
      <c r="AA1475" s="99"/>
      <c r="AB1475" s="99"/>
      <c r="AC1475" s="99"/>
      <c r="AD1475" s="99"/>
      <c r="AE1475" s="99"/>
      <c r="AF1475" s="99"/>
      <c r="AG1475" s="99"/>
      <c r="AH1475" s="99"/>
      <c r="AI1475" s="99"/>
      <c r="AJ1475" s="99"/>
      <c r="AK1475" s="99"/>
      <c r="AL1475" s="99"/>
      <c r="AM1475" s="99"/>
      <c r="AN1475" s="99"/>
      <c r="AO1475" s="99"/>
      <c r="AP1475" s="99"/>
      <c r="AQ1475" s="99"/>
      <c r="AR1475" s="99"/>
      <c r="AS1475" s="99"/>
      <c r="AT1475" s="99"/>
      <c r="AU1475" s="99"/>
      <c r="AV1475" s="99"/>
      <c r="AW1475" s="99"/>
      <c r="AX1475" s="99"/>
      <c r="AY1475" s="99"/>
      <c r="AZ1475" s="99"/>
      <c r="BA1475" s="99"/>
      <c r="BB1475" s="99"/>
      <c r="BC1475" s="99"/>
      <c r="BD1475" s="99"/>
      <c r="BE1475" s="99"/>
      <c r="BF1475" s="99"/>
    </row>
    <row r="1476" spans="1:58" x14ac:dyDescent="0.25">
      <c r="A1476" s="24"/>
      <c r="B1476" s="24"/>
      <c r="C1476" s="23"/>
      <c r="D1476" s="42"/>
      <c r="E1476" s="23"/>
      <c r="G1476" s="108"/>
      <c r="H1476" s="108"/>
      <c r="I1476" s="108"/>
      <c r="J1476" s="104"/>
      <c r="K1476" s="99"/>
      <c r="L1476" s="99"/>
      <c r="M1476" s="99"/>
      <c r="N1476" s="99"/>
      <c r="O1476" s="99"/>
      <c r="P1476" s="99"/>
      <c r="Q1476" s="99"/>
      <c r="R1476" s="99"/>
      <c r="S1476" s="99"/>
      <c r="T1476" s="99"/>
      <c r="U1476" s="99"/>
      <c r="V1476" s="99"/>
      <c r="W1476" s="99"/>
      <c r="X1476" s="99"/>
      <c r="Y1476" s="99"/>
      <c r="Z1476" s="99"/>
      <c r="AA1476" s="99"/>
      <c r="AB1476" s="99"/>
      <c r="AC1476" s="99"/>
      <c r="AD1476" s="99"/>
      <c r="AE1476" s="99"/>
      <c r="AF1476" s="99"/>
      <c r="AG1476" s="99"/>
      <c r="AH1476" s="99"/>
      <c r="AI1476" s="99"/>
      <c r="AJ1476" s="99"/>
      <c r="AK1476" s="99"/>
      <c r="AL1476" s="99"/>
      <c r="AM1476" s="99"/>
      <c r="AN1476" s="99"/>
      <c r="AO1476" s="99"/>
      <c r="AP1476" s="99"/>
      <c r="AQ1476" s="99"/>
      <c r="AR1476" s="99"/>
      <c r="AS1476" s="99"/>
      <c r="AT1476" s="99"/>
      <c r="AU1476" s="99"/>
      <c r="AV1476" s="99"/>
      <c r="AW1476" s="99"/>
      <c r="AX1476" s="99"/>
      <c r="AY1476" s="99"/>
      <c r="AZ1476" s="99"/>
      <c r="BA1476" s="99"/>
      <c r="BB1476" s="99"/>
      <c r="BC1476" s="99"/>
      <c r="BD1476" s="99"/>
      <c r="BE1476" s="99"/>
      <c r="BF1476" s="99"/>
    </row>
    <row r="1477" spans="1:58" x14ac:dyDescent="0.25">
      <c r="A1477" s="24"/>
      <c r="B1477" s="24"/>
      <c r="C1477" s="23"/>
      <c r="D1477" s="42"/>
      <c r="E1477" s="23"/>
      <c r="G1477" s="108"/>
      <c r="H1477" s="108"/>
      <c r="I1477" s="108"/>
      <c r="J1477" s="104"/>
      <c r="K1477" s="99"/>
      <c r="L1477" s="99"/>
      <c r="M1477" s="99"/>
      <c r="N1477" s="99"/>
      <c r="O1477" s="99"/>
      <c r="P1477" s="99"/>
      <c r="Q1477" s="99"/>
      <c r="R1477" s="99"/>
      <c r="S1477" s="99"/>
      <c r="T1477" s="99"/>
      <c r="U1477" s="99"/>
      <c r="V1477" s="99"/>
      <c r="W1477" s="99"/>
      <c r="X1477" s="99"/>
      <c r="Y1477" s="99"/>
      <c r="Z1477" s="99"/>
      <c r="AA1477" s="99"/>
      <c r="AB1477" s="99"/>
      <c r="AC1477" s="99"/>
      <c r="AD1477" s="99"/>
      <c r="AE1477" s="99"/>
      <c r="AF1477" s="99"/>
      <c r="AG1477" s="99"/>
      <c r="AH1477" s="99"/>
      <c r="AI1477" s="99"/>
      <c r="AJ1477" s="99"/>
      <c r="AK1477" s="99"/>
      <c r="AL1477" s="99"/>
      <c r="AM1477" s="99"/>
      <c r="AN1477" s="99"/>
      <c r="AO1477" s="99"/>
      <c r="AP1477" s="99"/>
      <c r="AQ1477" s="99"/>
      <c r="AR1477" s="99"/>
      <c r="AS1477" s="99"/>
      <c r="AT1477" s="99"/>
      <c r="AU1477" s="99"/>
      <c r="AV1477" s="99"/>
      <c r="AW1477" s="99"/>
      <c r="AX1477" s="99"/>
      <c r="AY1477" s="99"/>
      <c r="AZ1477" s="99"/>
      <c r="BA1477" s="99"/>
      <c r="BB1477" s="99"/>
      <c r="BC1477" s="99"/>
      <c r="BD1477" s="99"/>
      <c r="BE1477" s="99"/>
      <c r="BF1477" s="99"/>
    </row>
    <row r="1478" spans="1:58" x14ac:dyDescent="0.25">
      <c r="A1478" s="24"/>
      <c r="B1478" s="24"/>
      <c r="C1478" s="23"/>
      <c r="D1478" s="42"/>
      <c r="E1478" s="23"/>
      <c r="G1478" s="108"/>
      <c r="H1478" s="108"/>
      <c r="I1478" s="108"/>
      <c r="J1478" s="104"/>
      <c r="K1478" s="99"/>
      <c r="L1478" s="99"/>
      <c r="M1478" s="99"/>
      <c r="N1478" s="99"/>
      <c r="O1478" s="99"/>
      <c r="P1478" s="99"/>
      <c r="Q1478" s="99"/>
      <c r="R1478" s="99"/>
      <c r="S1478" s="99"/>
      <c r="T1478" s="99"/>
      <c r="U1478" s="99"/>
      <c r="V1478" s="99"/>
      <c r="W1478" s="99"/>
      <c r="X1478" s="99"/>
      <c r="Y1478" s="99"/>
      <c r="Z1478" s="99"/>
      <c r="AA1478" s="99"/>
      <c r="AB1478" s="99"/>
      <c r="AC1478" s="99"/>
      <c r="AD1478" s="99"/>
      <c r="AE1478" s="99"/>
      <c r="AF1478" s="99"/>
      <c r="AG1478" s="99"/>
      <c r="AH1478" s="99"/>
      <c r="AI1478" s="99"/>
      <c r="AJ1478" s="99"/>
      <c r="AK1478" s="99"/>
      <c r="AL1478" s="99"/>
      <c r="AM1478" s="99"/>
      <c r="AN1478" s="99"/>
      <c r="AO1478" s="99"/>
      <c r="AP1478" s="99"/>
      <c r="AQ1478" s="99"/>
      <c r="AR1478" s="99"/>
      <c r="AS1478" s="99"/>
      <c r="AT1478" s="99"/>
      <c r="AU1478" s="99"/>
      <c r="AV1478" s="99"/>
      <c r="AW1478" s="99"/>
      <c r="AX1478" s="99"/>
      <c r="AY1478" s="99"/>
      <c r="AZ1478" s="99"/>
      <c r="BA1478" s="99"/>
      <c r="BB1478" s="99"/>
      <c r="BC1478" s="99"/>
      <c r="BD1478" s="99"/>
      <c r="BE1478" s="99"/>
      <c r="BF1478" s="99"/>
    </row>
    <row r="1479" spans="1:58" x14ac:dyDescent="0.25">
      <c r="A1479" s="24"/>
      <c r="B1479" s="24"/>
      <c r="C1479" s="23"/>
      <c r="D1479" s="42"/>
      <c r="E1479" s="23"/>
      <c r="G1479" s="108"/>
      <c r="H1479" s="108"/>
      <c r="I1479" s="108"/>
      <c r="J1479" s="104"/>
      <c r="K1479" s="99"/>
      <c r="L1479" s="99"/>
      <c r="M1479" s="99"/>
      <c r="N1479" s="99"/>
      <c r="O1479" s="99"/>
      <c r="P1479" s="99"/>
      <c r="Q1479" s="99"/>
      <c r="R1479" s="99"/>
      <c r="S1479" s="99"/>
      <c r="T1479" s="99"/>
      <c r="U1479" s="99"/>
      <c r="V1479" s="99"/>
      <c r="W1479" s="99"/>
      <c r="X1479" s="99"/>
      <c r="Y1479" s="99"/>
      <c r="Z1479" s="99"/>
      <c r="AA1479" s="99"/>
      <c r="AB1479" s="99"/>
      <c r="AC1479" s="99"/>
      <c r="AD1479" s="99"/>
      <c r="AE1479" s="99"/>
      <c r="AF1479" s="99"/>
      <c r="AG1479" s="99"/>
      <c r="AH1479" s="99"/>
      <c r="AI1479" s="99"/>
      <c r="AJ1479" s="99"/>
      <c r="AK1479" s="99"/>
      <c r="AL1479" s="99"/>
      <c r="AM1479" s="99"/>
      <c r="AN1479" s="99"/>
      <c r="AO1479" s="99"/>
      <c r="AP1479" s="99"/>
      <c r="AQ1479" s="99"/>
      <c r="AR1479" s="99"/>
      <c r="AS1479" s="99"/>
      <c r="AT1479" s="99"/>
      <c r="AU1479" s="99"/>
      <c r="AV1479" s="99"/>
      <c r="AW1479" s="99"/>
      <c r="AX1479" s="99"/>
      <c r="AY1479" s="99"/>
      <c r="AZ1479" s="99"/>
      <c r="BA1479" s="99"/>
      <c r="BB1479" s="99"/>
      <c r="BC1479" s="99"/>
      <c r="BD1479" s="99"/>
      <c r="BE1479" s="99"/>
      <c r="BF1479" s="99"/>
    </row>
    <row r="1480" spans="1:58" x14ac:dyDescent="0.25">
      <c r="A1480" s="24"/>
      <c r="B1480" s="24"/>
      <c r="C1480" s="23"/>
      <c r="D1480" s="42"/>
      <c r="E1480" s="23"/>
      <c r="G1480" s="108"/>
      <c r="H1480" s="108"/>
      <c r="I1480" s="108"/>
      <c r="J1480" s="104"/>
      <c r="K1480" s="99"/>
      <c r="L1480" s="99"/>
      <c r="M1480" s="99"/>
      <c r="N1480" s="99"/>
      <c r="O1480" s="99"/>
      <c r="P1480" s="99"/>
      <c r="Q1480" s="99"/>
      <c r="R1480" s="99"/>
      <c r="S1480" s="99"/>
      <c r="T1480" s="99"/>
      <c r="U1480" s="99"/>
      <c r="V1480" s="99"/>
      <c r="W1480" s="99"/>
      <c r="X1480" s="99"/>
      <c r="Y1480" s="99"/>
      <c r="Z1480" s="99"/>
      <c r="AA1480" s="99"/>
      <c r="AB1480" s="99"/>
      <c r="AC1480" s="99"/>
      <c r="AD1480" s="99"/>
      <c r="AE1480" s="99"/>
      <c r="AF1480" s="99"/>
      <c r="AG1480" s="99"/>
      <c r="AH1480" s="99"/>
      <c r="AI1480" s="99"/>
      <c r="AJ1480" s="99"/>
      <c r="AK1480" s="99"/>
      <c r="AL1480" s="99"/>
      <c r="AM1480" s="99"/>
      <c r="AN1480" s="99"/>
      <c r="AO1480" s="99"/>
      <c r="AP1480" s="99"/>
      <c r="AQ1480" s="99"/>
      <c r="AR1480" s="99"/>
      <c r="AS1480" s="99"/>
      <c r="AT1480" s="99"/>
      <c r="AU1480" s="99"/>
      <c r="AV1480" s="99"/>
      <c r="AW1480" s="99"/>
      <c r="AX1480" s="99"/>
      <c r="AY1480" s="99"/>
      <c r="AZ1480" s="99"/>
      <c r="BA1480" s="99"/>
      <c r="BB1480" s="99"/>
      <c r="BC1480" s="99"/>
      <c r="BD1480" s="99"/>
      <c r="BE1480" s="99"/>
      <c r="BF1480" s="99"/>
    </row>
    <row r="1481" spans="1:58" x14ac:dyDescent="0.25">
      <c r="A1481" s="24"/>
      <c r="B1481" s="24"/>
      <c r="C1481" s="23"/>
      <c r="D1481" s="42"/>
      <c r="E1481" s="23"/>
      <c r="G1481" s="108"/>
      <c r="H1481" s="108"/>
      <c r="I1481" s="108"/>
      <c r="J1481" s="104"/>
      <c r="K1481" s="99"/>
      <c r="L1481" s="99"/>
      <c r="M1481" s="99"/>
      <c r="N1481" s="99"/>
      <c r="O1481" s="99"/>
      <c r="P1481" s="99"/>
      <c r="Q1481" s="99"/>
      <c r="R1481" s="99"/>
      <c r="S1481" s="99"/>
      <c r="T1481" s="99"/>
      <c r="U1481" s="99"/>
      <c r="V1481" s="99"/>
      <c r="W1481" s="99"/>
      <c r="X1481" s="99"/>
      <c r="Y1481" s="99"/>
      <c r="Z1481" s="99"/>
      <c r="AA1481" s="99"/>
      <c r="AB1481" s="99"/>
      <c r="AC1481" s="99"/>
      <c r="AD1481" s="99"/>
      <c r="AE1481" s="99"/>
      <c r="AF1481" s="99"/>
      <c r="AG1481" s="99"/>
      <c r="AH1481" s="99"/>
      <c r="AI1481" s="99"/>
      <c r="AJ1481" s="99"/>
      <c r="AK1481" s="99"/>
      <c r="AL1481" s="99"/>
      <c r="AM1481" s="99"/>
      <c r="AN1481" s="99"/>
      <c r="AO1481" s="99"/>
      <c r="AP1481" s="99"/>
      <c r="AQ1481" s="99"/>
      <c r="AR1481" s="99"/>
      <c r="AS1481" s="99"/>
      <c r="AT1481" s="99"/>
      <c r="AU1481" s="99"/>
      <c r="AV1481" s="99"/>
      <c r="AW1481" s="99"/>
      <c r="AX1481" s="99"/>
      <c r="AY1481" s="99"/>
      <c r="AZ1481" s="99"/>
      <c r="BA1481" s="99"/>
      <c r="BB1481" s="99"/>
      <c r="BC1481" s="99"/>
      <c r="BD1481" s="99"/>
      <c r="BE1481" s="99"/>
      <c r="BF1481" s="99"/>
    </row>
    <row r="1482" spans="1:58" x14ac:dyDescent="0.25">
      <c r="A1482" s="24"/>
      <c r="B1482" s="24"/>
      <c r="C1482" s="23"/>
      <c r="D1482" s="42"/>
      <c r="E1482" s="23"/>
      <c r="G1482" s="108"/>
      <c r="H1482" s="108"/>
      <c r="I1482" s="108"/>
      <c r="J1482" s="104"/>
      <c r="K1482" s="99"/>
      <c r="L1482" s="99"/>
      <c r="M1482" s="99"/>
      <c r="N1482" s="99"/>
      <c r="O1482" s="99"/>
      <c r="P1482" s="99"/>
      <c r="Q1482" s="99"/>
      <c r="R1482" s="99"/>
      <c r="S1482" s="99"/>
      <c r="T1482" s="99"/>
      <c r="U1482" s="99"/>
      <c r="V1482" s="99"/>
      <c r="W1482" s="99"/>
      <c r="X1482" s="99"/>
      <c r="Y1482" s="99"/>
      <c r="Z1482" s="99"/>
      <c r="AA1482" s="99"/>
      <c r="AB1482" s="99"/>
      <c r="AC1482" s="99"/>
      <c r="AD1482" s="99"/>
      <c r="AE1482" s="99"/>
      <c r="AF1482" s="99"/>
      <c r="AG1482" s="99"/>
      <c r="AH1482" s="99"/>
      <c r="AI1482" s="99"/>
      <c r="AJ1482" s="99"/>
      <c r="AK1482" s="99"/>
      <c r="AL1482" s="99"/>
      <c r="AM1482" s="99"/>
      <c r="AN1482" s="99"/>
      <c r="AO1482" s="99"/>
      <c r="AP1482" s="99"/>
      <c r="AQ1482" s="99"/>
      <c r="AR1482" s="99"/>
      <c r="AS1482" s="99"/>
      <c r="AT1482" s="99"/>
      <c r="AU1482" s="99"/>
      <c r="AV1482" s="99"/>
      <c r="AW1482" s="99"/>
      <c r="AX1482" s="99"/>
      <c r="AY1482" s="99"/>
      <c r="AZ1482" s="99"/>
      <c r="BA1482" s="99"/>
      <c r="BB1482" s="99"/>
      <c r="BC1482" s="99"/>
      <c r="BD1482" s="99"/>
      <c r="BE1482" s="99"/>
      <c r="BF1482" s="99"/>
    </row>
    <row r="1483" spans="1:58" x14ac:dyDescent="0.25">
      <c r="A1483" s="24"/>
      <c r="B1483" s="24"/>
      <c r="C1483" s="23"/>
      <c r="D1483" s="42"/>
      <c r="E1483" s="23"/>
      <c r="G1483" s="108"/>
      <c r="H1483" s="108"/>
      <c r="I1483" s="108"/>
      <c r="J1483" s="104"/>
      <c r="K1483" s="99"/>
      <c r="L1483" s="99"/>
      <c r="M1483" s="99"/>
      <c r="N1483" s="99"/>
      <c r="O1483" s="99"/>
      <c r="P1483" s="99"/>
      <c r="Q1483" s="99"/>
      <c r="R1483" s="99"/>
      <c r="S1483" s="99"/>
      <c r="T1483" s="99"/>
      <c r="U1483" s="99"/>
      <c r="V1483" s="99"/>
      <c r="W1483" s="99"/>
      <c r="X1483" s="99"/>
      <c r="Y1483" s="99"/>
      <c r="Z1483" s="99"/>
      <c r="AA1483" s="99"/>
      <c r="AB1483" s="99"/>
      <c r="AC1483" s="99"/>
      <c r="AD1483" s="99"/>
      <c r="AE1483" s="99"/>
      <c r="AF1483" s="99"/>
      <c r="AG1483" s="99"/>
      <c r="AH1483" s="99"/>
      <c r="AI1483" s="99"/>
      <c r="AJ1483" s="99"/>
      <c r="AK1483" s="99"/>
      <c r="AL1483" s="99"/>
      <c r="AM1483" s="99"/>
      <c r="AN1483" s="99"/>
      <c r="AO1483" s="99"/>
      <c r="AP1483" s="99"/>
      <c r="AQ1483" s="99"/>
      <c r="AR1483" s="99"/>
      <c r="AS1483" s="99"/>
      <c r="AT1483" s="99"/>
      <c r="AU1483" s="99"/>
      <c r="AV1483" s="99"/>
      <c r="AW1483" s="99"/>
      <c r="AX1483" s="99"/>
      <c r="AY1483" s="99"/>
      <c r="AZ1483" s="99"/>
      <c r="BA1483" s="99"/>
      <c r="BB1483" s="99"/>
      <c r="BC1483" s="99"/>
      <c r="BD1483" s="99"/>
      <c r="BE1483" s="99"/>
      <c r="BF1483" s="99"/>
    </row>
    <row r="1484" spans="1:58" x14ac:dyDescent="0.25">
      <c r="A1484" s="24"/>
      <c r="B1484" s="24"/>
      <c r="C1484" s="23"/>
      <c r="D1484" s="42"/>
      <c r="E1484" s="23"/>
      <c r="G1484" s="108"/>
      <c r="H1484" s="108"/>
      <c r="I1484" s="108"/>
      <c r="J1484" s="104"/>
      <c r="K1484" s="99"/>
      <c r="L1484" s="99"/>
      <c r="M1484" s="99"/>
      <c r="N1484" s="99"/>
      <c r="O1484" s="99"/>
      <c r="P1484" s="99"/>
      <c r="Q1484" s="99"/>
      <c r="R1484" s="99"/>
      <c r="S1484" s="99"/>
      <c r="T1484" s="99"/>
      <c r="U1484" s="99"/>
      <c r="V1484" s="99"/>
      <c r="W1484" s="99"/>
      <c r="X1484" s="99"/>
      <c r="Y1484" s="99"/>
      <c r="Z1484" s="99"/>
      <c r="AA1484" s="99"/>
      <c r="AB1484" s="99"/>
      <c r="AC1484" s="99"/>
      <c r="AD1484" s="99"/>
      <c r="AE1484" s="99"/>
      <c r="AF1484" s="99"/>
      <c r="AG1484" s="99"/>
      <c r="AH1484" s="99"/>
      <c r="AI1484" s="99"/>
      <c r="AJ1484" s="99"/>
      <c r="AK1484" s="99"/>
      <c r="AL1484" s="99"/>
      <c r="AM1484" s="99"/>
      <c r="AN1484" s="99"/>
      <c r="AO1484" s="99"/>
      <c r="AP1484" s="99"/>
      <c r="AQ1484" s="99"/>
      <c r="AR1484" s="99"/>
      <c r="AS1484" s="99"/>
      <c r="AT1484" s="99"/>
      <c r="AU1484" s="99"/>
      <c r="AV1484" s="99"/>
      <c r="AW1484" s="99"/>
      <c r="AX1484" s="99"/>
      <c r="AY1484" s="99"/>
      <c r="AZ1484" s="99"/>
      <c r="BA1484" s="99"/>
      <c r="BB1484" s="99"/>
      <c r="BC1484" s="99"/>
      <c r="BD1484" s="99"/>
      <c r="BE1484" s="99"/>
      <c r="BF1484" s="99"/>
    </row>
    <row r="1485" spans="1:58" x14ac:dyDescent="0.25">
      <c r="A1485" s="24"/>
      <c r="B1485" s="24"/>
      <c r="C1485" s="23"/>
      <c r="D1485" s="42"/>
      <c r="E1485" s="23"/>
      <c r="G1485" s="108"/>
      <c r="H1485" s="108"/>
      <c r="I1485" s="108"/>
      <c r="J1485" s="104"/>
      <c r="K1485" s="99"/>
      <c r="L1485" s="99"/>
      <c r="M1485" s="99"/>
      <c r="N1485" s="99"/>
      <c r="O1485" s="99"/>
      <c r="P1485" s="99"/>
      <c r="Q1485" s="99"/>
      <c r="R1485" s="99"/>
      <c r="S1485" s="99"/>
      <c r="T1485" s="99"/>
      <c r="U1485" s="99"/>
      <c r="V1485" s="99"/>
      <c r="W1485" s="99"/>
      <c r="X1485" s="99"/>
      <c r="Y1485" s="99"/>
      <c r="Z1485" s="99"/>
      <c r="AA1485" s="99"/>
      <c r="AB1485" s="99"/>
      <c r="AC1485" s="99"/>
      <c r="AD1485" s="99"/>
      <c r="AE1485" s="99"/>
      <c r="AF1485" s="99"/>
      <c r="AG1485" s="99"/>
      <c r="AH1485" s="99"/>
      <c r="AI1485" s="99"/>
      <c r="AJ1485" s="99"/>
      <c r="AK1485" s="99"/>
      <c r="AL1485" s="99"/>
      <c r="AM1485" s="99"/>
      <c r="AN1485" s="99"/>
      <c r="AO1485" s="99"/>
      <c r="AP1485" s="99"/>
      <c r="AQ1485" s="99"/>
      <c r="AR1485" s="99"/>
      <c r="AS1485" s="99"/>
      <c r="AT1485" s="99"/>
      <c r="AU1485" s="99"/>
      <c r="AV1485" s="99"/>
      <c r="AW1485" s="99"/>
      <c r="AX1485" s="99"/>
      <c r="AY1485" s="99"/>
      <c r="AZ1485" s="99"/>
      <c r="BA1485" s="99"/>
      <c r="BB1485" s="99"/>
      <c r="BC1485" s="99"/>
      <c r="BD1485" s="99"/>
      <c r="BE1485" s="99"/>
      <c r="BF1485" s="99"/>
    </row>
    <row r="1486" spans="1:58" x14ac:dyDescent="0.25">
      <c r="A1486" s="24"/>
      <c r="B1486" s="24"/>
      <c r="C1486" s="23"/>
      <c r="D1486" s="42"/>
      <c r="E1486" s="23"/>
      <c r="G1486" s="108"/>
      <c r="H1486" s="108"/>
      <c r="I1486" s="108"/>
      <c r="J1486" s="104"/>
      <c r="K1486" s="99"/>
      <c r="L1486" s="99"/>
      <c r="M1486" s="99"/>
      <c r="N1486" s="99"/>
      <c r="O1486" s="99"/>
      <c r="P1486" s="99"/>
      <c r="Q1486" s="99"/>
      <c r="R1486" s="99"/>
      <c r="S1486" s="99"/>
      <c r="T1486" s="99"/>
      <c r="U1486" s="99"/>
      <c r="V1486" s="99"/>
      <c r="W1486" s="99"/>
      <c r="X1486" s="99"/>
      <c r="Y1486" s="99"/>
      <c r="Z1486" s="99"/>
      <c r="AA1486" s="99"/>
      <c r="AB1486" s="99"/>
      <c r="AC1486" s="99"/>
      <c r="AD1486" s="99"/>
      <c r="AE1486" s="99"/>
      <c r="AF1486" s="99"/>
      <c r="AG1486" s="99"/>
      <c r="AH1486" s="99"/>
      <c r="AI1486" s="99"/>
      <c r="AJ1486" s="99"/>
      <c r="AK1486" s="99"/>
      <c r="AL1486" s="99"/>
      <c r="AM1486" s="99"/>
      <c r="AN1486" s="99"/>
      <c r="AO1486" s="99"/>
      <c r="AP1486" s="99"/>
      <c r="AQ1486" s="99"/>
      <c r="AR1486" s="99"/>
      <c r="AS1486" s="99"/>
      <c r="AT1486" s="99"/>
      <c r="AU1486" s="99"/>
      <c r="AV1486" s="99"/>
      <c r="AW1486" s="99"/>
      <c r="AX1486" s="99"/>
      <c r="AY1486" s="99"/>
      <c r="AZ1486" s="99"/>
      <c r="BA1486" s="99"/>
      <c r="BB1486" s="99"/>
      <c r="BC1486" s="99"/>
      <c r="BD1486" s="99"/>
      <c r="BE1486" s="99"/>
      <c r="BF1486" s="99"/>
    </row>
    <row r="1487" spans="1:58" x14ac:dyDescent="0.25">
      <c r="A1487" s="24"/>
      <c r="B1487" s="24"/>
      <c r="C1487" s="23"/>
      <c r="D1487" s="42"/>
      <c r="E1487" s="23"/>
      <c r="G1487" s="108"/>
      <c r="H1487" s="108"/>
      <c r="I1487" s="108"/>
      <c r="J1487" s="104"/>
      <c r="K1487" s="99"/>
      <c r="L1487" s="99"/>
      <c r="M1487" s="99"/>
      <c r="N1487" s="99"/>
      <c r="O1487" s="99"/>
      <c r="P1487" s="99"/>
      <c r="Q1487" s="99"/>
      <c r="R1487" s="99"/>
      <c r="S1487" s="99"/>
      <c r="T1487" s="99"/>
      <c r="U1487" s="99"/>
      <c r="V1487" s="99"/>
      <c r="W1487" s="99"/>
      <c r="X1487" s="99"/>
      <c r="Y1487" s="99"/>
      <c r="Z1487" s="99"/>
      <c r="AA1487" s="99"/>
      <c r="AB1487" s="99"/>
      <c r="AC1487" s="99"/>
      <c r="AD1487" s="99"/>
      <c r="AE1487" s="99"/>
      <c r="AF1487" s="99"/>
      <c r="AG1487" s="99"/>
      <c r="AH1487" s="99"/>
      <c r="AI1487" s="99"/>
      <c r="AJ1487" s="99"/>
      <c r="AK1487" s="99"/>
      <c r="AL1487" s="99"/>
      <c r="AM1487" s="99"/>
      <c r="AN1487" s="99"/>
      <c r="AO1487" s="99"/>
      <c r="AP1487" s="99"/>
      <c r="AQ1487" s="99"/>
      <c r="AR1487" s="99"/>
      <c r="AS1487" s="99"/>
      <c r="AT1487" s="99"/>
      <c r="AU1487" s="99"/>
      <c r="AV1487" s="99"/>
      <c r="AW1487" s="99"/>
      <c r="AX1487" s="99"/>
      <c r="AY1487" s="99"/>
      <c r="AZ1487" s="99"/>
      <c r="BA1487" s="99"/>
      <c r="BB1487" s="99"/>
      <c r="BC1487" s="99"/>
      <c r="BD1487" s="99"/>
      <c r="BE1487" s="99"/>
      <c r="BF1487" s="99"/>
    </row>
    <row r="1488" spans="1:58" x14ac:dyDescent="0.25">
      <c r="A1488" s="24"/>
      <c r="B1488" s="24"/>
      <c r="C1488" s="23"/>
      <c r="D1488" s="42"/>
      <c r="E1488" s="23"/>
      <c r="G1488" s="108"/>
      <c r="H1488" s="108"/>
      <c r="I1488" s="108"/>
      <c r="J1488" s="104"/>
      <c r="K1488" s="99"/>
      <c r="L1488" s="99"/>
      <c r="M1488" s="99"/>
      <c r="N1488" s="99"/>
      <c r="O1488" s="99"/>
      <c r="P1488" s="99"/>
      <c r="Q1488" s="99"/>
      <c r="R1488" s="99"/>
      <c r="S1488" s="99"/>
      <c r="T1488" s="99"/>
      <c r="U1488" s="99"/>
      <c r="V1488" s="99"/>
      <c r="W1488" s="99"/>
      <c r="X1488" s="99"/>
      <c r="Y1488" s="99"/>
      <c r="Z1488" s="99"/>
      <c r="AA1488" s="99"/>
      <c r="AB1488" s="99"/>
      <c r="AC1488" s="99"/>
      <c r="AD1488" s="99"/>
      <c r="AE1488" s="99"/>
      <c r="AF1488" s="99"/>
      <c r="AG1488" s="99"/>
      <c r="AH1488" s="99"/>
      <c r="AI1488" s="99"/>
      <c r="AJ1488" s="99"/>
      <c r="AK1488" s="99"/>
      <c r="AL1488" s="99"/>
      <c r="AM1488" s="99"/>
      <c r="AN1488" s="99"/>
      <c r="AO1488" s="99"/>
      <c r="AP1488" s="99"/>
      <c r="AQ1488" s="99"/>
      <c r="AR1488" s="99"/>
      <c r="AS1488" s="99"/>
      <c r="AT1488" s="99"/>
      <c r="AU1488" s="99"/>
      <c r="AV1488" s="99"/>
      <c r="AW1488" s="99"/>
      <c r="AX1488" s="99"/>
      <c r="AY1488" s="99"/>
      <c r="AZ1488" s="99"/>
      <c r="BA1488" s="99"/>
      <c r="BB1488" s="99"/>
      <c r="BC1488" s="99"/>
      <c r="BD1488" s="99"/>
      <c r="BE1488" s="99"/>
      <c r="BF1488" s="99"/>
    </row>
    <row r="1489" spans="1:58" x14ac:dyDescent="0.25">
      <c r="A1489" s="24"/>
      <c r="B1489" s="24"/>
      <c r="C1489" s="23"/>
      <c r="D1489" s="42"/>
      <c r="E1489" s="23"/>
      <c r="G1489" s="108"/>
      <c r="H1489" s="108"/>
      <c r="I1489" s="108"/>
      <c r="J1489" s="104"/>
      <c r="K1489" s="99"/>
      <c r="L1489" s="99"/>
      <c r="M1489" s="99"/>
      <c r="N1489" s="99"/>
      <c r="O1489" s="99"/>
      <c r="P1489" s="99"/>
      <c r="Q1489" s="99"/>
      <c r="R1489" s="99"/>
      <c r="S1489" s="99"/>
      <c r="T1489" s="99"/>
      <c r="U1489" s="99"/>
      <c r="V1489" s="99"/>
      <c r="W1489" s="99"/>
      <c r="X1489" s="99"/>
      <c r="Y1489" s="99"/>
      <c r="Z1489" s="99"/>
      <c r="AA1489" s="99"/>
      <c r="AB1489" s="99"/>
      <c r="AC1489" s="99"/>
      <c r="AD1489" s="99"/>
      <c r="AE1489" s="99"/>
      <c r="AF1489" s="99"/>
      <c r="AG1489" s="99"/>
      <c r="AH1489" s="99"/>
      <c r="AI1489" s="99"/>
      <c r="AJ1489" s="99"/>
      <c r="AK1489" s="99"/>
      <c r="AL1489" s="99"/>
      <c r="AM1489" s="99"/>
      <c r="AN1489" s="99"/>
      <c r="AO1489" s="99"/>
      <c r="AP1489" s="99"/>
      <c r="AQ1489" s="99"/>
      <c r="AR1489" s="99"/>
      <c r="AS1489" s="99"/>
      <c r="AT1489" s="99"/>
      <c r="AU1489" s="99"/>
      <c r="AV1489" s="99"/>
      <c r="AW1489" s="99"/>
      <c r="AX1489" s="99"/>
      <c r="AY1489" s="99"/>
      <c r="AZ1489" s="99"/>
      <c r="BA1489" s="99"/>
      <c r="BB1489" s="99"/>
      <c r="BC1489" s="99"/>
      <c r="BD1489" s="99"/>
      <c r="BE1489" s="99"/>
      <c r="BF1489" s="99"/>
    </row>
    <row r="1490" spans="1:58" x14ac:dyDescent="0.25">
      <c r="A1490" s="24"/>
      <c r="B1490" s="24"/>
      <c r="C1490" s="23"/>
      <c r="D1490" s="42"/>
      <c r="E1490" s="23"/>
      <c r="G1490" s="108"/>
      <c r="H1490" s="108"/>
      <c r="I1490" s="108"/>
      <c r="J1490" s="104"/>
      <c r="K1490" s="99"/>
      <c r="L1490" s="99"/>
      <c r="M1490" s="99"/>
      <c r="N1490" s="99"/>
      <c r="O1490" s="99"/>
      <c r="P1490" s="99"/>
      <c r="Q1490" s="99"/>
      <c r="R1490" s="99"/>
      <c r="S1490" s="99"/>
      <c r="T1490" s="99"/>
      <c r="U1490" s="99"/>
      <c r="V1490" s="99"/>
      <c r="W1490" s="99"/>
      <c r="X1490" s="99"/>
      <c r="Y1490" s="99"/>
      <c r="Z1490" s="99"/>
      <c r="AA1490" s="99"/>
      <c r="AB1490" s="99"/>
      <c r="AC1490" s="99"/>
      <c r="AD1490" s="99"/>
      <c r="AE1490" s="99"/>
      <c r="AF1490" s="99"/>
      <c r="AG1490" s="99"/>
      <c r="AH1490" s="99"/>
      <c r="AI1490" s="99"/>
      <c r="AJ1490" s="99"/>
      <c r="AK1490" s="99"/>
      <c r="AL1490" s="99"/>
      <c r="AM1490" s="99"/>
      <c r="AN1490" s="99"/>
      <c r="AO1490" s="99"/>
      <c r="AP1490" s="99"/>
      <c r="AQ1490" s="99"/>
      <c r="AR1490" s="99"/>
      <c r="AS1490" s="99"/>
      <c r="AT1490" s="99"/>
      <c r="AU1490" s="99"/>
      <c r="AV1490" s="99"/>
      <c r="AW1490" s="99"/>
      <c r="AX1490" s="99"/>
      <c r="AY1490" s="99"/>
      <c r="AZ1490" s="99"/>
      <c r="BA1490" s="99"/>
      <c r="BB1490" s="99"/>
      <c r="BC1490" s="99"/>
      <c r="BD1490" s="99"/>
      <c r="BE1490" s="99"/>
      <c r="BF1490" s="99"/>
    </row>
    <row r="1491" spans="1:58" x14ac:dyDescent="0.25">
      <c r="A1491" s="24"/>
      <c r="B1491" s="24"/>
      <c r="C1491" s="23"/>
      <c r="D1491" s="42"/>
      <c r="E1491" s="23"/>
      <c r="G1491" s="108"/>
      <c r="H1491" s="108"/>
      <c r="I1491" s="108"/>
      <c r="J1491" s="104"/>
      <c r="K1491" s="99"/>
      <c r="L1491" s="99"/>
      <c r="M1491" s="99"/>
      <c r="N1491" s="99"/>
      <c r="O1491" s="99"/>
      <c r="P1491" s="99"/>
      <c r="Q1491" s="99"/>
      <c r="R1491" s="99"/>
      <c r="S1491" s="99"/>
      <c r="T1491" s="99"/>
      <c r="U1491" s="99"/>
      <c r="V1491" s="99"/>
      <c r="W1491" s="99"/>
      <c r="X1491" s="99"/>
      <c r="Y1491" s="99"/>
      <c r="Z1491" s="99"/>
      <c r="AA1491" s="99"/>
      <c r="AB1491" s="99"/>
      <c r="AC1491" s="99"/>
      <c r="AD1491" s="99"/>
      <c r="AE1491" s="99"/>
      <c r="AF1491" s="99"/>
      <c r="AG1491" s="99"/>
      <c r="AH1491" s="99"/>
      <c r="AI1491" s="99"/>
      <c r="AJ1491" s="99"/>
      <c r="AK1491" s="99"/>
      <c r="AL1491" s="99"/>
      <c r="AM1491" s="99"/>
      <c r="AN1491" s="99"/>
      <c r="AO1491" s="99"/>
      <c r="AP1491" s="99"/>
      <c r="AQ1491" s="99"/>
      <c r="AR1491" s="99"/>
      <c r="AS1491" s="99"/>
      <c r="AT1491" s="99"/>
      <c r="AU1491" s="99"/>
      <c r="AV1491" s="99"/>
      <c r="AW1491" s="99"/>
      <c r="AX1491" s="99"/>
      <c r="AY1491" s="99"/>
      <c r="AZ1491" s="99"/>
      <c r="BA1491" s="99"/>
      <c r="BB1491" s="99"/>
      <c r="BC1491" s="99"/>
      <c r="BD1491" s="99"/>
      <c r="BE1491" s="99"/>
      <c r="BF1491" s="99"/>
    </row>
    <row r="1492" spans="1:58" x14ac:dyDescent="0.25">
      <c r="A1492" s="24"/>
      <c r="B1492" s="24"/>
      <c r="C1492" s="23"/>
      <c r="D1492" s="42"/>
      <c r="E1492" s="23"/>
      <c r="G1492" s="108"/>
      <c r="H1492" s="108"/>
      <c r="I1492" s="108"/>
      <c r="J1492" s="104"/>
      <c r="K1492" s="99"/>
      <c r="L1492" s="99"/>
      <c r="M1492" s="99"/>
      <c r="N1492" s="99"/>
      <c r="O1492" s="99"/>
      <c r="P1492" s="99"/>
      <c r="Q1492" s="99"/>
      <c r="R1492" s="99"/>
      <c r="S1492" s="99"/>
      <c r="T1492" s="99"/>
      <c r="U1492" s="99"/>
      <c r="V1492" s="99"/>
      <c r="W1492" s="99"/>
      <c r="X1492" s="99"/>
      <c r="Y1492" s="99"/>
      <c r="Z1492" s="99"/>
      <c r="AA1492" s="99"/>
      <c r="AB1492" s="99"/>
      <c r="AC1492" s="99"/>
      <c r="AD1492" s="99"/>
      <c r="AE1492" s="99"/>
      <c r="AF1492" s="99"/>
      <c r="AG1492" s="99"/>
      <c r="AH1492" s="99"/>
      <c r="AI1492" s="99"/>
      <c r="AJ1492" s="99"/>
      <c r="AK1492" s="99"/>
      <c r="AL1492" s="99"/>
      <c r="AM1492" s="99"/>
      <c r="AN1492" s="99"/>
      <c r="AO1492" s="99"/>
      <c r="AP1492" s="99"/>
      <c r="AQ1492" s="99"/>
      <c r="AR1492" s="99"/>
      <c r="AS1492" s="99"/>
      <c r="AT1492" s="99"/>
      <c r="AU1492" s="99"/>
      <c r="AV1492" s="99"/>
      <c r="AW1492" s="99"/>
      <c r="AX1492" s="99"/>
      <c r="AY1492" s="99"/>
      <c r="AZ1492" s="99"/>
      <c r="BA1492" s="99"/>
      <c r="BB1492" s="99"/>
      <c r="BC1492" s="99"/>
      <c r="BD1492" s="99"/>
      <c r="BE1492" s="99"/>
      <c r="BF1492" s="99"/>
    </row>
    <row r="1493" spans="1:58" x14ac:dyDescent="0.25">
      <c r="A1493" s="24"/>
      <c r="B1493" s="24"/>
      <c r="C1493" s="23"/>
      <c r="D1493" s="42"/>
      <c r="E1493" s="23"/>
      <c r="G1493" s="108"/>
      <c r="H1493" s="108"/>
      <c r="I1493" s="108"/>
      <c r="J1493" s="104"/>
      <c r="K1493" s="99"/>
      <c r="L1493" s="99"/>
      <c r="M1493" s="99"/>
      <c r="N1493" s="99"/>
      <c r="O1493" s="99"/>
      <c r="P1493" s="99"/>
      <c r="Q1493" s="99"/>
      <c r="R1493" s="99"/>
      <c r="S1493" s="99"/>
      <c r="T1493" s="99"/>
      <c r="U1493" s="99"/>
      <c r="V1493" s="99"/>
      <c r="W1493" s="99"/>
      <c r="X1493" s="99"/>
      <c r="Y1493" s="99"/>
      <c r="Z1493" s="99"/>
      <c r="AA1493" s="99"/>
      <c r="AB1493" s="99"/>
      <c r="AC1493" s="99"/>
      <c r="AD1493" s="99"/>
      <c r="AE1493" s="99"/>
      <c r="AF1493" s="99"/>
      <c r="AG1493" s="99"/>
      <c r="AH1493" s="99"/>
      <c r="AI1493" s="99"/>
      <c r="AJ1493" s="99"/>
      <c r="AK1493" s="99"/>
      <c r="AL1493" s="99"/>
      <c r="AM1493" s="99"/>
      <c r="AN1493" s="99"/>
      <c r="AO1493" s="99"/>
      <c r="AP1493" s="99"/>
      <c r="AQ1493" s="99"/>
      <c r="AR1493" s="99"/>
      <c r="AS1493" s="99"/>
      <c r="AT1493" s="99"/>
      <c r="AU1493" s="99"/>
      <c r="AV1493" s="99"/>
      <c r="AW1493" s="99"/>
      <c r="AX1493" s="99"/>
      <c r="AY1493" s="99"/>
      <c r="AZ1493" s="99"/>
      <c r="BA1493" s="99"/>
      <c r="BB1493" s="99"/>
      <c r="BC1493" s="99"/>
      <c r="BD1493" s="99"/>
      <c r="BE1493" s="99"/>
      <c r="BF1493" s="99"/>
    </row>
    <row r="1494" spans="1:58" x14ac:dyDescent="0.25">
      <c r="A1494" s="24"/>
      <c r="B1494" s="24"/>
      <c r="C1494" s="23"/>
      <c r="D1494" s="42"/>
      <c r="E1494" s="23"/>
      <c r="G1494" s="108"/>
      <c r="H1494" s="108"/>
      <c r="I1494" s="108"/>
      <c r="J1494" s="104"/>
      <c r="K1494" s="99"/>
      <c r="L1494" s="99"/>
      <c r="M1494" s="99"/>
      <c r="N1494" s="99"/>
      <c r="O1494" s="99"/>
      <c r="P1494" s="99"/>
      <c r="Q1494" s="99"/>
      <c r="R1494" s="99"/>
      <c r="S1494" s="99"/>
      <c r="T1494" s="99"/>
      <c r="U1494" s="99"/>
      <c r="V1494" s="99"/>
      <c r="W1494" s="99"/>
      <c r="X1494" s="99"/>
      <c r="Y1494" s="99"/>
      <c r="Z1494" s="99"/>
      <c r="AA1494" s="99"/>
      <c r="AB1494" s="99"/>
      <c r="AC1494" s="99"/>
      <c r="AD1494" s="99"/>
      <c r="AE1494" s="99"/>
      <c r="AF1494" s="99"/>
      <c r="AG1494" s="99"/>
      <c r="AH1494" s="99"/>
      <c r="AI1494" s="99"/>
      <c r="AJ1494" s="99"/>
      <c r="AK1494" s="99"/>
      <c r="AL1494" s="99"/>
      <c r="AM1494" s="99"/>
      <c r="AN1494" s="99"/>
      <c r="AO1494" s="99"/>
      <c r="AP1494" s="99"/>
      <c r="AQ1494" s="99"/>
      <c r="AR1494" s="99"/>
      <c r="AS1494" s="99"/>
      <c r="AT1494" s="99"/>
      <c r="AU1494" s="99"/>
      <c r="AV1494" s="99"/>
      <c r="AW1494" s="99"/>
      <c r="AX1494" s="99"/>
      <c r="AY1494" s="99"/>
      <c r="AZ1494" s="99"/>
      <c r="BA1494" s="99"/>
      <c r="BB1494" s="99"/>
      <c r="BC1494" s="99"/>
      <c r="BD1494" s="99"/>
      <c r="BE1494" s="99"/>
      <c r="BF1494" s="99"/>
    </row>
    <row r="1495" spans="1:58" x14ac:dyDescent="0.25">
      <c r="A1495" s="24"/>
      <c r="B1495" s="24"/>
      <c r="C1495" s="23"/>
      <c r="D1495" s="42"/>
      <c r="E1495" s="23"/>
      <c r="G1495" s="108"/>
      <c r="H1495" s="108"/>
      <c r="I1495" s="108"/>
      <c r="J1495" s="104"/>
      <c r="K1495" s="99"/>
      <c r="L1495" s="99"/>
      <c r="M1495" s="99"/>
      <c r="N1495" s="99"/>
      <c r="O1495" s="99"/>
      <c r="P1495" s="99"/>
      <c r="Q1495" s="99"/>
      <c r="R1495" s="99"/>
      <c r="S1495" s="99"/>
      <c r="T1495" s="99"/>
      <c r="U1495" s="99"/>
      <c r="V1495" s="99"/>
      <c r="W1495" s="99"/>
      <c r="X1495" s="99"/>
      <c r="Y1495" s="99"/>
      <c r="Z1495" s="99"/>
      <c r="AA1495" s="99"/>
      <c r="AB1495" s="99"/>
      <c r="AC1495" s="99"/>
      <c r="AD1495" s="99"/>
      <c r="AE1495" s="99"/>
      <c r="AF1495" s="99"/>
      <c r="AG1495" s="99"/>
      <c r="AH1495" s="99"/>
      <c r="AI1495" s="99"/>
      <c r="AJ1495" s="99"/>
      <c r="AK1495" s="99"/>
      <c r="AL1495" s="99"/>
      <c r="AM1495" s="99"/>
      <c r="AN1495" s="99"/>
      <c r="AO1495" s="99"/>
      <c r="AP1495" s="99"/>
      <c r="AQ1495" s="99"/>
      <c r="AR1495" s="99"/>
      <c r="AS1495" s="99"/>
      <c r="AT1495" s="99"/>
      <c r="AU1495" s="99"/>
      <c r="AV1495" s="99"/>
      <c r="AW1495" s="99"/>
      <c r="AX1495" s="99"/>
      <c r="AY1495" s="99"/>
      <c r="AZ1495" s="99"/>
      <c r="BA1495" s="99"/>
      <c r="BB1495" s="99"/>
      <c r="BC1495" s="99"/>
      <c r="BD1495" s="99"/>
      <c r="BE1495" s="99"/>
      <c r="BF1495" s="99"/>
    </row>
    <row r="1496" spans="1:58" x14ac:dyDescent="0.25">
      <c r="A1496" s="24"/>
      <c r="B1496" s="24"/>
      <c r="C1496" s="23"/>
      <c r="D1496" s="42"/>
      <c r="E1496" s="23"/>
      <c r="G1496" s="108"/>
      <c r="H1496" s="108"/>
      <c r="I1496" s="108"/>
      <c r="J1496" s="104"/>
      <c r="K1496" s="99"/>
      <c r="L1496" s="99"/>
      <c r="M1496" s="99"/>
      <c r="N1496" s="99"/>
      <c r="O1496" s="99"/>
      <c r="P1496" s="99"/>
      <c r="Q1496" s="99"/>
      <c r="R1496" s="99"/>
      <c r="S1496" s="99"/>
      <c r="T1496" s="99"/>
      <c r="U1496" s="99"/>
      <c r="V1496" s="99"/>
      <c r="W1496" s="99"/>
      <c r="X1496" s="99"/>
      <c r="Y1496" s="99"/>
      <c r="Z1496" s="99"/>
      <c r="AA1496" s="99"/>
      <c r="AB1496" s="99"/>
      <c r="AC1496" s="99"/>
      <c r="AD1496" s="99"/>
      <c r="AE1496" s="99"/>
      <c r="AF1496" s="99"/>
      <c r="AG1496" s="99"/>
      <c r="AH1496" s="99"/>
      <c r="AI1496" s="99"/>
      <c r="AJ1496" s="99"/>
      <c r="AK1496" s="99"/>
      <c r="AL1496" s="99"/>
      <c r="AM1496" s="99"/>
      <c r="AN1496" s="99"/>
      <c r="AO1496" s="99"/>
      <c r="AP1496" s="99"/>
      <c r="AQ1496" s="99"/>
      <c r="AR1496" s="99"/>
      <c r="AS1496" s="99"/>
      <c r="AT1496" s="99"/>
      <c r="AU1496" s="99"/>
      <c r="AV1496" s="99"/>
      <c r="AW1496" s="99"/>
      <c r="AX1496" s="99"/>
      <c r="AY1496" s="99"/>
      <c r="AZ1496" s="99"/>
      <c r="BA1496" s="99"/>
      <c r="BB1496" s="99"/>
      <c r="BC1496" s="99"/>
      <c r="BD1496" s="99"/>
      <c r="BE1496" s="99"/>
      <c r="BF1496" s="99"/>
    </row>
    <row r="1497" spans="1:58" x14ac:dyDescent="0.25">
      <c r="A1497" s="24"/>
      <c r="B1497" s="24"/>
      <c r="C1497" s="23"/>
      <c r="D1497" s="42"/>
      <c r="E1497" s="23"/>
      <c r="G1497" s="108"/>
      <c r="H1497" s="108"/>
      <c r="I1497" s="108"/>
      <c r="J1497" s="104"/>
      <c r="K1497" s="99"/>
      <c r="L1497" s="99"/>
      <c r="M1497" s="99"/>
      <c r="N1497" s="99"/>
      <c r="O1497" s="99"/>
      <c r="P1497" s="99"/>
      <c r="Q1497" s="99"/>
      <c r="R1497" s="99"/>
      <c r="S1497" s="99"/>
      <c r="T1497" s="99"/>
      <c r="U1497" s="99"/>
      <c r="V1497" s="99"/>
      <c r="W1497" s="99"/>
      <c r="X1497" s="99"/>
      <c r="Y1497" s="99"/>
      <c r="Z1497" s="99"/>
      <c r="AA1497" s="99"/>
      <c r="AB1497" s="99"/>
      <c r="AC1497" s="99"/>
      <c r="AD1497" s="99"/>
      <c r="AE1497" s="99"/>
      <c r="AF1497" s="99"/>
      <c r="AG1497" s="99"/>
      <c r="AH1497" s="99"/>
      <c r="AI1497" s="99"/>
      <c r="AJ1497" s="99"/>
      <c r="AK1497" s="99"/>
      <c r="AL1497" s="99"/>
      <c r="AM1497" s="99"/>
      <c r="AN1497" s="99"/>
      <c r="AO1497" s="99"/>
      <c r="AP1497" s="99"/>
      <c r="AQ1497" s="99"/>
      <c r="AR1497" s="99"/>
      <c r="AS1497" s="99"/>
      <c r="AT1497" s="99"/>
      <c r="AU1497" s="99"/>
      <c r="AV1497" s="99"/>
      <c r="AW1497" s="99"/>
      <c r="AX1497" s="99"/>
      <c r="AY1497" s="99"/>
      <c r="AZ1497" s="99"/>
      <c r="BA1497" s="99"/>
      <c r="BB1497" s="99"/>
      <c r="BC1497" s="99"/>
      <c r="BD1497" s="99"/>
      <c r="BE1497" s="99"/>
      <c r="BF1497" s="99"/>
    </row>
    <row r="1498" spans="1:58" x14ac:dyDescent="0.25">
      <c r="A1498" s="24"/>
      <c r="B1498" s="24"/>
      <c r="C1498" s="23"/>
      <c r="D1498" s="42"/>
      <c r="E1498" s="23"/>
      <c r="G1498" s="108"/>
      <c r="H1498" s="108"/>
      <c r="I1498" s="108"/>
      <c r="J1498" s="104"/>
      <c r="K1498" s="99"/>
      <c r="L1498" s="99"/>
      <c r="M1498" s="99"/>
      <c r="N1498" s="99"/>
      <c r="O1498" s="99"/>
      <c r="P1498" s="99"/>
      <c r="Q1498" s="99"/>
      <c r="R1498" s="99"/>
      <c r="S1498" s="99"/>
      <c r="T1498" s="99"/>
      <c r="U1498" s="99"/>
      <c r="V1498" s="99"/>
      <c r="W1498" s="99"/>
      <c r="X1498" s="99"/>
      <c r="Y1498" s="99"/>
      <c r="Z1498" s="99"/>
      <c r="AA1498" s="99"/>
      <c r="AB1498" s="99"/>
      <c r="AC1498" s="99"/>
      <c r="AD1498" s="99"/>
      <c r="AE1498" s="99"/>
      <c r="AF1498" s="99"/>
      <c r="AG1498" s="99"/>
      <c r="AH1498" s="99"/>
      <c r="AI1498" s="99"/>
      <c r="AJ1498" s="99"/>
      <c r="AK1498" s="99"/>
      <c r="AL1498" s="99"/>
      <c r="AM1498" s="99"/>
      <c r="AN1498" s="99"/>
      <c r="AO1498" s="99"/>
      <c r="AP1498" s="99"/>
      <c r="AQ1498" s="99"/>
      <c r="AR1498" s="99"/>
      <c r="AS1498" s="99"/>
      <c r="AT1498" s="99"/>
      <c r="AU1498" s="99"/>
      <c r="AV1498" s="99"/>
      <c r="AW1498" s="99"/>
      <c r="AX1498" s="99"/>
      <c r="AY1498" s="99"/>
      <c r="AZ1498" s="99"/>
      <c r="BA1498" s="99"/>
      <c r="BB1498" s="99"/>
      <c r="BC1498" s="99"/>
      <c r="BD1498" s="99"/>
      <c r="BE1498" s="99"/>
      <c r="BF1498" s="99"/>
    </row>
    <row r="1499" spans="1:58" x14ac:dyDescent="0.25">
      <c r="A1499" s="24"/>
      <c r="B1499" s="24"/>
      <c r="C1499" s="23"/>
      <c r="D1499" s="42"/>
      <c r="E1499" s="23"/>
      <c r="G1499" s="108"/>
      <c r="H1499" s="108"/>
      <c r="I1499" s="108"/>
      <c r="J1499" s="104"/>
      <c r="K1499" s="99"/>
      <c r="L1499" s="99"/>
      <c r="M1499" s="99"/>
      <c r="N1499" s="99"/>
      <c r="O1499" s="99"/>
      <c r="P1499" s="99"/>
      <c r="Q1499" s="99"/>
      <c r="R1499" s="99"/>
      <c r="S1499" s="99"/>
      <c r="T1499" s="99"/>
      <c r="U1499" s="99"/>
      <c r="V1499" s="99"/>
      <c r="W1499" s="99"/>
      <c r="X1499" s="99"/>
      <c r="Y1499" s="99"/>
      <c r="Z1499" s="99"/>
      <c r="AA1499" s="99"/>
      <c r="AB1499" s="99"/>
      <c r="AC1499" s="99"/>
      <c r="AD1499" s="99"/>
      <c r="AE1499" s="99"/>
      <c r="AF1499" s="99"/>
      <c r="AG1499" s="99"/>
      <c r="AH1499" s="99"/>
      <c r="AI1499" s="99"/>
      <c r="AJ1499" s="99"/>
      <c r="AK1499" s="99"/>
      <c r="AL1499" s="99"/>
      <c r="AM1499" s="99"/>
      <c r="AN1499" s="99"/>
      <c r="AO1499" s="99"/>
      <c r="AP1499" s="99"/>
      <c r="AQ1499" s="99"/>
      <c r="AR1499" s="99"/>
      <c r="AS1499" s="99"/>
      <c r="AT1499" s="99"/>
      <c r="AU1499" s="99"/>
      <c r="AV1499" s="99"/>
      <c r="AW1499" s="99"/>
      <c r="AX1499" s="99"/>
      <c r="AY1499" s="99"/>
      <c r="AZ1499" s="99"/>
      <c r="BA1499" s="99"/>
      <c r="BB1499" s="99"/>
      <c r="BC1499" s="99"/>
      <c r="BD1499" s="99"/>
      <c r="BE1499" s="99"/>
      <c r="BF1499" s="99"/>
    </row>
    <row r="1500" spans="1:58" x14ac:dyDescent="0.25">
      <c r="A1500" s="24"/>
      <c r="B1500" s="24"/>
      <c r="C1500" s="23"/>
      <c r="D1500" s="42"/>
      <c r="E1500" s="23"/>
      <c r="G1500" s="108"/>
      <c r="H1500" s="108"/>
      <c r="I1500" s="108"/>
      <c r="J1500" s="104"/>
      <c r="K1500" s="99"/>
      <c r="L1500" s="99"/>
      <c r="M1500" s="99"/>
      <c r="N1500" s="99"/>
      <c r="O1500" s="99"/>
      <c r="P1500" s="99"/>
      <c r="Q1500" s="99"/>
      <c r="R1500" s="99"/>
      <c r="S1500" s="99"/>
      <c r="T1500" s="99"/>
      <c r="U1500" s="99"/>
      <c r="V1500" s="99"/>
      <c r="W1500" s="99"/>
      <c r="X1500" s="99"/>
      <c r="Y1500" s="99"/>
      <c r="Z1500" s="99"/>
      <c r="AA1500" s="99"/>
      <c r="AB1500" s="99"/>
      <c r="AC1500" s="99"/>
      <c r="AD1500" s="99"/>
      <c r="AE1500" s="99"/>
      <c r="AF1500" s="99"/>
      <c r="AG1500" s="99"/>
      <c r="AH1500" s="99"/>
      <c r="AI1500" s="99"/>
      <c r="AJ1500" s="99"/>
      <c r="AK1500" s="99"/>
      <c r="AL1500" s="99"/>
      <c r="AM1500" s="99"/>
      <c r="AN1500" s="99"/>
      <c r="AO1500" s="99"/>
      <c r="AP1500" s="99"/>
      <c r="AQ1500" s="99"/>
      <c r="AR1500" s="99"/>
      <c r="AS1500" s="99"/>
      <c r="AT1500" s="99"/>
      <c r="AU1500" s="99"/>
      <c r="AV1500" s="99"/>
      <c r="AW1500" s="99"/>
      <c r="AX1500" s="99"/>
      <c r="AY1500" s="99"/>
      <c r="AZ1500" s="99"/>
      <c r="BA1500" s="99"/>
      <c r="BB1500" s="99"/>
      <c r="BC1500" s="99"/>
      <c r="BD1500" s="99"/>
      <c r="BE1500" s="99"/>
      <c r="BF1500" s="99"/>
    </row>
    <row r="1501" spans="1:58" x14ac:dyDescent="0.25">
      <c r="A1501" s="24"/>
      <c r="B1501" s="24"/>
      <c r="C1501" s="23"/>
      <c r="D1501" s="42"/>
      <c r="E1501" s="23"/>
      <c r="G1501" s="108"/>
      <c r="H1501" s="108"/>
      <c r="I1501" s="108"/>
      <c r="J1501" s="104"/>
      <c r="K1501" s="99"/>
      <c r="L1501" s="99"/>
      <c r="M1501" s="99"/>
      <c r="N1501" s="99"/>
      <c r="O1501" s="99"/>
      <c r="P1501" s="99"/>
      <c r="Q1501" s="99"/>
      <c r="R1501" s="99"/>
      <c r="S1501" s="99"/>
      <c r="T1501" s="99"/>
      <c r="U1501" s="99"/>
      <c r="V1501" s="99"/>
      <c r="W1501" s="99"/>
      <c r="X1501" s="99"/>
      <c r="Y1501" s="99"/>
      <c r="Z1501" s="99"/>
      <c r="AA1501" s="99"/>
      <c r="AB1501" s="99"/>
      <c r="AC1501" s="99"/>
      <c r="AD1501" s="99"/>
      <c r="AE1501" s="99"/>
      <c r="AF1501" s="99"/>
      <c r="AG1501" s="99"/>
      <c r="AH1501" s="99"/>
      <c r="AI1501" s="99"/>
      <c r="AJ1501" s="99"/>
      <c r="AK1501" s="99"/>
      <c r="AL1501" s="99"/>
      <c r="AM1501" s="99"/>
      <c r="AN1501" s="99"/>
      <c r="AO1501" s="99"/>
      <c r="AP1501" s="99"/>
      <c r="AQ1501" s="99"/>
      <c r="AR1501" s="99"/>
      <c r="AS1501" s="99"/>
      <c r="AT1501" s="99"/>
      <c r="AU1501" s="99"/>
      <c r="AV1501" s="99"/>
      <c r="AW1501" s="99"/>
      <c r="AX1501" s="99"/>
      <c r="AY1501" s="99"/>
      <c r="AZ1501" s="99"/>
      <c r="BA1501" s="99"/>
      <c r="BB1501" s="99"/>
      <c r="BC1501" s="99"/>
      <c r="BD1501" s="99"/>
      <c r="BE1501" s="99"/>
      <c r="BF1501" s="99"/>
    </row>
    <row r="1502" spans="1:58" x14ac:dyDescent="0.25">
      <c r="A1502" s="24"/>
      <c r="B1502" s="24"/>
      <c r="C1502" s="23"/>
      <c r="D1502" s="42"/>
      <c r="E1502" s="23"/>
      <c r="G1502" s="108"/>
      <c r="H1502" s="108"/>
      <c r="I1502" s="108"/>
      <c r="J1502" s="104"/>
      <c r="K1502" s="99"/>
      <c r="L1502" s="99"/>
      <c r="M1502" s="99"/>
      <c r="N1502" s="99"/>
      <c r="O1502" s="99"/>
      <c r="P1502" s="99"/>
      <c r="Q1502" s="99"/>
      <c r="R1502" s="99"/>
      <c r="S1502" s="99"/>
      <c r="T1502" s="99"/>
      <c r="U1502" s="99"/>
      <c r="V1502" s="99"/>
      <c r="W1502" s="99"/>
      <c r="X1502" s="99"/>
      <c r="Y1502" s="99"/>
      <c r="Z1502" s="99"/>
      <c r="AA1502" s="99"/>
      <c r="AB1502" s="99"/>
      <c r="AC1502" s="99"/>
      <c r="AD1502" s="99"/>
      <c r="AE1502" s="99"/>
      <c r="AF1502" s="99"/>
      <c r="AG1502" s="99"/>
      <c r="AH1502" s="99"/>
      <c r="AI1502" s="99"/>
      <c r="AJ1502" s="99"/>
      <c r="AK1502" s="99"/>
      <c r="AL1502" s="99"/>
      <c r="AM1502" s="99"/>
      <c r="AN1502" s="99"/>
      <c r="AO1502" s="99"/>
      <c r="AP1502" s="99"/>
      <c r="AQ1502" s="99"/>
      <c r="AR1502" s="99"/>
      <c r="AS1502" s="99"/>
      <c r="AT1502" s="99"/>
      <c r="AU1502" s="99"/>
      <c r="AV1502" s="99"/>
      <c r="AW1502" s="99"/>
      <c r="AX1502" s="99"/>
      <c r="AY1502" s="99"/>
      <c r="AZ1502" s="99"/>
      <c r="BA1502" s="99"/>
      <c r="BB1502" s="99"/>
      <c r="BC1502" s="99"/>
      <c r="BD1502" s="99"/>
      <c r="BE1502" s="99"/>
      <c r="BF1502" s="99"/>
    </row>
    <row r="1503" spans="1:58" x14ac:dyDescent="0.25">
      <c r="A1503" s="24"/>
      <c r="B1503" s="24"/>
      <c r="C1503" s="23"/>
      <c r="D1503" s="42"/>
      <c r="E1503" s="23"/>
      <c r="G1503" s="108"/>
      <c r="H1503" s="108"/>
      <c r="I1503" s="108"/>
      <c r="J1503" s="104"/>
      <c r="K1503" s="99"/>
      <c r="L1503" s="99"/>
      <c r="M1503" s="99"/>
      <c r="N1503" s="99"/>
      <c r="O1503" s="99"/>
      <c r="P1503" s="99"/>
      <c r="Q1503" s="99"/>
      <c r="R1503" s="99"/>
      <c r="S1503" s="99"/>
      <c r="T1503" s="99"/>
      <c r="U1503" s="99"/>
      <c r="V1503" s="99"/>
      <c r="W1503" s="99"/>
      <c r="X1503" s="99"/>
      <c r="Y1503" s="99"/>
      <c r="Z1503" s="99"/>
      <c r="AA1503" s="99"/>
      <c r="AB1503" s="99"/>
      <c r="AC1503" s="99"/>
      <c r="AD1503" s="99"/>
      <c r="AE1503" s="99"/>
      <c r="AF1503" s="99"/>
      <c r="AG1503" s="99"/>
      <c r="AH1503" s="99"/>
      <c r="AI1503" s="99"/>
      <c r="AJ1503" s="99"/>
      <c r="AK1503" s="99"/>
      <c r="AL1503" s="99"/>
      <c r="AM1503" s="99"/>
      <c r="AN1503" s="99"/>
      <c r="AO1503" s="99"/>
      <c r="AP1503" s="99"/>
      <c r="AQ1503" s="99"/>
      <c r="AR1503" s="99"/>
      <c r="AS1503" s="99"/>
      <c r="AT1503" s="99"/>
      <c r="AU1503" s="99"/>
      <c r="AV1503" s="99"/>
      <c r="AW1503" s="99"/>
      <c r="AX1503" s="99"/>
      <c r="AY1503" s="99"/>
      <c r="AZ1503" s="99"/>
      <c r="BA1503" s="99"/>
      <c r="BB1503" s="99"/>
      <c r="BC1503" s="99"/>
      <c r="BD1503" s="99"/>
      <c r="BE1503" s="99"/>
      <c r="BF1503" s="99"/>
    </row>
    <row r="1504" spans="1:58" x14ac:dyDescent="0.25">
      <c r="A1504" s="24"/>
      <c r="B1504" s="24"/>
      <c r="C1504" s="23"/>
      <c r="D1504" s="42"/>
      <c r="E1504" s="23"/>
      <c r="G1504" s="108"/>
      <c r="H1504" s="108"/>
      <c r="I1504" s="108"/>
      <c r="J1504" s="104"/>
      <c r="K1504" s="99"/>
      <c r="L1504" s="99"/>
      <c r="M1504" s="99"/>
      <c r="N1504" s="99"/>
      <c r="O1504" s="99"/>
      <c r="P1504" s="99"/>
      <c r="Q1504" s="99"/>
      <c r="R1504" s="99"/>
      <c r="S1504" s="99"/>
      <c r="T1504" s="99"/>
      <c r="U1504" s="99"/>
      <c r="V1504" s="99"/>
      <c r="W1504" s="99"/>
      <c r="X1504" s="99"/>
      <c r="Y1504" s="99"/>
      <c r="Z1504" s="99"/>
      <c r="AA1504" s="99"/>
      <c r="AB1504" s="99"/>
      <c r="AC1504" s="99"/>
      <c r="AD1504" s="99"/>
      <c r="AE1504" s="99"/>
      <c r="AF1504" s="99"/>
      <c r="AG1504" s="99"/>
      <c r="AH1504" s="99"/>
      <c r="AI1504" s="99"/>
      <c r="AJ1504" s="99"/>
      <c r="AK1504" s="99"/>
      <c r="AL1504" s="99"/>
      <c r="AM1504" s="99"/>
      <c r="AN1504" s="99"/>
      <c r="AO1504" s="99"/>
      <c r="AP1504" s="99"/>
      <c r="AQ1504" s="99"/>
      <c r="AR1504" s="99"/>
      <c r="AS1504" s="99"/>
      <c r="AT1504" s="99"/>
      <c r="AU1504" s="99"/>
      <c r="AV1504" s="99"/>
      <c r="AW1504" s="99"/>
      <c r="AX1504" s="99"/>
      <c r="AY1504" s="99"/>
      <c r="AZ1504" s="99"/>
      <c r="BA1504" s="99"/>
      <c r="BB1504" s="99"/>
      <c r="BC1504" s="99"/>
      <c r="BD1504" s="99"/>
      <c r="BE1504" s="99"/>
      <c r="BF1504" s="99"/>
    </row>
    <row r="1505" spans="1:58" x14ac:dyDescent="0.25">
      <c r="A1505" s="24"/>
      <c r="B1505" s="24"/>
      <c r="C1505" s="23"/>
      <c r="D1505" s="42"/>
      <c r="E1505" s="23"/>
      <c r="G1505" s="108"/>
      <c r="H1505" s="108"/>
      <c r="I1505" s="108"/>
      <c r="J1505" s="104"/>
      <c r="K1505" s="99"/>
      <c r="L1505" s="99"/>
      <c r="M1505" s="99"/>
      <c r="N1505" s="99"/>
      <c r="O1505" s="99"/>
      <c r="P1505" s="99"/>
      <c r="Q1505" s="99"/>
      <c r="R1505" s="99"/>
      <c r="S1505" s="99"/>
      <c r="T1505" s="99"/>
      <c r="U1505" s="99"/>
      <c r="V1505" s="99"/>
      <c r="W1505" s="99"/>
      <c r="X1505" s="99"/>
      <c r="Y1505" s="99"/>
      <c r="Z1505" s="99"/>
      <c r="AA1505" s="99"/>
      <c r="AB1505" s="99"/>
      <c r="AC1505" s="99"/>
      <c r="AD1505" s="99"/>
      <c r="AE1505" s="99"/>
      <c r="AF1505" s="99"/>
      <c r="AG1505" s="99"/>
      <c r="AH1505" s="99"/>
      <c r="AI1505" s="99"/>
      <c r="AJ1505" s="99"/>
      <c r="AK1505" s="99"/>
      <c r="AL1505" s="99"/>
      <c r="AM1505" s="99"/>
      <c r="AN1505" s="99"/>
      <c r="AO1505" s="99"/>
      <c r="AP1505" s="99"/>
      <c r="AQ1505" s="99"/>
      <c r="AR1505" s="99"/>
      <c r="AS1505" s="99"/>
      <c r="AT1505" s="99"/>
      <c r="AU1505" s="99"/>
      <c r="AV1505" s="99"/>
      <c r="AW1505" s="99"/>
      <c r="AX1505" s="99"/>
      <c r="AY1505" s="99"/>
      <c r="AZ1505" s="99"/>
      <c r="BA1505" s="99"/>
      <c r="BB1505" s="99"/>
      <c r="BC1505" s="99"/>
      <c r="BD1505" s="99"/>
      <c r="BE1505" s="99"/>
      <c r="BF1505" s="99"/>
    </row>
    <row r="1506" spans="1:58" x14ac:dyDescent="0.25">
      <c r="A1506" s="24"/>
      <c r="B1506" s="24"/>
      <c r="C1506" s="23"/>
      <c r="D1506" s="42"/>
      <c r="E1506" s="23"/>
      <c r="G1506" s="108"/>
      <c r="H1506" s="108"/>
      <c r="I1506" s="108"/>
      <c r="J1506" s="104"/>
      <c r="K1506" s="99"/>
      <c r="L1506" s="99"/>
      <c r="M1506" s="99"/>
      <c r="N1506" s="99"/>
      <c r="O1506" s="99"/>
      <c r="P1506" s="99"/>
      <c r="Q1506" s="99"/>
      <c r="R1506" s="99"/>
      <c r="S1506" s="99"/>
      <c r="T1506" s="99"/>
      <c r="U1506" s="99"/>
      <c r="V1506" s="99"/>
      <c r="W1506" s="99"/>
      <c r="X1506" s="99"/>
      <c r="Y1506" s="99"/>
      <c r="Z1506" s="99"/>
      <c r="AA1506" s="99"/>
      <c r="AB1506" s="99"/>
      <c r="AC1506" s="99"/>
      <c r="AD1506" s="99"/>
      <c r="AE1506" s="99"/>
      <c r="AF1506" s="99"/>
      <c r="AG1506" s="99"/>
      <c r="AH1506" s="99"/>
      <c r="AI1506" s="99"/>
      <c r="AJ1506" s="99"/>
      <c r="AK1506" s="99"/>
      <c r="AL1506" s="99"/>
      <c r="AM1506" s="99"/>
      <c r="AN1506" s="99"/>
      <c r="AO1506" s="99"/>
      <c r="AP1506" s="99"/>
      <c r="AQ1506" s="99"/>
      <c r="AR1506" s="99"/>
      <c r="AS1506" s="99"/>
      <c r="AT1506" s="99"/>
      <c r="AU1506" s="99"/>
      <c r="AV1506" s="99"/>
      <c r="AW1506" s="99"/>
      <c r="AX1506" s="99"/>
      <c r="AY1506" s="99"/>
      <c r="AZ1506" s="99"/>
      <c r="BA1506" s="99"/>
      <c r="BB1506" s="99"/>
      <c r="BC1506" s="99"/>
      <c r="BD1506" s="99"/>
      <c r="BE1506" s="99"/>
      <c r="BF1506" s="99"/>
    </row>
    <row r="1507" spans="1:58" x14ac:dyDescent="0.25">
      <c r="A1507" s="24"/>
      <c r="B1507" s="24"/>
      <c r="C1507" s="23"/>
      <c r="D1507" s="42"/>
      <c r="E1507" s="23"/>
      <c r="G1507" s="108"/>
      <c r="H1507" s="108"/>
      <c r="I1507" s="108"/>
      <c r="J1507" s="104"/>
      <c r="K1507" s="99"/>
      <c r="L1507" s="99"/>
      <c r="M1507" s="99"/>
      <c r="N1507" s="99"/>
      <c r="O1507" s="99"/>
      <c r="P1507" s="99"/>
      <c r="Q1507" s="99"/>
      <c r="R1507" s="99"/>
      <c r="S1507" s="99"/>
      <c r="T1507" s="99"/>
      <c r="U1507" s="99"/>
      <c r="V1507" s="99"/>
      <c r="W1507" s="99"/>
      <c r="X1507" s="99"/>
      <c r="Y1507" s="99"/>
      <c r="Z1507" s="99"/>
      <c r="AA1507" s="99"/>
      <c r="AB1507" s="99"/>
      <c r="AC1507" s="99"/>
      <c r="AD1507" s="99"/>
      <c r="AE1507" s="99"/>
      <c r="AF1507" s="99"/>
      <c r="AG1507" s="99"/>
      <c r="AH1507" s="99"/>
      <c r="AI1507" s="99"/>
      <c r="AJ1507" s="99"/>
      <c r="AK1507" s="99"/>
      <c r="AL1507" s="99"/>
      <c r="AM1507" s="99"/>
      <c r="AN1507" s="99"/>
      <c r="AO1507" s="99"/>
      <c r="AP1507" s="99"/>
      <c r="AQ1507" s="99"/>
      <c r="AR1507" s="99"/>
      <c r="AS1507" s="99"/>
      <c r="AT1507" s="99"/>
      <c r="AU1507" s="99"/>
      <c r="AV1507" s="99"/>
      <c r="AW1507" s="99"/>
      <c r="AX1507" s="99"/>
      <c r="AY1507" s="99"/>
      <c r="AZ1507" s="99"/>
      <c r="BA1507" s="99"/>
      <c r="BB1507" s="99"/>
      <c r="BC1507" s="99"/>
      <c r="BD1507" s="99"/>
      <c r="BE1507" s="99"/>
      <c r="BF1507" s="99"/>
    </row>
    <row r="1508" spans="1:58" x14ac:dyDescent="0.25">
      <c r="A1508" s="24"/>
      <c r="B1508" s="24"/>
      <c r="C1508" s="23"/>
      <c r="D1508" s="42"/>
      <c r="E1508" s="23"/>
      <c r="G1508" s="108"/>
      <c r="H1508" s="108"/>
      <c r="I1508" s="108"/>
      <c r="J1508" s="104"/>
      <c r="K1508" s="99"/>
      <c r="L1508" s="99"/>
      <c r="M1508" s="99"/>
      <c r="N1508" s="99"/>
      <c r="O1508" s="99"/>
      <c r="P1508" s="99"/>
      <c r="Q1508" s="99"/>
      <c r="R1508" s="99"/>
      <c r="S1508" s="99"/>
      <c r="T1508" s="99"/>
      <c r="U1508" s="99"/>
      <c r="V1508" s="99"/>
      <c r="W1508" s="99"/>
      <c r="X1508" s="99"/>
      <c r="Y1508" s="99"/>
      <c r="Z1508" s="99"/>
      <c r="AA1508" s="99"/>
      <c r="AB1508" s="99"/>
      <c r="AC1508" s="99"/>
      <c r="AD1508" s="99"/>
      <c r="AE1508" s="99"/>
      <c r="AF1508" s="99"/>
      <c r="AG1508" s="99"/>
      <c r="AH1508" s="99"/>
      <c r="AI1508" s="99"/>
      <c r="AJ1508" s="99"/>
      <c r="AK1508" s="99"/>
      <c r="AL1508" s="99"/>
      <c r="AM1508" s="99"/>
      <c r="AN1508" s="99"/>
      <c r="AO1508" s="99"/>
      <c r="AP1508" s="99"/>
      <c r="AQ1508" s="99"/>
      <c r="AR1508" s="99"/>
      <c r="AS1508" s="99"/>
      <c r="AT1508" s="99"/>
      <c r="AU1508" s="99"/>
      <c r="AV1508" s="99"/>
      <c r="AW1508" s="99"/>
      <c r="AX1508" s="99"/>
      <c r="AY1508" s="99"/>
      <c r="AZ1508" s="99"/>
      <c r="BA1508" s="99"/>
      <c r="BB1508" s="99"/>
      <c r="BC1508" s="99"/>
      <c r="BD1508" s="99"/>
      <c r="BE1508" s="99"/>
      <c r="BF1508" s="99"/>
    </row>
    <row r="1509" spans="1:58" x14ac:dyDescent="0.25">
      <c r="A1509" s="24"/>
      <c r="B1509" s="24"/>
      <c r="C1509" s="23"/>
      <c r="D1509" s="42"/>
      <c r="E1509" s="23"/>
      <c r="G1509" s="108"/>
      <c r="H1509" s="108"/>
      <c r="I1509" s="108"/>
      <c r="J1509" s="104"/>
      <c r="K1509" s="99"/>
      <c r="L1509" s="99"/>
      <c r="M1509" s="99"/>
      <c r="N1509" s="99"/>
      <c r="O1509" s="99"/>
      <c r="P1509" s="99"/>
      <c r="Q1509" s="99"/>
      <c r="R1509" s="99"/>
      <c r="S1509" s="99"/>
      <c r="T1509" s="99"/>
      <c r="U1509" s="99"/>
      <c r="V1509" s="99"/>
      <c r="W1509" s="99"/>
      <c r="X1509" s="99"/>
      <c r="Y1509" s="99"/>
      <c r="Z1509" s="99"/>
      <c r="AA1509" s="99"/>
      <c r="AB1509" s="99"/>
      <c r="AC1509" s="99"/>
      <c r="AD1509" s="99"/>
      <c r="AE1509" s="99"/>
      <c r="AF1509" s="99"/>
      <c r="AG1509" s="99"/>
      <c r="AH1509" s="99"/>
      <c r="AI1509" s="99"/>
      <c r="AJ1509" s="99"/>
      <c r="AK1509" s="99"/>
      <c r="AL1509" s="99"/>
      <c r="AM1509" s="99"/>
      <c r="AN1509" s="99"/>
      <c r="AO1509" s="99"/>
      <c r="AP1509" s="99"/>
      <c r="AQ1509" s="99"/>
      <c r="AR1509" s="99"/>
      <c r="AS1509" s="99"/>
      <c r="AT1509" s="99"/>
      <c r="AU1509" s="99"/>
      <c r="AV1509" s="99"/>
      <c r="AW1509" s="99"/>
      <c r="AX1509" s="99"/>
      <c r="AY1509" s="99"/>
      <c r="AZ1509" s="99"/>
      <c r="BA1509" s="99"/>
      <c r="BB1509" s="99"/>
      <c r="BC1509" s="99"/>
      <c r="BD1509" s="99"/>
      <c r="BE1509" s="99"/>
      <c r="BF1509" s="99"/>
    </row>
    <row r="1510" spans="1:58" x14ac:dyDescent="0.25">
      <c r="A1510" s="24"/>
      <c r="B1510" s="24"/>
      <c r="C1510" s="23"/>
      <c r="D1510" s="42"/>
      <c r="E1510" s="23"/>
      <c r="G1510" s="108"/>
      <c r="H1510" s="108"/>
      <c r="I1510" s="108"/>
      <c r="J1510" s="104"/>
      <c r="K1510" s="99"/>
      <c r="L1510" s="99"/>
      <c r="M1510" s="99"/>
      <c r="N1510" s="99"/>
      <c r="O1510" s="99"/>
      <c r="P1510" s="99"/>
      <c r="Q1510" s="99"/>
      <c r="R1510" s="99"/>
      <c r="S1510" s="99"/>
      <c r="T1510" s="99"/>
      <c r="U1510" s="99"/>
      <c r="V1510" s="99"/>
      <c r="W1510" s="99"/>
      <c r="X1510" s="99"/>
      <c r="Y1510" s="99"/>
      <c r="Z1510" s="99"/>
      <c r="AA1510" s="99"/>
      <c r="AB1510" s="99"/>
      <c r="AC1510" s="99"/>
      <c r="AD1510" s="99"/>
      <c r="AE1510" s="99"/>
      <c r="AF1510" s="99"/>
      <c r="AG1510" s="99"/>
      <c r="AH1510" s="99"/>
      <c r="AI1510" s="99"/>
      <c r="AJ1510" s="99"/>
      <c r="AK1510" s="99"/>
      <c r="AL1510" s="99"/>
      <c r="AM1510" s="99"/>
      <c r="AN1510" s="99"/>
      <c r="AO1510" s="99"/>
      <c r="AP1510" s="99"/>
      <c r="AQ1510" s="99"/>
      <c r="AR1510" s="99"/>
      <c r="AS1510" s="99"/>
      <c r="AT1510" s="99"/>
      <c r="AU1510" s="99"/>
      <c r="AV1510" s="99"/>
      <c r="AW1510" s="99"/>
      <c r="AX1510" s="99"/>
      <c r="AY1510" s="99"/>
      <c r="AZ1510" s="99"/>
      <c r="BA1510" s="99"/>
      <c r="BB1510" s="99"/>
      <c r="BC1510" s="99"/>
      <c r="BD1510" s="99"/>
      <c r="BE1510" s="99"/>
      <c r="BF1510" s="99"/>
    </row>
    <row r="1511" spans="1:58" x14ac:dyDescent="0.25">
      <c r="A1511" s="24"/>
      <c r="B1511" s="24"/>
      <c r="C1511" s="23"/>
      <c r="D1511" s="42"/>
      <c r="E1511" s="23"/>
      <c r="G1511" s="108"/>
      <c r="H1511" s="108"/>
      <c r="I1511" s="108"/>
      <c r="J1511" s="104"/>
      <c r="K1511" s="99"/>
      <c r="L1511" s="99"/>
      <c r="M1511" s="99"/>
      <c r="N1511" s="99"/>
      <c r="O1511" s="99"/>
      <c r="P1511" s="99"/>
      <c r="Q1511" s="99"/>
      <c r="R1511" s="99"/>
      <c r="S1511" s="99"/>
      <c r="T1511" s="99"/>
      <c r="U1511" s="99"/>
      <c r="V1511" s="99"/>
      <c r="W1511" s="99"/>
      <c r="X1511" s="99"/>
      <c r="Y1511" s="99"/>
      <c r="Z1511" s="99"/>
      <c r="AA1511" s="99"/>
      <c r="AB1511" s="99"/>
      <c r="AC1511" s="99"/>
      <c r="AD1511" s="99"/>
      <c r="AE1511" s="99"/>
      <c r="AF1511" s="99"/>
      <c r="AG1511" s="99"/>
      <c r="AH1511" s="99"/>
      <c r="AI1511" s="99"/>
      <c r="AJ1511" s="99"/>
      <c r="AK1511" s="99"/>
      <c r="AL1511" s="99"/>
      <c r="AM1511" s="99"/>
      <c r="AN1511" s="99"/>
      <c r="AO1511" s="99"/>
      <c r="AP1511" s="99"/>
      <c r="AQ1511" s="99"/>
      <c r="AR1511" s="99"/>
      <c r="AS1511" s="99"/>
      <c r="AT1511" s="99"/>
      <c r="AU1511" s="99"/>
      <c r="AV1511" s="99"/>
      <c r="AW1511" s="99"/>
      <c r="AX1511" s="99"/>
      <c r="AY1511" s="99"/>
      <c r="AZ1511" s="99"/>
      <c r="BA1511" s="99"/>
      <c r="BB1511" s="99"/>
      <c r="BC1511" s="99"/>
      <c r="BD1511" s="99"/>
      <c r="BE1511" s="99"/>
      <c r="BF1511" s="99"/>
    </row>
    <row r="1512" spans="1:58" x14ac:dyDescent="0.25">
      <c r="A1512" s="24"/>
      <c r="B1512" s="24"/>
      <c r="C1512" s="23"/>
      <c r="D1512" s="42"/>
      <c r="E1512" s="23"/>
      <c r="G1512" s="108"/>
      <c r="H1512" s="108"/>
      <c r="I1512" s="108"/>
      <c r="J1512" s="104"/>
      <c r="K1512" s="99"/>
      <c r="L1512" s="99"/>
      <c r="M1512" s="99"/>
      <c r="N1512" s="99"/>
      <c r="O1512" s="99"/>
      <c r="P1512" s="99"/>
      <c r="Q1512" s="99"/>
      <c r="R1512" s="99"/>
      <c r="S1512" s="99"/>
      <c r="T1512" s="99"/>
      <c r="U1512" s="99"/>
      <c r="V1512" s="99"/>
      <c r="W1512" s="99"/>
      <c r="X1512" s="99"/>
      <c r="Y1512" s="99"/>
      <c r="Z1512" s="99"/>
      <c r="AA1512" s="99"/>
      <c r="AB1512" s="99"/>
      <c r="AC1512" s="99"/>
      <c r="AD1512" s="99"/>
      <c r="AE1512" s="99"/>
      <c r="AF1512" s="99"/>
      <c r="AG1512" s="99"/>
      <c r="AH1512" s="99"/>
      <c r="AI1512" s="99"/>
      <c r="AJ1512" s="99"/>
      <c r="AK1512" s="99"/>
      <c r="AL1512" s="99"/>
      <c r="AM1512" s="99"/>
      <c r="AN1512" s="99"/>
      <c r="AO1512" s="99"/>
      <c r="AP1512" s="99"/>
      <c r="AQ1512" s="99"/>
      <c r="AR1512" s="99"/>
      <c r="AS1512" s="99"/>
      <c r="AT1512" s="99"/>
      <c r="AU1512" s="99"/>
      <c r="AV1512" s="99"/>
      <c r="AW1512" s="99"/>
      <c r="AX1512" s="99"/>
      <c r="AY1512" s="99"/>
      <c r="AZ1512" s="99"/>
      <c r="BA1512" s="99"/>
      <c r="BB1512" s="99"/>
      <c r="BC1512" s="99"/>
      <c r="BD1512" s="99"/>
      <c r="BE1512" s="99"/>
      <c r="BF1512" s="99"/>
    </row>
    <row r="1513" spans="1:58" x14ac:dyDescent="0.25">
      <c r="A1513" s="24"/>
      <c r="B1513" s="24"/>
      <c r="C1513" s="23"/>
      <c r="D1513" s="42"/>
      <c r="E1513" s="23"/>
      <c r="G1513" s="108"/>
      <c r="H1513" s="108"/>
      <c r="I1513" s="108"/>
      <c r="J1513" s="104"/>
      <c r="K1513" s="99"/>
      <c r="L1513" s="99"/>
      <c r="M1513" s="99"/>
      <c r="N1513" s="99"/>
      <c r="O1513" s="99"/>
      <c r="P1513" s="99"/>
      <c r="Q1513" s="99"/>
      <c r="R1513" s="99"/>
      <c r="S1513" s="99"/>
      <c r="T1513" s="99"/>
      <c r="U1513" s="99"/>
      <c r="V1513" s="99"/>
      <c r="W1513" s="99"/>
      <c r="X1513" s="99"/>
      <c r="Y1513" s="99"/>
      <c r="Z1513" s="99"/>
      <c r="AA1513" s="99"/>
      <c r="AB1513" s="99"/>
      <c r="AC1513" s="99"/>
      <c r="AD1513" s="99"/>
      <c r="AE1513" s="99"/>
      <c r="AF1513" s="99"/>
      <c r="AG1513" s="99"/>
      <c r="AH1513" s="99"/>
      <c r="AI1513" s="99"/>
      <c r="AJ1513" s="99"/>
      <c r="AK1513" s="99"/>
      <c r="AL1513" s="99"/>
      <c r="AM1513" s="99"/>
      <c r="AN1513" s="99"/>
      <c r="AO1513" s="99"/>
      <c r="AP1513" s="99"/>
      <c r="AQ1513" s="99"/>
      <c r="AR1513" s="99"/>
      <c r="AS1513" s="99"/>
      <c r="AT1513" s="99"/>
      <c r="AU1513" s="99"/>
      <c r="AV1513" s="99"/>
      <c r="AW1513" s="99"/>
      <c r="AX1513" s="99"/>
      <c r="AY1513" s="99"/>
      <c r="AZ1513" s="99"/>
      <c r="BA1513" s="99"/>
      <c r="BB1513" s="99"/>
      <c r="BC1513" s="99"/>
      <c r="BD1513" s="99"/>
      <c r="BE1513" s="99"/>
      <c r="BF1513" s="99"/>
    </row>
    <row r="1514" spans="1:58" x14ac:dyDescent="0.25">
      <c r="A1514" s="24"/>
      <c r="B1514" s="24"/>
      <c r="C1514" s="23"/>
      <c r="D1514" s="42"/>
      <c r="E1514" s="23"/>
      <c r="G1514" s="108"/>
      <c r="H1514" s="108"/>
      <c r="I1514" s="108"/>
      <c r="J1514" s="104"/>
      <c r="K1514" s="99"/>
      <c r="L1514" s="99"/>
      <c r="M1514" s="99"/>
      <c r="N1514" s="99"/>
      <c r="O1514" s="99"/>
      <c r="P1514" s="99"/>
      <c r="Q1514" s="99"/>
      <c r="R1514" s="99"/>
      <c r="S1514" s="99"/>
      <c r="T1514" s="99"/>
      <c r="U1514" s="99"/>
      <c r="V1514" s="99"/>
      <c r="W1514" s="99"/>
      <c r="X1514" s="99"/>
      <c r="Y1514" s="99"/>
      <c r="Z1514" s="99"/>
      <c r="AA1514" s="99"/>
      <c r="AB1514" s="99"/>
      <c r="AC1514" s="99"/>
      <c r="AD1514" s="99"/>
      <c r="AE1514" s="99"/>
      <c r="AF1514" s="99"/>
      <c r="AG1514" s="99"/>
      <c r="AH1514" s="99"/>
      <c r="AI1514" s="99"/>
      <c r="AJ1514" s="99"/>
      <c r="AK1514" s="99"/>
      <c r="AL1514" s="99"/>
      <c r="AM1514" s="99"/>
      <c r="AN1514" s="99"/>
      <c r="AO1514" s="99"/>
      <c r="AP1514" s="99"/>
      <c r="AQ1514" s="99"/>
      <c r="AR1514" s="99"/>
      <c r="AS1514" s="99"/>
      <c r="AT1514" s="99"/>
      <c r="AU1514" s="99"/>
      <c r="AV1514" s="99"/>
      <c r="AW1514" s="99"/>
      <c r="AX1514" s="99"/>
      <c r="AY1514" s="99"/>
      <c r="AZ1514" s="99"/>
      <c r="BA1514" s="99"/>
      <c r="BB1514" s="99"/>
      <c r="BC1514" s="99"/>
      <c r="BD1514" s="99"/>
      <c r="BE1514" s="99"/>
      <c r="BF1514" s="99"/>
    </row>
    <row r="1515" spans="1:58" x14ac:dyDescent="0.25">
      <c r="A1515" s="24"/>
      <c r="B1515" s="24"/>
      <c r="C1515" s="23"/>
      <c r="D1515" s="42"/>
      <c r="E1515" s="23"/>
      <c r="G1515" s="108"/>
      <c r="H1515" s="108"/>
      <c r="I1515" s="108"/>
      <c r="J1515" s="104"/>
      <c r="K1515" s="99"/>
      <c r="L1515" s="99"/>
      <c r="M1515" s="99"/>
      <c r="N1515" s="99"/>
      <c r="O1515" s="99"/>
      <c r="P1515" s="99"/>
      <c r="Q1515" s="99"/>
      <c r="R1515" s="99"/>
      <c r="S1515" s="99"/>
      <c r="T1515" s="99"/>
      <c r="U1515" s="99"/>
      <c r="V1515" s="99"/>
      <c r="W1515" s="99"/>
      <c r="X1515" s="99"/>
      <c r="Y1515" s="99"/>
      <c r="Z1515" s="99"/>
      <c r="AA1515" s="99"/>
      <c r="AB1515" s="99"/>
      <c r="AC1515" s="99"/>
      <c r="AD1515" s="99"/>
      <c r="AE1515" s="99"/>
      <c r="AF1515" s="99"/>
      <c r="AG1515" s="99"/>
      <c r="AH1515" s="99"/>
      <c r="AI1515" s="99"/>
      <c r="AJ1515" s="99"/>
      <c r="AK1515" s="99"/>
      <c r="AL1515" s="99"/>
      <c r="AM1515" s="99"/>
      <c r="AN1515" s="99"/>
      <c r="AO1515" s="99"/>
      <c r="AP1515" s="99"/>
      <c r="AQ1515" s="99"/>
      <c r="AR1515" s="99"/>
      <c r="AS1515" s="99"/>
      <c r="AT1515" s="99"/>
      <c r="AU1515" s="99"/>
      <c r="AV1515" s="99"/>
      <c r="AW1515" s="99"/>
      <c r="AX1515" s="99"/>
      <c r="AY1515" s="99"/>
      <c r="AZ1515" s="99"/>
      <c r="BA1515" s="99"/>
      <c r="BB1515" s="99"/>
      <c r="BC1515" s="99"/>
      <c r="BD1515" s="99"/>
      <c r="BE1515" s="99"/>
      <c r="BF1515" s="99"/>
    </row>
    <row r="1516" spans="1:58" x14ac:dyDescent="0.25">
      <c r="A1516" s="24"/>
      <c r="B1516" s="24"/>
      <c r="C1516" s="23"/>
      <c r="D1516" s="42"/>
      <c r="E1516" s="23"/>
      <c r="G1516" s="108"/>
      <c r="H1516" s="108"/>
      <c r="I1516" s="108"/>
      <c r="J1516" s="104"/>
      <c r="K1516" s="99"/>
      <c r="L1516" s="99"/>
      <c r="M1516" s="99"/>
      <c r="N1516" s="99"/>
      <c r="O1516" s="99"/>
      <c r="P1516" s="99"/>
      <c r="Q1516" s="99"/>
      <c r="R1516" s="99"/>
      <c r="S1516" s="99"/>
      <c r="T1516" s="99"/>
      <c r="U1516" s="99"/>
      <c r="V1516" s="99"/>
      <c r="W1516" s="99"/>
      <c r="X1516" s="99"/>
      <c r="Y1516" s="99"/>
      <c r="Z1516" s="99"/>
      <c r="AA1516" s="99"/>
      <c r="AB1516" s="99"/>
      <c r="AC1516" s="99"/>
      <c r="AD1516" s="99"/>
      <c r="AE1516" s="99"/>
      <c r="AF1516" s="99"/>
      <c r="AG1516" s="99"/>
      <c r="AH1516" s="99"/>
      <c r="AI1516" s="99"/>
      <c r="AJ1516" s="99"/>
      <c r="AK1516" s="99"/>
      <c r="AL1516" s="99"/>
      <c r="AM1516" s="99"/>
      <c r="AN1516" s="99"/>
      <c r="AO1516" s="99"/>
      <c r="AP1516" s="99"/>
      <c r="AQ1516" s="99"/>
      <c r="AR1516" s="99"/>
      <c r="AS1516" s="99"/>
      <c r="AT1516" s="99"/>
      <c r="AU1516" s="99"/>
      <c r="AV1516" s="99"/>
      <c r="AW1516" s="99"/>
      <c r="AX1516" s="99"/>
      <c r="AY1516" s="99"/>
      <c r="AZ1516" s="99"/>
      <c r="BA1516" s="99"/>
      <c r="BB1516" s="99"/>
      <c r="BC1516" s="99"/>
      <c r="BD1516" s="99"/>
      <c r="BE1516" s="99"/>
      <c r="BF1516" s="99"/>
    </row>
    <row r="1517" spans="1:58" x14ac:dyDescent="0.25">
      <c r="A1517" s="24"/>
      <c r="B1517" s="24"/>
      <c r="C1517" s="23"/>
      <c r="D1517" s="42"/>
      <c r="E1517" s="23"/>
      <c r="G1517" s="108"/>
      <c r="H1517" s="108"/>
      <c r="I1517" s="108"/>
      <c r="J1517" s="104"/>
      <c r="K1517" s="99"/>
      <c r="L1517" s="99"/>
      <c r="M1517" s="99"/>
      <c r="N1517" s="99"/>
      <c r="O1517" s="99"/>
      <c r="P1517" s="99"/>
      <c r="Q1517" s="99"/>
      <c r="R1517" s="99"/>
      <c r="S1517" s="99"/>
      <c r="T1517" s="99"/>
      <c r="U1517" s="99"/>
      <c r="V1517" s="99"/>
      <c r="W1517" s="99"/>
      <c r="X1517" s="99"/>
      <c r="Y1517" s="99"/>
      <c r="Z1517" s="99"/>
      <c r="AA1517" s="99"/>
      <c r="AB1517" s="99"/>
      <c r="AC1517" s="99"/>
      <c r="AD1517" s="99"/>
      <c r="AE1517" s="99"/>
      <c r="AF1517" s="99"/>
      <c r="AG1517" s="99"/>
      <c r="AH1517" s="99"/>
      <c r="AI1517" s="99"/>
      <c r="AJ1517" s="99"/>
      <c r="AK1517" s="99"/>
      <c r="AL1517" s="99"/>
      <c r="AM1517" s="99"/>
      <c r="AN1517" s="99"/>
      <c r="AO1517" s="99"/>
      <c r="AP1517" s="99"/>
      <c r="AQ1517" s="99"/>
      <c r="AR1517" s="99"/>
      <c r="AS1517" s="99"/>
      <c r="AT1517" s="99"/>
      <c r="AU1517" s="99"/>
      <c r="AV1517" s="99"/>
      <c r="AW1517" s="99"/>
      <c r="AX1517" s="99"/>
      <c r="AY1517" s="99"/>
      <c r="AZ1517" s="99"/>
      <c r="BA1517" s="99"/>
      <c r="BB1517" s="99"/>
      <c r="BC1517" s="99"/>
      <c r="BD1517" s="99"/>
      <c r="BE1517" s="99"/>
      <c r="BF1517" s="99"/>
    </row>
    <row r="1518" spans="1:58" x14ac:dyDescent="0.25">
      <c r="A1518" s="24"/>
      <c r="B1518" s="24"/>
      <c r="C1518" s="23"/>
      <c r="D1518" s="42"/>
      <c r="E1518" s="23"/>
      <c r="G1518" s="108"/>
      <c r="H1518" s="108"/>
      <c r="I1518" s="108"/>
      <c r="J1518" s="104"/>
      <c r="K1518" s="99"/>
      <c r="L1518" s="99"/>
      <c r="M1518" s="99"/>
      <c r="N1518" s="99"/>
      <c r="O1518" s="99"/>
      <c r="P1518" s="99"/>
      <c r="Q1518" s="99"/>
      <c r="R1518" s="99"/>
      <c r="S1518" s="99"/>
      <c r="T1518" s="99"/>
      <c r="U1518" s="99"/>
      <c r="V1518" s="99"/>
      <c r="W1518" s="99"/>
      <c r="X1518" s="99"/>
      <c r="Y1518" s="99"/>
      <c r="Z1518" s="99"/>
      <c r="AA1518" s="99"/>
      <c r="AB1518" s="99"/>
      <c r="AC1518" s="99"/>
      <c r="AD1518" s="99"/>
      <c r="AE1518" s="99"/>
      <c r="AF1518" s="99"/>
      <c r="AG1518" s="99"/>
      <c r="AH1518" s="99"/>
      <c r="AI1518" s="99"/>
      <c r="AJ1518" s="99"/>
      <c r="AK1518" s="99"/>
      <c r="AL1518" s="99"/>
      <c r="AM1518" s="99"/>
      <c r="AN1518" s="99"/>
      <c r="AO1518" s="99"/>
      <c r="AP1518" s="99"/>
      <c r="AQ1518" s="99"/>
      <c r="AR1518" s="99"/>
      <c r="AS1518" s="99"/>
      <c r="AT1518" s="99"/>
      <c r="AU1518" s="99"/>
      <c r="AV1518" s="99"/>
      <c r="AW1518" s="99"/>
      <c r="AX1518" s="99"/>
      <c r="AY1518" s="99"/>
      <c r="AZ1518" s="99"/>
      <c r="BA1518" s="99"/>
      <c r="BB1518" s="99"/>
      <c r="BC1518" s="99"/>
      <c r="BD1518" s="99"/>
      <c r="BE1518" s="99"/>
      <c r="BF1518" s="99"/>
    </row>
    <row r="1519" spans="1:58" x14ac:dyDescent="0.25">
      <c r="A1519" s="24"/>
      <c r="B1519" s="24"/>
      <c r="C1519" s="23"/>
      <c r="D1519" s="42"/>
      <c r="E1519" s="23"/>
      <c r="G1519" s="108"/>
      <c r="H1519" s="108"/>
      <c r="I1519" s="108"/>
      <c r="J1519" s="104"/>
      <c r="K1519" s="99"/>
      <c r="L1519" s="99"/>
      <c r="M1519" s="99"/>
      <c r="N1519" s="99"/>
      <c r="O1519" s="99"/>
      <c r="P1519" s="99"/>
      <c r="Q1519" s="99"/>
      <c r="R1519" s="99"/>
      <c r="S1519" s="99"/>
      <c r="T1519" s="99"/>
      <c r="U1519" s="99"/>
      <c r="V1519" s="99"/>
      <c r="W1519" s="99"/>
      <c r="X1519" s="99"/>
      <c r="Y1519" s="99"/>
      <c r="Z1519" s="99"/>
      <c r="AA1519" s="99"/>
      <c r="AB1519" s="99"/>
      <c r="AC1519" s="99"/>
      <c r="AD1519" s="99"/>
      <c r="AE1519" s="99"/>
      <c r="AF1519" s="99"/>
      <c r="AG1519" s="99"/>
      <c r="AH1519" s="99"/>
      <c r="AI1519" s="99"/>
      <c r="AJ1519" s="99"/>
      <c r="AK1519" s="99"/>
      <c r="AL1519" s="99"/>
      <c r="AM1519" s="99"/>
      <c r="AN1519" s="99"/>
      <c r="AO1519" s="99"/>
      <c r="AP1519" s="99"/>
      <c r="AQ1519" s="99"/>
      <c r="AR1519" s="99"/>
      <c r="AS1519" s="99"/>
      <c r="AT1519" s="99"/>
      <c r="AU1519" s="99"/>
      <c r="AV1519" s="99"/>
      <c r="AW1519" s="99"/>
      <c r="AX1519" s="99"/>
      <c r="AY1519" s="99"/>
      <c r="AZ1519" s="99"/>
      <c r="BA1519" s="99"/>
      <c r="BB1519" s="99"/>
      <c r="BC1519" s="99"/>
      <c r="BD1519" s="99"/>
      <c r="BE1519" s="99"/>
      <c r="BF1519" s="99"/>
    </row>
    <row r="1520" spans="1:58" x14ac:dyDescent="0.25">
      <c r="A1520" s="24"/>
      <c r="B1520" s="24"/>
      <c r="C1520" s="23"/>
      <c r="D1520" s="42"/>
      <c r="E1520" s="23"/>
      <c r="G1520" s="108"/>
      <c r="H1520" s="108"/>
      <c r="I1520" s="108"/>
      <c r="J1520" s="104"/>
      <c r="K1520" s="99"/>
      <c r="L1520" s="99"/>
      <c r="M1520" s="99"/>
      <c r="N1520" s="99"/>
      <c r="O1520" s="99"/>
      <c r="P1520" s="99"/>
      <c r="Q1520" s="99"/>
      <c r="R1520" s="99"/>
      <c r="S1520" s="99"/>
      <c r="T1520" s="99"/>
      <c r="U1520" s="99"/>
      <c r="V1520" s="99"/>
      <c r="W1520" s="99"/>
      <c r="X1520" s="99"/>
      <c r="Y1520" s="99"/>
      <c r="Z1520" s="99"/>
      <c r="AA1520" s="99"/>
      <c r="AB1520" s="99"/>
      <c r="AC1520" s="99"/>
      <c r="AD1520" s="99"/>
      <c r="AE1520" s="99"/>
      <c r="AF1520" s="99"/>
      <c r="AG1520" s="99"/>
      <c r="AH1520" s="99"/>
      <c r="AI1520" s="99"/>
      <c r="AJ1520" s="99"/>
      <c r="AK1520" s="99"/>
      <c r="AL1520" s="99"/>
      <c r="AM1520" s="99"/>
      <c r="AN1520" s="99"/>
      <c r="AO1520" s="99"/>
      <c r="AP1520" s="99"/>
      <c r="AQ1520" s="99"/>
      <c r="AR1520" s="99"/>
      <c r="AS1520" s="99"/>
      <c r="AT1520" s="99"/>
      <c r="AU1520" s="99"/>
      <c r="AV1520" s="99"/>
      <c r="AW1520" s="99"/>
      <c r="AX1520" s="99"/>
      <c r="AY1520" s="99"/>
      <c r="AZ1520" s="99"/>
      <c r="BA1520" s="99"/>
      <c r="BB1520" s="99"/>
      <c r="BC1520" s="99"/>
      <c r="BD1520" s="99"/>
      <c r="BE1520" s="99"/>
      <c r="BF1520" s="99"/>
    </row>
    <row r="1521" spans="1:58" x14ac:dyDescent="0.25">
      <c r="A1521" s="24"/>
      <c r="B1521" s="24"/>
      <c r="C1521" s="23"/>
      <c r="D1521" s="42"/>
      <c r="E1521" s="23"/>
      <c r="G1521" s="108"/>
      <c r="H1521" s="108"/>
      <c r="I1521" s="108"/>
      <c r="J1521" s="104"/>
      <c r="K1521" s="99"/>
      <c r="L1521" s="99"/>
      <c r="M1521" s="99"/>
      <c r="N1521" s="99"/>
      <c r="O1521" s="99"/>
      <c r="P1521" s="99"/>
      <c r="Q1521" s="99"/>
      <c r="R1521" s="99"/>
      <c r="S1521" s="99"/>
      <c r="T1521" s="99"/>
      <c r="U1521" s="99"/>
      <c r="V1521" s="99"/>
      <c r="W1521" s="99"/>
      <c r="X1521" s="99"/>
      <c r="Y1521" s="99"/>
      <c r="Z1521" s="99"/>
      <c r="AA1521" s="99"/>
      <c r="AB1521" s="99"/>
      <c r="AC1521" s="99"/>
      <c r="AD1521" s="99"/>
      <c r="AE1521" s="99"/>
      <c r="AF1521" s="99"/>
      <c r="AG1521" s="99"/>
      <c r="AH1521" s="99"/>
      <c r="AI1521" s="99"/>
      <c r="AJ1521" s="99"/>
      <c r="AK1521" s="99"/>
      <c r="AL1521" s="99"/>
      <c r="AM1521" s="99"/>
      <c r="AN1521" s="99"/>
      <c r="AO1521" s="99"/>
      <c r="AP1521" s="99"/>
      <c r="AQ1521" s="99"/>
      <c r="AR1521" s="99"/>
      <c r="AS1521" s="99"/>
      <c r="AT1521" s="99"/>
      <c r="AU1521" s="99"/>
      <c r="AV1521" s="99"/>
      <c r="AW1521" s="99"/>
      <c r="AX1521" s="99"/>
      <c r="AY1521" s="99"/>
      <c r="AZ1521" s="99"/>
      <c r="BA1521" s="99"/>
      <c r="BB1521" s="99"/>
      <c r="BC1521" s="99"/>
      <c r="BD1521" s="99"/>
      <c r="BE1521" s="99"/>
      <c r="BF1521" s="99"/>
    </row>
    <row r="1522" spans="1:58" x14ac:dyDescent="0.25">
      <c r="A1522" s="24"/>
      <c r="B1522" s="24"/>
      <c r="C1522" s="23"/>
      <c r="D1522" s="42"/>
      <c r="E1522" s="23"/>
      <c r="G1522" s="108"/>
      <c r="H1522" s="108"/>
      <c r="I1522" s="108"/>
      <c r="J1522" s="104"/>
      <c r="K1522" s="99"/>
      <c r="L1522" s="99"/>
      <c r="M1522" s="99"/>
      <c r="N1522" s="99"/>
      <c r="O1522" s="99"/>
      <c r="P1522" s="99"/>
      <c r="Q1522" s="99"/>
      <c r="R1522" s="99"/>
      <c r="S1522" s="99"/>
      <c r="T1522" s="99"/>
      <c r="U1522" s="99"/>
      <c r="V1522" s="99"/>
      <c r="W1522" s="99"/>
      <c r="X1522" s="99"/>
      <c r="Y1522" s="99"/>
      <c r="Z1522" s="99"/>
      <c r="AA1522" s="99"/>
      <c r="AB1522" s="99"/>
      <c r="AC1522" s="99"/>
      <c r="AD1522" s="99"/>
      <c r="AE1522" s="99"/>
      <c r="AF1522" s="99"/>
      <c r="AG1522" s="99"/>
      <c r="AH1522" s="99"/>
      <c r="AI1522" s="99"/>
      <c r="AJ1522" s="99"/>
      <c r="AK1522" s="99"/>
      <c r="AL1522" s="99"/>
      <c r="AM1522" s="99"/>
      <c r="AN1522" s="99"/>
      <c r="AO1522" s="99"/>
      <c r="AP1522" s="99"/>
      <c r="AQ1522" s="99"/>
      <c r="AR1522" s="99"/>
      <c r="AS1522" s="99"/>
      <c r="AT1522" s="99"/>
      <c r="AU1522" s="99"/>
      <c r="AV1522" s="99"/>
      <c r="AW1522" s="99"/>
      <c r="AX1522" s="99"/>
      <c r="AY1522" s="99"/>
      <c r="AZ1522" s="99"/>
      <c r="BA1522" s="99"/>
      <c r="BB1522" s="99"/>
      <c r="BC1522" s="99"/>
      <c r="BD1522" s="99"/>
      <c r="BE1522" s="99"/>
      <c r="BF1522" s="99"/>
    </row>
    <row r="1523" spans="1:58" x14ac:dyDescent="0.25">
      <c r="A1523" s="24"/>
      <c r="B1523" s="24"/>
      <c r="C1523" s="23"/>
      <c r="D1523" s="42"/>
      <c r="E1523" s="23"/>
      <c r="G1523" s="108"/>
      <c r="H1523" s="108"/>
      <c r="I1523" s="108"/>
      <c r="J1523" s="104"/>
      <c r="K1523" s="99"/>
      <c r="L1523" s="99"/>
      <c r="M1523" s="99"/>
      <c r="N1523" s="99"/>
      <c r="O1523" s="99"/>
      <c r="P1523" s="99"/>
      <c r="Q1523" s="99"/>
      <c r="R1523" s="99"/>
      <c r="S1523" s="99"/>
      <c r="T1523" s="99"/>
      <c r="U1523" s="99"/>
      <c r="V1523" s="99"/>
      <c r="W1523" s="99"/>
      <c r="X1523" s="99"/>
      <c r="Y1523" s="99"/>
      <c r="Z1523" s="99"/>
      <c r="AA1523" s="99"/>
      <c r="AB1523" s="99"/>
      <c r="AC1523" s="99"/>
      <c r="AD1523" s="99"/>
      <c r="AE1523" s="99"/>
      <c r="AF1523" s="99"/>
      <c r="AG1523" s="99"/>
      <c r="AH1523" s="99"/>
      <c r="AI1523" s="99"/>
      <c r="AJ1523" s="99"/>
      <c r="AK1523" s="99"/>
      <c r="AL1523" s="99"/>
      <c r="AM1523" s="99"/>
      <c r="AN1523" s="99"/>
      <c r="AO1523" s="99"/>
      <c r="AP1523" s="99"/>
      <c r="AQ1523" s="99"/>
      <c r="AR1523" s="99"/>
      <c r="AS1523" s="99"/>
      <c r="AT1523" s="99"/>
      <c r="AU1523" s="99"/>
      <c r="AV1523" s="99"/>
      <c r="AW1523" s="99"/>
      <c r="AX1523" s="99"/>
      <c r="AY1523" s="99"/>
      <c r="AZ1523" s="99"/>
      <c r="BA1523" s="99"/>
      <c r="BB1523" s="99"/>
      <c r="BC1523" s="99"/>
      <c r="BD1523" s="99"/>
      <c r="BE1523" s="99"/>
      <c r="BF1523" s="99"/>
    </row>
    <row r="1524" spans="1:58" x14ac:dyDescent="0.25">
      <c r="A1524" s="24"/>
      <c r="B1524" s="24"/>
      <c r="C1524" s="23"/>
      <c r="D1524" s="42"/>
      <c r="E1524" s="23"/>
      <c r="G1524" s="108"/>
      <c r="H1524" s="108"/>
      <c r="I1524" s="108"/>
      <c r="J1524" s="104"/>
      <c r="K1524" s="99"/>
      <c r="L1524" s="99"/>
      <c r="M1524" s="99"/>
      <c r="N1524" s="99"/>
      <c r="O1524" s="99"/>
      <c r="P1524" s="99"/>
      <c r="Q1524" s="99"/>
      <c r="R1524" s="99"/>
      <c r="S1524" s="99"/>
      <c r="T1524" s="99"/>
      <c r="U1524" s="99"/>
      <c r="V1524" s="99"/>
      <c r="W1524" s="99"/>
      <c r="X1524" s="99"/>
      <c r="Y1524" s="99"/>
      <c r="Z1524" s="99"/>
      <c r="AA1524" s="99"/>
      <c r="AB1524" s="99"/>
      <c r="AC1524" s="99"/>
      <c r="AD1524" s="99"/>
      <c r="AE1524" s="99"/>
      <c r="AF1524" s="99"/>
      <c r="AG1524" s="99"/>
      <c r="AH1524" s="99"/>
      <c r="AI1524" s="99"/>
      <c r="AJ1524" s="99"/>
      <c r="AK1524" s="99"/>
      <c r="AL1524" s="99"/>
      <c r="AM1524" s="99"/>
      <c r="AN1524" s="99"/>
      <c r="AO1524" s="99"/>
      <c r="AP1524" s="99"/>
      <c r="AQ1524" s="99"/>
      <c r="AR1524" s="99"/>
      <c r="AS1524" s="99"/>
      <c r="AT1524" s="99"/>
      <c r="AU1524" s="99"/>
      <c r="AV1524" s="99"/>
      <c r="AW1524" s="99"/>
      <c r="AX1524" s="99"/>
      <c r="AY1524" s="99"/>
      <c r="AZ1524" s="99"/>
      <c r="BA1524" s="99"/>
      <c r="BB1524" s="99"/>
      <c r="BC1524" s="99"/>
      <c r="BD1524" s="99"/>
      <c r="BE1524" s="99"/>
      <c r="BF1524" s="99"/>
    </row>
    <row r="1525" spans="1:58" x14ac:dyDescent="0.25">
      <c r="A1525" s="24"/>
      <c r="B1525" s="24"/>
      <c r="C1525" s="23"/>
      <c r="D1525" s="42"/>
      <c r="E1525" s="23"/>
      <c r="G1525" s="108"/>
      <c r="H1525" s="108"/>
      <c r="I1525" s="108"/>
      <c r="J1525" s="104"/>
      <c r="K1525" s="99"/>
      <c r="L1525" s="99"/>
      <c r="M1525" s="99"/>
      <c r="N1525" s="99"/>
      <c r="O1525" s="99"/>
      <c r="P1525" s="99"/>
      <c r="Q1525" s="99"/>
      <c r="R1525" s="99"/>
      <c r="S1525" s="99"/>
      <c r="T1525" s="99"/>
      <c r="U1525" s="99"/>
      <c r="V1525" s="99"/>
      <c r="W1525" s="99"/>
      <c r="X1525" s="99"/>
      <c r="Y1525" s="99"/>
      <c r="Z1525" s="99"/>
      <c r="AA1525" s="99"/>
      <c r="AB1525" s="99"/>
      <c r="AC1525" s="99"/>
      <c r="AD1525" s="99"/>
      <c r="AE1525" s="99"/>
      <c r="AF1525" s="99"/>
      <c r="AG1525" s="99"/>
      <c r="AH1525" s="99"/>
      <c r="AI1525" s="99"/>
      <c r="AJ1525" s="99"/>
      <c r="AK1525" s="99"/>
      <c r="AL1525" s="99"/>
      <c r="AM1525" s="99"/>
      <c r="AN1525" s="99"/>
      <c r="AO1525" s="99"/>
      <c r="AP1525" s="99"/>
      <c r="AQ1525" s="99"/>
      <c r="AR1525" s="99"/>
      <c r="AS1525" s="99"/>
      <c r="AT1525" s="99"/>
      <c r="AU1525" s="99"/>
      <c r="AV1525" s="99"/>
      <c r="AW1525" s="99"/>
      <c r="AX1525" s="99"/>
      <c r="AY1525" s="99"/>
      <c r="AZ1525" s="99"/>
      <c r="BA1525" s="99"/>
      <c r="BB1525" s="99"/>
      <c r="BC1525" s="99"/>
      <c r="BD1525" s="99"/>
      <c r="BE1525" s="99"/>
      <c r="BF1525" s="99"/>
    </row>
    <row r="1526" spans="1:58" x14ac:dyDescent="0.25">
      <c r="A1526" s="24"/>
      <c r="B1526" s="24"/>
      <c r="C1526" s="23"/>
      <c r="D1526" s="42"/>
      <c r="E1526" s="23"/>
      <c r="G1526" s="108"/>
      <c r="H1526" s="108"/>
      <c r="I1526" s="108"/>
      <c r="J1526" s="104"/>
      <c r="K1526" s="99"/>
      <c r="L1526" s="99"/>
      <c r="M1526" s="99"/>
      <c r="N1526" s="99"/>
      <c r="O1526" s="99"/>
      <c r="P1526" s="99"/>
      <c r="Q1526" s="99"/>
      <c r="R1526" s="99"/>
      <c r="S1526" s="99"/>
      <c r="T1526" s="99"/>
      <c r="U1526" s="99"/>
      <c r="V1526" s="99"/>
      <c r="W1526" s="99"/>
      <c r="X1526" s="99"/>
      <c r="Y1526" s="99"/>
      <c r="Z1526" s="99"/>
      <c r="AA1526" s="99"/>
      <c r="AB1526" s="99"/>
      <c r="AC1526" s="99"/>
      <c r="AD1526" s="99"/>
      <c r="AE1526" s="99"/>
      <c r="AF1526" s="99"/>
      <c r="AG1526" s="99"/>
      <c r="AH1526" s="99"/>
      <c r="AI1526" s="99"/>
      <c r="AJ1526" s="99"/>
      <c r="AK1526" s="99"/>
      <c r="AL1526" s="99"/>
      <c r="AM1526" s="99"/>
      <c r="AN1526" s="99"/>
      <c r="AO1526" s="99"/>
      <c r="AP1526" s="99"/>
      <c r="AQ1526" s="99"/>
      <c r="AR1526" s="99"/>
      <c r="AS1526" s="99"/>
      <c r="AT1526" s="99"/>
      <c r="AU1526" s="99"/>
      <c r="AV1526" s="99"/>
      <c r="AW1526" s="99"/>
      <c r="AX1526" s="99"/>
      <c r="AY1526" s="99"/>
      <c r="AZ1526" s="99"/>
      <c r="BA1526" s="99"/>
      <c r="BB1526" s="99"/>
      <c r="BC1526" s="99"/>
      <c r="BD1526" s="99"/>
      <c r="BE1526" s="99"/>
      <c r="BF1526" s="99"/>
    </row>
    <row r="1527" spans="1:58" x14ac:dyDescent="0.25">
      <c r="A1527" s="24"/>
      <c r="B1527" s="24"/>
      <c r="C1527" s="23"/>
      <c r="D1527" s="42"/>
      <c r="E1527" s="23"/>
      <c r="G1527" s="108"/>
      <c r="H1527" s="108"/>
      <c r="I1527" s="108"/>
      <c r="J1527" s="104"/>
      <c r="K1527" s="99"/>
      <c r="L1527" s="99"/>
      <c r="M1527" s="99"/>
      <c r="N1527" s="99"/>
      <c r="O1527" s="99"/>
      <c r="P1527" s="99"/>
      <c r="Q1527" s="99"/>
      <c r="R1527" s="99"/>
      <c r="S1527" s="99"/>
      <c r="T1527" s="99"/>
      <c r="U1527" s="99"/>
      <c r="V1527" s="99"/>
      <c r="W1527" s="99"/>
      <c r="X1527" s="99"/>
      <c r="Y1527" s="99"/>
      <c r="Z1527" s="99"/>
      <c r="AA1527" s="99"/>
      <c r="AB1527" s="99"/>
      <c r="AC1527" s="99"/>
      <c r="AD1527" s="99"/>
      <c r="AE1527" s="99"/>
      <c r="AF1527" s="99"/>
      <c r="AG1527" s="99"/>
      <c r="AH1527" s="99"/>
      <c r="AI1527" s="99"/>
      <c r="AJ1527" s="99"/>
      <c r="AK1527" s="99"/>
      <c r="AL1527" s="99"/>
      <c r="AM1527" s="99"/>
      <c r="AN1527" s="99"/>
      <c r="AO1527" s="99"/>
      <c r="AP1527" s="99"/>
      <c r="AQ1527" s="99"/>
      <c r="AR1527" s="99"/>
      <c r="AS1527" s="99"/>
      <c r="AT1527" s="99"/>
      <c r="AU1527" s="99"/>
      <c r="AV1527" s="99"/>
      <c r="AW1527" s="99"/>
      <c r="AX1527" s="99"/>
      <c r="AY1527" s="99"/>
      <c r="AZ1527" s="99"/>
      <c r="BA1527" s="99"/>
      <c r="BB1527" s="99"/>
      <c r="BC1527" s="99"/>
      <c r="BD1527" s="99"/>
      <c r="BE1527" s="99"/>
      <c r="BF1527" s="99"/>
    </row>
    <row r="1528" spans="1:58" x14ac:dyDescent="0.25">
      <c r="A1528" s="24"/>
      <c r="B1528" s="24"/>
      <c r="C1528" s="23"/>
      <c r="D1528" s="42"/>
      <c r="E1528" s="23"/>
      <c r="G1528" s="108"/>
      <c r="H1528" s="108"/>
      <c r="I1528" s="108"/>
      <c r="J1528" s="104"/>
      <c r="K1528" s="99"/>
      <c r="L1528" s="99"/>
      <c r="M1528" s="99"/>
      <c r="N1528" s="99"/>
      <c r="O1528" s="99"/>
      <c r="P1528" s="99"/>
      <c r="Q1528" s="99"/>
      <c r="R1528" s="99"/>
      <c r="S1528" s="99"/>
      <c r="T1528" s="99"/>
      <c r="U1528" s="99"/>
      <c r="V1528" s="99"/>
      <c r="W1528" s="99"/>
      <c r="X1528" s="99"/>
      <c r="Y1528" s="99"/>
      <c r="Z1528" s="99"/>
      <c r="AA1528" s="99"/>
      <c r="AB1528" s="99"/>
      <c r="AC1528" s="99"/>
      <c r="AD1528" s="99"/>
      <c r="AE1528" s="99"/>
      <c r="AF1528" s="99"/>
      <c r="AG1528" s="99"/>
      <c r="AH1528" s="99"/>
      <c r="AI1528" s="99"/>
      <c r="AJ1528" s="99"/>
      <c r="AK1528" s="99"/>
      <c r="AL1528" s="99"/>
      <c r="AM1528" s="99"/>
      <c r="AN1528" s="99"/>
      <c r="AO1528" s="99"/>
      <c r="AP1528" s="99"/>
      <c r="AQ1528" s="99"/>
      <c r="AR1528" s="99"/>
      <c r="AS1528" s="99"/>
      <c r="AT1528" s="99"/>
      <c r="AU1528" s="99"/>
      <c r="AV1528" s="99"/>
      <c r="AW1528" s="99"/>
      <c r="AX1528" s="99"/>
      <c r="AY1528" s="99"/>
      <c r="AZ1528" s="99"/>
      <c r="BA1528" s="99"/>
      <c r="BB1528" s="99"/>
      <c r="BC1528" s="99"/>
      <c r="BD1528" s="99"/>
      <c r="BE1528" s="99"/>
      <c r="BF1528" s="99"/>
    </row>
    <row r="1529" spans="1:58" x14ac:dyDescent="0.25">
      <c r="A1529" s="24"/>
      <c r="B1529" s="24"/>
      <c r="C1529" s="23"/>
      <c r="D1529" s="42"/>
      <c r="E1529" s="23"/>
      <c r="G1529" s="108"/>
      <c r="H1529" s="108"/>
      <c r="I1529" s="108"/>
      <c r="J1529" s="104"/>
      <c r="K1529" s="99"/>
      <c r="L1529" s="99"/>
      <c r="M1529" s="99"/>
      <c r="N1529" s="99"/>
      <c r="O1529" s="99"/>
      <c r="P1529" s="99"/>
      <c r="Q1529" s="99"/>
      <c r="R1529" s="99"/>
      <c r="S1529" s="99"/>
      <c r="T1529" s="99"/>
      <c r="U1529" s="99"/>
      <c r="V1529" s="99"/>
      <c r="W1529" s="99"/>
      <c r="X1529" s="99"/>
      <c r="Y1529" s="99"/>
      <c r="Z1529" s="99"/>
      <c r="AA1529" s="99"/>
      <c r="AB1529" s="99"/>
      <c r="AC1529" s="99"/>
      <c r="AD1529" s="99"/>
      <c r="AE1529" s="99"/>
      <c r="AF1529" s="99"/>
      <c r="AG1529" s="99"/>
      <c r="AH1529" s="99"/>
      <c r="AI1529" s="99"/>
      <c r="AJ1529" s="99"/>
      <c r="AK1529" s="99"/>
      <c r="AL1529" s="99"/>
      <c r="AM1529" s="99"/>
      <c r="AN1529" s="99"/>
      <c r="AO1529" s="99"/>
      <c r="AP1529" s="99"/>
      <c r="AQ1529" s="99"/>
      <c r="AR1529" s="99"/>
      <c r="AS1529" s="99"/>
      <c r="AT1529" s="99"/>
      <c r="AU1529" s="99"/>
      <c r="AV1529" s="99"/>
      <c r="AW1529" s="99"/>
      <c r="AX1529" s="99"/>
      <c r="AY1529" s="99"/>
      <c r="AZ1529" s="99"/>
      <c r="BA1529" s="99"/>
      <c r="BB1529" s="99"/>
      <c r="BC1529" s="99"/>
      <c r="BD1529" s="99"/>
      <c r="BE1529" s="99"/>
      <c r="BF1529" s="99"/>
    </row>
    <row r="1530" spans="1:58" x14ac:dyDescent="0.25">
      <c r="A1530" s="24"/>
      <c r="B1530" s="24"/>
      <c r="C1530" s="23"/>
      <c r="D1530" s="42"/>
      <c r="E1530" s="23"/>
      <c r="G1530" s="108"/>
      <c r="H1530" s="108"/>
      <c r="I1530" s="108"/>
      <c r="J1530" s="104"/>
      <c r="K1530" s="99"/>
      <c r="L1530" s="99"/>
      <c r="M1530" s="99"/>
      <c r="N1530" s="99"/>
      <c r="O1530" s="99"/>
      <c r="P1530" s="99"/>
      <c r="Q1530" s="99"/>
      <c r="R1530" s="99"/>
      <c r="S1530" s="99"/>
      <c r="T1530" s="99"/>
      <c r="U1530" s="99"/>
      <c r="V1530" s="99"/>
      <c r="W1530" s="99"/>
      <c r="X1530" s="99"/>
      <c r="Y1530" s="99"/>
      <c r="Z1530" s="99"/>
      <c r="AA1530" s="99"/>
      <c r="AB1530" s="99"/>
      <c r="AC1530" s="99"/>
      <c r="AD1530" s="99"/>
      <c r="AE1530" s="99"/>
      <c r="AF1530" s="99"/>
      <c r="AG1530" s="99"/>
      <c r="AH1530" s="99"/>
      <c r="AI1530" s="99"/>
      <c r="AJ1530" s="99"/>
      <c r="AK1530" s="99"/>
      <c r="AL1530" s="99"/>
      <c r="AM1530" s="99"/>
      <c r="AN1530" s="99"/>
      <c r="AO1530" s="99"/>
      <c r="AP1530" s="99"/>
      <c r="AQ1530" s="99"/>
      <c r="AR1530" s="99"/>
      <c r="AS1530" s="99"/>
      <c r="AT1530" s="99"/>
      <c r="AU1530" s="99"/>
      <c r="AV1530" s="99"/>
      <c r="AW1530" s="99"/>
      <c r="AX1530" s="99"/>
      <c r="AY1530" s="99"/>
      <c r="AZ1530" s="99"/>
      <c r="BA1530" s="99"/>
      <c r="BB1530" s="99"/>
      <c r="BC1530" s="99"/>
      <c r="BD1530" s="99"/>
      <c r="BE1530" s="99"/>
      <c r="BF1530" s="99"/>
    </row>
    <row r="1531" spans="1:58" x14ac:dyDescent="0.25">
      <c r="A1531" s="24"/>
      <c r="B1531" s="24"/>
      <c r="C1531" s="23"/>
      <c r="D1531" s="42"/>
      <c r="E1531" s="23"/>
      <c r="G1531" s="108"/>
      <c r="H1531" s="108"/>
      <c r="I1531" s="108"/>
      <c r="J1531" s="104"/>
      <c r="K1531" s="99"/>
      <c r="L1531" s="99"/>
      <c r="M1531" s="99"/>
      <c r="N1531" s="99"/>
      <c r="O1531" s="99"/>
      <c r="P1531" s="99"/>
      <c r="Q1531" s="99"/>
      <c r="R1531" s="99"/>
      <c r="S1531" s="99"/>
      <c r="T1531" s="99"/>
      <c r="U1531" s="99"/>
      <c r="V1531" s="99"/>
      <c r="W1531" s="99"/>
      <c r="X1531" s="99"/>
      <c r="Y1531" s="99"/>
      <c r="Z1531" s="99"/>
      <c r="AA1531" s="99"/>
      <c r="AB1531" s="99"/>
      <c r="AC1531" s="99"/>
      <c r="AD1531" s="99"/>
      <c r="AE1531" s="99"/>
      <c r="AF1531" s="99"/>
      <c r="AG1531" s="99"/>
      <c r="AH1531" s="99"/>
      <c r="AI1531" s="99"/>
      <c r="AJ1531" s="99"/>
      <c r="AK1531" s="99"/>
      <c r="AL1531" s="99"/>
      <c r="AM1531" s="99"/>
      <c r="AN1531" s="99"/>
      <c r="AO1531" s="99"/>
      <c r="AP1531" s="99"/>
      <c r="AQ1531" s="99"/>
      <c r="AR1531" s="99"/>
      <c r="AS1531" s="99"/>
      <c r="AT1531" s="99"/>
      <c r="AU1531" s="99"/>
      <c r="AV1531" s="99"/>
      <c r="AW1531" s="99"/>
      <c r="AX1531" s="99"/>
      <c r="AY1531" s="99"/>
      <c r="AZ1531" s="99"/>
      <c r="BA1531" s="99"/>
      <c r="BB1531" s="99"/>
      <c r="BC1531" s="99"/>
      <c r="BD1531" s="99"/>
      <c r="BE1531" s="99"/>
      <c r="BF1531" s="99"/>
    </row>
    <row r="1532" spans="1:58" x14ac:dyDescent="0.25">
      <c r="A1532" s="24"/>
      <c r="B1532" s="24"/>
      <c r="C1532" s="23"/>
      <c r="D1532" s="42"/>
      <c r="E1532" s="23"/>
      <c r="G1532" s="108"/>
      <c r="H1532" s="108"/>
      <c r="I1532" s="108"/>
      <c r="J1532" s="104"/>
      <c r="K1532" s="99"/>
      <c r="L1532" s="99"/>
      <c r="M1532" s="99"/>
      <c r="N1532" s="99"/>
      <c r="O1532" s="99"/>
      <c r="P1532" s="99"/>
      <c r="Q1532" s="99"/>
      <c r="R1532" s="99"/>
      <c r="S1532" s="99"/>
      <c r="T1532" s="99"/>
      <c r="U1532" s="99"/>
      <c r="V1532" s="99"/>
      <c r="W1532" s="99"/>
      <c r="X1532" s="99"/>
      <c r="Y1532" s="99"/>
      <c r="Z1532" s="99"/>
      <c r="AA1532" s="99"/>
      <c r="AB1532" s="99"/>
      <c r="AC1532" s="99"/>
      <c r="AD1532" s="99"/>
      <c r="AE1532" s="99"/>
      <c r="AF1532" s="99"/>
      <c r="AG1532" s="99"/>
      <c r="AH1532" s="99"/>
      <c r="AI1532" s="99"/>
      <c r="AJ1532" s="99"/>
      <c r="AK1532" s="99"/>
      <c r="AL1532" s="99"/>
      <c r="AM1532" s="99"/>
      <c r="AN1532" s="99"/>
      <c r="AO1532" s="99"/>
      <c r="AP1532" s="99"/>
      <c r="AQ1532" s="99"/>
      <c r="AR1532" s="99"/>
      <c r="AS1532" s="99"/>
      <c r="AT1532" s="99"/>
      <c r="AU1532" s="99"/>
      <c r="AV1532" s="99"/>
      <c r="AW1532" s="99"/>
      <c r="AX1532" s="99"/>
      <c r="AY1532" s="99"/>
      <c r="AZ1532" s="99"/>
      <c r="BA1532" s="99"/>
      <c r="BB1532" s="99"/>
      <c r="BC1532" s="99"/>
      <c r="BD1532" s="99"/>
      <c r="BE1532" s="99"/>
      <c r="BF1532" s="99"/>
    </row>
    <row r="1533" spans="1:58" x14ac:dyDescent="0.25">
      <c r="A1533" s="24"/>
      <c r="B1533" s="24"/>
      <c r="C1533" s="23"/>
      <c r="D1533" s="42"/>
      <c r="E1533" s="23"/>
      <c r="G1533" s="108"/>
      <c r="H1533" s="108"/>
      <c r="I1533" s="108"/>
      <c r="J1533" s="104"/>
      <c r="K1533" s="99"/>
      <c r="L1533" s="99"/>
      <c r="M1533" s="99"/>
      <c r="N1533" s="99"/>
      <c r="O1533" s="99"/>
      <c r="P1533" s="99"/>
      <c r="Q1533" s="99"/>
      <c r="R1533" s="99"/>
      <c r="S1533" s="99"/>
      <c r="T1533" s="99"/>
      <c r="U1533" s="99"/>
      <c r="V1533" s="99"/>
      <c r="W1533" s="99"/>
      <c r="X1533" s="99"/>
      <c r="Y1533" s="99"/>
      <c r="Z1533" s="99"/>
      <c r="AA1533" s="99"/>
      <c r="AB1533" s="99"/>
      <c r="AC1533" s="99"/>
      <c r="AD1533" s="99"/>
      <c r="AE1533" s="99"/>
      <c r="AF1533" s="99"/>
      <c r="AG1533" s="99"/>
      <c r="AH1533" s="99"/>
      <c r="AI1533" s="99"/>
      <c r="AJ1533" s="99"/>
      <c r="AK1533" s="99"/>
      <c r="AL1533" s="99"/>
      <c r="AM1533" s="99"/>
      <c r="AN1533" s="99"/>
      <c r="AO1533" s="99"/>
      <c r="AP1533" s="99"/>
      <c r="AQ1533" s="99"/>
      <c r="AR1533" s="99"/>
      <c r="AS1533" s="99"/>
      <c r="AT1533" s="99"/>
      <c r="AU1533" s="99"/>
      <c r="AV1533" s="99"/>
      <c r="AW1533" s="99"/>
      <c r="AX1533" s="99"/>
      <c r="AY1533" s="99"/>
      <c r="AZ1533" s="99"/>
      <c r="BA1533" s="99"/>
      <c r="BB1533" s="99"/>
      <c r="BC1533" s="99"/>
      <c r="BD1533" s="99"/>
      <c r="BE1533" s="99"/>
      <c r="BF1533" s="99"/>
    </row>
    <row r="1534" spans="1:58" x14ac:dyDescent="0.25">
      <c r="A1534" s="24"/>
      <c r="B1534" s="24"/>
      <c r="C1534" s="23"/>
      <c r="D1534" s="42"/>
      <c r="E1534" s="23"/>
      <c r="G1534" s="108"/>
      <c r="H1534" s="108"/>
      <c r="I1534" s="108"/>
      <c r="J1534" s="104"/>
      <c r="K1534" s="99"/>
      <c r="L1534" s="99"/>
      <c r="M1534" s="99"/>
      <c r="N1534" s="99"/>
      <c r="O1534" s="99"/>
      <c r="P1534" s="99"/>
      <c r="Q1534" s="99"/>
      <c r="R1534" s="99"/>
      <c r="S1534" s="99"/>
      <c r="T1534" s="99"/>
      <c r="U1534" s="99"/>
      <c r="V1534" s="99"/>
      <c r="W1534" s="99"/>
      <c r="X1534" s="99"/>
      <c r="Y1534" s="99"/>
      <c r="Z1534" s="99"/>
      <c r="AA1534" s="99"/>
      <c r="AB1534" s="99"/>
      <c r="AC1534" s="99"/>
      <c r="AD1534" s="99"/>
      <c r="AE1534" s="99"/>
      <c r="AF1534" s="99"/>
      <c r="AG1534" s="99"/>
      <c r="AH1534" s="99"/>
      <c r="AI1534" s="99"/>
      <c r="AJ1534" s="99"/>
      <c r="AK1534" s="99"/>
      <c r="AL1534" s="99"/>
      <c r="AM1534" s="99"/>
      <c r="AN1534" s="99"/>
      <c r="AO1534" s="99"/>
      <c r="AP1534" s="99"/>
      <c r="AQ1534" s="99"/>
      <c r="AR1534" s="99"/>
      <c r="AS1534" s="99"/>
      <c r="AT1534" s="99"/>
      <c r="AU1534" s="99"/>
      <c r="AV1534" s="99"/>
      <c r="AW1534" s="99"/>
      <c r="AX1534" s="99"/>
      <c r="AY1534" s="99"/>
      <c r="AZ1534" s="99"/>
      <c r="BA1534" s="99"/>
      <c r="BB1534" s="99"/>
      <c r="BC1534" s="99"/>
      <c r="BD1534" s="99"/>
      <c r="BE1534" s="99"/>
      <c r="BF1534" s="99"/>
    </row>
    <row r="1535" spans="1:58" x14ac:dyDescent="0.25">
      <c r="A1535" s="24"/>
      <c r="B1535" s="24"/>
      <c r="C1535" s="23"/>
      <c r="D1535" s="42"/>
      <c r="E1535" s="23"/>
      <c r="G1535" s="108"/>
      <c r="H1535" s="108"/>
      <c r="I1535" s="108"/>
      <c r="J1535" s="104"/>
      <c r="K1535" s="99"/>
      <c r="L1535" s="99"/>
      <c r="M1535" s="99"/>
      <c r="N1535" s="99"/>
      <c r="O1535" s="99"/>
      <c r="P1535" s="99"/>
      <c r="Q1535" s="99"/>
      <c r="R1535" s="99"/>
      <c r="S1535" s="99"/>
      <c r="T1535" s="99"/>
      <c r="U1535" s="99"/>
      <c r="V1535" s="99"/>
      <c r="W1535" s="99"/>
      <c r="X1535" s="99"/>
      <c r="Y1535" s="99"/>
      <c r="Z1535" s="99"/>
      <c r="AA1535" s="99"/>
      <c r="AB1535" s="99"/>
      <c r="AC1535" s="99"/>
      <c r="AD1535" s="99"/>
      <c r="AE1535" s="99"/>
      <c r="AF1535" s="99"/>
      <c r="AG1535" s="99"/>
      <c r="AH1535" s="99"/>
      <c r="AI1535" s="99"/>
      <c r="AJ1535" s="99"/>
      <c r="AK1535" s="99"/>
      <c r="AL1535" s="99"/>
      <c r="AM1535" s="99"/>
      <c r="AN1535" s="99"/>
      <c r="AO1535" s="99"/>
      <c r="AP1535" s="99"/>
      <c r="AQ1535" s="99"/>
      <c r="AR1535" s="99"/>
      <c r="AS1535" s="99"/>
      <c r="AT1535" s="99"/>
      <c r="AU1535" s="99"/>
      <c r="AV1535" s="99"/>
      <c r="AW1535" s="99"/>
      <c r="AX1535" s="99"/>
      <c r="AY1535" s="99"/>
      <c r="AZ1535" s="99"/>
      <c r="BA1535" s="99"/>
      <c r="BB1535" s="99"/>
      <c r="BC1535" s="99"/>
      <c r="BD1535" s="99"/>
      <c r="BE1535" s="99"/>
      <c r="BF1535" s="99"/>
    </row>
    <row r="1536" spans="1:58" x14ac:dyDescent="0.25">
      <c r="A1536" s="24"/>
      <c r="B1536" s="24"/>
      <c r="C1536" s="23"/>
      <c r="D1536" s="42"/>
      <c r="E1536" s="23"/>
      <c r="G1536" s="108"/>
      <c r="H1536" s="108"/>
      <c r="I1536" s="108"/>
      <c r="J1536" s="104"/>
      <c r="K1536" s="99"/>
      <c r="L1536" s="99"/>
      <c r="M1536" s="99"/>
      <c r="N1536" s="99"/>
      <c r="O1536" s="99"/>
      <c r="P1536" s="99"/>
      <c r="Q1536" s="99"/>
      <c r="R1536" s="99"/>
      <c r="S1536" s="99"/>
      <c r="T1536" s="99"/>
      <c r="U1536" s="99"/>
      <c r="V1536" s="99"/>
      <c r="W1536" s="99"/>
      <c r="X1536" s="99"/>
      <c r="Y1536" s="99"/>
      <c r="Z1536" s="99"/>
      <c r="AA1536" s="99"/>
      <c r="AB1536" s="99"/>
      <c r="AC1536" s="99"/>
      <c r="AD1536" s="99"/>
      <c r="AE1536" s="99"/>
      <c r="AF1536" s="99"/>
      <c r="AG1536" s="99"/>
      <c r="AH1536" s="99"/>
      <c r="AI1536" s="99"/>
      <c r="AJ1536" s="99"/>
      <c r="AK1536" s="99"/>
      <c r="AL1536" s="99"/>
      <c r="AM1536" s="99"/>
      <c r="AN1536" s="99"/>
      <c r="AO1536" s="99"/>
      <c r="AP1536" s="99"/>
      <c r="AQ1536" s="99"/>
      <c r="AR1536" s="99"/>
      <c r="AS1536" s="99"/>
      <c r="AT1536" s="99"/>
      <c r="AU1536" s="99"/>
      <c r="AV1536" s="99"/>
      <c r="AW1536" s="99"/>
      <c r="AX1536" s="99"/>
      <c r="AY1536" s="99"/>
      <c r="AZ1536" s="99"/>
      <c r="BA1536" s="99"/>
      <c r="BB1536" s="99"/>
      <c r="BC1536" s="99"/>
      <c r="BD1536" s="99"/>
      <c r="BE1536" s="99"/>
      <c r="BF1536" s="99"/>
    </row>
    <row r="1537" spans="1:58" x14ac:dyDescent="0.25">
      <c r="A1537" s="24"/>
      <c r="B1537" s="24"/>
      <c r="C1537" s="23"/>
      <c r="D1537" s="42"/>
      <c r="E1537" s="23"/>
      <c r="G1537" s="108"/>
      <c r="H1537" s="108"/>
      <c r="I1537" s="108"/>
      <c r="J1537" s="104"/>
      <c r="K1537" s="99"/>
      <c r="L1537" s="99"/>
      <c r="M1537" s="99"/>
      <c r="N1537" s="99"/>
      <c r="O1537" s="99"/>
      <c r="P1537" s="99"/>
      <c r="Q1537" s="99"/>
      <c r="R1537" s="99"/>
      <c r="S1537" s="99"/>
      <c r="T1537" s="99"/>
      <c r="U1537" s="99"/>
      <c r="V1537" s="99"/>
      <c r="W1537" s="99"/>
      <c r="X1537" s="99"/>
      <c r="Y1537" s="99"/>
      <c r="Z1537" s="99"/>
      <c r="AA1537" s="99"/>
      <c r="AB1537" s="99"/>
      <c r="AC1537" s="99"/>
      <c r="AD1537" s="99"/>
      <c r="AE1537" s="99"/>
      <c r="AF1537" s="99"/>
      <c r="AG1537" s="99"/>
      <c r="AH1537" s="99"/>
      <c r="AI1537" s="99"/>
      <c r="AJ1537" s="99"/>
      <c r="AK1537" s="99"/>
      <c r="AL1537" s="99"/>
      <c r="AM1537" s="99"/>
      <c r="AN1537" s="99"/>
      <c r="AO1537" s="99"/>
      <c r="AP1537" s="99"/>
      <c r="AQ1537" s="99"/>
      <c r="AR1537" s="99"/>
      <c r="AS1537" s="99"/>
      <c r="AT1537" s="99"/>
      <c r="AU1537" s="99"/>
      <c r="AV1537" s="99"/>
      <c r="AW1537" s="99"/>
      <c r="AX1537" s="99"/>
      <c r="AY1537" s="99"/>
      <c r="AZ1537" s="99"/>
      <c r="BA1537" s="99"/>
      <c r="BB1537" s="99"/>
      <c r="BC1537" s="99"/>
      <c r="BD1537" s="99"/>
      <c r="BE1537" s="99"/>
      <c r="BF1537" s="99"/>
    </row>
    <row r="1538" spans="1:58" x14ac:dyDescent="0.25">
      <c r="A1538" s="24"/>
      <c r="B1538" s="24"/>
      <c r="C1538" s="23"/>
      <c r="D1538" s="42"/>
      <c r="E1538" s="23"/>
      <c r="G1538" s="108"/>
      <c r="H1538" s="108"/>
      <c r="I1538" s="108"/>
      <c r="J1538" s="104"/>
      <c r="K1538" s="99"/>
      <c r="L1538" s="99"/>
      <c r="M1538" s="99"/>
      <c r="N1538" s="99"/>
      <c r="O1538" s="99"/>
      <c r="P1538" s="99"/>
      <c r="Q1538" s="99"/>
      <c r="R1538" s="99"/>
      <c r="S1538" s="99"/>
      <c r="T1538" s="99"/>
      <c r="U1538" s="99"/>
      <c r="V1538" s="99"/>
      <c r="W1538" s="99"/>
      <c r="X1538" s="99"/>
      <c r="Y1538" s="99"/>
      <c r="Z1538" s="99"/>
      <c r="AA1538" s="99"/>
      <c r="AB1538" s="99"/>
      <c r="AC1538" s="99"/>
      <c r="AD1538" s="99"/>
      <c r="AE1538" s="99"/>
      <c r="AF1538" s="99"/>
      <c r="AG1538" s="99"/>
      <c r="AH1538" s="99"/>
      <c r="AI1538" s="99"/>
      <c r="AJ1538" s="99"/>
      <c r="AK1538" s="99"/>
      <c r="AL1538" s="99"/>
      <c r="AM1538" s="99"/>
      <c r="AN1538" s="99"/>
      <c r="AO1538" s="99"/>
      <c r="AP1538" s="99"/>
      <c r="AQ1538" s="99"/>
      <c r="AR1538" s="99"/>
      <c r="AS1538" s="99"/>
      <c r="AT1538" s="99"/>
      <c r="AU1538" s="99"/>
      <c r="AV1538" s="99"/>
      <c r="AW1538" s="99"/>
      <c r="AX1538" s="99"/>
      <c r="AY1538" s="99"/>
      <c r="AZ1538" s="99"/>
      <c r="BA1538" s="99"/>
      <c r="BB1538" s="99"/>
      <c r="BC1538" s="99"/>
      <c r="BD1538" s="99"/>
      <c r="BE1538" s="99"/>
      <c r="BF1538" s="99"/>
    </row>
    <row r="1539" spans="1:58" x14ac:dyDescent="0.25">
      <c r="A1539" s="24"/>
      <c r="B1539" s="24"/>
      <c r="C1539" s="23"/>
      <c r="D1539" s="42"/>
      <c r="E1539" s="23"/>
      <c r="G1539" s="108"/>
      <c r="H1539" s="108"/>
      <c r="I1539" s="108"/>
      <c r="J1539" s="104"/>
      <c r="K1539" s="99"/>
      <c r="L1539" s="99"/>
      <c r="M1539" s="99"/>
      <c r="N1539" s="99"/>
      <c r="O1539" s="99"/>
      <c r="P1539" s="99"/>
      <c r="Q1539" s="99"/>
      <c r="R1539" s="99"/>
      <c r="S1539" s="99"/>
      <c r="T1539" s="99"/>
      <c r="U1539" s="99"/>
      <c r="V1539" s="99"/>
      <c r="W1539" s="99"/>
      <c r="X1539" s="99"/>
      <c r="Y1539" s="99"/>
      <c r="Z1539" s="99"/>
      <c r="AA1539" s="99"/>
      <c r="AB1539" s="99"/>
      <c r="AC1539" s="99"/>
      <c r="AD1539" s="99"/>
      <c r="AE1539" s="99"/>
      <c r="AF1539" s="99"/>
      <c r="AG1539" s="99"/>
      <c r="AH1539" s="99"/>
      <c r="AI1539" s="99"/>
      <c r="AJ1539" s="99"/>
      <c r="AK1539" s="99"/>
      <c r="AL1539" s="99"/>
      <c r="AM1539" s="99"/>
      <c r="AN1539" s="99"/>
      <c r="AO1539" s="99"/>
      <c r="AP1539" s="99"/>
      <c r="AQ1539" s="99"/>
      <c r="AR1539" s="99"/>
      <c r="AS1539" s="99"/>
      <c r="AT1539" s="99"/>
      <c r="AU1539" s="99"/>
      <c r="AV1539" s="99"/>
      <c r="AW1539" s="99"/>
      <c r="AX1539" s="99"/>
      <c r="AY1539" s="99"/>
      <c r="AZ1539" s="99"/>
      <c r="BA1539" s="99"/>
      <c r="BB1539" s="99"/>
      <c r="BC1539" s="99"/>
      <c r="BD1539" s="99"/>
      <c r="BE1539" s="99"/>
      <c r="BF1539" s="99"/>
    </row>
    <row r="1540" spans="1:58" x14ac:dyDescent="0.25">
      <c r="A1540" s="24"/>
      <c r="B1540" s="24"/>
      <c r="C1540" s="23"/>
      <c r="D1540" s="42"/>
      <c r="E1540" s="23"/>
      <c r="G1540" s="108"/>
      <c r="H1540" s="108"/>
      <c r="I1540" s="108"/>
      <c r="J1540" s="104"/>
      <c r="K1540" s="99"/>
      <c r="L1540" s="99"/>
      <c r="M1540" s="99"/>
      <c r="N1540" s="99"/>
      <c r="O1540" s="99"/>
      <c r="P1540" s="99"/>
      <c r="Q1540" s="99"/>
      <c r="R1540" s="99"/>
      <c r="S1540" s="99"/>
      <c r="T1540" s="99"/>
      <c r="U1540" s="99"/>
      <c r="V1540" s="99"/>
      <c r="W1540" s="99"/>
      <c r="X1540" s="99"/>
      <c r="Y1540" s="99"/>
      <c r="Z1540" s="99"/>
      <c r="AA1540" s="99"/>
      <c r="AB1540" s="99"/>
      <c r="AC1540" s="99"/>
      <c r="AD1540" s="99"/>
      <c r="AE1540" s="99"/>
      <c r="AF1540" s="99"/>
      <c r="AG1540" s="99"/>
      <c r="AH1540" s="99"/>
      <c r="AI1540" s="99"/>
      <c r="AJ1540" s="99"/>
      <c r="AK1540" s="99"/>
      <c r="AL1540" s="99"/>
      <c r="AM1540" s="99"/>
      <c r="AN1540" s="99"/>
      <c r="AO1540" s="99"/>
      <c r="AP1540" s="99"/>
      <c r="AQ1540" s="99"/>
      <c r="AR1540" s="99"/>
      <c r="AS1540" s="99"/>
      <c r="AT1540" s="99"/>
      <c r="AU1540" s="99"/>
      <c r="AV1540" s="99"/>
      <c r="AW1540" s="99"/>
      <c r="AX1540" s="99"/>
      <c r="AY1540" s="99"/>
      <c r="AZ1540" s="99"/>
      <c r="BA1540" s="99"/>
      <c r="BB1540" s="99"/>
      <c r="BC1540" s="99"/>
      <c r="BD1540" s="99"/>
      <c r="BE1540" s="99"/>
      <c r="BF1540" s="99"/>
    </row>
    <row r="1541" spans="1:58" x14ac:dyDescent="0.25">
      <c r="A1541" s="24"/>
      <c r="B1541" s="24"/>
      <c r="C1541" s="23"/>
      <c r="D1541" s="42"/>
      <c r="E1541" s="23"/>
      <c r="G1541" s="108"/>
      <c r="H1541" s="108"/>
      <c r="I1541" s="108"/>
      <c r="J1541" s="104"/>
      <c r="K1541" s="99"/>
      <c r="L1541" s="99"/>
      <c r="M1541" s="99"/>
      <c r="N1541" s="99"/>
      <c r="O1541" s="99"/>
      <c r="P1541" s="99"/>
      <c r="Q1541" s="99"/>
      <c r="R1541" s="99"/>
      <c r="S1541" s="99"/>
      <c r="T1541" s="99"/>
      <c r="U1541" s="99"/>
      <c r="V1541" s="99"/>
      <c r="W1541" s="99"/>
      <c r="X1541" s="99"/>
      <c r="Y1541" s="99"/>
      <c r="Z1541" s="99"/>
      <c r="AA1541" s="99"/>
      <c r="AB1541" s="99"/>
      <c r="AC1541" s="99"/>
      <c r="AD1541" s="99"/>
      <c r="AE1541" s="99"/>
      <c r="AF1541" s="99"/>
      <c r="AG1541" s="99"/>
      <c r="AH1541" s="99"/>
      <c r="AI1541" s="99"/>
      <c r="AJ1541" s="99"/>
      <c r="AK1541" s="99"/>
      <c r="AL1541" s="99"/>
      <c r="AM1541" s="99"/>
      <c r="AN1541" s="99"/>
      <c r="AO1541" s="99"/>
      <c r="AP1541" s="99"/>
      <c r="AQ1541" s="99"/>
      <c r="AR1541" s="99"/>
      <c r="AS1541" s="99"/>
      <c r="AT1541" s="99"/>
      <c r="AU1541" s="99"/>
      <c r="AV1541" s="99"/>
      <c r="AW1541" s="99"/>
      <c r="AX1541" s="99"/>
      <c r="AY1541" s="99"/>
      <c r="AZ1541" s="99"/>
      <c r="BA1541" s="99"/>
      <c r="BB1541" s="99"/>
      <c r="BC1541" s="99"/>
      <c r="BD1541" s="99"/>
      <c r="BE1541" s="99"/>
      <c r="BF1541" s="99"/>
    </row>
    <row r="1542" spans="1:58" x14ac:dyDescent="0.25">
      <c r="A1542" s="24"/>
      <c r="B1542" s="24"/>
      <c r="C1542" s="23"/>
      <c r="D1542" s="42"/>
      <c r="E1542" s="23"/>
      <c r="G1542" s="108"/>
      <c r="H1542" s="108"/>
      <c r="I1542" s="108"/>
      <c r="J1542" s="104"/>
      <c r="K1542" s="99"/>
      <c r="L1542" s="99"/>
      <c r="M1542" s="99"/>
      <c r="N1542" s="99"/>
      <c r="O1542" s="99"/>
      <c r="P1542" s="99"/>
      <c r="Q1542" s="99"/>
      <c r="R1542" s="99"/>
      <c r="S1542" s="99"/>
      <c r="T1542" s="99"/>
      <c r="U1542" s="99"/>
      <c r="V1542" s="99"/>
      <c r="W1542" s="99"/>
      <c r="X1542" s="99"/>
      <c r="Y1542" s="99"/>
      <c r="Z1542" s="99"/>
      <c r="AA1542" s="99"/>
      <c r="AB1542" s="99"/>
      <c r="AC1542" s="99"/>
      <c r="AD1542" s="99"/>
      <c r="AE1542" s="99"/>
      <c r="AF1542" s="99"/>
      <c r="AG1542" s="99"/>
      <c r="AH1542" s="99"/>
      <c r="AI1542" s="99"/>
      <c r="AJ1542" s="99"/>
      <c r="AK1542" s="99"/>
      <c r="AL1542" s="99"/>
      <c r="AM1542" s="99"/>
      <c r="AN1542" s="99"/>
      <c r="AO1542" s="99"/>
      <c r="AP1542" s="99"/>
      <c r="AQ1542" s="99"/>
      <c r="AR1542" s="99"/>
      <c r="AS1542" s="99"/>
      <c r="AT1542" s="99"/>
      <c r="AU1542" s="99"/>
      <c r="AV1542" s="99"/>
      <c r="AW1542" s="99"/>
      <c r="AX1542" s="99"/>
      <c r="AY1542" s="99"/>
      <c r="AZ1542" s="99"/>
      <c r="BA1542" s="99"/>
      <c r="BB1542" s="99"/>
      <c r="BC1542" s="99"/>
      <c r="BD1542" s="99"/>
      <c r="BE1542" s="99"/>
      <c r="BF1542" s="99"/>
    </row>
    <row r="1543" spans="1:58" x14ac:dyDescent="0.25">
      <c r="A1543" s="24"/>
      <c r="B1543" s="24"/>
      <c r="C1543" s="23"/>
      <c r="D1543" s="42"/>
      <c r="E1543" s="23"/>
      <c r="G1543" s="108"/>
      <c r="H1543" s="108"/>
      <c r="I1543" s="108"/>
      <c r="J1543" s="104"/>
      <c r="K1543" s="99"/>
      <c r="L1543" s="99"/>
      <c r="M1543" s="99"/>
      <c r="N1543" s="99"/>
      <c r="O1543" s="99"/>
      <c r="P1543" s="99"/>
      <c r="Q1543" s="99"/>
      <c r="R1543" s="99"/>
      <c r="S1543" s="99"/>
      <c r="T1543" s="99"/>
      <c r="U1543" s="99"/>
      <c r="V1543" s="99"/>
      <c r="W1543" s="99"/>
      <c r="X1543" s="99"/>
      <c r="Y1543" s="99"/>
      <c r="Z1543" s="99"/>
      <c r="AA1543" s="99"/>
      <c r="AB1543" s="99"/>
      <c r="AC1543" s="99"/>
      <c r="AD1543" s="99"/>
      <c r="AE1543" s="99"/>
      <c r="AF1543" s="99"/>
      <c r="AG1543" s="99"/>
      <c r="AH1543" s="99"/>
      <c r="AI1543" s="99"/>
      <c r="AJ1543" s="99"/>
      <c r="AK1543" s="99"/>
      <c r="AL1543" s="99"/>
      <c r="AM1543" s="99"/>
      <c r="AN1543" s="99"/>
      <c r="AO1543" s="99"/>
      <c r="AP1543" s="99"/>
      <c r="AQ1543" s="99"/>
      <c r="AR1543" s="99"/>
      <c r="AS1543" s="99"/>
      <c r="AT1543" s="99"/>
      <c r="AU1543" s="99"/>
      <c r="AV1543" s="99"/>
      <c r="AW1543" s="99"/>
      <c r="AX1543" s="99"/>
      <c r="AY1543" s="99"/>
      <c r="AZ1543" s="99"/>
      <c r="BA1543" s="99"/>
      <c r="BB1543" s="99"/>
      <c r="BC1543" s="99"/>
      <c r="BD1543" s="99"/>
      <c r="BE1543" s="99"/>
      <c r="BF1543" s="99"/>
    </row>
    <row r="1544" spans="1:58" x14ac:dyDescent="0.25">
      <c r="A1544" s="24"/>
      <c r="B1544" s="24"/>
      <c r="C1544" s="23"/>
      <c r="D1544" s="42"/>
      <c r="E1544" s="23"/>
      <c r="G1544" s="108"/>
      <c r="H1544" s="108"/>
      <c r="I1544" s="108"/>
      <c r="J1544" s="104"/>
      <c r="K1544" s="99"/>
      <c r="L1544" s="99"/>
      <c r="M1544" s="99"/>
      <c r="N1544" s="99"/>
      <c r="O1544" s="99"/>
      <c r="P1544" s="99"/>
      <c r="Q1544" s="99"/>
      <c r="R1544" s="99"/>
      <c r="S1544" s="99"/>
      <c r="T1544" s="99"/>
      <c r="U1544" s="99"/>
      <c r="V1544" s="99"/>
      <c r="W1544" s="99"/>
      <c r="X1544" s="99"/>
      <c r="Y1544" s="99"/>
      <c r="Z1544" s="99"/>
      <c r="AA1544" s="99"/>
      <c r="AB1544" s="99"/>
      <c r="AC1544" s="99"/>
      <c r="AD1544" s="99"/>
      <c r="AE1544" s="99"/>
      <c r="AF1544" s="99"/>
      <c r="AG1544" s="99"/>
      <c r="AH1544" s="99"/>
      <c r="AI1544" s="99"/>
      <c r="AJ1544" s="99"/>
      <c r="AK1544" s="99"/>
      <c r="AL1544" s="99"/>
      <c r="AM1544" s="99"/>
      <c r="AN1544" s="99"/>
      <c r="AO1544" s="99"/>
      <c r="AP1544" s="99"/>
      <c r="AQ1544" s="99"/>
      <c r="AR1544" s="99"/>
      <c r="AS1544" s="99"/>
      <c r="AT1544" s="99"/>
      <c r="AU1544" s="99"/>
      <c r="AV1544" s="99"/>
      <c r="AW1544" s="99"/>
      <c r="AX1544" s="99"/>
      <c r="AY1544" s="99"/>
      <c r="AZ1544" s="99"/>
      <c r="BA1544" s="99"/>
      <c r="BB1544" s="99"/>
      <c r="BC1544" s="99"/>
      <c r="BD1544" s="99"/>
      <c r="BE1544" s="99"/>
      <c r="BF1544" s="99"/>
    </row>
    <row r="1545" spans="1:58" x14ac:dyDescent="0.25">
      <c r="A1545" s="24"/>
      <c r="B1545" s="24"/>
      <c r="C1545" s="23"/>
      <c r="D1545" s="42"/>
      <c r="E1545" s="23"/>
      <c r="G1545" s="108"/>
      <c r="H1545" s="108"/>
      <c r="I1545" s="108"/>
      <c r="J1545" s="104"/>
      <c r="K1545" s="99"/>
      <c r="L1545" s="99"/>
      <c r="M1545" s="99"/>
      <c r="N1545" s="99"/>
      <c r="O1545" s="99"/>
      <c r="P1545" s="99"/>
      <c r="Q1545" s="99"/>
      <c r="R1545" s="99"/>
      <c r="S1545" s="99"/>
      <c r="T1545" s="99"/>
      <c r="U1545" s="99"/>
      <c r="V1545" s="99"/>
      <c r="W1545" s="99"/>
      <c r="X1545" s="99"/>
      <c r="Y1545" s="99"/>
      <c r="Z1545" s="99"/>
      <c r="AA1545" s="99"/>
      <c r="AB1545" s="99"/>
      <c r="AC1545" s="99"/>
      <c r="AD1545" s="99"/>
      <c r="AE1545" s="99"/>
      <c r="AF1545" s="99"/>
      <c r="AG1545" s="99"/>
      <c r="AH1545" s="99"/>
      <c r="AI1545" s="99"/>
      <c r="AJ1545" s="99"/>
      <c r="AK1545" s="99"/>
      <c r="AL1545" s="99"/>
      <c r="AM1545" s="99"/>
      <c r="AN1545" s="99"/>
      <c r="AO1545" s="99"/>
      <c r="AP1545" s="99"/>
      <c r="AQ1545" s="99"/>
      <c r="AR1545" s="99"/>
      <c r="AS1545" s="99"/>
      <c r="AT1545" s="99"/>
      <c r="AU1545" s="99"/>
      <c r="AV1545" s="99"/>
      <c r="AW1545" s="99"/>
      <c r="AX1545" s="99"/>
      <c r="AY1545" s="99"/>
      <c r="AZ1545" s="99"/>
      <c r="BA1545" s="99"/>
      <c r="BB1545" s="99"/>
      <c r="BC1545" s="99"/>
      <c r="BD1545" s="99"/>
      <c r="BE1545" s="99"/>
      <c r="BF1545" s="99"/>
    </row>
    <row r="1546" spans="1:58" x14ac:dyDescent="0.25">
      <c r="A1546" s="24"/>
      <c r="B1546" s="24"/>
      <c r="C1546" s="23"/>
      <c r="D1546" s="42"/>
      <c r="E1546" s="23"/>
      <c r="G1546" s="108"/>
      <c r="H1546" s="108"/>
      <c r="I1546" s="108"/>
      <c r="J1546" s="104"/>
      <c r="K1546" s="99"/>
      <c r="L1546" s="99"/>
      <c r="M1546" s="99"/>
      <c r="N1546" s="99"/>
      <c r="O1546" s="99"/>
      <c r="P1546" s="99"/>
      <c r="Q1546" s="99"/>
      <c r="R1546" s="99"/>
      <c r="S1546" s="99"/>
      <c r="T1546" s="99"/>
      <c r="U1546" s="99"/>
      <c r="V1546" s="99"/>
      <c r="W1546" s="99"/>
      <c r="X1546" s="99"/>
      <c r="Y1546" s="99"/>
      <c r="Z1546" s="99"/>
      <c r="AA1546" s="99"/>
      <c r="AB1546" s="99"/>
      <c r="AC1546" s="99"/>
      <c r="AD1546" s="99"/>
      <c r="AE1546" s="99"/>
      <c r="AF1546" s="99"/>
      <c r="AG1546" s="99"/>
      <c r="AH1546" s="99"/>
      <c r="AI1546" s="99"/>
      <c r="AJ1546" s="99"/>
      <c r="AK1546" s="99"/>
      <c r="AL1546" s="99"/>
      <c r="AM1546" s="99"/>
      <c r="AN1546" s="99"/>
      <c r="AO1546" s="99"/>
      <c r="AP1546" s="99"/>
      <c r="AQ1546" s="99"/>
      <c r="AR1546" s="99"/>
      <c r="AS1546" s="99"/>
      <c r="AT1546" s="99"/>
      <c r="AU1546" s="99"/>
      <c r="AV1546" s="99"/>
      <c r="AW1546" s="99"/>
      <c r="AX1546" s="99"/>
      <c r="AY1546" s="99"/>
      <c r="AZ1546" s="99"/>
      <c r="BA1546" s="99"/>
      <c r="BB1546" s="99"/>
      <c r="BC1546" s="99"/>
      <c r="BD1546" s="99"/>
      <c r="BE1546" s="99"/>
      <c r="BF1546" s="99"/>
    </row>
    <row r="1547" spans="1:58" x14ac:dyDescent="0.25">
      <c r="A1547" s="24"/>
      <c r="B1547" s="24"/>
      <c r="C1547" s="23"/>
      <c r="D1547" s="42"/>
      <c r="E1547" s="23"/>
      <c r="G1547" s="108"/>
      <c r="H1547" s="108"/>
      <c r="I1547" s="108"/>
      <c r="J1547" s="104"/>
      <c r="K1547" s="99"/>
      <c r="L1547" s="99"/>
      <c r="M1547" s="99"/>
      <c r="N1547" s="99"/>
      <c r="O1547" s="99"/>
      <c r="P1547" s="99"/>
      <c r="Q1547" s="99"/>
      <c r="R1547" s="99"/>
      <c r="S1547" s="99"/>
      <c r="T1547" s="99"/>
      <c r="U1547" s="99"/>
      <c r="V1547" s="99"/>
      <c r="W1547" s="99"/>
      <c r="X1547" s="99"/>
      <c r="Y1547" s="99"/>
      <c r="Z1547" s="99"/>
      <c r="AA1547" s="99"/>
      <c r="AB1547" s="99"/>
      <c r="AC1547" s="99"/>
      <c r="AD1547" s="99"/>
      <c r="AE1547" s="99"/>
      <c r="AF1547" s="99"/>
      <c r="AG1547" s="99"/>
      <c r="AH1547" s="99"/>
      <c r="AI1547" s="99"/>
      <c r="AJ1547" s="99"/>
      <c r="AK1547" s="99"/>
      <c r="AL1547" s="99"/>
      <c r="AM1547" s="99"/>
      <c r="AN1547" s="99"/>
      <c r="AO1547" s="99"/>
      <c r="AP1547" s="99"/>
      <c r="AQ1547" s="99"/>
      <c r="AR1547" s="99"/>
      <c r="AS1547" s="99"/>
      <c r="AT1547" s="99"/>
      <c r="AU1547" s="99"/>
      <c r="AV1547" s="99"/>
      <c r="AW1547" s="99"/>
      <c r="AX1547" s="99"/>
      <c r="AY1547" s="99"/>
      <c r="AZ1547" s="99"/>
      <c r="BA1547" s="99"/>
      <c r="BB1547" s="99"/>
      <c r="BC1547" s="99"/>
      <c r="BD1547" s="99"/>
      <c r="BE1547" s="99"/>
      <c r="BF1547" s="99"/>
    </row>
    <row r="1548" spans="1:58" x14ac:dyDescent="0.25">
      <c r="A1548" s="24"/>
      <c r="B1548" s="24"/>
      <c r="C1548" s="23"/>
      <c r="D1548" s="42"/>
      <c r="E1548" s="23"/>
      <c r="G1548" s="108"/>
      <c r="H1548" s="108"/>
      <c r="I1548" s="108"/>
      <c r="J1548" s="104"/>
      <c r="K1548" s="99"/>
      <c r="L1548" s="99"/>
      <c r="M1548" s="99"/>
      <c r="N1548" s="99"/>
      <c r="O1548" s="99"/>
      <c r="P1548" s="99"/>
      <c r="Q1548" s="99"/>
      <c r="R1548" s="99"/>
      <c r="S1548" s="99"/>
      <c r="T1548" s="99"/>
      <c r="U1548" s="99"/>
      <c r="V1548" s="99"/>
      <c r="W1548" s="99"/>
      <c r="X1548" s="99"/>
      <c r="Y1548" s="99"/>
      <c r="Z1548" s="99"/>
      <c r="AA1548" s="99"/>
      <c r="AB1548" s="99"/>
      <c r="AC1548" s="99"/>
      <c r="AD1548" s="99"/>
      <c r="AE1548" s="99"/>
      <c r="AF1548" s="99"/>
      <c r="AG1548" s="99"/>
      <c r="AH1548" s="99"/>
      <c r="AI1548" s="99"/>
      <c r="AJ1548" s="99"/>
      <c r="AK1548" s="99"/>
      <c r="AL1548" s="99"/>
      <c r="AM1548" s="99"/>
      <c r="AN1548" s="99"/>
      <c r="AO1548" s="99"/>
      <c r="AP1548" s="99"/>
      <c r="AQ1548" s="99"/>
      <c r="AR1548" s="99"/>
      <c r="AS1548" s="99"/>
      <c r="AT1548" s="99"/>
      <c r="AU1548" s="99"/>
      <c r="AV1548" s="99"/>
      <c r="AW1548" s="99"/>
      <c r="AX1548" s="99"/>
      <c r="AY1548" s="99"/>
      <c r="AZ1548" s="99"/>
      <c r="BA1548" s="99"/>
      <c r="BB1548" s="99"/>
      <c r="BC1548" s="99"/>
      <c r="BD1548" s="99"/>
      <c r="BE1548" s="99"/>
      <c r="BF1548" s="99"/>
    </row>
    <row r="1549" spans="1:58" x14ac:dyDescent="0.25">
      <c r="A1549" s="24"/>
      <c r="B1549" s="24"/>
      <c r="C1549" s="23"/>
      <c r="D1549" s="42"/>
      <c r="E1549" s="23"/>
      <c r="G1549" s="108"/>
      <c r="H1549" s="108"/>
      <c r="I1549" s="108"/>
      <c r="J1549" s="104"/>
      <c r="K1549" s="99"/>
      <c r="L1549" s="99"/>
      <c r="M1549" s="99"/>
      <c r="N1549" s="99"/>
      <c r="O1549" s="99"/>
      <c r="P1549" s="99"/>
      <c r="Q1549" s="99"/>
      <c r="R1549" s="99"/>
      <c r="S1549" s="99"/>
      <c r="T1549" s="99"/>
      <c r="U1549" s="99"/>
      <c r="V1549" s="99"/>
      <c r="W1549" s="99"/>
      <c r="X1549" s="99"/>
      <c r="Y1549" s="99"/>
      <c r="Z1549" s="99"/>
      <c r="AA1549" s="99"/>
      <c r="AB1549" s="99"/>
      <c r="AC1549" s="99"/>
      <c r="AD1549" s="99"/>
      <c r="AE1549" s="99"/>
      <c r="AF1549" s="99"/>
      <c r="AG1549" s="99"/>
      <c r="AH1549" s="99"/>
      <c r="AI1549" s="99"/>
      <c r="AJ1549" s="99"/>
      <c r="AK1549" s="99"/>
      <c r="AL1549" s="99"/>
      <c r="AM1549" s="99"/>
      <c r="AN1549" s="99"/>
      <c r="AO1549" s="99"/>
      <c r="AP1549" s="99"/>
      <c r="AQ1549" s="99"/>
      <c r="AR1549" s="99"/>
      <c r="AS1549" s="99"/>
      <c r="AT1549" s="99"/>
      <c r="AU1549" s="99"/>
      <c r="AV1549" s="99"/>
      <c r="AW1549" s="99"/>
      <c r="AX1549" s="99"/>
      <c r="AY1549" s="99"/>
      <c r="AZ1549" s="99"/>
      <c r="BA1549" s="99"/>
      <c r="BB1549" s="99"/>
      <c r="BC1549" s="99"/>
      <c r="BD1549" s="99"/>
      <c r="BE1549" s="99"/>
      <c r="BF1549" s="99"/>
    </row>
    <row r="1550" spans="1:58" x14ac:dyDescent="0.25">
      <c r="A1550" s="24"/>
      <c r="B1550" s="24"/>
      <c r="C1550" s="23"/>
      <c r="D1550" s="42"/>
      <c r="E1550" s="23"/>
      <c r="G1550" s="108"/>
      <c r="H1550" s="108"/>
      <c r="I1550" s="108"/>
      <c r="J1550" s="104"/>
      <c r="K1550" s="99"/>
      <c r="L1550" s="99"/>
      <c r="M1550" s="99"/>
      <c r="N1550" s="99"/>
      <c r="O1550" s="99"/>
      <c r="P1550" s="99"/>
      <c r="Q1550" s="99"/>
      <c r="R1550" s="99"/>
      <c r="S1550" s="99"/>
      <c r="T1550" s="99"/>
      <c r="U1550" s="99"/>
      <c r="V1550" s="99"/>
      <c r="W1550" s="99"/>
      <c r="X1550" s="99"/>
      <c r="Y1550" s="99"/>
      <c r="Z1550" s="99"/>
      <c r="AA1550" s="99"/>
      <c r="AB1550" s="99"/>
      <c r="AC1550" s="99"/>
      <c r="AD1550" s="99"/>
      <c r="AE1550" s="99"/>
      <c r="AF1550" s="99"/>
      <c r="AG1550" s="99"/>
      <c r="AH1550" s="99"/>
      <c r="AI1550" s="99"/>
      <c r="AJ1550" s="99"/>
      <c r="AK1550" s="99"/>
      <c r="AL1550" s="99"/>
      <c r="AM1550" s="99"/>
      <c r="AN1550" s="99"/>
      <c r="AO1550" s="99"/>
      <c r="AP1550" s="99"/>
      <c r="AQ1550" s="99"/>
      <c r="AR1550" s="99"/>
      <c r="AS1550" s="99"/>
      <c r="AT1550" s="99"/>
      <c r="AU1550" s="99"/>
      <c r="AV1550" s="99"/>
      <c r="AW1550" s="99"/>
      <c r="AX1550" s="99"/>
      <c r="AY1550" s="99"/>
      <c r="AZ1550" s="99"/>
      <c r="BA1550" s="99"/>
      <c r="BB1550" s="99"/>
      <c r="BC1550" s="99"/>
      <c r="BD1550" s="99"/>
      <c r="BE1550" s="99"/>
      <c r="BF1550" s="99"/>
    </row>
    <row r="1551" spans="1:58" x14ac:dyDescent="0.25">
      <c r="A1551" s="24"/>
      <c r="B1551" s="24"/>
      <c r="C1551" s="23"/>
      <c r="D1551" s="42"/>
      <c r="E1551" s="23"/>
      <c r="G1551" s="108"/>
      <c r="H1551" s="108"/>
      <c r="I1551" s="108"/>
      <c r="J1551" s="104"/>
      <c r="K1551" s="99"/>
      <c r="L1551" s="99"/>
      <c r="M1551" s="99"/>
      <c r="N1551" s="99"/>
      <c r="O1551" s="99"/>
      <c r="P1551" s="99"/>
      <c r="Q1551" s="99"/>
      <c r="R1551" s="99"/>
      <c r="S1551" s="99"/>
      <c r="T1551" s="99"/>
      <c r="U1551" s="99"/>
      <c r="V1551" s="99"/>
      <c r="W1551" s="99"/>
      <c r="X1551" s="99"/>
      <c r="Y1551" s="99"/>
      <c r="Z1551" s="99"/>
      <c r="AA1551" s="99"/>
      <c r="AB1551" s="99"/>
      <c r="AC1551" s="99"/>
      <c r="AD1551" s="99"/>
      <c r="AE1551" s="99"/>
      <c r="AF1551" s="99"/>
      <c r="AG1551" s="99"/>
      <c r="AH1551" s="99"/>
      <c r="AI1551" s="99"/>
      <c r="AJ1551" s="99"/>
      <c r="AK1551" s="99"/>
      <c r="AL1551" s="99"/>
      <c r="AM1551" s="99"/>
      <c r="AN1551" s="99"/>
      <c r="AO1551" s="99"/>
      <c r="AP1551" s="99"/>
      <c r="AQ1551" s="99"/>
      <c r="AR1551" s="99"/>
      <c r="AS1551" s="99"/>
      <c r="AT1551" s="99"/>
      <c r="AU1551" s="99"/>
      <c r="AV1551" s="99"/>
      <c r="AW1551" s="99"/>
      <c r="AX1551" s="99"/>
      <c r="AY1551" s="99"/>
      <c r="AZ1551" s="99"/>
      <c r="BA1551" s="99"/>
      <c r="BB1551" s="99"/>
      <c r="BC1551" s="99"/>
      <c r="BD1551" s="99"/>
      <c r="BE1551" s="99"/>
      <c r="BF1551" s="99"/>
    </row>
    <row r="1552" spans="1:58" x14ac:dyDescent="0.25">
      <c r="A1552" s="24"/>
      <c r="B1552" s="24"/>
      <c r="C1552" s="23"/>
      <c r="D1552" s="42"/>
      <c r="E1552" s="23"/>
      <c r="G1552" s="108"/>
      <c r="H1552" s="108"/>
      <c r="I1552" s="108"/>
      <c r="J1552" s="104"/>
      <c r="K1552" s="99"/>
      <c r="L1552" s="99"/>
      <c r="M1552" s="99"/>
      <c r="N1552" s="99"/>
      <c r="O1552" s="99"/>
      <c r="P1552" s="99"/>
      <c r="Q1552" s="99"/>
      <c r="R1552" s="99"/>
      <c r="S1552" s="99"/>
      <c r="T1552" s="99"/>
      <c r="U1552" s="99"/>
      <c r="V1552" s="99"/>
      <c r="W1552" s="99"/>
      <c r="X1552" s="99"/>
      <c r="Y1552" s="99"/>
      <c r="Z1552" s="99"/>
      <c r="AA1552" s="99"/>
      <c r="AB1552" s="99"/>
      <c r="AC1552" s="99"/>
      <c r="AD1552" s="99"/>
      <c r="AE1552" s="99"/>
      <c r="AF1552" s="99"/>
      <c r="AG1552" s="99"/>
      <c r="AH1552" s="99"/>
      <c r="AI1552" s="99"/>
      <c r="AJ1552" s="99"/>
      <c r="AK1552" s="99"/>
      <c r="AL1552" s="99"/>
      <c r="AM1552" s="99"/>
      <c r="AN1552" s="99"/>
      <c r="AO1552" s="99"/>
      <c r="AP1552" s="99"/>
      <c r="AQ1552" s="99"/>
      <c r="AR1552" s="99"/>
      <c r="AS1552" s="99"/>
      <c r="AT1552" s="99"/>
      <c r="AU1552" s="99"/>
      <c r="AV1552" s="99"/>
      <c r="AW1552" s="99"/>
      <c r="AX1552" s="99"/>
      <c r="AY1552" s="99"/>
      <c r="AZ1552" s="99"/>
      <c r="BA1552" s="99"/>
      <c r="BB1552" s="99"/>
      <c r="BC1552" s="99"/>
      <c r="BD1552" s="99"/>
      <c r="BE1552" s="99"/>
      <c r="BF1552" s="99"/>
    </row>
    <row r="1553" spans="1:58" x14ac:dyDescent="0.25">
      <c r="A1553" s="24"/>
      <c r="B1553" s="24"/>
      <c r="C1553" s="23"/>
      <c r="D1553" s="42"/>
      <c r="E1553" s="23"/>
      <c r="G1553" s="108"/>
      <c r="H1553" s="108"/>
      <c r="I1553" s="108"/>
      <c r="J1553" s="104"/>
      <c r="K1553" s="99"/>
      <c r="L1553" s="99"/>
      <c r="M1553" s="99"/>
      <c r="N1553" s="99"/>
      <c r="O1553" s="99"/>
      <c r="P1553" s="99"/>
      <c r="Q1553" s="99"/>
      <c r="R1553" s="99"/>
      <c r="S1553" s="99"/>
      <c r="T1553" s="99"/>
      <c r="U1553" s="99"/>
      <c r="V1553" s="99"/>
      <c r="W1553" s="99"/>
      <c r="X1553" s="99"/>
      <c r="Y1553" s="99"/>
      <c r="Z1553" s="99"/>
      <c r="AA1553" s="99"/>
      <c r="AB1553" s="99"/>
      <c r="AC1553" s="99"/>
      <c r="AD1553" s="99"/>
      <c r="AE1553" s="99"/>
      <c r="AF1553" s="99"/>
      <c r="AG1553" s="99"/>
      <c r="AH1553" s="99"/>
      <c r="AI1553" s="99"/>
      <c r="AJ1553" s="99"/>
      <c r="AK1553" s="99"/>
      <c r="AL1553" s="99"/>
      <c r="AM1553" s="99"/>
      <c r="AN1553" s="99"/>
      <c r="AO1553" s="99"/>
      <c r="AP1553" s="99"/>
      <c r="AQ1553" s="99"/>
      <c r="AR1553" s="99"/>
      <c r="AS1553" s="99"/>
      <c r="AT1553" s="99"/>
      <c r="AU1553" s="99"/>
      <c r="AV1553" s="99"/>
      <c r="AW1553" s="99"/>
      <c r="AX1553" s="99"/>
      <c r="AY1553" s="99"/>
      <c r="AZ1553" s="99"/>
      <c r="BA1553" s="99"/>
      <c r="BB1553" s="99"/>
      <c r="BC1553" s="99"/>
      <c r="BD1553" s="99"/>
      <c r="BE1553" s="99"/>
      <c r="BF1553" s="99"/>
    </row>
    <row r="1554" spans="1:58" x14ac:dyDescent="0.25">
      <c r="A1554" s="24"/>
      <c r="B1554" s="24"/>
      <c r="C1554" s="23"/>
      <c r="D1554" s="42"/>
      <c r="E1554" s="23"/>
      <c r="G1554" s="108"/>
      <c r="H1554" s="108"/>
      <c r="I1554" s="108"/>
      <c r="J1554" s="104"/>
      <c r="K1554" s="99"/>
      <c r="L1554" s="99"/>
      <c r="M1554" s="99"/>
      <c r="N1554" s="99"/>
      <c r="O1554" s="99"/>
      <c r="P1554" s="99"/>
      <c r="Q1554" s="99"/>
      <c r="R1554" s="99"/>
      <c r="S1554" s="99"/>
      <c r="T1554" s="99"/>
      <c r="U1554" s="99"/>
      <c r="V1554" s="99"/>
      <c r="W1554" s="99"/>
      <c r="X1554" s="99"/>
      <c r="Y1554" s="99"/>
      <c r="Z1554" s="99"/>
      <c r="AA1554" s="99"/>
      <c r="AB1554" s="99"/>
      <c r="AC1554" s="99"/>
      <c r="AD1554" s="99"/>
      <c r="AE1554" s="99"/>
      <c r="AF1554" s="99"/>
      <c r="AG1554" s="99"/>
      <c r="AH1554" s="99"/>
      <c r="AI1554" s="99"/>
      <c r="AJ1554" s="99"/>
      <c r="AK1554" s="99"/>
      <c r="AL1554" s="99"/>
      <c r="AM1554" s="99"/>
      <c r="AN1554" s="99"/>
      <c r="AO1554" s="99"/>
      <c r="AP1554" s="99"/>
      <c r="AQ1554" s="99"/>
      <c r="AR1554" s="99"/>
      <c r="AS1554" s="99"/>
      <c r="AT1554" s="99"/>
      <c r="AU1554" s="99"/>
      <c r="AV1554" s="99"/>
      <c r="AW1554" s="99"/>
      <c r="AX1554" s="99"/>
      <c r="AY1554" s="99"/>
      <c r="AZ1554" s="99"/>
      <c r="BA1554" s="99"/>
      <c r="BB1554" s="99"/>
      <c r="BC1554" s="99"/>
      <c r="BD1554" s="99"/>
      <c r="BE1554" s="99"/>
      <c r="BF1554" s="99"/>
    </row>
    <row r="1555" spans="1:58" x14ac:dyDescent="0.25">
      <c r="A1555" s="24"/>
      <c r="B1555" s="24"/>
      <c r="C1555" s="23"/>
      <c r="D1555" s="42"/>
      <c r="E1555" s="23"/>
      <c r="G1555" s="108"/>
      <c r="H1555" s="108"/>
      <c r="I1555" s="108"/>
      <c r="J1555" s="104"/>
      <c r="K1555" s="99"/>
      <c r="L1555" s="99"/>
      <c r="M1555" s="99"/>
      <c r="N1555" s="99"/>
      <c r="O1555" s="99"/>
      <c r="P1555" s="99"/>
      <c r="Q1555" s="99"/>
      <c r="R1555" s="99"/>
      <c r="S1555" s="99"/>
      <c r="T1555" s="99"/>
      <c r="U1555" s="99"/>
      <c r="V1555" s="99"/>
      <c r="W1555" s="99"/>
      <c r="X1555" s="99"/>
      <c r="Y1555" s="99"/>
      <c r="Z1555" s="99"/>
      <c r="AA1555" s="99"/>
      <c r="AB1555" s="99"/>
      <c r="AC1555" s="99"/>
      <c r="AD1555" s="99"/>
      <c r="AE1555" s="99"/>
      <c r="AF1555" s="99"/>
      <c r="AG1555" s="99"/>
      <c r="AH1555" s="99"/>
      <c r="AI1555" s="99"/>
      <c r="AJ1555" s="99"/>
      <c r="AK1555" s="99"/>
      <c r="AL1555" s="99"/>
      <c r="AM1555" s="99"/>
      <c r="AN1555" s="99"/>
      <c r="AO1555" s="99"/>
      <c r="AP1555" s="99"/>
      <c r="AQ1555" s="99"/>
      <c r="AR1555" s="99"/>
      <c r="AS1555" s="99"/>
      <c r="AT1555" s="99"/>
      <c r="AU1555" s="99"/>
      <c r="AV1555" s="99"/>
      <c r="AW1555" s="99"/>
      <c r="AX1555" s="99"/>
      <c r="AY1555" s="99"/>
      <c r="AZ1555" s="99"/>
      <c r="BA1555" s="99"/>
      <c r="BB1555" s="99"/>
      <c r="BC1555" s="99"/>
      <c r="BD1555" s="99"/>
      <c r="BE1555" s="99"/>
      <c r="BF1555" s="99"/>
    </row>
    <row r="1556" spans="1:58" x14ac:dyDescent="0.25">
      <c r="A1556" s="24"/>
      <c r="B1556" s="24"/>
      <c r="C1556" s="23"/>
      <c r="D1556" s="42"/>
      <c r="E1556" s="23"/>
      <c r="G1556" s="108"/>
      <c r="H1556" s="108"/>
      <c r="I1556" s="108"/>
      <c r="J1556" s="104"/>
      <c r="K1556" s="99"/>
      <c r="L1556" s="99"/>
      <c r="M1556" s="99"/>
      <c r="N1556" s="99"/>
      <c r="O1556" s="99"/>
      <c r="P1556" s="99"/>
      <c r="Q1556" s="99"/>
      <c r="R1556" s="99"/>
      <c r="S1556" s="99"/>
      <c r="T1556" s="99"/>
      <c r="U1556" s="99"/>
      <c r="V1556" s="99"/>
      <c r="W1556" s="99"/>
      <c r="X1556" s="99"/>
      <c r="Y1556" s="99"/>
      <c r="Z1556" s="99"/>
      <c r="AA1556" s="99"/>
      <c r="AB1556" s="99"/>
      <c r="AC1556" s="99"/>
      <c r="AD1556" s="99"/>
      <c r="AE1556" s="99"/>
      <c r="AF1556" s="99"/>
      <c r="AG1556" s="99"/>
      <c r="AH1556" s="99"/>
      <c r="AI1556" s="99"/>
      <c r="AJ1556" s="99"/>
      <c r="AK1556" s="99"/>
      <c r="AL1556" s="99"/>
      <c r="AM1556" s="99"/>
      <c r="AN1556" s="99"/>
      <c r="AO1556" s="99"/>
      <c r="AP1556" s="99"/>
      <c r="AQ1556" s="99"/>
      <c r="AR1556" s="99"/>
      <c r="AS1556" s="99"/>
      <c r="AT1556" s="99"/>
      <c r="AU1556" s="99"/>
      <c r="AV1556" s="99"/>
      <c r="AW1556" s="99"/>
      <c r="AX1556" s="99"/>
      <c r="AY1556" s="99"/>
      <c r="AZ1556" s="99"/>
      <c r="BA1556" s="99"/>
      <c r="BB1556" s="99"/>
      <c r="BC1556" s="99"/>
      <c r="BD1556" s="99"/>
      <c r="BE1556" s="99"/>
      <c r="BF1556" s="99"/>
    </row>
    <row r="1557" spans="1:58" x14ac:dyDescent="0.25">
      <c r="A1557" s="24"/>
      <c r="B1557" s="24"/>
      <c r="C1557" s="23"/>
      <c r="D1557" s="42"/>
      <c r="E1557" s="23"/>
      <c r="G1557" s="108"/>
      <c r="H1557" s="108"/>
      <c r="I1557" s="108"/>
      <c r="J1557" s="104"/>
      <c r="K1557" s="99"/>
      <c r="L1557" s="99"/>
      <c r="M1557" s="99"/>
      <c r="N1557" s="99"/>
      <c r="O1557" s="99"/>
      <c r="P1557" s="99"/>
      <c r="Q1557" s="99"/>
      <c r="R1557" s="99"/>
      <c r="S1557" s="99"/>
      <c r="T1557" s="99"/>
      <c r="U1557" s="99"/>
      <c r="V1557" s="99"/>
      <c r="W1557" s="99"/>
      <c r="X1557" s="99"/>
      <c r="Y1557" s="99"/>
      <c r="Z1557" s="99"/>
      <c r="AA1557" s="99"/>
      <c r="AB1557" s="99"/>
      <c r="AC1557" s="99"/>
      <c r="AD1557" s="99"/>
      <c r="AE1557" s="99"/>
      <c r="AF1557" s="99"/>
      <c r="AG1557" s="99"/>
      <c r="AH1557" s="99"/>
      <c r="AI1557" s="99"/>
      <c r="AJ1557" s="99"/>
      <c r="AK1557" s="99"/>
      <c r="AL1557" s="99"/>
      <c r="AM1557" s="99"/>
      <c r="AN1557" s="99"/>
      <c r="AO1557" s="99"/>
      <c r="AP1557" s="99"/>
      <c r="AQ1557" s="99"/>
      <c r="AR1557" s="99"/>
      <c r="AS1557" s="99"/>
      <c r="AT1557" s="99"/>
      <c r="AU1557" s="99"/>
      <c r="AV1557" s="99"/>
      <c r="AW1557" s="99"/>
      <c r="AX1557" s="99"/>
      <c r="AY1557" s="99"/>
      <c r="AZ1557" s="99"/>
      <c r="BA1557" s="99"/>
      <c r="BB1557" s="99"/>
      <c r="BC1557" s="99"/>
      <c r="BD1557" s="99"/>
      <c r="BE1557" s="99"/>
      <c r="BF1557" s="99"/>
    </row>
    <row r="1558" spans="1:58" x14ac:dyDescent="0.25">
      <c r="A1558" s="24"/>
      <c r="B1558" s="24"/>
      <c r="C1558" s="23"/>
      <c r="D1558" s="42"/>
      <c r="E1558" s="23"/>
      <c r="G1558" s="108"/>
      <c r="H1558" s="108"/>
      <c r="I1558" s="108"/>
      <c r="J1558" s="104"/>
      <c r="K1558" s="99"/>
      <c r="L1558" s="99"/>
      <c r="M1558" s="99"/>
      <c r="N1558" s="99"/>
      <c r="O1558" s="99"/>
      <c r="P1558" s="99"/>
      <c r="Q1558" s="99"/>
      <c r="R1558" s="99"/>
      <c r="S1558" s="99"/>
      <c r="T1558" s="99"/>
      <c r="U1558" s="99"/>
      <c r="V1558" s="99"/>
      <c r="W1558" s="99"/>
      <c r="X1558" s="99"/>
      <c r="Y1558" s="99"/>
      <c r="Z1558" s="99"/>
      <c r="AA1558" s="99"/>
      <c r="AB1558" s="99"/>
      <c r="AC1558" s="99"/>
      <c r="AD1558" s="99"/>
      <c r="AE1558" s="99"/>
      <c r="AF1558" s="99"/>
      <c r="AG1558" s="99"/>
      <c r="AH1558" s="99"/>
      <c r="AI1558" s="99"/>
      <c r="AJ1558" s="99"/>
      <c r="AK1558" s="99"/>
      <c r="AL1558" s="99"/>
      <c r="AM1558" s="99"/>
      <c r="AN1558" s="99"/>
      <c r="AO1558" s="99"/>
      <c r="AP1558" s="99"/>
      <c r="AQ1558" s="99"/>
      <c r="AR1558" s="99"/>
      <c r="AS1558" s="99"/>
      <c r="AT1558" s="99"/>
      <c r="AU1558" s="99"/>
      <c r="AV1558" s="99"/>
      <c r="AW1558" s="99"/>
      <c r="AX1558" s="99"/>
      <c r="AY1558" s="99"/>
      <c r="AZ1558" s="99"/>
      <c r="BA1558" s="99"/>
      <c r="BB1558" s="99"/>
      <c r="BC1558" s="99"/>
      <c r="BD1558" s="99"/>
      <c r="BE1558" s="99"/>
      <c r="BF1558" s="99"/>
    </row>
    <row r="1559" spans="1:58" x14ac:dyDescent="0.25">
      <c r="A1559" s="24"/>
      <c r="B1559" s="24"/>
      <c r="C1559" s="23"/>
      <c r="D1559" s="42"/>
      <c r="E1559" s="23"/>
      <c r="G1559" s="108"/>
      <c r="H1559" s="108"/>
      <c r="I1559" s="108"/>
      <c r="J1559" s="104"/>
      <c r="K1559" s="99"/>
      <c r="L1559" s="99"/>
      <c r="M1559" s="99"/>
      <c r="N1559" s="99"/>
      <c r="O1559" s="99"/>
      <c r="P1559" s="99"/>
      <c r="Q1559" s="99"/>
      <c r="R1559" s="99"/>
      <c r="S1559" s="99"/>
      <c r="T1559" s="99"/>
      <c r="U1559" s="99"/>
      <c r="V1559" s="99"/>
      <c r="W1559" s="99"/>
      <c r="X1559" s="99"/>
      <c r="Y1559" s="99"/>
      <c r="Z1559" s="99"/>
      <c r="AA1559" s="99"/>
      <c r="AB1559" s="99"/>
      <c r="AC1559" s="99"/>
      <c r="AD1559" s="99"/>
      <c r="AE1559" s="99"/>
      <c r="AF1559" s="99"/>
      <c r="AG1559" s="99"/>
      <c r="AH1559" s="99"/>
      <c r="AI1559" s="99"/>
      <c r="AJ1559" s="99"/>
      <c r="AK1559" s="99"/>
      <c r="AL1559" s="99"/>
      <c r="AM1559" s="99"/>
      <c r="AN1559" s="99"/>
      <c r="AO1559" s="99"/>
      <c r="AP1559" s="99"/>
      <c r="AQ1559" s="99"/>
      <c r="AR1559" s="99"/>
      <c r="AS1559" s="99"/>
      <c r="AT1559" s="99"/>
      <c r="AU1559" s="99"/>
      <c r="AV1559" s="99"/>
      <c r="AW1559" s="99"/>
      <c r="AX1559" s="99"/>
      <c r="AY1559" s="99"/>
      <c r="AZ1559" s="99"/>
      <c r="BA1559" s="99"/>
      <c r="BB1559" s="99"/>
      <c r="BC1559" s="99"/>
      <c r="BD1559" s="99"/>
      <c r="BE1559" s="99"/>
      <c r="BF1559" s="99"/>
    </row>
    <row r="1560" spans="1:58" x14ac:dyDescent="0.25">
      <c r="A1560" s="24"/>
      <c r="B1560" s="24"/>
      <c r="C1560" s="23"/>
      <c r="D1560" s="42"/>
      <c r="E1560" s="23"/>
      <c r="G1560" s="108"/>
      <c r="H1560" s="108"/>
      <c r="I1560" s="108"/>
      <c r="J1560" s="104"/>
      <c r="K1560" s="99"/>
      <c r="L1560" s="99"/>
      <c r="M1560" s="99"/>
      <c r="N1560" s="99"/>
      <c r="O1560" s="99"/>
      <c r="P1560" s="99"/>
      <c r="Q1560" s="99"/>
      <c r="R1560" s="99"/>
      <c r="S1560" s="99"/>
      <c r="T1560" s="99"/>
      <c r="U1560" s="99"/>
      <c r="V1560" s="99"/>
      <c r="W1560" s="99"/>
      <c r="X1560" s="99"/>
      <c r="Y1560" s="99"/>
      <c r="Z1560" s="99"/>
      <c r="AA1560" s="99"/>
      <c r="AB1560" s="99"/>
      <c r="AC1560" s="99"/>
      <c r="AD1560" s="99"/>
      <c r="AE1560" s="99"/>
      <c r="AF1560" s="99"/>
      <c r="AG1560" s="99"/>
      <c r="AH1560" s="99"/>
      <c r="AI1560" s="99"/>
      <c r="AJ1560" s="99"/>
      <c r="AK1560" s="99"/>
      <c r="AL1560" s="99"/>
      <c r="AM1560" s="99"/>
      <c r="AN1560" s="99"/>
      <c r="AO1560" s="99"/>
      <c r="AP1560" s="99"/>
      <c r="AQ1560" s="99"/>
      <c r="AR1560" s="99"/>
      <c r="AS1560" s="99"/>
      <c r="AT1560" s="99"/>
      <c r="AU1560" s="99"/>
      <c r="AV1560" s="99"/>
      <c r="AW1560" s="99"/>
      <c r="AX1560" s="99"/>
      <c r="AY1560" s="99"/>
      <c r="AZ1560" s="99"/>
      <c r="BA1560" s="99"/>
      <c r="BB1560" s="99"/>
      <c r="BC1560" s="99"/>
      <c r="BD1560" s="99"/>
      <c r="BE1560" s="99"/>
      <c r="BF1560" s="99"/>
    </row>
    <row r="1561" spans="1:58" x14ac:dyDescent="0.25">
      <c r="A1561" s="24"/>
      <c r="B1561" s="24"/>
      <c r="C1561" s="23"/>
      <c r="D1561" s="42"/>
      <c r="E1561" s="23"/>
      <c r="G1561" s="108"/>
      <c r="H1561" s="108"/>
      <c r="I1561" s="108"/>
      <c r="J1561" s="104"/>
      <c r="K1561" s="99"/>
      <c r="L1561" s="99"/>
      <c r="M1561" s="99"/>
      <c r="N1561" s="99"/>
      <c r="O1561" s="99"/>
      <c r="P1561" s="99"/>
      <c r="Q1561" s="99"/>
      <c r="R1561" s="99"/>
      <c r="S1561" s="99"/>
      <c r="T1561" s="99"/>
      <c r="U1561" s="99"/>
      <c r="V1561" s="99"/>
      <c r="W1561" s="99"/>
      <c r="X1561" s="99"/>
      <c r="Y1561" s="99"/>
      <c r="Z1561" s="99"/>
      <c r="AA1561" s="99"/>
      <c r="AB1561" s="99"/>
      <c r="AC1561" s="99"/>
      <c r="AD1561" s="99"/>
      <c r="AE1561" s="99"/>
      <c r="AF1561" s="99"/>
      <c r="AG1561" s="99"/>
      <c r="AH1561" s="99"/>
      <c r="AI1561" s="99"/>
      <c r="AJ1561" s="99"/>
      <c r="AK1561" s="99"/>
      <c r="AL1561" s="99"/>
      <c r="AM1561" s="99"/>
      <c r="AN1561" s="99"/>
      <c r="AO1561" s="99"/>
      <c r="AP1561" s="99"/>
      <c r="AQ1561" s="99"/>
      <c r="AR1561" s="99"/>
      <c r="AS1561" s="99"/>
      <c r="AT1561" s="99"/>
      <c r="AU1561" s="99"/>
      <c r="AV1561" s="99"/>
      <c r="AW1561" s="99"/>
      <c r="AX1561" s="99"/>
      <c r="AY1561" s="99"/>
      <c r="AZ1561" s="99"/>
      <c r="BA1561" s="99"/>
      <c r="BB1561" s="99"/>
      <c r="BC1561" s="99"/>
      <c r="BD1561" s="99"/>
      <c r="BE1561" s="99"/>
      <c r="BF1561" s="99"/>
    </row>
    <row r="1562" spans="1:58" x14ac:dyDescent="0.25">
      <c r="A1562" s="24"/>
      <c r="B1562" s="24"/>
      <c r="C1562" s="23"/>
      <c r="D1562" s="42"/>
      <c r="E1562" s="23"/>
      <c r="G1562" s="108"/>
      <c r="H1562" s="108"/>
      <c r="I1562" s="108"/>
      <c r="J1562" s="104"/>
      <c r="K1562" s="99"/>
      <c r="L1562" s="99"/>
      <c r="M1562" s="99"/>
      <c r="N1562" s="99"/>
      <c r="O1562" s="99"/>
      <c r="P1562" s="99"/>
      <c r="Q1562" s="99"/>
      <c r="R1562" s="99"/>
      <c r="S1562" s="99"/>
      <c r="T1562" s="99"/>
      <c r="U1562" s="99"/>
      <c r="V1562" s="99"/>
      <c r="W1562" s="99"/>
      <c r="X1562" s="99"/>
      <c r="Y1562" s="99"/>
      <c r="Z1562" s="99"/>
      <c r="AA1562" s="99"/>
      <c r="AB1562" s="99"/>
      <c r="AC1562" s="99"/>
      <c r="AD1562" s="99"/>
      <c r="AE1562" s="99"/>
      <c r="AF1562" s="99"/>
      <c r="AG1562" s="99"/>
      <c r="AH1562" s="99"/>
      <c r="AI1562" s="99"/>
      <c r="AJ1562" s="99"/>
      <c r="AK1562" s="99"/>
      <c r="AL1562" s="99"/>
      <c r="AM1562" s="99"/>
      <c r="AN1562" s="99"/>
      <c r="AO1562" s="99"/>
      <c r="AP1562" s="99"/>
      <c r="AQ1562" s="99"/>
      <c r="AR1562" s="99"/>
      <c r="AS1562" s="99"/>
      <c r="AT1562" s="99"/>
      <c r="AU1562" s="99"/>
      <c r="AV1562" s="99"/>
      <c r="AW1562" s="99"/>
      <c r="AX1562" s="99"/>
      <c r="AY1562" s="99"/>
      <c r="AZ1562" s="99"/>
      <c r="BA1562" s="99"/>
      <c r="BB1562" s="99"/>
      <c r="BC1562" s="99"/>
      <c r="BD1562" s="99"/>
      <c r="BE1562" s="99"/>
      <c r="BF1562" s="99"/>
    </row>
    <row r="1563" spans="1:58" x14ac:dyDescent="0.25">
      <c r="A1563" s="24"/>
      <c r="B1563" s="24"/>
      <c r="C1563" s="23"/>
      <c r="D1563" s="42"/>
      <c r="E1563" s="23"/>
      <c r="G1563" s="108"/>
      <c r="H1563" s="108"/>
      <c r="I1563" s="108"/>
      <c r="J1563" s="104"/>
      <c r="K1563" s="99"/>
      <c r="L1563" s="99"/>
      <c r="M1563" s="99"/>
      <c r="N1563" s="99"/>
      <c r="O1563" s="99"/>
      <c r="P1563" s="99"/>
      <c r="Q1563" s="99"/>
      <c r="R1563" s="99"/>
      <c r="S1563" s="99"/>
      <c r="T1563" s="99"/>
      <c r="U1563" s="99"/>
      <c r="V1563" s="99"/>
      <c r="W1563" s="99"/>
      <c r="X1563" s="99"/>
      <c r="Y1563" s="99"/>
      <c r="Z1563" s="99"/>
      <c r="AA1563" s="99"/>
      <c r="AB1563" s="99"/>
      <c r="AC1563" s="99"/>
      <c r="AD1563" s="99"/>
      <c r="AE1563" s="99"/>
      <c r="AF1563" s="99"/>
      <c r="AG1563" s="99"/>
      <c r="AH1563" s="99"/>
      <c r="AI1563" s="99"/>
      <c r="AJ1563" s="99"/>
      <c r="AK1563" s="99"/>
      <c r="AL1563" s="99"/>
      <c r="AM1563" s="99"/>
      <c r="AN1563" s="99"/>
      <c r="AO1563" s="99"/>
      <c r="AP1563" s="99"/>
      <c r="AQ1563" s="99"/>
      <c r="AR1563" s="99"/>
      <c r="AS1563" s="99"/>
      <c r="AT1563" s="99"/>
      <c r="AU1563" s="99"/>
      <c r="AV1563" s="99"/>
      <c r="AW1563" s="99"/>
      <c r="AX1563" s="99"/>
      <c r="AY1563" s="99"/>
      <c r="AZ1563" s="99"/>
      <c r="BA1563" s="99"/>
      <c r="BB1563" s="99"/>
      <c r="BC1563" s="99"/>
      <c r="BD1563" s="99"/>
      <c r="BE1563" s="99"/>
      <c r="BF1563" s="99"/>
    </row>
    <row r="1564" spans="1:58" x14ac:dyDescent="0.25">
      <c r="A1564" s="24"/>
      <c r="B1564" s="24"/>
      <c r="C1564" s="23"/>
      <c r="D1564" s="42"/>
      <c r="E1564" s="23"/>
      <c r="G1564" s="108"/>
      <c r="H1564" s="108"/>
      <c r="I1564" s="108"/>
      <c r="J1564" s="104"/>
      <c r="K1564" s="99"/>
      <c r="L1564" s="99"/>
      <c r="M1564" s="99"/>
      <c r="N1564" s="99"/>
      <c r="O1564" s="99"/>
      <c r="P1564" s="99"/>
      <c r="Q1564" s="99"/>
      <c r="R1564" s="99"/>
      <c r="S1564" s="99"/>
      <c r="T1564" s="99"/>
      <c r="U1564" s="99"/>
      <c r="V1564" s="99"/>
      <c r="W1564" s="99"/>
      <c r="X1564" s="99"/>
      <c r="Y1564" s="99"/>
      <c r="Z1564" s="99"/>
      <c r="AA1564" s="99"/>
      <c r="AB1564" s="99"/>
      <c r="AC1564" s="99"/>
      <c r="AD1564" s="99"/>
      <c r="AE1564" s="99"/>
      <c r="AF1564" s="99"/>
      <c r="AG1564" s="99"/>
      <c r="AH1564" s="99"/>
      <c r="AI1564" s="99"/>
      <c r="AJ1564" s="99"/>
      <c r="AK1564" s="99"/>
      <c r="AL1564" s="99"/>
      <c r="AM1564" s="99"/>
      <c r="AN1564" s="99"/>
      <c r="AO1564" s="99"/>
      <c r="AP1564" s="99"/>
      <c r="AQ1564" s="99"/>
      <c r="AR1564" s="99"/>
      <c r="AS1564" s="99"/>
      <c r="AT1564" s="99"/>
      <c r="AU1564" s="99"/>
      <c r="AV1564" s="99"/>
      <c r="AW1564" s="99"/>
      <c r="AX1564" s="99"/>
      <c r="AY1564" s="99"/>
      <c r="AZ1564" s="99"/>
      <c r="BA1564" s="99"/>
      <c r="BB1564" s="99"/>
      <c r="BC1564" s="99"/>
      <c r="BD1564" s="99"/>
      <c r="BE1564" s="99"/>
      <c r="BF1564" s="99"/>
    </row>
    <row r="1565" spans="1:58" x14ac:dyDescent="0.25">
      <c r="A1565" s="24"/>
      <c r="B1565" s="24"/>
      <c r="C1565" s="23"/>
      <c r="D1565" s="42"/>
      <c r="E1565" s="23"/>
      <c r="G1565" s="108"/>
      <c r="H1565" s="108"/>
      <c r="I1565" s="108"/>
      <c r="J1565" s="104"/>
      <c r="K1565" s="99"/>
      <c r="L1565" s="99"/>
      <c r="M1565" s="99"/>
      <c r="N1565" s="99"/>
      <c r="O1565" s="99"/>
      <c r="P1565" s="99"/>
      <c r="Q1565" s="99"/>
      <c r="R1565" s="99"/>
      <c r="S1565" s="99"/>
      <c r="T1565" s="99"/>
      <c r="U1565" s="99"/>
      <c r="V1565" s="99"/>
      <c r="W1565" s="99"/>
      <c r="X1565" s="99"/>
      <c r="Y1565" s="99"/>
      <c r="Z1565" s="99"/>
      <c r="AA1565" s="99"/>
      <c r="AB1565" s="99"/>
      <c r="AC1565" s="99"/>
      <c r="AD1565" s="99"/>
      <c r="AE1565" s="99"/>
      <c r="AF1565" s="99"/>
      <c r="AG1565" s="99"/>
      <c r="AH1565" s="99"/>
      <c r="AI1565" s="99"/>
      <c r="AJ1565" s="99"/>
      <c r="AK1565" s="99"/>
      <c r="AL1565" s="99"/>
      <c r="AM1565" s="99"/>
      <c r="AN1565" s="99"/>
      <c r="AO1565" s="99"/>
      <c r="AP1565" s="99"/>
      <c r="AQ1565" s="99"/>
      <c r="AR1565" s="99"/>
      <c r="AS1565" s="99"/>
      <c r="AT1565" s="99"/>
      <c r="AU1565" s="99"/>
      <c r="AV1565" s="99"/>
      <c r="AW1565" s="99"/>
      <c r="AX1565" s="99"/>
      <c r="AY1565" s="99"/>
      <c r="AZ1565" s="99"/>
      <c r="BA1565" s="99"/>
      <c r="BB1565" s="99"/>
      <c r="BC1565" s="99"/>
      <c r="BD1565" s="99"/>
      <c r="BE1565" s="99"/>
      <c r="BF1565" s="99"/>
    </row>
    <row r="1566" spans="1:58" x14ac:dyDescent="0.25">
      <c r="A1566" s="24"/>
      <c r="B1566" s="24"/>
      <c r="C1566" s="23"/>
      <c r="D1566" s="42"/>
      <c r="E1566" s="23"/>
      <c r="G1566" s="108"/>
      <c r="H1566" s="108"/>
      <c r="I1566" s="108"/>
      <c r="J1566" s="104"/>
      <c r="K1566" s="99"/>
      <c r="L1566" s="99"/>
      <c r="M1566" s="99"/>
      <c r="N1566" s="99"/>
      <c r="O1566" s="99"/>
      <c r="P1566" s="99"/>
      <c r="Q1566" s="99"/>
      <c r="R1566" s="99"/>
      <c r="S1566" s="99"/>
      <c r="T1566" s="99"/>
      <c r="U1566" s="99"/>
      <c r="V1566" s="99"/>
      <c r="W1566" s="99"/>
      <c r="X1566" s="99"/>
      <c r="Y1566" s="99"/>
      <c r="Z1566" s="99"/>
      <c r="AA1566" s="99"/>
      <c r="AB1566" s="99"/>
      <c r="AC1566" s="99"/>
      <c r="AD1566" s="99"/>
      <c r="AE1566" s="99"/>
      <c r="AF1566" s="99"/>
      <c r="AG1566" s="99"/>
      <c r="AH1566" s="99"/>
      <c r="AI1566" s="99"/>
      <c r="AJ1566" s="99"/>
      <c r="AK1566" s="99"/>
      <c r="AL1566" s="99"/>
      <c r="AM1566" s="99"/>
      <c r="AN1566" s="99"/>
      <c r="AO1566" s="99"/>
      <c r="AP1566" s="99"/>
      <c r="AQ1566" s="99"/>
      <c r="AR1566" s="99"/>
      <c r="AS1566" s="99"/>
      <c r="AT1566" s="99"/>
      <c r="AU1566" s="99"/>
      <c r="AV1566" s="99"/>
      <c r="AW1566" s="99"/>
      <c r="AX1566" s="99"/>
      <c r="AY1566" s="99"/>
      <c r="AZ1566" s="99"/>
      <c r="BA1566" s="99"/>
      <c r="BB1566" s="99"/>
      <c r="BC1566" s="99"/>
      <c r="BD1566" s="99"/>
      <c r="BE1566" s="99"/>
      <c r="BF1566" s="99"/>
    </row>
    <row r="1567" spans="1:58" x14ac:dyDescent="0.25">
      <c r="A1567" s="24"/>
      <c r="B1567" s="24"/>
      <c r="C1567" s="23"/>
      <c r="D1567" s="42"/>
      <c r="E1567" s="23"/>
      <c r="G1567" s="108"/>
      <c r="H1567" s="108"/>
      <c r="I1567" s="108"/>
      <c r="J1567" s="104"/>
      <c r="K1567" s="99"/>
      <c r="L1567" s="99"/>
      <c r="M1567" s="99"/>
      <c r="N1567" s="99"/>
      <c r="O1567" s="99"/>
      <c r="P1567" s="99"/>
      <c r="Q1567" s="99"/>
      <c r="R1567" s="99"/>
      <c r="S1567" s="99"/>
      <c r="T1567" s="99"/>
      <c r="U1567" s="99"/>
      <c r="V1567" s="99"/>
      <c r="W1567" s="99"/>
      <c r="X1567" s="99"/>
      <c r="Y1567" s="99"/>
      <c r="Z1567" s="99"/>
      <c r="AA1567" s="99"/>
      <c r="AB1567" s="99"/>
      <c r="AC1567" s="99"/>
      <c r="AD1567" s="99"/>
      <c r="AE1567" s="99"/>
      <c r="AF1567" s="99"/>
      <c r="AG1567" s="99"/>
      <c r="AH1567" s="99"/>
      <c r="AI1567" s="99"/>
      <c r="AJ1567" s="99"/>
      <c r="AK1567" s="99"/>
      <c r="AL1567" s="99"/>
      <c r="AM1567" s="99"/>
      <c r="AN1567" s="99"/>
      <c r="AO1567" s="99"/>
      <c r="AP1567" s="99"/>
      <c r="AQ1567" s="99"/>
      <c r="AR1567" s="99"/>
      <c r="AS1567" s="99"/>
      <c r="AT1567" s="99"/>
      <c r="AU1567" s="99"/>
      <c r="AV1567" s="99"/>
      <c r="AW1567" s="99"/>
      <c r="AX1567" s="99"/>
      <c r="AY1567" s="99"/>
      <c r="AZ1567" s="99"/>
      <c r="BA1567" s="99"/>
      <c r="BB1567" s="99"/>
      <c r="BC1567" s="99"/>
      <c r="BD1567" s="99"/>
      <c r="BE1567" s="99"/>
      <c r="BF1567" s="99"/>
    </row>
    <row r="1568" spans="1:58" x14ac:dyDescent="0.25">
      <c r="A1568" s="24"/>
      <c r="B1568" s="24"/>
      <c r="C1568" s="23"/>
      <c r="D1568" s="42"/>
      <c r="E1568" s="23"/>
      <c r="G1568" s="108"/>
      <c r="H1568" s="108"/>
      <c r="I1568" s="108"/>
      <c r="J1568" s="104"/>
      <c r="K1568" s="99"/>
      <c r="L1568" s="99"/>
      <c r="M1568" s="99"/>
      <c r="N1568" s="99"/>
      <c r="O1568" s="99"/>
      <c r="P1568" s="99"/>
      <c r="Q1568" s="99"/>
      <c r="R1568" s="99"/>
      <c r="S1568" s="99"/>
      <c r="T1568" s="99"/>
      <c r="U1568" s="99"/>
      <c r="V1568" s="99"/>
      <c r="W1568" s="99"/>
      <c r="X1568" s="99"/>
      <c r="Y1568" s="99"/>
      <c r="Z1568" s="99"/>
      <c r="AA1568" s="99"/>
      <c r="AB1568" s="99"/>
      <c r="AC1568" s="99"/>
      <c r="AD1568" s="99"/>
      <c r="AE1568" s="99"/>
      <c r="AF1568" s="99"/>
      <c r="AG1568" s="99"/>
      <c r="AH1568" s="99"/>
      <c r="AI1568" s="99"/>
      <c r="AJ1568" s="99"/>
      <c r="AK1568" s="99"/>
      <c r="AL1568" s="99"/>
      <c r="AM1568" s="99"/>
      <c r="AN1568" s="99"/>
      <c r="AO1568" s="99"/>
      <c r="AP1568" s="99"/>
      <c r="AQ1568" s="99"/>
      <c r="AR1568" s="99"/>
      <c r="AS1568" s="99"/>
      <c r="AT1568" s="99"/>
      <c r="AU1568" s="99"/>
      <c r="AV1568" s="99"/>
      <c r="AW1568" s="99"/>
      <c r="AX1568" s="99"/>
      <c r="AY1568" s="99"/>
      <c r="AZ1568" s="99"/>
      <c r="BA1568" s="99"/>
      <c r="BB1568" s="99"/>
      <c r="BC1568" s="99"/>
      <c r="BD1568" s="99"/>
      <c r="BE1568" s="99"/>
      <c r="BF1568" s="99"/>
    </row>
    <row r="1569" spans="1:58" x14ac:dyDescent="0.25">
      <c r="A1569" s="24"/>
      <c r="B1569" s="24"/>
      <c r="C1569" s="23"/>
      <c r="D1569" s="42"/>
      <c r="E1569" s="23"/>
      <c r="G1569" s="108"/>
      <c r="H1569" s="108"/>
      <c r="I1569" s="108"/>
      <c r="J1569" s="104"/>
      <c r="K1569" s="99"/>
      <c r="L1569" s="99"/>
      <c r="M1569" s="99"/>
      <c r="N1569" s="99"/>
      <c r="O1569" s="99"/>
      <c r="P1569" s="99"/>
      <c r="Q1569" s="99"/>
      <c r="R1569" s="99"/>
      <c r="S1569" s="99"/>
      <c r="T1569" s="99"/>
      <c r="U1569" s="99"/>
      <c r="V1569" s="99"/>
      <c r="W1569" s="99"/>
      <c r="X1569" s="99"/>
      <c r="Y1569" s="99"/>
      <c r="Z1569" s="99"/>
      <c r="AA1569" s="99"/>
      <c r="AB1569" s="99"/>
      <c r="AC1569" s="99"/>
      <c r="AD1569" s="99"/>
      <c r="AE1569" s="99"/>
      <c r="AF1569" s="99"/>
      <c r="AG1569" s="99"/>
      <c r="AH1569" s="99"/>
      <c r="AI1569" s="99"/>
      <c r="AJ1569" s="99"/>
      <c r="AK1569" s="99"/>
      <c r="AL1569" s="99"/>
      <c r="AM1569" s="99"/>
      <c r="AN1569" s="99"/>
      <c r="AO1569" s="99"/>
      <c r="AP1569" s="99"/>
      <c r="AQ1569" s="99"/>
      <c r="AR1569" s="99"/>
      <c r="AS1569" s="99"/>
      <c r="AT1569" s="99"/>
      <c r="AU1569" s="99"/>
      <c r="AV1569" s="99"/>
      <c r="AW1569" s="99"/>
      <c r="AX1569" s="99"/>
      <c r="AY1569" s="99"/>
      <c r="AZ1569" s="99"/>
      <c r="BA1569" s="99"/>
      <c r="BB1569" s="99"/>
      <c r="BC1569" s="99"/>
      <c r="BD1569" s="99"/>
      <c r="BE1569" s="99"/>
      <c r="BF1569" s="99"/>
    </row>
    <row r="1570" spans="1:58" x14ac:dyDescent="0.25">
      <c r="A1570" s="24"/>
      <c r="B1570" s="24"/>
      <c r="C1570" s="23"/>
      <c r="D1570" s="42"/>
      <c r="E1570" s="23"/>
      <c r="G1570" s="108"/>
      <c r="H1570" s="108"/>
      <c r="I1570" s="108"/>
      <c r="J1570" s="104"/>
      <c r="K1570" s="99"/>
      <c r="L1570" s="99"/>
      <c r="M1570" s="99"/>
      <c r="N1570" s="99"/>
      <c r="O1570" s="99"/>
      <c r="P1570" s="99"/>
      <c r="Q1570" s="99"/>
      <c r="R1570" s="99"/>
      <c r="S1570" s="99"/>
      <c r="T1570" s="99"/>
      <c r="U1570" s="99"/>
      <c r="V1570" s="99"/>
      <c r="W1570" s="99"/>
      <c r="X1570" s="99"/>
      <c r="Y1570" s="99"/>
      <c r="Z1570" s="99"/>
      <c r="AA1570" s="99"/>
      <c r="AB1570" s="99"/>
      <c r="AC1570" s="99"/>
      <c r="AD1570" s="99"/>
      <c r="AE1570" s="99"/>
      <c r="AF1570" s="99"/>
      <c r="AG1570" s="99"/>
      <c r="AH1570" s="99"/>
      <c r="AI1570" s="99"/>
      <c r="AJ1570" s="99"/>
      <c r="AK1570" s="99"/>
      <c r="AL1570" s="99"/>
      <c r="AM1570" s="99"/>
      <c r="AN1570" s="99"/>
      <c r="AO1570" s="99"/>
      <c r="AP1570" s="99"/>
      <c r="AQ1570" s="99"/>
      <c r="AR1570" s="99"/>
      <c r="AS1570" s="99"/>
      <c r="AT1570" s="99"/>
      <c r="AU1570" s="99"/>
      <c r="AV1570" s="99"/>
      <c r="AW1570" s="99"/>
      <c r="AX1570" s="99"/>
      <c r="AY1570" s="99"/>
      <c r="AZ1570" s="99"/>
      <c r="BA1570" s="99"/>
      <c r="BB1570" s="99"/>
      <c r="BC1570" s="99"/>
      <c r="BD1570" s="99"/>
      <c r="BE1570" s="99"/>
      <c r="BF1570" s="99"/>
    </row>
    <row r="1571" spans="1:58" x14ac:dyDescent="0.25">
      <c r="A1571" s="24"/>
      <c r="B1571" s="24"/>
      <c r="C1571" s="23"/>
      <c r="D1571" s="42"/>
      <c r="E1571" s="23"/>
      <c r="G1571" s="108"/>
      <c r="H1571" s="108"/>
      <c r="I1571" s="108"/>
      <c r="J1571" s="104"/>
      <c r="K1571" s="99"/>
      <c r="L1571" s="99"/>
      <c r="M1571" s="99"/>
      <c r="N1571" s="99"/>
      <c r="O1571" s="99"/>
      <c r="P1571" s="99"/>
      <c r="Q1571" s="99"/>
      <c r="R1571" s="99"/>
      <c r="S1571" s="99"/>
      <c r="T1571" s="99"/>
      <c r="U1571" s="99"/>
      <c r="V1571" s="99"/>
      <c r="W1571" s="99"/>
      <c r="X1571" s="99"/>
      <c r="Y1571" s="99"/>
      <c r="Z1571" s="99"/>
      <c r="AA1571" s="99"/>
      <c r="AB1571" s="99"/>
      <c r="AC1571" s="99"/>
      <c r="AD1571" s="99"/>
      <c r="AE1571" s="99"/>
      <c r="AF1571" s="99"/>
      <c r="AG1571" s="99"/>
      <c r="AH1571" s="99"/>
      <c r="AI1571" s="99"/>
      <c r="AJ1571" s="99"/>
      <c r="AK1571" s="99"/>
      <c r="AL1571" s="99"/>
      <c r="AM1571" s="99"/>
      <c r="AN1571" s="99"/>
      <c r="AO1571" s="99"/>
      <c r="AP1571" s="99"/>
      <c r="AQ1571" s="99"/>
      <c r="AR1571" s="99"/>
      <c r="AS1571" s="99"/>
      <c r="AT1571" s="99"/>
      <c r="AU1571" s="99"/>
      <c r="AV1571" s="99"/>
      <c r="AW1571" s="99"/>
      <c r="AX1571" s="99"/>
      <c r="AY1571" s="99"/>
      <c r="AZ1571" s="99"/>
      <c r="BA1571" s="99"/>
      <c r="BB1571" s="99"/>
      <c r="BC1571" s="99"/>
      <c r="BD1571" s="99"/>
      <c r="BE1571" s="99"/>
      <c r="BF1571" s="99"/>
    </row>
    <row r="1572" spans="1:58" x14ac:dyDescent="0.25">
      <c r="A1572" s="24"/>
      <c r="B1572" s="24"/>
      <c r="C1572" s="23"/>
      <c r="D1572" s="42"/>
      <c r="E1572" s="23"/>
      <c r="G1572" s="108"/>
      <c r="H1572" s="108"/>
      <c r="I1572" s="108"/>
      <c r="J1572" s="104"/>
      <c r="K1572" s="99"/>
      <c r="L1572" s="99"/>
      <c r="M1572" s="99"/>
      <c r="N1572" s="99"/>
      <c r="O1572" s="99"/>
      <c r="P1572" s="99"/>
      <c r="Q1572" s="99"/>
      <c r="R1572" s="99"/>
      <c r="S1572" s="99"/>
      <c r="T1572" s="99"/>
      <c r="U1572" s="99"/>
      <c r="V1572" s="99"/>
      <c r="W1572" s="99"/>
      <c r="X1572" s="99"/>
      <c r="Y1572" s="99"/>
      <c r="Z1572" s="99"/>
      <c r="AA1572" s="99"/>
      <c r="AB1572" s="99"/>
      <c r="AC1572" s="99"/>
      <c r="AD1572" s="99"/>
      <c r="AE1572" s="99"/>
      <c r="AF1572" s="99"/>
      <c r="AG1572" s="99"/>
      <c r="AH1572" s="99"/>
      <c r="AI1572" s="99"/>
      <c r="AJ1572" s="99"/>
      <c r="AK1572" s="99"/>
      <c r="AL1572" s="99"/>
      <c r="AM1572" s="99"/>
      <c r="AN1572" s="99"/>
      <c r="AO1572" s="99"/>
      <c r="AP1572" s="99"/>
      <c r="AQ1572" s="99"/>
      <c r="AR1572" s="99"/>
      <c r="AS1572" s="99"/>
      <c r="AT1572" s="99"/>
      <c r="AU1572" s="99"/>
      <c r="AV1572" s="99"/>
      <c r="AW1572" s="99"/>
      <c r="AX1572" s="99"/>
      <c r="AY1572" s="99"/>
      <c r="AZ1572" s="99"/>
      <c r="BA1572" s="99"/>
      <c r="BB1572" s="99"/>
      <c r="BC1572" s="99"/>
      <c r="BD1572" s="99"/>
      <c r="BE1572" s="99"/>
      <c r="BF1572" s="99"/>
    </row>
    <row r="1573" spans="1:58" x14ac:dyDescent="0.25">
      <c r="A1573" s="24"/>
      <c r="B1573" s="24"/>
      <c r="C1573" s="23"/>
      <c r="D1573" s="42"/>
      <c r="E1573" s="23"/>
      <c r="G1573" s="108"/>
      <c r="H1573" s="108"/>
      <c r="I1573" s="108"/>
      <c r="J1573" s="104"/>
      <c r="K1573" s="99"/>
      <c r="L1573" s="99"/>
      <c r="M1573" s="99"/>
      <c r="N1573" s="99"/>
      <c r="O1573" s="99"/>
      <c r="P1573" s="99"/>
      <c r="Q1573" s="99"/>
      <c r="R1573" s="99"/>
      <c r="S1573" s="99"/>
      <c r="T1573" s="99"/>
      <c r="U1573" s="99"/>
      <c r="V1573" s="99"/>
      <c r="W1573" s="99"/>
      <c r="X1573" s="99"/>
      <c r="Y1573" s="99"/>
      <c r="Z1573" s="99"/>
      <c r="AA1573" s="99"/>
      <c r="AB1573" s="99"/>
      <c r="AC1573" s="99"/>
      <c r="AD1573" s="99"/>
      <c r="AE1573" s="99"/>
      <c r="AF1573" s="99"/>
      <c r="AG1573" s="99"/>
      <c r="AH1573" s="99"/>
      <c r="AI1573" s="99"/>
      <c r="AJ1573" s="99"/>
      <c r="AK1573" s="99"/>
      <c r="AL1573" s="99"/>
      <c r="AM1573" s="99"/>
      <c r="AN1573" s="99"/>
      <c r="AO1573" s="99"/>
      <c r="AP1573" s="99"/>
      <c r="AQ1573" s="99"/>
      <c r="AR1573" s="99"/>
      <c r="AS1573" s="99"/>
      <c r="AT1573" s="99"/>
      <c r="AU1573" s="99"/>
      <c r="AV1573" s="99"/>
      <c r="AW1573" s="99"/>
      <c r="AX1573" s="99"/>
      <c r="AY1573" s="99"/>
      <c r="AZ1573" s="99"/>
      <c r="BA1573" s="99"/>
      <c r="BB1573" s="99"/>
      <c r="BC1573" s="99"/>
      <c r="BD1573" s="99"/>
      <c r="BE1573" s="99"/>
      <c r="BF1573" s="99"/>
    </row>
    <row r="1574" spans="1:58" x14ac:dyDescent="0.25">
      <c r="A1574" s="24"/>
      <c r="B1574" s="24"/>
      <c r="C1574" s="23"/>
      <c r="D1574" s="42"/>
      <c r="E1574" s="23"/>
      <c r="G1574" s="108"/>
      <c r="H1574" s="108"/>
      <c r="I1574" s="108"/>
      <c r="J1574" s="104"/>
      <c r="K1574" s="99"/>
      <c r="L1574" s="99"/>
      <c r="M1574" s="99"/>
      <c r="N1574" s="99"/>
      <c r="O1574" s="99"/>
      <c r="P1574" s="99"/>
      <c r="Q1574" s="99"/>
      <c r="R1574" s="99"/>
      <c r="S1574" s="99"/>
      <c r="T1574" s="99"/>
      <c r="U1574" s="99"/>
      <c r="V1574" s="99"/>
      <c r="W1574" s="99"/>
      <c r="X1574" s="99"/>
      <c r="Y1574" s="99"/>
      <c r="Z1574" s="99"/>
      <c r="AA1574" s="99"/>
      <c r="AB1574" s="99"/>
      <c r="AC1574" s="99"/>
      <c r="AD1574" s="99"/>
      <c r="AE1574" s="99"/>
      <c r="AF1574" s="99"/>
      <c r="AG1574" s="99"/>
      <c r="AH1574" s="99"/>
      <c r="AI1574" s="99"/>
      <c r="AJ1574" s="99"/>
      <c r="AK1574" s="99"/>
      <c r="AL1574" s="99"/>
      <c r="AM1574" s="99"/>
      <c r="AN1574" s="99"/>
      <c r="AO1574" s="99"/>
      <c r="AP1574" s="99"/>
      <c r="AQ1574" s="99"/>
      <c r="AR1574" s="99"/>
      <c r="AS1574" s="99"/>
      <c r="AT1574" s="99"/>
      <c r="AU1574" s="99"/>
      <c r="AV1574" s="99"/>
      <c r="AW1574" s="99"/>
      <c r="AX1574" s="99"/>
      <c r="AY1574" s="99"/>
      <c r="AZ1574" s="99"/>
      <c r="BA1574" s="99"/>
      <c r="BB1574" s="99"/>
      <c r="BC1574" s="99"/>
      <c r="BD1574" s="99"/>
      <c r="BE1574" s="99"/>
      <c r="BF1574" s="99"/>
    </row>
    <row r="1575" spans="1:58" x14ac:dyDescent="0.25">
      <c r="A1575" s="24"/>
      <c r="B1575" s="24"/>
      <c r="C1575" s="23"/>
      <c r="D1575" s="42"/>
      <c r="E1575" s="23"/>
      <c r="G1575" s="108"/>
      <c r="H1575" s="108"/>
      <c r="I1575" s="108"/>
      <c r="J1575" s="104"/>
      <c r="K1575" s="99"/>
      <c r="L1575" s="99"/>
      <c r="M1575" s="99"/>
      <c r="N1575" s="99"/>
      <c r="O1575" s="99"/>
      <c r="P1575" s="99"/>
      <c r="Q1575" s="99"/>
      <c r="R1575" s="99"/>
      <c r="S1575" s="99"/>
      <c r="T1575" s="99"/>
      <c r="U1575" s="99"/>
      <c r="V1575" s="99"/>
      <c r="W1575" s="99"/>
      <c r="X1575" s="99"/>
      <c r="Y1575" s="99"/>
      <c r="Z1575" s="99"/>
      <c r="AA1575" s="99"/>
      <c r="AB1575" s="99"/>
      <c r="AC1575" s="99"/>
      <c r="AD1575" s="99"/>
      <c r="AE1575" s="99"/>
      <c r="AF1575" s="99"/>
      <c r="AG1575" s="99"/>
      <c r="AH1575" s="99"/>
      <c r="AI1575" s="99"/>
      <c r="AJ1575" s="99"/>
      <c r="AK1575" s="99"/>
      <c r="AL1575" s="99"/>
      <c r="AM1575" s="99"/>
      <c r="AN1575" s="99"/>
      <c r="AO1575" s="99"/>
      <c r="AP1575" s="99"/>
      <c r="AQ1575" s="99"/>
      <c r="AR1575" s="99"/>
      <c r="AS1575" s="99"/>
      <c r="AT1575" s="99"/>
      <c r="AU1575" s="99"/>
      <c r="AV1575" s="99"/>
      <c r="AW1575" s="99"/>
      <c r="AX1575" s="99"/>
      <c r="AY1575" s="99"/>
      <c r="AZ1575" s="99"/>
      <c r="BA1575" s="99"/>
      <c r="BB1575" s="99"/>
      <c r="BC1575" s="99"/>
      <c r="BD1575" s="99"/>
      <c r="BE1575" s="99"/>
      <c r="BF1575" s="99"/>
    </row>
    <row r="1576" spans="1:58" x14ac:dyDescent="0.25">
      <c r="A1576" s="24"/>
      <c r="B1576" s="24"/>
      <c r="C1576" s="23"/>
      <c r="D1576" s="42"/>
      <c r="E1576" s="23"/>
      <c r="G1576" s="108"/>
      <c r="H1576" s="108"/>
      <c r="I1576" s="108"/>
      <c r="J1576" s="104"/>
      <c r="K1576" s="99"/>
      <c r="L1576" s="99"/>
      <c r="M1576" s="99"/>
      <c r="N1576" s="99"/>
      <c r="O1576" s="99"/>
      <c r="P1576" s="99"/>
      <c r="Q1576" s="99"/>
      <c r="R1576" s="99"/>
      <c r="S1576" s="99"/>
      <c r="T1576" s="99"/>
      <c r="U1576" s="99"/>
      <c r="V1576" s="99"/>
      <c r="W1576" s="99"/>
      <c r="X1576" s="99"/>
      <c r="Y1576" s="99"/>
      <c r="Z1576" s="99"/>
      <c r="AA1576" s="99"/>
      <c r="AB1576" s="99"/>
      <c r="AC1576" s="99"/>
      <c r="AD1576" s="99"/>
      <c r="AE1576" s="99"/>
      <c r="AF1576" s="99"/>
      <c r="AG1576" s="99"/>
      <c r="AH1576" s="99"/>
      <c r="AI1576" s="99"/>
      <c r="AJ1576" s="99"/>
      <c r="AK1576" s="99"/>
      <c r="AL1576" s="99"/>
      <c r="AM1576" s="99"/>
      <c r="AN1576" s="99"/>
      <c r="AO1576" s="99"/>
      <c r="AP1576" s="99"/>
      <c r="AQ1576" s="99"/>
      <c r="AR1576" s="99"/>
      <c r="AS1576" s="99"/>
      <c r="AT1576" s="99"/>
      <c r="AU1576" s="99"/>
      <c r="AV1576" s="99"/>
      <c r="AW1576" s="99"/>
      <c r="AX1576" s="99"/>
      <c r="AY1576" s="99"/>
      <c r="AZ1576" s="99"/>
      <c r="BA1576" s="99"/>
      <c r="BB1576" s="99"/>
      <c r="BC1576" s="99"/>
      <c r="BD1576" s="99"/>
      <c r="BE1576" s="99"/>
      <c r="BF1576" s="99"/>
    </row>
    <row r="1577" spans="1:58" x14ac:dyDescent="0.25">
      <c r="A1577" s="24"/>
      <c r="B1577" s="24"/>
      <c r="C1577" s="23"/>
      <c r="D1577" s="42"/>
      <c r="E1577" s="23"/>
      <c r="G1577" s="108"/>
      <c r="H1577" s="108"/>
      <c r="I1577" s="108"/>
      <c r="J1577" s="104"/>
      <c r="K1577" s="99"/>
      <c r="L1577" s="99"/>
      <c r="M1577" s="99"/>
      <c r="N1577" s="99"/>
      <c r="O1577" s="99"/>
      <c r="P1577" s="99"/>
      <c r="Q1577" s="99"/>
      <c r="R1577" s="99"/>
      <c r="S1577" s="99"/>
      <c r="T1577" s="99"/>
      <c r="U1577" s="99"/>
      <c r="V1577" s="99"/>
      <c r="W1577" s="99"/>
      <c r="X1577" s="99"/>
      <c r="Y1577" s="99"/>
      <c r="Z1577" s="99"/>
      <c r="AA1577" s="99"/>
      <c r="AB1577" s="99"/>
      <c r="AC1577" s="99"/>
      <c r="AD1577" s="99"/>
      <c r="AE1577" s="99"/>
      <c r="AF1577" s="99"/>
      <c r="AG1577" s="99"/>
      <c r="AH1577" s="99"/>
      <c r="AI1577" s="99"/>
      <c r="AJ1577" s="99"/>
      <c r="AK1577" s="99"/>
      <c r="AL1577" s="99"/>
      <c r="AM1577" s="99"/>
      <c r="AN1577" s="99"/>
      <c r="AO1577" s="99"/>
      <c r="AP1577" s="99"/>
      <c r="AQ1577" s="99"/>
      <c r="AR1577" s="99"/>
      <c r="AS1577" s="99"/>
      <c r="AT1577" s="99"/>
      <c r="AU1577" s="99"/>
      <c r="AV1577" s="99"/>
      <c r="AW1577" s="99"/>
      <c r="AX1577" s="99"/>
      <c r="AY1577" s="99"/>
      <c r="AZ1577" s="99"/>
      <c r="BA1577" s="99"/>
      <c r="BB1577" s="99"/>
      <c r="BC1577" s="99"/>
      <c r="BD1577" s="99"/>
      <c r="BE1577" s="99"/>
      <c r="BF1577" s="99"/>
    </row>
    <row r="1578" spans="1:58" x14ac:dyDescent="0.25">
      <c r="A1578" s="24"/>
      <c r="B1578" s="24"/>
      <c r="C1578" s="23"/>
      <c r="D1578" s="42"/>
      <c r="E1578" s="23"/>
      <c r="G1578" s="108"/>
      <c r="H1578" s="108"/>
      <c r="I1578" s="108"/>
      <c r="J1578" s="104"/>
      <c r="K1578" s="99"/>
      <c r="L1578" s="99"/>
      <c r="M1578" s="99"/>
      <c r="N1578" s="99"/>
      <c r="O1578" s="99"/>
      <c r="P1578" s="99"/>
      <c r="Q1578" s="99"/>
      <c r="R1578" s="99"/>
      <c r="S1578" s="99"/>
      <c r="T1578" s="99"/>
      <c r="U1578" s="99"/>
      <c r="V1578" s="99"/>
      <c r="W1578" s="99"/>
      <c r="X1578" s="99"/>
      <c r="Y1578" s="99"/>
      <c r="Z1578" s="99"/>
      <c r="AA1578" s="99"/>
      <c r="AB1578" s="99"/>
      <c r="AC1578" s="99"/>
      <c r="AD1578" s="99"/>
      <c r="AE1578" s="99"/>
      <c r="AF1578" s="99"/>
      <c r="AG1578" s="99"/>
      <c r="AH1578" s="99"/>
      <c r="AI1578" s="99"/>
      <c r="AJ1578" s="99"/>
      <c r="AK1578" s="99"/>
      <c r="AL1578" s="99"/>
      <c r="AM1578" s="99"/>
      <c r="AN1578" s="99"/>
      <c r="AO1578" s="99"/>
      <c r="AP1578" s="99"/>
      <c r="AQ1578" s="99"/>
      <c r="AR1578" s="99"/>
      <c r="AS1578" s="99"/>
      <c r="AT1578" s="99"/>
      <c r="AU1578" s="99"/>
      <c r="AV1578" s="99"/>
      <c r="AW1578" s="99"/>
      <c r="AX1578" s="99"/>
      <c r="AY1578" s="99"/>
      <c r="AZ1578" s="99"/>
      <c r="BA1578" s="99"/>
      <c r="BB1578" s="99"/>
      <c r="BC1578" s="99"/>
      <c r="BD1578" s="99"/>
      <c r="BE1578" s="99"/>
      <c r="BF1578" s="99"/>
    </row>
    <row r="1579" spans="1:58" x14ac:dyDescent="0.25">
      <c r="A1579" s="24"/>
      <c r="B1579" s="24"/>
      <c r="C1579" s="23"/>
      <c r="D1579" s="42"/>
      <c r="E1579" s="23"/>
      <c r="G1579" s="108"/>
      <c r="H1579" s="108"/>
      <c r="I1579" s="108"/>
      <c r="J1579" s="104"/>
      <c r="K1579" s="99"/>
      <c r="L1579" s="99"/>
      <c r="M1579" s="99"/>
      <c r="N1579" s="99"/>
      <c r="O1579" s="99"/>
      <c r="P1579" s="99"/>
      <c r="Q1579" s="99"/>
      <c r="R1579" s="99"/>
      <c r="S1579" s="99"/>
      <c r="T1579" s="99"/>
      <c r="U1579" s="99"/>
      <c r="V1579" s="99"/>
      <c r="W1579" s="99"/>
      <c r="X1579" s="99"/>
      <c r="Y1579" s="99"/>
      <c r="Z1579" s="99"/>
      <c r="AA1579" s="99"/>
      <c r="AB1579" s="99"/>
      <c r="AC1579" s="99"/>
      <c r="AD1579" s="99"/>
      <c r="AE1579" s="99"/>
      <c r="AF1579" s="99"/>
      <c r="AG1579" s="99"/>
      <c r="AH1579" s="99"/>
      <c r="AI1579" s="99"/>
      <c r="AJ1579" s="99"/>
      <c r="AK1579" s="99"/>
      <c r="AL1579" s="99"/>
      <c r="AM1579" s="99"/>
      <c r="AN1579" s="99"/>
      <c r="AO1579" s="99"/>
      <c r="AP1579" s="99"/>
      <c r="AQ1579" s="99"/>
      <c r="AR1579" s="99"/>
      <c r="AS1579" s="99"/>
      <c r="AT1579" s="99"/>
      <c r="AU1579" s="99"/>
      <c r="AV1579" s="99"/>
      <c r="AW1579" s="99"/>
      <c r="AX1579" s="99"/>
      <c r="AY1579" s="99"/>
      <c r="AZ1579" s="99"/>
      <c r="BA1579" s="99"/>
      <c r="BB1579" s="99"/>
      <c r="BC1579" s="99"/>
      <c r="BD1579" s="99"/>
      <c r="BE1579" s="99"/>
      <c r="BF1579" s="99"/>
    </row>
    <row r="1580" spans="1:58" x14ac:dyDescent="0.25">
      <c r="A1580" s="24"/>
      <c r="B1580" s="24"/>
      <c r="C1580" s="23"/>
      <c r="D1580" s="42"/>
      <c r="E1580" s="23"/>
      <c r="G1580" s="108"/>
      <c r="H1580" s="108"/>
      <c r="I1580" s="108"/>
      <c r="J1580" s="104"/>
      <c r="K1580" s="99"/>
      <c r="L1580" s="99"/>
      <c r="M1580" s="99"/>
      <c r="N1580" s="99"/>
      <c r="O1580" s="99"/>
      <c r="P1580" s="99"/>
      <c r="Q1580" s="99"/>
      <c r="R1580" s="99"/>
      <c r="S1580" s="99"/>
      <c r="T1580" s="99"/>
      <c r="U1580" s="99"/>
      <c r="V1580" s="99"/>
      <c r="W1580" s="99"/>
      <c r="X1580" s="99"/>
      <c r="Y1580" s="99"/>
      <c r="Z1580" s="99"/>
      <c r="AA1580" s="99"/>
      <c r="AB1580" s="99"/>
      <c r="AC1580" s="99"/>
      <c r="AD1580" s="99"/>
      <c r="AE1580" s="99"/>
      <c r="AF1580" s="99"/>
      <c r="AG1580" s="99"/>
      <c r="AH1580" s="99"/>
      <c r="AI1580" s="99"/>
      <c r="AJ1580" s="99"/>
      <c r="AK1580" s="99"/>
      <c r="AL1580" s="99"/>
      <c r="AM1580" s="99"/>
      <c r="AN1580" s="99"/>
      <c r="AO1580" s="99"/>
      <c r="AP1580" s="99"/>
      <c r="AQ1580" s="99"/>
      <c r="AR1580" s="99"/>
      <c r="AS1580" s="99"/>
      <c r="AT1580" s="99"/>
      <c r="AU1580" s="99"/>
      <c r="AV1580" s="99"/>
      <c r="AW1580" s="99"/>
      <c r="AX1580" s="99"/>
      <c r="AY1580" s="99"/>
      <c r="AZ1580" s="99"/>
      <c r="BA1580" s="99"/>
      <c r="BB1580" s="99"/>
      <c r="BC1580" s="99"/>
      <c r="BD1580" s="99"/>
      <c r="BE1580" s="99"/>
      <c r="BF1580" s="99"/>
    </row>
    <row r="1581" spans="1:58" x14ac:dyDescent="0.25">
      <c r="A1581" s="24"/>
      <c r="B1581" s="24"/>
      <c r="C1581" s="23"/>
      <c r="D1581" s="42"/>
      <c r="E1581" s="23"/>
      <c r="G1581" s="108"/>
      <c r="H1581" s="108"/>
      <c r="I1581" s="108"/>
      <c r="J1581" s="104"/>
      <c r="K1581" s="99"/>
      <c r="L1581" s="99"/>
      <c r="M1581" s="99"/>
      <c r="N1581" s="99"/>
      <c r="O1581" s="99"/>
      <c r="P1581" s="99"/>
      <c r="Q1581" s="99"/>
      <c r="R1581" s="99"/>
      <c r="S1581" s="99"/>
      <c r="T1581" s="99"/>
      <c r="U1581" s="99"/>
      <c r="V1581" s="99"/>
      <c r="W1581" s="99"/>
      <c r="X1581" s="99"/>
      <c r="Y1581" s="99"/>
      <c r="Z1581" s="99"/>
      <c r="AA1581" s="99"/>
      <c r="AB1581" s="99"/>
      <c r="AC1581" s="99"/>
      <c r="AD1581" s="99"/>
      <c r="AE1581" s="99"/>
      <c r="AF1581" s="99"/>
      <c r="AG1581" s="99"/>
      <c r="AH1581" s="99"/>
      <c r="AI1581" s="99"/>
      <c r="AJ1581" s="99"/>
      <c r="AK1581" s="99"/>
      <c r="AL1581" s="99"/>
      <c r="AM1581" s="99"/>
      <c r="AN1581" s="99"/>
      <c r="AO1581" s="99"/>
      <c r="AP1581" s="99"/>
      <c r="AQ1581" s="99"/>
      <c r="AR1581" s="99"/>
      <c r="AS1581" s="99"/>
      <c r="AT1581" s="99"/>
      <c r="AU1581" s="99"/>
      <c r="AV1581" s="99"/>
      <c r="AW1581" s="99"/>
      <c r="AX1581" s="99"/>
      <c r="AY1581" s="99"/>
      <c r="AZ1581" s="99"/>
      <c r="BA1581" s="99"/>
      <c r="BB1581" s="99"/>
      <c r="BC1581" s="99"/>
      <c r="BD1581" s="99"/>
      <c r="BE1581" s="99"/>
      <c r="BF1581" s="99"/>
    </row>
    <row r="1582" spans="1:58" x14ac:dyDescent="0.25">
      <c r="A1582" s="24"/>
      <c r="B1582" s="24"/>
      <c r="C1582" s="23"/>
      <c r="D1582" s="42"/>
      <c r="E1582" s="23"/>
      <c r="G1582" s="108"/>
      <c r="H1582" s="108"/>
      <c r="I1582" s="108"/>
      <c r="J1582" s="104"/>
      <c r="K1582" s="99"/>
      <c r="L1582" s="99"/>
      <c r="M1582" s="99"/>
      <c r="N1582" s="99"/>
      <c r="O1582" s="99"/>
      <c r="P1582" s="99"/>
      <c r="Q1582" s="99"/>
      <c r="R1582" s="99"/>
      <c r="S1582" s="99"/>
      <c r="T1582" s="99"/>
      <c r="U1582" s="99"/>
      <c r="V1582" s="99"/>
      <c r="W1582" s="99"/>
      <c r="X1582" s="99"/>
      <c r="Y1582" s="99"/>
      <c r="Z1582" s="99"/>
      <c r="AA1582" s="99"/>
      <c r="AB1582" s="99"/>
      <c r="AC1582" s="99"/>
      <c r="AD1582" s="99"/>
      <c r="AE1582" s="99"/>
      <c r="AF1582" s="99"/>
      <c r="AG1582" s="99"/>
      <c r="AH1582" s="99"/>
      <c r="AI1582" s="99"/>
      <c r="AJ1582" s="99"/>
      <c r="AK1582" s="99"/>
      <c r="AL1582" s="99"/>
      <c r="AM1582" s="99"/>
      <c r="AN1582" s="99"/>
      <c r="AO1582" s="99"/>
      <c r="AP1582" s="99"/>
      <c r="AQ1582" s="99"/>
      <c r="AR1582" s="99"/>
      <c r="AS1582" s="99"/>
      <c r="AT1582" s="99"/>
      <c r="AU1582" s="99"/>
      <c r="AV1582" s="99"/>
      <c r="AW1582" s="99"/>
      <c r="AX1582" s="99"/>
      <c r="AY1582" s="99"/>
      <c r="AZ1582" s="99"/>
      <c r="BA1582" s="99"/>
      <c r="BB1582" s="99"/>
      <c r="BC1582" s="99"/>
      <c r="BD1582" s="99"/>
      <c r="BE1582" s="99"/>
      <c r="BF1582" s="99"/>
    </row>
    <row r="1583" spans="1:58" x14ac:dyDescent="0.25">
      <c r="A1583" s="24"/>
      <c r="B1583" s="24"/>
      <c r="C1583" s="23"/>
      <c r="D1583" s="42"/>
      <c r="E1583" s="23"/>
      <c r="G1583" s="108"/>
      <c r="H1583" s="108"/>
      <c r="I1583" s="108"/>
      <c r="J1583" s="104"/>
      <c r="K1583" s="99"/>
      <c r="L1583" s="99"/>
      <c r="M1583" s="99"/>
      <c r="N1583" s="99"/>
      <c r="O1583" s="99"/>
      <c r="P1583" s="99"/>
      <c r="Q1583" s="99"/>
      <c r="R1583" s="99"/>
      <c r="S1583" s="99"/>
      <c r="T1583" s="99"/>
      <c r="U1583" s="99"/>
      <c r="V1583" s="99"/>
      <c r="W1583" s="99"/>
      <c r="X1583" s="99"/>
      <c r="Y1583" s="99"/>
      <c r="Z1583" s="99"/>
      <c r="AA1583" s="99"/>
      <c r="AB1583" s="99"/>
      <c r="AC1583" s="99"/>
      <c r="AD1583" s="99"/>
      <c r="AE1583" s="99"/>
      <c r="AF1583" s="99"/>
      <c r="AG1583" s="99"/>
      <c r="AH1583" s="99"/>
      <c r="AI1583" s="99"/>
      <c r="AJ1583" s="99"/>
      <c r="AK1583" s="99"/>
      <c r="AL1583" s="99"/>
      <c r="AM1583" s="99"/>
      <c r="AN1583" s="99"/>
      <c r="AO1583" s="99"/>
      <c r="AP1583" s="99"/>
      <c r="AQ1583" s="99"/>
      <c r="AR1583" s="99"/>
      <c r="AS1583" s="99"/>
      <c r="AT1583" s="99"/>
      <c r="AU1583" s="99"/>
      <c r="AV1583" s="99"/>
      <c r="AW1583" s="99"/>
      <c r="AX1583" s="99"/>
      <c r="AY1583" s="99"/>
      <c r="AZ1583" s="99"/>
      <c r="BA1583" s="99"/>
      <c r="BB1583" s="99"/>
      <c r="BC1583" s="99"/>
      <c r="BD1583" s="99"/>
      <c r="BE1583" s="99"/>
      <c r="BF1583" s="99"/>
    </row>
    <row r="1584" spans="1:58" x14ac:dyDescent="0.25">
      <c r="A1584" s="24"/>
      <c r="B1584" s="24"/>
      <c r="C1584" s="23"/>
      <c r="D1584" s="42"/>
      <c r="E1584" s="23"/>
      <c r="G1584" s="108"/>
      <c r="H1584" s="108"/>
      <c r="I1584" s="108"/>
      <c r="J1584" s="104"/>
      <c r="K1584" s="99"/>
      <c r="L1584" s="99"/>
      <c r="M1584" s="99"/>
      <c r="N1584" s="99"/>
      <c r="O1584" s="99"/>
      <c r="P1584" s="99"/>
      <c r="Q1584" s="99"/>
      <c r="R1584" s="99"/>
      <c r="S1584" s="99"/>
      <c r="T1584" s="99"/>
      <c r="U1584" s="99"/>
      <c r="V1584" s="99"/>
      <c r="W1584" s="99"/>
      <c r="X1584" s="99"/>
      <c r="Y1584" s="99"/>
      <c r="Z1584" s="99"/>
      <c r="AA1584" s="99"/>
      <c r="AB1584" s="99"/>
      <c r="AC1584" s="99"/>
      <c r="AD1584" s="99"/>
      <c r="AE1584" s="99"/>
      <c r="AF1584" s="99"/>
      <c r="AG1584" s="99"/>
      <c r="AH1584" s="99"/>
      <c r="AI1584" s="99"/>
      <c r="AJ1584" s="99"/>
      <c r="AK1584" s="99"/>
      <c r="AL1584" s="99"/>
      <c r="AM1584" s="99"/>
      <c r="AN1584" s="99"/>
      <c r="AO1584" s="99"/>
      <c r="AP1584" s="99"/>
      <c r="AQ1584" s="99"/>
      <c r="AR1584" s="99"/>
      <c r="AS1584" s="99"/>
      <c r="AT1584" s="99"/>
      <c r="AU1584" s="99"/>
      <c r="AV1584" s="99"/>
      <c r="AW1584" s="99"/>
      <c r="AX1584" s="99"/>
      <c r="AY1584" s="99"/>
      <c r="AZ1584" s="99"/>
      <c r="BA1584" s="99"/>
      <c r="BB1584" s="99"/>
      <c r="BC1584" s="99"/>
      <c r="BD1584" s="99"/>
      <c r="BE1584" s="99"/>
      <c r="BF1584" s="99"/>
    </row>
    <row r="1585" spans="1:58" x14ac:dyDescent="0.25">
      <c r="A1585" s="24"/>
      <c r="B1585" s="24"/>
      <c r="C1585" s="23"/>
      <c r="D1585" s="42"/>
      <c r="E1585" s="23"/>
      <c r="G1585" s="108"/>
      <c r="H1585" s="108"/>
      <c r="I1585" s="108"/>
      <c r="J1585" s="104"/>
      <c r="K1585" s="99"/>
      <c r="L1585" s="99"/>
      <c r="M1585" s="99"/>
      <c r="N1585" s="99"/>
      <c r="O1585" s="99"/>
      <c r="P1585" s="99"/>
      <c r="Q1585" s="99"/>
      <c r="R1585" s="99"/>
      <c r="S1585" s="99"/>
      <c r="T1585" s="99"/>
      <c r="U1585" s="99"/>
      <c r="V1585" s="99"/>
      <c r="W1585" s="99"/>
      <c r="X1585" s="99"/>
      <c r="Y1585" s="99"/>
      <c r="Z1585" s="99"/>
      <c r="AA1585" s="99"/>
      <c r="AB1585" s="99"/>
      <c r="AC1585" s="99"/>
      <c r="AD1585" s="99"/>
      <c r="AE1585" s="99"/>
      <c r="AF1585" s="99"/>
      <c r="AG1585" s="99"/>
      <c r="AH1585" s="99"/>
      <c r="AI1585" s="99"/>
      <c r="AJ1585" s="99"/>
      <c r="AK1585" s="99"/>
      <c r="AL1585" s="99"/>
      <c r="AM1585" s="99"/>
      <c r="AN1585" s="99"/>
      <c r="AO1585" s="99"/>
      <c r="AP1585" s="99"/>
      <c r="AQ1585" s="99"/>
      <c r="AR1585" s="99"/>
      <c r="AS1585" s="99"/>
      <c r="AT1585" s="99"/>
      <c r="AU1585" s="99"/>
      <c r="AV1585" s="99"/>
      <c r="AW1585" s="99"/>
      <c r="AX1585" s="99"/>
      <c r="AY1585" s="99"/>
      <c r="AZ1585" s="99"/>
      <c r="BA1585" s="99"/>
      <c r="BB1585" s="99"/>
      <c r="BC1585" s="99"/>
      <c r="BD1585" s="99"/>
      <c r="BE1585" s="99"/>
      <c r="BF1585" s="99"/>
    </row>
    <row r="1586" spans="1:58" x14ac:dyDescent="0.25">
      <c r="A1586" s="24"/>
      <c r="B1586" s="24"/>
      <c r="C1586" s="23"/>
      <c r="D1586" s="42"/>
      <c r="E1586" s="23"/>
      <c r="G1586" s="108"/>
      <c r="H1586" s="108"/>
      <c r="I1586" s="108"/>
      <c r="J1586" s="104"/>
      <c r="K1586" s="99"/>
      <c r="L1586" s="99"/>
      <c r="M1586" s="99"/>
      <c r="N1586" s="99"/>
      <c r="O1586" s="99"/>
      <c r="P1586" s="99"/>
      <c r="Q1586" s="99"/>
      <c r="R1586" s="99"/>
      <c r="S1586" s="99"/>
      <c r="T1586" s="99"/>
      <c r="U1586" s="99"/>
      <c r="V1586" s="99"/>
      <c r="W1586" s="99"/>
      <c r="X1586" s="99"/>
      <c r="Y1586" s="99"/>
      <c r="Z1586" s="99"/>
      <c r="AA1586" s="99"/>
      <c r="AB1586" s="99"/>
      <c r="AC1586" s="99"/>
      <c r="AD1586" s="99"/>
      <c r="AE1586" s="99"/>
      <c r="AF1586" s="99"/>
      <c r="AG1586" s="99"/>
      <c r="AH1586" s="99"/>
      <c r="AI1586" s="99"/>
      <c r="AJ1586" s="99"/>
      <c r="AK1586" s="99"/>
      <c r="AL1586" s="99"/>
      <c r="AM1586" s="99"/>
      <c r="AN1586" s="99"/>
      <c r="AO1586" s="99"/>
      <c r="AP1586" s="99"/>
      <c r="AQ1586" s="99"/>
      <c r="AR1586" s="99"/>
      <c r="AS1586" s="99"/>
      <c r="AT1586" s="99"/>
      <c r="AU1586" s="99"/>
      <c r="AV1586" s="99"/>
      <c r="AW1586" s="99"/>
      <c r="AX1586" s="99"/>
      <c r="AY1586" s="99"/>
      <c r="AZ1586" s="99"/>
      <c r="BA1586" s="99"/>
      <c r="BB1586" s="99"/>
      <c r="BC1586" s="99"/>
      <c r="BD1586" s="99"/>
      <c r="BE1586" s="99"/>
      <c r="BF1586" s="99"/>
    </row>
    <row r="1587" spans="1:58" x14ac:dyDescent="0.25">
      <c r="A1587" s="24"/>
      <c r="B1587" s="24"/>
      <c r="C1587" s="23"/>
      <c r="D1587" s="42"/>
      <c r="E1587" s="23"/>
      <c r="G1587" s="108"/>
      <c r="H1587" s="108"/>
      <c r="I1587" s="108"/>
      <c r="J1587" s="104"/>
      <c r="K1587" s="99"/>
      <c r="L1587" s="99"/>
      <c r="M1587" s="99"/>
      <c r="N1587" s="99"/>
      <c r="O1587" s="99"/>
      <c r="P1587" s="99"/>
      <c r="Q1587" s="99"/>
      <c r="R1587" s="99"/>
      <c r="S1587" s="99"/>
      <c r="T1587" s="99"/>
      <c r="U1587" s="99"/>
      <c r="V1587" s="99"/>
      <c r="W1587" s="99"/>
      <c r="X1587" s="99"/>
      <c r="Y1587" s="99"/>
      <c r="Z1587" s="99"/>
      <c r="AA1587" s="99"/>
      <c r="AB1587" s="99"/>
      <c r="AC1587" s="99"/>
      <c r="AD1587" s="99"/>
      <c r="AE1587" s="99"/>
      <c r="AF1587" s="99"/>
      <c r="AG1587" s="99"/>
      <c r="AH1587" s="99"/>
      <c r="AI1587" s="99"/>
      <c r="AJ1587" s="99"/>
      <c r="AK1587" s="99"/>
      <c r="AL1587" s="99"/>
      <c r="AM1587" s="99"/>
      <c r="AN1587" s="99"/>
      <c r="AO1587" s="99"/>
      <c r="AP1587" s="99"/>
      <c r="AQ1587" s="99"/>
      <c r="AR1587" s="99"/>
      <c r="AS1587" s="99"/>
      <c r="AT1587" s="99"/>
      <c r="AU1587" s="99"/>
      <c r="AV1587" s="99"/>
      <c r="AW1587" s="99"/>
      <c r="AX1587" s="99"/>
      <c r="AY1587" s="99"/>
      <c r="AZ1587" s="99"/>
      <c r="BA1587" s="99"/>
      <c r="BB1587" s="99"/>
      <c r="BC1587" s="99"/>
      <c r="BD1587" s="99"/>
      <c r="BE1587" s="99"/>
      <c r="BF1587" s="99"/>
    </row>
    <row r="1588" spans="1:58" x14ac:dyDescent="0.25">
      <c r="A1588" s="24"/>
      <c r="B1588" s="24"/>
      <c r="C1588" s="23"/>
      <c r="D1588" s="42"/>
      <c r="E1588" s="23"/>
      <c r="G1588" s="108"/>
      <c r="H1588" s="108"/>
      <c r="I1588" s="108"/>
      <c r="J1588" s="104"/>
      <c r="K1588" s="99"/>
      <c r="L1588" s="99"/>
      <c r="M1588" s="99"/>
      <c r="N1588" s="99"/>
      <c r="O1588" s="99"/>
      <c r="P1588" s="99"/>
      <c r="Q1588" s="99"/>
      <c r="R1588" s="99"/>
      <c r="S1588" s="99"/>
      <c r="T1588" s="99"/>
      <c r="U1588" s="99"/>
      <c r="V1588" s="99"/>
      <c r="W1588" s="99"/>
      <c r="X1588" s="99"/>
      <c r="Y1588" s="99"/>
      <c r="Z1588" s="99"/>
      <c r="AA1588" s="99"/>
      <c r="AB1588" s="99"/>
      <c r="AC1588" s="99"/>
      <c r="AD1588" s="99"/>
      <c r="AE1588" s="99"/>
      <c r="AF1588" s="99"/>
      <c r="AG1588" s="99"/>
      <c r="AH1588" s="99"/>
      <c r="AI1588" s="99"/>
      <c r="AJ1588" s="99"/>
      <c r="AK1588" s="99"/>
      <c r="AL1588" s="99"/>
      <c r="AM1588" s="99"/>
      <c r="AN1588" s="99"/>
      <c r="AO1588" s="99"/>
      <c r="AP1588" s="99"/>
      <c r="AQ1588" s="99"/>
      <c r="AR1588" s="99"/>
      <c r="AS1588" s="99"/>
      <c r="AT1588" s="99"/>
      <c r="AU1588" s="99"/>
      <c r="AV1588" s="99"/>
      <c r="AW1588" s="99"/>
      <c r="AX1588" s="99"/>
      <c r="AY1588" s="99"/>
      <c r="AZ1588" s="99"/>
      <c r="BA1588" s="99"/>
      <c r="BB1588" s="99"/>
      <c r="BC1588" s="99"/>
      <c r="BD1588" s="99"/>
      <c r="BE1588" s="99"/>
      <c r="BF1588" s="99"/>
    </row>
    <row r="1589" spans="1:58" x14ac:dyDescent="0.25">
      <c r="A1589" s="24"/>
      <c r="B1589" s="24"/>
      <c r="C1589" s="23"/>
      <c r="D1589" s="42"/>
      <c r="E1589" s="23"/>
      <c r="G1589" s="108"/>
      <c r="H1589" s="108"/>
      <c r="I1589" s="108"/>
      <c r="J1589" s="104"/>
      <c r="K1589" s="99"/>
      <c r="L1589" s="99"/>
      <c r="M1589" s="99"/>
      <c r="N1589" s="99"/>
      <c r="O1589" s="99"/>
      <c r="P1589" s="99"/>
      <c r="Q1589" s="99"/>
      <c r="R1589" s="99"/>
      <c r="S1589" s="99"/>
      <c r="T1589" s="99"/>
      <c r="U1589" s="99"/>
      <c r="V1589" s="99"/>
      <c r="W1589" s="99"/>
      <c r="X1589" s="99"/>
      <c r="Y1589" s="99"/>
      <c r="Z1589" s="99"/>
      <c r="AA1589" s="99"/>
      <c r="AB1589" s="99"/>
      <c r="AC1589" s="99"/>
      <c r="AD1589" s="99"/>
      <c r="AE1589" s="99"/>
      <c r="AF1589" s="99"/>
      <c r="AG1589" s="99"/>
      <c r="AH1589" s="99"/>
      <c r="AI1589" s="99"/>
      <c r="AJ1589" s="99"/>
      <c r="AK1589" s="99"/>
      <c r="AL1589" s="99"/>
      <c r="AM1589" s="99"/>
      <c r="AN1589" s="99"/>
      <c r="AO1589" s="99"/>
      <c r="AP1589" s="99"/>
      <c r="AQ1589" s="99"/>
      <c r="AR1589" s="99"/>
      <c r="AS1589" s="99"/>
      <c r="AT1589" s="99"/>
      <c r="AU1589" s="99"/>
      <c r="AV1589" s="99"/>
      <c r="AW1589" s="99"/>
      <c r="AX1589" s="99"/>
      <c r="AY1589" s="99"/>
      <c r="AZ1589" s="99"/>
      <c r="BA1589" s="99"/>
      <c r="BB1589" s="99"/>
      <c r="BC1589" s="99"/>
      <c r="BD1589" s="99"/>
      <c r="BE1589" s="99"/>
      <c r="BF1589" s="99"/>
    </row>
    <row r="1590" spans="1:58" x14ac:dyDescent="0.25">
      <c r="A1590" s="24"/>
      <c r="B1590" s="24"/>
      <c r="C1590" s="23"/>
      <c r="D1590" s="42"/>
      <c r="E1590" s="23"/>
      <c r="G1590" s="108"/>
      <c r="H1590" s="108"/>
      <c r="I1590" s="108"/>
      <c r="J1590" s="104"/>
      <c r="K1590" s="99"/>
      <c r="L1590" s="99"/>
      <c r="M1590" s="99"/>
      <c r="N1590" s="99"/>
      <c r="O1590" s="99"/>
      <c r="P1590" s="99"/>
      <c r="Q1590" s="99"/>
      <c r="R1590" s="99"/>
      <c r="S1590" s="99"/>
      <c r="T1590" s="99"/>
      <c r="U1590" s="99"/>
      <c r="V1590" s="99"/>
      <c r="W1590" s="99"/>
      <c r="X1590" s="99"/>
      <c r="Y1590" s="99"/>
      <c r="Z1590" s="99"/>
      <c r="AA1590" s="99"/>
      <c r="AB1590" s="99"/>
      <c r="AC1590" s="99"/>
      <c r="AD1590" s="99"/>
      <c r="AE1590" s="99"/>
      <c r="AF1590" s="99"/>
      <c r="AG1590" s="99"/>
      <c r="AH1590" s="99"/>
      <c r="AI1590" s="99"/>
      <c r="AJ1590" s="99"/>
      <c r="AK1590" s="99"/>
      <c r="AL1590" s="99"/>
      <c r="AM1590" s="99"/>
      <c r="AN1590" s="99"/>
      <c r="AO1590" s="99"/>
      <c r="AP1590" s="99"/>
      <c r="AQ1590" s="99"/>
      <c r="AR1590" s="99"/>
      <c r="AS1590" s="99"/>
      <c r="AT1590" s="99"/>
      <c r="AU1590" s="99"/>
      <c r="AV1590" s="99"/>
      <c r="AW1590" s="99"/>
      <c r="AX1590" s="99"/>
      <c r="AY1590" s="99"/>
      <c r="AZ1590" s="99"/>
      <c r="BA1590" s="99"/>
      <c r="BB1590" s="99"/>
      <c r="BC1590" s="99"/>
      <c r="BD1590" s="99"/>
      <c r="BE1590" s="99"/>
      <c r="BF1590" s="99"/>
    </row>
    <row r="1591" spans="1:58" x14ac:dyDescent="0.25">
      <c r="A1591" s="24"/>
      <c r="B1591" s="24"/>
      <c r="C1591" s="23"/>
      <c r="D1591" s="42"/>
      <c r="E1591" s="23"/>
      <c r="G1591" s="108"/>
      <c r="H1591" s="108"/>
      <c r="I1591" s="108"/>
      <c r="J1591" s="104"/>
      <c r="K1591" s="99"/>
      <c r="L1591" s="99"/>
      <c r="M1591" s="99"/>
      <c r="N1591" s="99"/>
      <c r="O1591" s="99"/>
      <c r="P1591" s="99"/>
      <c r="Q1591" s="99"/>
      <c r="R1591" s="99"/>
      <c r="S1591" s="99"/>
      <c r="T1591" s="99"/>
      <c r="U1591" s="99"/>
      <c r="V1591" s="99"/>
      <c r="W1591" s="99"/>
      <c r="X1591" s="99"/>
      <c r="Y1591" s="99"/>
      <c r="Z1591" s="99"/>
      <c r="AA1591" s="99"/>
      <c r="AB1591" s="99"/>
      <c r="AC1591" s="99"/>
      <c r="AD1591" s="99"/>
      <c r="AE1591" s="99"/>
      <c r="AF1591" s="99"/>
      <c r="AG1591" s="99"/>
      <c r="AH1591" s="99"/>
      <c r="AI1591" s="99"/>
      <c r="AJ1591" s="99"/>
      <c r="AK1591" s="99"/>
      <c r="AL1591" s="99"/>
      <c r="AM1591" s="99"/>
      <c r="AN1591" s="99"/>
      <c r="AO1591" s="99"/>
      <c r="AP1591" s="99"/>
      <c r="AQ1591" s="99"/>
      <c r="AR1591" s="99"/>
      <c r="AS1591" s="99"/>
      <c r="AT1591" s="99"/>
      <c r="AU1591" s="99"/>
      <c r="AV1591" s="99"/>
      <c r="AW1591" s="99"/>
      <c r="AX1591" s="99"/>
      <c r="AY1591" s="99"/>
      <c r="AZ1591" s="99"/>
      <c r="BA1591" s="99"/>
      <c r="BB1591" s="99"/>
      <c r="BC1591" s="99"/>
      <c r="BD1591" s="99"/>
      <c r="BE1591" s="99"/>
      <c r="BF1591" s="99"/>
    </row>
    <row r="1592" spans="1:58" x14ac:dyDescent="0.25">
      <c r="A1592" s="24"/>
      <c r="B1592" s="24"/>
      <c r="C1592" s="23"/>
      <c r="D1592" s="42"/>
      <c r="E1592" s="23"/>
      <c r="G1592" s="108"/>
      <c r="H1592" s="108"/>
      <c r="I1592" s="108"/>
      <c r="J1592" s="104"/>
      <c r="K1592" s="99"/>
      <c r="L1592" s="99"/>
      <c r="M1592" s="99"/>
      <c r="N1592" s="99"/>
      <c r="O1592" s="99"/>
      <c r="P1592" s="99"/>
      <c r="Q1592" s="99"/>
      <c r="R1592" s="99"/>
      <c r="S1592" s="99"/>
      <c r="T1592" s="99"/>
      <c r="U1592" s="99"/>
      <c r="V1592" s="99"/>
      <c r="W1592" s="99"/>
      <c r="X1592" s="99"/>
      <c r="Y1592" s="99"/>
      <c r="Z1592" s="99"/>
      <c r="AA1592" s="99"/>
      <c r="AB1592" s="99"/>
      <c r="AC1592" s="99"/>
      <c r="AD1592" s="99"/>
      <c r="AE1592" s="99"/>
      <c r="AF1592" s="99"/>
      <c r="AG1592" s="99"/>
      <c r="AH1592" s="99"/>
      <c r="AI1592" s="99"/>
      <c r="AJ1592" s="99"/>
      <c r="AK1592" s="99"/>
      <c r="AL1592" s="99"/>
      <c r="AM1592" s="99"/>
      <c r="AN1592" s="99"/>
      <c r="AO1592" s="99"/>
      <c r="AP1592" s="99"/>
      <c r="AQ1592" s="99"/>
      <c r="AR1592" s="99"/>
      <c r="AS1592" s="99"/>
      <c r="AT1592" s="99"/>
      <c r="AU1592" s="99"/>
      <c r="AV1592" s="99"/>
      <c r="AW1592" s="99"/>
      <c r="AX1592" s="99"/>
      <c r="AY1592" s="99"/>
      <c r="AZ1592" s="99"/>
      <c r="BA1592" s="99"/>
      <c r="BB1592" s="99"/>
      <c r="BC1592" s="99"/>
      <c r="BD1592" s="99"/>
      <c r="BE1592" s="99"/>
      <c r="BF1592" s="99"/>
    </row>
    <row r="1593" spans="1:58" x14ac:dyDescent="0.25">
      <c r="A1593" s="24"/>
      <c r="B1593" s="24"/>
      <c r="C1593" s="23"/>
      <c r="D1593" s="42"/>
      <c r="E1593" s="23"/>
      <c r="G1593" s="108"/>
      <c r="H1593" s="108"/>
      <c r="I1593" s="108"/>
      <c r="J1593" s="104"/>
      <c r="K1593" s="99"/>
      <c r="L1593" s="99"/>
      <c r="M1593" s="99"/>
      <c r="N1593" s="99"/>
      <c r="O1593" s="99"/>
      <c r="P1593" s="99"/>
      <c r="Q1593" s="99"/>
      <c r="R1593" s="99"/>
      <c r="S1593" s="99"/>
      <c r="T1593" s="99"/>
      <c r="U1593" s="99"/>
      <c r="V1593" s="99"/>
      <c r="W1593" s="99"/>
      <c r="X1593" s="99"/>
      <c r="Y1593" s="99"/>
      <c r="Z1593" s="99"/>
      <c r="AA1593" s="99"/>
      <c r="AB1593" s="99"/>
      <c r="AC1593" s="99"/>
      <c r="AD1593" s="99"/>
      <c r="AE1593" s="99"/>
      <c r="AF1593" s="99"/>
      <c r="AG1593" s="99"/>
      <c r="AH1593" s="99"/>
      <c r="AI1593" s="99"/>
      <c r="AJ1593" s="99"/>
      <c r="AK1593" s="99"/>
      <c r="AL1593" s="99"/>
      <c r="AM1593" s="99"/>
      <c r="AN1593" s="99"/>
      <c r="AO1593" s="99"/>
      <c r="AP1593" s="99"/>
      <c r="AQ1593" s="99"/>
      <c r="AR1593" s="99"/>
      <c r="AS1593" s="99"/>
      <c r="AT1593" s="99"/>
      <c r="AU1593" s="99"/>
      <c r="AV1593" s="99"/>
      <c r="AW1593" s="99"/>
      <c r="AX1593" s="99"/>
      <c r="AY1593" s="99"/>
      <c r="AZ1593" s="99"/>
      <c r="BA1593" s="99"/>
      <c r="BB1593" s="99"/>
      <c r="BC1593" s="99"/>
      <c r="BD1593" s="99"/>
      <c r="BE1593" s="99"/>
      <c r="BF1593" s="99"/>
    </row>
    <row r="1594" spans="1:58" x14ac:dyDescent="0.25">
      <c r="A1594" s="24"/>
      <c r="B1594" s="24"/>
      <c r="C1594" s="23"/>
      <c r="D1594" s="42"/>
      <c r="E1594" s="23"/>
      <c r="G1594" s="108"/>
      <c r="H1594" s="108"/>
      <c r="I1594" s="108"/>
      <c r="J1594" s="104"/>
      <c r="K1594" s="99"/>
      <c r="L1594" s="99"/>
      <c r="M1594" s="99"/>
      <c r="N1594" s="99"/>
      <c r="O1594" s="99"/>
      <c r="P1594" s="99"/>
      <c r="Q1594" s="99"/>
      <c r="R1594" s="99"/>
      <c r="S1594" s="99"/>
      <c r="T1594" s="99"/>
      <c r="U1594" s="99"/>
      <c r="V1594" s="99"/>
      <c r="W1594" s="99"/>
      <c r="X1594" s="99"/>
      <c r="Y1594" s="99"/>
      <c r="Z1594" s="99"/>
      <c r="AA1594" s="99"/>
      <c r="AB1594" s="99"/>
      <c r="AC1594" s="99"/>
      <c r="AD1594" s="99"/>
      <c r="AE1594" s="99"/>
      <c r="AF1594" s="99"/>
      <c r="AG1594" s="99"/>
      <c r="AH1594" s="99"/>
      <c r="AI1594" s="99"/>
      <c r="AJ1594" s="99"/>
      <c r="AK1594" s="99"/>
      <c r="AL1594" s="99"/>
      <c r="AM1594" s="99"/>
      <c r="AN1594" s="99"/>
      <c r="AO1594" s="99"/>
      <c r="AP1594" s="99"/>
      <c r="AQ1594" s="99"/>
      <c r="AR1594" s="99"/>
      <c r="AS1594" s="99"/>
      <c r="AT1594" s="99"/>
      <c r="AU1594" s="99"/>
      <c r="AV1594" s="99"/>
      <c r="AW1594" s="99"/>
      <c r="AX1594" s="99"/>
      <c r="AY1594" s="99"/>
      <c r="AZ1594" s="99"/>
      <c r="BA1594" s="99"/>
      <c r="BB1594" s="99"/>
      <c r="BC1594" s="99"/>
      <c r="BD1594" s="99"/>
      <c r="BE1594" s="99"/>
      <c r="BF1594" s="99"/>
    </row>
    <row r="1595" spans="1:58" x14ac:dyDescent="0.25">
      <c r="A1595" s="24"/>
      <c r="B1595" s="24"/>
      <c r="C1595" s="23"/>
      <c r="D1595" s="42"/>
      <c r="E1595" s="23"/>
      <c r="G1595" s="108"/>
      <c r="H1595" s="108"/>
      <c r="I1595" s="108"/>
      <c r="J1595" s="104"/>
      <c r="K1595" s="99"/>
      <c r="L1595" s="99"/>
      <c r="M1595" s="99"/>
      <c r="N1595" s="99"/>
      <c r="O1595" s="99"/>
      <c r="P1595" s="99"/>
      <c r="Q1595" s="99"/>
      <c r="R1595" s="99"/>
      <c r="S1595" s="99"/>
      <c r="T1595" s="99"/>
      <c r="U1595" s="99"/>
      <c r="V1595" s="99"/>
      <c r="W1595" s="99"/>
      <c r="X1595" s="99"/>
      <c r="Y1595" s="99"/>
      <c r="Z1595" s="99"/>
      <c r="AA1595" s="99"/>
      <c r="AB1595" s="99"/>
      <c r="AC1595" s="99"/>
      <c r="AD1595" s="99"/>
      <c r="AE1595" s="99"/>
      <c r="AF1595" s="99"/>
      <c r="AG1595" s="99"/>
      <c r="AH1595" s="99"/>
      <c r="AI1595" s="99"/>
      <c r="AJ1595" s="99"/>
      <c r="AK1595" s="99"/>
      <c r="AL1595" s="99"/>
      <c r="AM1595" s="99"/>
      <c r="AN1595" s="99"/>
      <c r="AO1595" s="99"/>
      <c r="AP1595" s="99"/>
      <c r="AQ1595" s="99"/>
      <c r="AR1595" s="99"/>
      <c r="AS1595" s="99"/>
      <c r="AT1595" s="99"/>
      <c r="AU1595" s="99"/>
      <c r="AV1595" s="99"/>
      <c r="AW1595" s="99"/>
      <c r="AX1595" s="99"/>
      <c r="AY1595" s="99"/>
      <c r="AZ1595" s="99"/>
      <c r="BA1595" s="99"/>
      <c r="BB1595" s="99"/>
      <c r="BC1595" s="99"/>
      <c r="BD1595" s="99"/>
      <c r="BE1595" s="99"/>
      <c r="BF1595" s="99"/>
    </row>
    <row r="1596" spans="1:58" x14ac:dyDescent="0.25">
      <c r="A1596" s="24"/>
      <c r="B1596" s="24"/>
      <c r="C1596" s="23"/>
      <c r="D1596" s="42"/>
      <c r="E1596" s="23"/>
      <c r="G1596" s="108"/>
      <c r="H1596" s="108"/>
      <c r="I1596" s="108"/>
      <c r="J1596" s="104"/>
      <c r="K1596" s="99"/>
      <c r="L1596" s="99"/>
      <c r="M1596" s="99"/>
      <c r="N1596" s="99"/>
      <c r="O1596" s="99"/>
      <c r="P1596" s="99"/>
      <c r="Q1596" s="99"/>
      <c r="R1596" s="99"/>
      <c r="S1596" s="99"/>
      <c r="T1596" s="99"/>
      <c r="U1596" s="99"/>
      <c r="V1596" s="99"/>
      <c r="W1596" s="99"/>
      <c r="X1596" s="99"/>
      <c r="Y1596" s="99"/>
      <c r="Z1596" s="99"/>
      <c r="AA1596" s="99"/>
      <c r="AB1596" s="99"/>
      <c r="AC1596" s="99"/>
      <c r="AD1596" s="99"/>
      <c r="AE1596" s="99"/>
      <c r="AF1596" s="99"/>
      <c r="AG1596" s="99"/>
      <c r="AH1596" s="99"/>
      <c r="AI1596" s="99"/>
      <c r="AJ1596" s="99"/>
      <c r="AK1596" s="99"/>
      <c r="AL1596" s="99"/>
      <c r="AM1596" s="99"/>
      <c r="AN1596" s="99"/>
      <c r="AO1596" s="99"/>
      <c r="AP1596" s="99"/>
      <c r="AQ1596" s="99"/>
      <c r="AR1596" s="99"/>
      <c r="AS1596" s="99"/>
      <c r="AT1596" s="99"/>
      <c r="AU1596" s="99"/>
      <c r="AV1596" s="99"/>
      <c r="AW1596" s="99"/>
      <c r="AX1596" s="99"/>
      <c r="AY1596" s="99"/>
      <c r="AZ1596" s="99"/>
      <c r="BA1596" s="99"/>
      <c r="BB1596" s="99"/>
      <c r="BC1596" s="99"/>
      <c r="BD1596" s="99"/>
      <c r="BE1596" s="99"/>
      <c r="BF1596" s="99"/>
    </row>
    <row r="1597" spans="1:58" x14ac:dyDescent="0.25">
      <c r="A1597" s="24"/>
      <c r="B1597" s="24"/>
      <c r="C1597" s="23"/>
      <c r="D1597" s="42"/>
      <c r="E1597" s="23"/>
      <c r="G1597" s="108"/>
      <c r="H1597" s="108"/>
      <c r="I1597" s="108"/>
      <c r="J1597" s="104"/>
      <c r="K1597" s="99"/>
      <c r="L1597" s="99"/>
      <c r="M1597" s="99"/>
      <c r="N1597" s="99"/>
      <c r="O1597" s="99"/>
      <c r="P1597" s="99"/>
      <c r="Q1597" s="99"/>
      <c r="R1597" s="99"/>
      <c r="S1597" s="99"/>
      <c r="T1597" s="99"/>
      <c r="U1597" s="99"/>
      <c r="V1597" s="99"/>
      <c r="W1597" s="99"/>
      <c r="X1597" s="99"/>
      <c r="Y1597" s="99"/>
      <c r="Z1597" s="99"/>
      <c r="AA1597" s="99"/>
      <c r="AB1597" s="99"/>
      <c r="AC1597" s="99"/>
      <c r="AD1597" s="99"/>
      <c r="AE1597" s="99"/>
      <c r="AF1597" s="99"/>
      <c r="AG1597" s="99"/>
      <c r="AH1597" s="99"/>
      <c r="AI1597" s="99"/>
      <c r="AJ1597" s="99"/>
      <c r="AK1597" s="99"/>
      <c r="AL1597" s="99"/>
      <c r="AM1597" s="99"/>
      <c r="AN1597" s="99"/>
      <c r="AO1597" s="99"/>
      <c r="AP1597" s="99"/>
      <c r="AQ1597" s="99"/>
      <c r="AR1597" s="99"/>
      <c r="AS1597" s="99"/>
      <c r="AT1597" s="99"/>
      <c r="AU1597" s="99"/>
      <c r="AV1597" s="99"/>
      <c r="AW1597" s="99"/>
      <c r="AX1597" s="99"/>
      <c r="AY1597" s="99"/>
      <c r="AZ1597" s="99"/>
      <c r="BA1597" s="99"/>
      <c r="BB1597" s="99"/>
      <c r="BC1597" s="99"/>
      <c r="BD1597" s="99"/>
      <c r="BE1597" s="99"/>
      <c r="BF1597" s="99"/>
    </row>
    <row r="1598" spans="1:58" x14ac:dyDescent="0.25">
      <c r="A1598" s="24"/>
      <c r="B1598" s="24"/>
      <c r="C1598" s="23"/>
      <c r="D1598" s="42"/>
      <c r="E1598" s="23"/>
      <c r="G1598" s="108"/>
      <c r="H1598" s="108"/>
      <c r="I1598" s="108"/>
      <c r="J1598" s="104"/>
      <c r="K1598" s="99"/>
      <c r="L1598" s="99"/>
      <c r="M1598" s="99"/>
      <c r="N1598" s="99"/>
      <c r="O1598" s="99"/>
      <c r="P1598" s="99"/>
      <c r="Q1598" s="99"/>
      <c r="R1598" s="99"/>
      <c r="S1598" s="99"/>
      <c r="T1598" s="99"/>
      <c r="U1598" s="99"/>
      <c r="V1598" s="99"/>
      <c r="W1598" s="99"/>
      <c r="X1598" s="99"/>
      <c r="Y1598" s="99"/>
      <c r="Z1598" s="99"/>
      <c r="AA1598" s="99"/>
      <c r="AB1598" s="99"/>
      <c r="AC1598" s="99"/>
      <c r="AD1598" s="99"/>
      <c r="AE1598" s="99"/>
      <c r="AF1598" s="99"/>
      <c r="AG1598" s="99"/>
      <c r="AH1598" s="99"/>
      <c r="AI1598" s="99"/>
      <c r="AJ1598" s="99"/>
      <c r="AK1598" s="99"/>
      <c r="AL1598" s="99"/>
      <c r="AM1598" s="99"/>
      <c r="AN1598" s="99"/>
      <c r="AO1598" s="99"/>
      <c r="AP1598" s="99"/>
      <c r="AQ1598" s="99"/>
      <c r="AR1598" s="99"/>
      <c r="AS1598" s="99"/>
      <c r="AT1598" s="99"/>
      <c r="AU1598" s="99"/>
      <c r="AV1598" s="99"/>
      <c r="AW1598" s="99"/>
      <c r="AX1598" s="99"/>
      <c r="AY1598" s="99"/>
      <c r="AZ1598" s="99"/>
      <c r="BA1598" s="99"/>
      <c r="BB1598" s="99"/>
      <c r="BC1598" s="99"/>
      <c r="BD1598" s="99"/>
      <c r="BE1598" s="99"/>
      <c r="BF1598" s="99"/>
    </row>
    <row r="1599" spans="1:58" x14ac:dyDescent="0.25">
      <c r="A1599" s="24"/>
      <c r="B1599" s="24"/>
      <c r="C1599" s="23"/>
      <c r="D1599" s="42"/>
      <c r="E1599" s="23"/>
      <c r="G1599" s="108"/>
      <c r="H1599" s="108"/>
      <c r="I1599" s="108"/>
      <c r="J1599" s="104"/>
      <c r="K1599" s="99"/>
      <c r="L1599" s="99"/>
      <c r="M1599" s="99"/>
      <c r="N1599" s="99"/>
      <c r="O1599" s="99"/>
      <c r="P1599" s="99"/>
      <c r="Q1599" s="99"/>
      <c r="R1599" s="99"/>
      <c r="S1599" s="99"/>
      <c r="T1599" s="99"/>
      <c r="U1599" s="99"/>
      <c r="V1599" s="99"/>
      <c r="W1599" s="99"/>
      <c r="X1599" s="99"/>
      <c r="Y1599" s="99"/>
      <c r="Z1599" s="99"/>
      <c r="AA1599" s="99"/>
      <c r="AB1599" s="99"/>
      <c r="AC1599" s="99"/>
      <c r="AD1599" s="99"/>
      <c r="AE1599" s="99"/>
      <c r="AF1599" s="99"/>
      <c r="AG1599" s="99"/>
      <c r="AH1599" s="99"/>
      <c r="AI1599" s="99"/>
      <c r="AJ1599" s="99"/>
      <c r="AK1599" s="99"/>
      <c r="AL1599" s="99"/>
      <c r="AM1599" s="99"/>
      <c r="AN1599" s="99"/>
      <c r="AO1599" s="99"/>
      <c r="AP1599" s="99"/>
      <c r="AQ1599" s="99"/>
      <c r="AR1599" s="99"/>
      <c r="AS1599" s="99"/>
      <c r="AT1599" s="99"/>
      <c r="AU1599" s="99"/>
      <c r="AV1599" s="99"/>
      <c r="AW1599" s="99"/>
      <c r="AX1599" s="99"/>
      <c r="AY1599" s="99"/>
      <c r="AZ1599" s="99"/>
      <c r="BA1599" s="99"/>
      <c r="BB1599" s="99"/>
      <c r="BC1599" s="99"/>
      <c r="BD1599" s="99"/>
      <c r="BE1599" s="99"/>
      <c r="BF1599" s="99"/>
    </row>
    <row r="1600" spans="1:58" x14ac:dyDescent="0.25">
      <c r="A1600" s="24"/>
      <c r="B1600" s="24"/>
      <c r="C1600" s="23"/>
      <c r="D1600" s="42"/>
      <c r="E1600" s="23"/>
      <c r="G1600" s="108"/>
      <c r="H1600" s="108"/>
      <c r="I1600" s="108"/>
      <c r="J1600" s="104"/>
      <c r="K1600" s="99"/>
      <c r="L1600" s="99"/>
      <c r="M1600" s="99"/>
      <c r="N1600" s="99"/>
      <c r="O1600" s="99"/>
      <c r="P1600" s="99"/>
      <c r="Q1600" s="99"/>
      <c r="R1600" s="99"/>
      <c r="S1600" s="99"/>
      <c r="T1600" s="99"/>
      <c r="U1600" s="99"/>
      <c r="V1600" s="99"/>
      <c r="W1600" s="99"/>
      <c r="X1600" s="99"/>
      <c r="Y1600" s="99"/>
      <c r="Z1600" s="99"/>
      <c r="AA1600" s="99"/>
      <c r="AB1600" s="99"/>
      <c r="AC1600" s="99"/>
      <c r="AD1600" s="99"/>
      <c r="AE1600" s="99"/>
      <c r="AF1600" s="99"/>
      <c r="AG1600" s="99"/>
      <c r="AH1600" s="99"/>
      <c r="AI1600" s="99"/>
      <c r="AJ1600" s="99"/>
      <c r="AK1600" s="99"/>
      <c r="AL1600" s="99"/>
      <c r="AM1600" s="99"/>
      <c r="AN1600" s="99"/>
      <c r="AO1600" s="99"/>
      <c r="AP1600" s="99"/>
      <c r="AQ1600" s="99"/>
      <c r="AR1600" s="99"/>
      <c r="AS1600" s="99"/>
      <c r="AT1600" s="99"/>
      <c r="AU1600" s="99"/>
      <c r="AV1600" s="99"/>
      <c r="AW1600" s="99"/>
      <c r="AX1600" s="99"/>
      <c r="AY1600" s="99"/>
      <c r="AZ1600" s="99"/>
      <c r="BA1600" s="99"/>
      <c r="BB1600" s="99"/>
      <c r="BC1600" s="99"/>
      <c r="BD1600" s="99"/>
      <c r="BE1600" s="99"/>
      <c r="BF1600" s="99"/>
    </row>
    <row r="1601" spans="1:58" x14ac:dyDescent="0.25">
      <c r="A1601" s="24"/>
      <c r="B1601" s="24"/>
      <c r="C1601" s="23"/>
      <c r="D1601" s="42"/>
      <c r="E1601" s="23"/>
      <c r="G1601" s="108"/>
      <c r="H1601" s="108"/>
      <c r="I1601" s="108"/>
      <c r="J1601" s="104"/>
      <c r="K1601" s="99"/>
      <c r="L1601" s="99"/>
      <c r="M1601" s="99"/>
      <c r="N1601" s="99"/>
      <c r="O1601" s="99"/>
      <c r="P1601" s="99"/>
      <c r="Q1601" s="99"/>
      <c r="R1601" s="99"/>
      <c r="S1601" s="99"/>
      <c r="T1601" s="99"/>
      <c r="U1601" s="99"/>
      <c r="V1601" s="99"/>
      <c r="W1601" s="99"/>
      <c r="X1601" s="99"/>
      <c r="Y1601" s="99"/>
      <c r="Z1601" s="99"/>
      <c r="AA1601" s="99"/>
      <c r="AB1601" s="99"/>
      <c r="AC1601" s="99"/>
      <c r="AD1601" s="99"/>
      <c r="AE1601" s="99"/>
      <c r="AF1601" s="99"/>
      <c r="AG1601" s="99"/>
      <c r="AH1601" s="99"/>
      <c r="AI1601" s="99"/>
      <c r="AJ1601" s="99"/>
      <c r="AK1601" s="99"/>
      <c r="AL1601" s="99"/>
      <c r="AM1601" s="99"/>
      <c r="AN1601" s="99"/>
      <c r="AO1601" s="99"/>
      <c r="AP1601" s="99"/>
      <c r="AQ1601" s="99"/>
      <c r="AR1601" s="99"/>
      <c r="AS1601" s="99"/>
      <c r="AT1601" s="99"/>
      <c r="AU1601" s="99"/>
      <c r="AV1601" s="99"/>
      <c r="AW1601" s="99"/>
      <c r="AX1601" s="99"/>
      <c r="AY1601" s="99"/>
      <c r="AZ1601" s="99"/>
      <c r="BA1601" s="99"/>
      <c r="BB1601" s="99"/>
      <c r="BC1601" s="99"/>
      <c r="BD1601" s="99"/>
      <c r="BE1601" s="99"/>
      <c r="BF1601" s="99"/>
    </row>
    <row r="1602" spans="1:58" x14ac:dyDescent="0.25">
      <c r="A1602" s="24"/>
      <c r="B1602" s="24"/>
      <c r="C1602" s="23"/>
      <c r="D1602" s="42"/>
      <c r="E1602" s="23"/>
      <c r="G1602" s="108"/>
      <c r="H1602" s="108"/>
      <c r="I1602" s="108"/>
      <c r="J1602" s="104"/>
      <c r="K1602" s="99"/>
      <c r="L1602" s="99"/>
      <c r="M1602" s="99"/>
      <c r="N1602" s="99"/>
      <c r="O1602" s="99"/>
      <c r="P1602" s="99"/>
      <c r="Q1602" s="99"/>
      <c r="R1602" s="99"/>
      <c r="S1602" s="99"/>
      <c r="T1602" s="99"/>
      <c r="U1602" s="99"/>
      <c r="V1602" s="99"/>
      <c r="W1602" s="99"/>
      <c r="X1602" s="99"/>
      <c r="Y1602" s="99"/>
      <c r="Z1602" s="99"/>
      <c r="AA1602" s="99"/>
      <c r="AB1602" s="99"/>
      <c r="AC1602" s="99"/>
      <c r="AD1602" s="99"/>
      <c r="AE1602" s="99"/>
      <c r="AF1602" s="99"/>
      <c r="AG1602" s="99"/>
      <c r="AH1602" s="99"/>
      <c r="AI1602" s="99"/>
      <c r="AJ1602" s="99"/>
      <c r="AK1602" s="99"/>
      <c r="AL1602" s="99"/>
      <c r="AM1602" s="99"/>
      <c r="AN1602" s="99"/>
      <c r="AO1602" s="99"/>
      <c r="AP1602" s="99"/>
      <c r="AQ1602" s="99"/>
      <c r="AR1602" s="99"/>
      <c r="AS1602" s="99"/>
      <c r="AT1602" s="99"/>
      <c r="AU1602" s="99"/>
      <c r="AV1602" s="99"/>
      <c r="AW1602" s="99"/>
      <c r="AX1602" s="99"/>
      <c r="AY1602" s="99"/>
      <c r="AZ1602" s="99"/>
      <c r="BA1602" s="99"/>
      <c r="BB1602" s="99"/>
      <c r="BC1602" s="99"/>
      <c r="BD1602" s="99"/>
      <c r="BE1602" s="99"/>
      <c r="BF1602" s="99"/>
    </row>
    <row r="1603" spans="1:58" x14ac:dyDescent="0.25">
      <c r="A1603" s="24"/>
      <c r="B1603" s="24"/>
      <c r="C1603" s="23"/>
      <c r="D1603" s="42"/>
      <c r="E1603" s="23"/>
      <c r="G1603" s="108"/>
      <c r="H1603" s="108"/>
      <c r="I1603" s="108"/>
      <c r="J1603" s="104"/>
      <c r="K1603" s="99"/>
      <c r="L1603" s="99"/>
      <c r="M1603" s="99"/>
      <c r="N1603" s="99"/>
      <c r="O1603" s="99"/>
      <c r="P1603" s="99"/>
      <c r="Q1603" s="99"/>
      <c r="R1603" s="99"/>
      <c r="S1603" s="99"/>
      <c r="T1603" s="99"/>
      <c r="U1603" s="99"/>
      <c r="V1603" s="99"/>
      <c r="W1603" s="99"/>
      <c r="X1603" s="99"/>
      <c r="Y1603" s="99"/>
      <c r="Z1603" s="99"/>
      <c r="AA1603" s="99"/>
      <c r="AB1603" s="99"/>
      <c r="AC1603" s="99"/>
      <c r="AD1603" s="99"/>
      <c r="AE1603" s="99"/>
      <c r="AF1603" s="99"/>
      <c r="AG1603" s="99"/>
      <c r="AH1603" s="99"/>
      <c r="AI1603" s="99"/>
      <c r="AJ1603" s="99"/>
      <c r="AK1603" s="99"/>
      <c r="AL1603" s="99"/>
      <c r="AM1603" s="99"/>
      <c r="AN1603" s="99"/>
      <c r="AO1603" s="99"/>
      <c r="AP1603" s="99"/>
      <c r="AQ1603" s="99"/>
      <c r="AR1603" s="99"/>
      <c r="AS1603" s="99"/>
      <c r="AT1603" s="99"/>
      <c r="AU1603" s="99"/>
      <c r="AV1603" s="99"/>
      <c r="AW1603" s="99"/>
      <c r="AX1603" s="99"/>
      <c r="AY1603" s="99"/>
      <c r="AZ1603" s="99"/>
      <c r="BA1603" s="99"/>
      <c r="BB1603" s="99"/>
      <c r="BC1603" s="99"/>
      <c r="BD1603" s="99"/>
      <c r="BE1603" s="99"/>
      <c r="BF1603" s="99"/>
    </row>
    <row r="1604" spans="1:58" x14ac:dyDescent="0.25">
      <c r="A1604" s="24"/>
      <c r="B1604" s="24"/>
      <c r="C1604" s="23"/>
      <c r="D1604" s="42"/>
      <c r="E1604" s="23"/>
      <c r="G1604" s="108"/>
      <c r="H1604" s="108"/>
      <c r="I1604" s="108"/>
      <c r="J1604" s="104"/>
      <c r="K1604" s="99"/>
      <c r="L1604" s="99"/>
      <c r="M1604" s="99"/>
      <c r="N1604" s="99"/>
      <c r="O1604" s="99"/>
      <c r="P1604" s="99"/>
      <c r="Q1604" s="99"/>
      <c r="R1604" s="99"/>
      <c r="S1604" s="99"/>
      <c r="T1604" s="99"/>
      <c r="U1604" s="99"/>
      <c r="V1604" s="99"/>
      <c r="W1604" s="99"/>
      <c r="X1604" s="99"/>
      <c r="Y1604" s="99"/>
      <c r="Z1604" s="99"/>
      <c r="AA1604" s="99"/>
      <c r="AB1604" s="99"/>
      <c r="AC1604" s="99"/>
      <c r="AD1604" s="99"/>
      <c r="AE1604" s="99"/>
      <c r="AF1604" s="99"/>
      <c r="AG1604" s="99"/>
      <c r="AH1604" s="99"/>
      <c r="AI1604" s="99"/>
      <c r="AJ1604" s="99"/>
      <c r="AK1604" s="99"/>
      <c r="AL1604" s="99"/>
      <c r="AM1604" s="99"/>
      <c r="AN1604" s="99"/>
      <c r="AO1604" s="99"/>
      <c r="AP1604" s="99"/>
      <c r="AQ1604" s="99"/>
      <c r="AR1604" s="99"/>
      <c r="AS1604" s="99"/>
      <c r="AT1604" s="99"/>
      <c r="AU1604" s="99"/>
      <c r="AV1604" s="99"/>
      <c r="AW1604" s="99"/>
      <c r="AX1604" s="99"/>
      <c r="AY1604" s="99"/>
      <c r="AZ1604" s="99"/>
      <c r="BA1604" s="99"/>
      <c r="BB1604" s="99"/>
      <c r="BC1604" s="99"/>
      <c r="BD1604" s="99"/>
      <c r="BE1604" s="99"/>
      <c r="BF1604" s="99"/>
    </row>
    <row r="1605" spans="1:58" x14ac:dyDescent="0.25">
      <c r="A1605" s="24"/>
      <c r="B1605" s="24"/>
      <c r="C1605" s="23"/>
      <c r="D1605" s="42"/>
      <c r="E1605" s="23"/>
      <c r="G1605" s="108"/>
      <c r="H1605" s="108"/>
      <c r="I1605" s="108"/>
      <c r="J1605" s="104"/>
      <c r="K1605" s="99"/>
      <c r="L1605" s="99"/>
      <c r="M1605" s="99"/>
      <c r="N1605" s="99"/>
      <c r="O1605" s="99"/>
      <c r="P1605" s="99"/>
      <c r="Q1605" s="99"/>
      <c r="R1605" s="99"/>
      <c r="S1605" s="99"/>
      <c r="T1605" s="99"/>
      <c r="U1605" s="99"/>
      <c r="V1605" s="99"/>
      <c r="W1605" s="99"/>
      <c r="X1605" s="99"/>
      <c r="Y1605" s="99"/>
      <c r="Z1605" s="99"/>
      <c r="AA1605" s="99"/>
      <c r="AB1605" s="99"/>
      <c r="AC1605" s="99"/>
      <c r="AD1605" s="99"/>
      <c r="AE1605" s="99"/>
      <c r="AF1605" s="99"/>
      <c r="AG1605" s="99"/>
      <c r="AH1605" s="99"/>
      <c r="AI1605" s="99"/>
      <c r="AJ1605" s="99"/>
      <c r="AK1605" s="99"/>
      <c r="AL1605" s="99"/>
      <c r="AM1605" s="99"/>
      <c r="AN1605" s="99"/>
      <c r="AO1605" s="99"/>
      <c r="AP1605" s="99"/>
      <c r="AQ1605" s="99"/>
      <c r="AR1605" s="99"/>
      <c r="AS1605" s="99"/>
      <c r="AT1605" s="99"/>
      <c r="AU1605" s="99"/>
      <c r="AV1605" s="99"/>
      <c r="AW1605" s="99"/>
      <c r="AX1605" s="99"/>
      <c r="AY1605" s="99"/>
      <c r="AZ1605" s="99"/>
      <c r="BA1605" s="99"/>
      <c r="BB1605" s="99"/>
      <c r="BC1605" s="99"/>
      <c r="BD1605" s="99"/>
      <c r="BE1605" s="99"/>
      <c r="BF1605" s="99"/>
    </row>
    <row r="1606" spans="1:58" x14ac:dyDescent="0.25">
      <c r="A1606" s="24"/>
      <c r="B1606" s="24"/>
      <c r="C1606" s="23"/>
      <c r="D1606" s="42"/>
      <c r="E1606" s="23"/>
      <c r="G1606" s="108"/>
      <c r="H1606" s="108"/>
      <c r="I1606" s="108"/>
      <c r="J1606" s="104"/>
      <c r="K1606" s="99"/>
      <c r="L1606" s="99"/>
      <c r="M1606" s="99"/>
      <c r="N1606" s="99"/>
      <c r="O1606" s="99"/>
      <c r="P1606" s="99"/>
      <c r="Q1606" s="99"/>
      <c r="R1606" s="99"/>
      <c r="S1606" s="99"/>
      <c r="T1606" s="99"/>
      <c r="U1606" s="99"/>
      <c r="V1606" s="99"/>
      <c r="W1606" s="99"/>
      <c r="X1606" s="99"/>
      <c r="Y1606" s="99"/>
      <c r="Z1606" s="99"/>
      <c r="AA1606" s="99"/>
      <c r="AB1606" s="99"/>
      <c r="AC1606" s="99"/>
      <c r="AD1606" s="99"/>
      <c r="AE1606" s="99"/>
      <c r="AF1606" s="99"/>
      <c r="AG1606" s="99"/>
      <c r="AH1606" s="99"/>
      <c r="AI1606" s="99"/>
      <c r="AJ1606" s="99"/>
      <c r="AK1606" s="99"/>
      <c r="AL1606" s="99"/>
      <c r="AM1606" s="99"/>
      <c r="AN1606" s="99"/>
      <c r="AO1606" s="99"/>
      <c r="AP1606" s="99"/>
      <c r="AQ1606" s="99"/>
      <c r="AR1606" s="99"/>
      <c r="AS1606" s="99"/>
      <c r="AT1606" s="99"/>
      <c r="AU1606" s="99"/>
      <c r="AV1606" s="99"/>
      <c r="AW1606" s="99"/>
      <c r="AX1606" s="99"/>
      <c r="AY1606" s="99"/>
      <c r="AZ1606" s="99"/>
      <c r="BA1606" s="99"/>
      <c r="BB1606" s="99"/>
      <c r="BC1606" s="99"/>
      <c r="BD1606" s="99"/>
      <c r="BE1606" s="99"/>
      <c r="BF1606" s="99"/>
    </row>
    <row r="1607" spans="1:58" x14ac:dyDescent="0.25">
      <c r="A1607" s="24"/>
      <c r="B1607" s="24"/>
      <c r="C1607" s="23"/>
      <c r="D1607" s="42"/>
      <c r="E1607" s="23"/>
      <c r="G1607" s="108"/>
      <c r="H1607" s="108"/>
      <c r="I1607" s="108"/>
      <c r="J1607" s="104"/>
      <c r="K1607" s="99"/>
      <c r="L1607" s="99"/>
      <c r="M1607" s="99"/>
      <c r="N1607" s="99"/>
      <c r="O1607" s="99"/>
      <c r="P1607" s="99"/>
      <c r="Q1607" s="99"/>
      <c r="R1607" s="99"/>
      <c r="S1607" s="99"/>
      <c r="T1607" s="99"/>
      <c r="U1607" s="99"/>
      <c r="V1607" s="99"/>
      <c r="W1607" s="99"/>
      <c r="X1607" s="99"/>
      <c r="Y1607" s="99"/>
      <c r="Z1607" s="99"/>
      <c r="AA1607" s="99"/>
      <c r="AB1607" s="99"/>
      <c r="AC1607" s="99"/>
      <c r="AD1607" s="99"/>
      <c r="AE1607" s="99"/>
      <c r="AF1607" s="99"/>
      <c r="AG1607" s="99"/>
      <c r="AH1607" s="99"/>
      <c r="AI1607" s="99"/>
      <c r="AJ1607" s="99"/>
      <c r="AK1607" s="99"/>
      <c r="AL1607" s="99"/>
      <c r="AM1607" s="99"/>
      <c r="AN1607" s="99"/>
      <c r="AO1607" s="99"/>
      <c r="AP1607" s="99"/>
      <c r="AQ1607" s="99"/>
      <c r="AR1607" s="99"/>
      <c r="AS1607" s="99"/>
      <c r="AT1607" s="99"/>
      <c r="AU1607" s="99"/>
      <c r="AV1607" s="99"/>
      <c r="AW1607" s="99"/>
      <c r="AX1607" s="99"/>
      <c r="AY1607" s="99"/>
      <c r="AZ1607" s="99"/>
      <c r="BA1607" s="99"/>
      <c r="BB1607" s="99"/>
      <c r="BC1607" s="99"/>
      <c r="BD1607" s="99"/>
      <c r="BE1607" s="99"/>
      <c r="BF1607" s="99"/>
    </row>
    <row r="1608" spans="1:58" x14ac:dyDescent="0.25">
      <c r="A1608" s="24"/>
      <c r="B1608" s="24"/>
      <c r="C1608" s="23"/>
      <c r="D1608" s="42"/>
      <c r="E1608" s="23"/>
      <c r="G1608" s="108"/>
      <c r="H1608" s="108"/>
      <c r="I1608" s="108"/>
      <c r="J1608" s="104"/>
      <c r="K1608" s="99"/>
      <c r="L1608" s="99"/>
      <c r="M1608" s="99"/>
      <c r="N1608" s="99"/>
      <c r="O1608" s="99"/>
      <c r="P1608" s="99"/>
      <c r="Q1608" s="99"/>
      <c r="R1608" s="99"/>
      <c r="S1608" s="99"/>
      <c r="T1608" s="99"/>
      <c r="U1608" s="99"/>
      <c r="V1608" s="99"/>
      <c r="W1608" s="99"/>
      <c r="X1608" s="99"/>
      <c r="Y1608" s="99"/>
      <c r="Z1608" s="99"/>
      <c r="AA1608" s="99"/>
      <c r="AB1608" s="99"/>
      <c r="AC1608" s="99"/>
      <c r="AD1608" s="99"/>
      <c r="AE1608" s="99"/>
      <c r="AF1608" s="99"/>
      <c r="AG1608" s="99"/>
      <c r="AH1608" s="99"/>
      <c r="AI1608" s="99"/>
      <c r="AJ1608" s="99"/>
      <c r="AK1608" s="99"/>
      <c r="AL1608" s="99"/>
      <c r="AM1608" s="99"/>
      <c r="AN1608" s="99"/>
      <c r="AO1608" s="99"/>
      <c r="AP1608" s="99"/>
      <c r="AQ1608" s="99"/>
      <c r="AR1608" s="99"/>
      <c r="AS1608" s="99"/>
      <c r="AT1608" s="99"/>
      <c r="AU1608" s="99"/>
      <c r="AV1608" s="99"/>
      <c r="AW1608" s="99"/>
      <c r="AX1608" s="99"/>
      <c r="AY1608" s="99"/>
      <c r="AZ1608" s="99"/>
      <c r="BA1608" s="99"/>
      <c r="BB1608" s="99"/>
      <c r="BC1608" s="99"/>
      <c r="BD1608" s="99"/>
      <c r="BE1608" s="99"/>
      <c r="BF1608" s="99"/>
    </row>
    <row r="1609" spans="1:58" x14ac:dyDescent="0.25">
      <c r="A1609" s="24"/>
      <c r="B1609" s="24"/>
      <c r="C1609" s="23"/>
      <c r="D1609" s="42"/>
      <c r="E1609" s="23"/>
      <c r="G1609" s="108"/>
      <c r="H1609" s="108"/>
      <c r="I1609" s="108"/>
      <c r="J1609" s="104"/>
      <c r="K1609" s="99"/>
      <c r="L1609" s="99"/>
      <c r="M1609" s="99"/>
      <c r="N1609" s="99"/>
      <c r="O1609" s="99"/>
      <c r="P1609" s="99"/>
      <c r="Q1609" s="99"/>
      <c r="R1609" s="99"/>
      <c r="S1609" s="99"/>
      <c r="T1609" s="99"/>
      <c r="U1609" s="99"/>
      <c r="V1609" s="99"/>
      <c r="W1609" s="99"/>
      <c r="X1609" s="99"/>
      <c r="Y1609" s="99"/>
      <c r="Z1609" s="99"/>
      <c r="AA1609" s="99"/>
      <c r="AB1609" s="99"/>
      <c r="AC1609" s="99"/>
      <c r="AD1609" s="99"/>
      <c r="AE1609" s="99"/>
      <c r="AF1609" s="99"/>
      <c r="AG1609" s="99"/>
      <c r="AH1609" s="99"/>
      <c r="AI1609" s="99"/>
      <c r="AJ1609" s="99"/>
      <c r="AK1609" s="99"/>
      <c r="AL1609" s="99"/>
      <c r="AM1609" s="99"/>
      <c r="AN1609" s="99"/>
      <c r="AO1609" s="99"/>
      <c r="AP1609" s="99"/>
      <c r="AQ1609" s="99"/>
      <c r="AR1609" s="99"/>
      <c r="AS1609" s="99"/>
      <c r="AT1609" s="99"/>
      <c r="AU1609" s="99"/>
      <c r="AV1609" s="99"/>
      <c r="AW1609" s="99"/>
      <c r="AX1609" s="99"/>
      <c r="AY1609" s="99"/>
      <c r="AZ1609" s="99"/>
      <c r="BA1609" s="99"/>
      <c r="BB1609" s="99"/>
      <c r="BC1609" s="99"/>
      <c r="BD1609" s="99"/>
      <c r="BE1609" s="99"/>
      <c r="BF1609" s="99"/>
    </row>
    <row r="1610" spans="1:58" x14ac:dyDescent="0.25">
      <c r="A1610" s="24"/>
      <c r="B1610" s="24"/>
      <c r="C1610" s="23"/>
      <c r="D1610" s="42"/>
      <c r="E1610" s="23"/>
      <c r="G1610" s="108"/>
      <c r="H1610" s="108"/>
      <c r="I1610" s="108"/>
      <c r="J1610" s="104"/>
      <c r="K1610" s="99"/>
      <c r="L1610" s="99"/>
      <c r="M1610" s="99"/>
      <c r="N1610" s="99"/>
      <c r="O1610" s="99"/>
      <c r="P1610" s="99"/>
      <c r="Q1610" s="99"/>
      <c r="R1610" s="99"/>
      <c r="S1610" s="99"/>
      <c r="T1610" s="99"/>
      <c r="U1610" s="99"/>
      <c r="V1610" s="99"/>
      <c r="W1610" s="99"/>
      <c r="X1610" s="99"/>
      <c r="Y1610" s="99"/>
      <c r="Z1610" s="99"/>
      <c r="AA1610" s="99"/>
      <c r="AB1610" s="99"/>
      <c r="AC1610" s="99"/>
      <c r="AD1610" s="99"/>
      <c r="AE1610" s="99"/>
      <c r="AF1610" s="99"/>
      <c r="AG1610" s="99"/>
      <c r="AH1610" s="99"/>
      <c r="AI1610" s="99"/>
      <c r="AJ1610" s="99"/>
      <c r="AK1610" s="99"/>
      <c r="AL1610" s="99"/>
      <c r="AM1610" s="99"/>
      <c r="AN1610" s="99"/>
      <c r="AO1610" s="99"/>
      <c r="AP1610" s="99"/>
      <c r="AQ1610" s="99"/>
      <c r="AR1610" s="99"/>
      <c r="AS1610" s="99"/>
      <c r="AT1610" s="99"/>
      <c r="AU1610" s="99"/>
      <c r="AV1610" s="99"/>
      <c r="AW1610" s="99"/>
      <c r="AX1610" s="99"/>
      <c r="AY1610" s="99"/>
      <c r="AZ1610" s="99"/>
      <c r="BA1610" s="99"/>
      <c r="BB1610" s="99"/>
      <c r="BC1610" s="99"/>
      <c r="BD1610" s="99"/>
      <c r="BE1610" s="99"/>
      <c r="BF1610" s="99"/>
    </row>
    <row r="1611" spans="1:58" x14ac:dyDescent="0.25">
      <c r="A1611" s="24"/>
      <c r="B1611" s="24"/>
      <c r="C1611" s="23"/>
      <c r="D1611" s="42"/>
      <c r="E1611" s="23"/>
      <c r="G1611" s="108"/>
      <c r="H1611" s="108"/>
      <c r="I1611" s="108"/>
      <c r="J1611" s="104"/>
      <c r="K1611" s="99"/>
      <c r="L1611" s="99"/>
      <c r="M1611" s="99"/>
      <c r="N1611" s="99"/>
      <c r="O1611" s="99"/>
      <c r="P1611" s="99"/>
      <c r="Q1611" s="99"/>
      <c r="R1611" s="99"/>
      <c r="S1611" s="99"/>
      <c r="T1611" s="99"/>
      <c r="U1611" s="99"/>
      <c r="V1611" s="99"/>
      <c r="W1611" s="99"/>
      <c r="X1611" s="99"/>
      <c r="Y1611" s="99"/>
      <c r="Z1611" s="99"/>
      <c r="AA1611" s="99"/>
      <c r="AB1611" s="99"/>
      <c r="AC1611" s="99"/>
      <c r="AD1611" s="99"/>
      <c r="AE1611" s="99"/>
      <c r="AF1611" s="99"/>
      <c r="AG1611" s="99"/>
      <c r="AH1611" s="99"/>
      <c r="AI1611" s="99"/>
      <c r="AJ1611" s="99"/>
      <c r="AK1611" s="99"/>
      <c r="AL1611" s="99"/>
      <c r="AM1611" s="99"/>
      <c r="AN1611" s="99"/>
      <c r="AO1611" s="99"/>
      <c r="AP1611" s="99"/>
      <c r="AQ1611" s="99"/>
      <c r="AR1611" s="99"/>
      <c r="AS1611" s="99"/>
      <c r="AT1611" s="99"/>
      <c r="AU1611" s="99"/>
      <c r="AV1611" s="99"/>
      <c r="AW1611" s="99"/>
      <c r="AX1611" s="99"/>
      <c r="AY1611" s="99"/>
      <c r="AZ1611" s="99"/>
      <c r="BA1611" s="99"/>
      <c r="BB1611" s="99"/>
      <c r="BC1611" s="99"/>
      <c r="BD1611" s="99"/>
      <c r="BE1611" s="99"/>
      <c r="BF1611" s="99"/>
    </row>
    <row r="1612" spans="1:58" x14ac:dyDescent="0.25">
      <c r="A1612" s="24"/>
      <c r="B1612" s="24"/>
      <c r="C1612" s="23"/>
      <c r="D1612" s="42"/>
      <c r="E1612" s="23"/>
      <c r="G1612" s="108"/>
      <c r="H1612" s="108"/>
      <c r="I1612" s="108"/>
      <c r="J1612" s="104"/>
      <c r="K1612" s="99"/>
      <c r="L1612" s="99"/>
      <c r="M1612" s="99"/>
      <c r="N1612" s="99"/>
      <c r="O1612" s="99"/>
      <c r="P1612" s="99"/>
      <c r="Q1612" s="99"/>
      <c r="R1612" s="99"/>
      <c r="S1612" s="99"/>
      <c r="T1612" s="99"/>
      <c r="U1612" s="99"/>
      <c r="V1612" s="99"/>
      <c r="W1612" s="99"/>
      <c r="X1612" s="99"/>
      <c r="Y1612" s="99"/>
      <c r="Z1612" s="99"/>
      <c r="AA1612" s="99"/>
      <c r="AB1612" s="99"/>
      <c r="AC1612" s="99"/>
      <c r="AD1612" s="99"/>
      <c r="AE1612" s="99"/>
      <c r="AF1612" s="99"/>
      <c r="AG1612" s="99"/>
      <c r="AH1612" s="99"/>
      <c r="AI1612" s="99"/>
      <c r="AJ1612" s="99"/>
      <c r="AK1612" s="99"/>
      <c r="AL1612" s="99"/>
      <c r="AM1612" s="99"/>
      <c r="AN1612" s="99"/>
      <c r="AO1612" s="99"/>
      <c r="AP1612" s="99"/>
      <c r="AQ1612" s="99"/>
      <c r="AR1612" s="99"/>
      <c r="AS1612" s="99"/>
      <c r="AT1612" s="99"/>
      <c r="AU1612" s="99"/>
      <c r="AV1612" s="99"/>
      <c r="AW1612" s="99"/>
      <c r="AX1612" s="99"/>
      <c r="AY1612" s="99"/>
      <c r="AZ1612" s="99"/>
      <c r="BA1612" s="99"/>
      <c r="BB1612" s="99"/>
      <c r="BC1612" s="99"/>
      <c r="BD1612" s="99"/>
      <c r="BE1612" s="99"/>
      <c r="BF1612" s="99"/>
    </row>
    <row r="1613" spans="1:58" x14ac:dyDescent="0.25">
      <c r="A1613" s="24"/>
      <c r="B1613" s="24"/>
      <c r="C1613" s="23"/>
      <c r="D1613" s="42"/>
      <c r="E1613" s="23"/>
      <c r="G1613" s="108"/>
      <c r="H1613" s="108"/>
      <c r="I1613" s="108"/>
      <c r="J1613" s="104"/>
      <c r="K1613" s="99"/>
      <c r="L1613" s="99"/>
      <c r="M1613" s="99"/>
      <c r="N1613" s="99"/>
      <c r="O1613" s="99"/>
      <c r="P1613" s="99"/>
      <c r="Q1613" s="99"/>
      <c r="R1613" s="99"/>
      <c r="S1613" s="99"/>
      <c r="T1613" s="99"/>
      <c r="U1613" s="99"/>
      <c r="V1613" s="99"/>
      <c r="W1613" s="99"/>
      <c r="X1613" s="99"/>
      <c r="Y1613" s="99"/>
      <c r="Z1613" s="99"/>
      <c r="AA1613" s="99"/>
      <c r="AB1613" s="99"/>
      <c r="AC1613" s="99"/>
      <c r="AD1613" s="99"/>
      <c r="AE1613" s="99"/>
      <c r="AF1613" s="99"/>
      <c r="AG1613" s="99"/>
      <c r="AH1613" s="99"/>
      <c r="AI1613" s="99"/>
      <c r="AJ1613" s="99"/>
      <c r="AK1613" s="99"/>
      <c r="AL1613" s="99"/>
      <c r="AM1613" s="99"/>
      <c r="AN1613" s="99"/>
      <c r="AO1613" s="99"/>
      <c r="AP1613" s="99"/>
      <c r="AQ1613" s="99"/>
      <c r="AR1613" s="99"/>
      <c r="AS1613" s="99"/>
      <c r="AT1613" s="99"/>
      <c r="AU1613" s="99"/>
      <c r="AV1613" s="99"/>
      <c r="AW1613" s="99"/>
      <c r="AX1613" s="99"/>
      <c r="AY1613" s="99"/>
      <c r="AZ1613" s="99"/>
      <c r="BA1613" s="99"/>
      <c r="BB1613" s="99"/>
      <c r="BC1613" s="99"/>
      <c r="BD1613" s="99"/>
      <c r="BE1613" s="99"/>
      <c r="BF1613" s="99"/>
    </row>
    <row r="1614" spans="1:58" x14ac:dyDescent="0.25">
      <c r="A1614" s="24"/>
      <c r="B1614" s="24"/>
      <c r="C1614" s="23"/>
      <c r="D1614" s="42"/>
      <c r="E1614" s="23"/>
      <c r="G1614" s="108"/>
      <c r="H1614" s="108"/>
      <c r="I1614" s="108"/>
      <c r="J1614" s="104"/>
      <c r="K1614" s="99"/>
      <c r="L1614" s="99"/>
      <c r="M1614" s="99"/>
      <c r="N1614" s="99"/>
      <c r="O1614" s="99"/>
      <c r="P1614" s="99"/>
      <c r="Q1614" s="99"/>
      <c r="R1614" s="99"/>
      <c r="S1614" s="99"/>
      <c r="T1614" s="99"/>
      <c r="U1614" s="99"/>
      <c r="V1614" s="99"/>
      <c r="W1614" s="99"/>
      <c r="X1614" s="99"/>
      <c r="Y1614" s="99"/>
      <c r="Z1614" s="99"/>
      <c r="AA1614" s="99"/>
      <c r="AB1614" s="99"/>
      <c r="AC1614" s="99"/>
      <c r="AD1614" s="99"/>
      <c r="AE1614" s="99"/>
      <c r="AF1614" s="99"/>
      <c r="AG1614" s="99"/>
      <c r="AH1614" s="99"/>
      <c r="AI1614" s="99"/>
      <c r="AJ1614" s="99"/>
      <c r="AK1614" s="99"/>
      <c r="AL1614" s="99"/>
      <c r="AM1614" s="99"/>
      <c r="AN1614" s="99"/>
      <c r="AO1614" s="99"/>
      <c r="AP1614" s="99"/>
      <c r="AQ1614" s="99"/>
      <c r="AR1614" s="99"/>
      <c r="AS1614" s="99"/>
      <c r="AT1614" s="99"/>
      <c r="AU1614" s="99"/>
      <c r="AV1614" s="99"/>
      <c r="AW1614" s="99"/>
      <c r="AX1614" s="99"/>
      <c r="AY1614" s="99"/>
      <c r="AZ1614" s="99"/>
      <c r="BA1614" s="99"/>
      <c r="BB1614" s="99"/>
      <c r="BC1614" s="99"/>
      <c r="BD1614" s="99"/>
      <c r="BE1614" s="99"/>
      <c r="BF1614" s="99"/>
    </row>
    <row r="1615" spans="1:58" x14ac:dyDescent="0.25">
      <c r="A1615" s="24"/>
      <c r="B1615" s="24"/>
      <c r="C1615" s="23"/>
      <c r="D1615" s="42"/>
      <c r="E1615" s="23"/>
      <c r="G1615" s="108"/>
      <c r="H1615" s="108"/>
      <c r="I1615" s="108"/>
      <c r="J1615" s="104"/>
      <c r="K1615" s="99"/>
      <c r="L1615" s="99"/>
      <c r="M1615" s="99"/>
      <c r="N1615" s="99"/>
      <c r="O1615" s="99"/>
      <c r="P1615" s="99"/>
      <c r="Q1615" s="99"/>
      <c r="R1615" s="99"/>
      <c r="S1615" s="99"/>
      <c r="T1615" s="99"/>
      <c r="U1615" s="99"/>
      <c r="V1615" s="99"/>
      <c r="W1615" s="99"/>
      <c r="X1615" s="99"/>
      <c r="Y1615" s="99"/>
      <c r="Z1615" s="99"/>
      <c r="AA1615" s="99"/>
      <c r="AB1615" s="99"/>
      <c r="AC1615" s="99"/>
      <c r="AD1615" s="99"/>
      <c r="AE1615" s="99"/>
      <c r="AF1615" s="99"/>
      <c r="AG1615" s="99"/>
      <c r="AH1615" s="99"/>
      <c r="AI1615" s="99"/>
      <c r="AJ1615" s="99"/>
      <c r="AK1615" s="99"/>
      <c r="AL1615" s="99"/>
      <c r="AM1615" s="99"/>
      <c r="AN1615" s="99"/>
      <c r="AO1615" s="99"/>
      <c r="AP1615" s="99"/>
      <c r="AQ1615" s="99"/>
      <c r="AR1615" s="99"/>
      <c r="AS1615" s="99"/>
      <c r="AT1615" s="99"/>
      <c r="AU1615" s="99"/>
      <c r="AV1615" s="99"/>
      <c r="AW1615" s="99"/>
      <c r="AX1615" s="99"/>
      <c r="AY1615" s="99"/>
      <c r="AZ1615" s="99"/>
      <c r="BA1615" s="99"/>
      <c r="BB1615" s="99"/>
      <c r="BC1615" s="99"/>
      <c r="BD1615" s="99"/>
      <c r="BE1615" s="99"/>
      <c r="BF1615" s="99"/>
    </row>
    <row r="1616" spans="1:58" x14ac:dyDescent="0.25">
      <c r="A1616" s="24"/>
      <c r="B1616" s="24"/>
      <c r="C1616" s="23"/>
      <c r="D1616" s="42"/>
      <c r="E1616" s="23"/>
      <c r="G1616" s="108"/>
      <c r="H1616" s="108"/>
      <c r="I1616" s="108"/>
      <c r="J1616" s="104"/>
      <c r="K1616" s="99"/>
      <c r="L1616" s="99"/>
      <c r="M1616" s="99"/>
      <c r="N1616" s="99"/>
      <c r="O1616" s="99"/>
      <c r="P1616" s="99"/>
      <c r="Q1616" s="99"/>
      <c r="R1616" s="99"/>
      <c r="S1616" s="99"/>
      <c r="T1616" s="99"/>
      <c r="U1616" s="99"/>
      <c r="V1616" s="99"/>
      <c r="W1616" s="99"/>
      <c r="X1616" s="99"/>
      <c r="Y1616" s="99"/>
      <c r="Z1616" s="99"/>
      <c r="AA1616" s="99"/>
      <c r="AB1616" s="99"/>
      <c r="AC1616" s="99"/>
      <c r="AD1616" s="99"/>
      <c r="AE1616" s="99"/>
      <c r="AF1616" s="99"/>
      <c r="AG1616" s="99"/>
      <c r="AH1616" s="99"/>
      <c r="AI1616" s="99"/>
      <c r="AJ1616" s="99"/>
      <c r="AK1616" s="99"/>
      <c r="AL1616" s="99"/>
      <c r="AM1616" s="99"/>
      <c r="AN1616" s="99"/>
      <c r="AO1616" s="99"/>
      <c r="AP1616" s="99"/>
      <c r="AQ1616" s="99"/>
      <c r="AR1616" s="99"/>
      <c r="AS1616" s="99"/>
      <c r="AT1616" s="99"/>
      <c r="AU1616" s="99"/>
      <c r="AV1616" s="99"/>
      <c r="AW1616" s="99"/>
      <c r="AX1616" s="99"/>
      <c r="AY1616" s="99"/>
      <c r="AZ1616" s="99"/>
      <c r="BA1616" s="99"/>
      <c r="BB1616" s="99"/>
      <c r="BC1616" s="99"/>
      <c r="BD1616" s="99"/>
      <c r="BE1616" s="99"/>
      <c r="BF1616" s="99"/>
    </row>
    <row r="1617" spans="1:58" x14ac:dyDescent="0.25">
      <c r="A1617" s="24"/>
      <c r="B1617" s="24"/>
      <c r="C1617" s="23"/>
      <c r="D1617" s="42"/>
      <c r="E1617" s="23"/>
      <c r="G1617" s="108"/>
      <c r="H1617" s="108"/>
      <c r="I1617" s="108"/>
      <c r="J1617" s="104"/>
      <c r="K1617" s="99"/>
      <c r="L1617" s="99"/>
      <c r="M1617" s="99"/>
      <c r="N1617" s="99"/>
      <c r="O1617" s="99"/>
      <c r="P1617" s="99"/>
      <c r="Q1617" s="99"/>
      <c r="R1617" s="99"/>
      <c r="S1617" s="99"/>
      <c r="T1617" s="99"/>
      <c r="U1617" s="99"/>
      <c r="V1617" s="99"/>
      <c r="W1617" s="99"/>
      <c r="X1617" s="99"/>
      <c r="Y1617" s="99"/>
      <c r="Z1617" s="99"/>
      <c r="AA1617" s="99"/>
      <c r="AB1617" s="99"/>
      <c r="AC1617" s="99"/>
      <c r="AD1617" s="99"/>
      <c r="AE1617" s="99"/>
      <c r="AF1617" s="99"/>
      <c r="AG1617" s="99"/>
      <c r="AH1617" s="99"/>
      <c r="AI1617" s="99"/>
      <c r="AJ1617" s="99"/>
      <c r="AK1617" s="99"/>
      <c r="AL1617" s="99"/>
      <c r="AM1617" s="99"/>
      <c r="AN1617" s="99"/>
      <c r="AO1617" s="99"/>
      <c r="AP1617" s="99"/>
      <c r="AQ1617" s="99"/>
      <c r="AR1617" s="99"/>
      <c r="AS1617" s="99"/>
      <c r="AT1617" s="99"/>
      <c r="AU1617" s="99"/>
      <c r="AV1617" s="99"/>
      <c r="AW1617" s="99"/>
      <c r="AX1617" s="99"/>
      <c r="AY1617" s="99"/>
      <c r="AZ1617" s="99"/>
      <c r="BA1617" s="99"/>
      <c r="BB1617" s="99"/>
      <c r="BC1617" s="99"/>
      <c r="BD1617" s="99"/>
      <c r="BE1617" s="99"/>
      <c r="BF1617" s="99"/>
    </row>
    <row r="1618" spans="1:58" x14ac:dyDescent="0.25">
      <c r="A1618" s="24"/>
      <c r="B1618" s="24"/>
      <c r="C1618" s="23"/>
      <c r="D1618" s="42"/>
      <c r="E1618" s="23"/>
      <c r="G1618" s="108"/>
      <c r="H1618" s="108"/>
      <c r="I1618" s="108"/>
      <c r="J1618" s="104"/>
      <c r="K1618" s="99"/>
      <c r="L1618" s="99"/>
      <c r="M1618" s="99"/>
      <c r="N1618" s="99"/>
      <c r="O1618" s="99"/>
      <c r="P1618" s="99"/>
      <c r="Q1618" s="99"/>
      <c r="R1618" s="99"/>
      <c r="S1618" s="99"/>
      <c r="T1618" s="99"/>
      <c r="U1618" s="99"/>
      <c r="V1618" s="99"/>
      <c r="W1618" s="99"/>
      <c r="X1618" s="99"/>
      <c r="Y1618" s="99"/>
      <c r="Z1618" s="99"/>
      <c r="AA1618" s="99"/>
      <c r="AB1618" s="99"/>
      <c r="AC1618" s="99"/>
      <c r="AD1618" s="99"/>
      <c r="AE1618" s="99"/>
      <c r="AF1618" s="99"/>
      <c r="AG1618" s="99"/>
      <c r="AH1618" s="99"/>
      <c r="AI1618" s="99"/>
      <c r="AJ1618" s="99"/>
      <c r="AK1618" s="99"/>
      <c r="AL1618" s="99"/>
      <c r="AM1618" s="99"/>
      <c r="AN1618" s="99"/>
      <c r="AO1618" s="99"/>
      <c r="AP1618" s="99"/>
      <c r="AQ1618" s="99"/>
      <c r="AR1618" s="99"/>
      <c r="AS1618" s="99"/>
      <c r="AT1618" s="99"/>
      <c r="AU1618" s="99"/>
      <c r="AV1618" s="99"/>
      <c r="AW1618" s="99"/>
      <c r="AX1618" s="99"/>
      <c r="AY1618" s="99"/>
      <c r="AZ1618" s="99"/>
      <c r="BA1618" s="99"/>
      <c r="BB1618" s="99"/>
      <c r="BC1618" s="99"/>
      <c r="BD1618" s="99"/>
      <c r="BE1618" s="99"/>
      <c r="BF1618" s="99"/>
    </row>
    <row r="1619" spans="1:58" x14ac:dyDescent="0.25">
      <c r="A1619" s="24"/>
      <c r="B1619" s="24"/>
      <c r="C1619" s="23"/>
      <c r="D1619" s="42"/>
      <c r="E1619" s="23"/>
      <c r="G1619" s="108"/>
      <c r="H1619" s="108"/>
      <c r="I1619" s="108"/>
      <c r="J1619" s="104"/>
      <c r="K1619" s="99"/>
      <c r="L1619" s="99"/>
      <c r="M1619" s="99"/>
      <c r="N1619" s="99"/>
      <c r="O1619" s="99"/>
      <c r="P1619" s="99"/>
      <c r="Q1619" s="99"/>
      <c r="R1619" s="99"/>
      <c r="S1619" s="99"/>
      <c r="T1619" s="99"/>
      <c r="U1619" s="99"/>
      <c r="V1619" s="99"/>
      <c r="W1619" s="99"/>
      <c r="X1619" s="99"/>
      <c r="Y1619" s="99"/>
      <c r="Z1619" s="99"/>
      <c r="AA1619" s="99"/>
      <c r="AB1619" s="99"/>
      <c r="AC1619" s="99"/>
      <c r="AD1619" s="99"/>
      <c r="AE1619" s="99"/>
      <c r="AF1619" s="99"/>
      <c r="AG1619" s="99"/>
      <c r="AH1619" s="99"/>
      <c r="AI1619" s="99"/>
      <c r="AJ1619" s="99"/>
      <c r="AK1619" s="99"/>
      <c r="AL1619" s="99"/>
      <c r="AM1619" s="99"/>
      <c r="AN1619" s="99"/>
      <c r="AO1619" s="99"/>
      <c r="AP1619" s="99"/>
      <c r="AQ1619" s="99"/>
      <c r="AR1619" s="99"/>
      <c r="AS1619" s="99"/>
      <c r="AT1619" s="99"/>
      <c r="AU1619" s="99"/>
      <c r="AV1619" s="99"/>
      <c r="AW1619" s="99"/>
      <c r="AX1619" s="99"/>
      <c r="AY1619" s="99"/>
      <c r="AZ1619" s="99"/>
      <c r="BA1619" s="99"/>
      <c r="BB1619" s="99"/>
      <c r="BC1619" s="99"/>
      <c r="BD1619" s="99"/>
      <c r="BE1619" s="99"/>
      <c r="BF1619" s="99"/>
    </row>
    <row r="1620" spans="1:58" x14ac:dyDescent="0.25">
      <c r="A1620" s="24"/>
      <c r="B1620" s="24"/>
      <c r="C1620" s="23"/>
      <c r="D1620" s="42"/>
      <c r="E1620" s="23"/>
      <c r="G1620" s="108"/>
      <c r="H1620" s="108"/>
      <c r="I1620" s="108"/>
      <c r="J1620" s="104"/>
      <c r="K1620" s="99"/>
      <c r="L1620" s="99"/>
      <c r="M1620" s="99"/>
      <c r="N1620" s="99"/>
      <c r="O1620" s="99"/>
      <c r="P1620" s="99"/>
      <c r="Q1620" s="99"/>
      <c r="R1620" s="99"/>
      <c r="S1620" s="99"/>
      <c r="T1620" s="99"/>
      <c r="U1620" s="99"/>
      <c r="V1620" s="99"/>
      <c r="W1620" s="99"/>
      <c r="X1620" s="99"/>
      <c r="Y1620" s="99"/>
      <c r="Z1620" s="99"/>
      <c r="AA1620" s="99"/>
      <c r="AB1620" s="99"/>
      <c r="AC1620" s="99"/>
      <c r="AD1620" s="99"/>
      <c r="AE1620" s="99"/>
      <c r="AF1620" s="99"/>
      <c r="AG1620" s="99"/>
      <c r="AH1620" s="99"/>
      <c r="AI1620" s="99"/>
      <c r="AJ1620" s="99"/>
      <c r="AK1620" s="99"/>
      <c r="AL1620" s="99"/>
      <c r="AM1620" s="99"/>
      <c r="AN1620" s="99"/>
      <c r="AO1620" s="99"/>
      <c r="AP1620" s="99"/>
      <c r="AQ1620" s="99"/>
      <c r="AR1620" s="99"/>
      <c r="AS1620" s="99"/>
      <c r="AT1620" s="99"/>
      <c r="AU1620" s="99"/>
      <c r="AV1620" s="99"/>
      <c r="AW1620" s="99"/>
      <c r="AX1620" s="99"/>
      <c r="AY1620" s="99"/>
      <c r="AZ1620" s="99"/>
      <c r="BA1620" s="99"/>
      <c r="BB1620" s="99"/>
      <c r="BC1620" s="99"/>
      <c r="BD1620" s="99"/>
      <c r="BE1620" s="99"/>
      <c r="BF1620" s="99"/>
    </row>
    <row r="1621" spans="1:58" x14ac:dyDescent="0.25">
      <c r="A1621" s="24"/>
      <c r="B1621" s="24"/>
      <c r="C1621" s="23"/>
      <c r="D1621" s="42"/>
      <c r="E1621" s="23"/>
      <c r="G1621" s="108"/>
      <c r="H1621" s="108"/>
      <c r="I1621" s="108"/>
      <c r="J1621" s="104"/>
      <c r="K1621" s="99"/>
      <c r="L1621" s="99"/>
      <c r="M1621" s="99"/>
      <c r="N1621" s="99"/>
      <c r="O1621" s="99"/>
      <c r="P1621" s="99"/>
      <c r="Q1621" s="99"/>
      <c r="R1621" s="99"/>
      <c r="S1621" s="99"/>
      <c r="T1621" s="99"/>
      <c r="U1621" s="99"/>
      <c r="V1621" s="99"/>
      <c r="W1621" s="99"/>
      <c r="X1621" s="99"/>
      <c r="Y1621" s="99"/>
      <c r="Z1621" s="99"/>
      <c r="AA1621" s="99"/>
      <c r="AB1621" s="99"/>
      <c r="AC1621" s="99"/>
      <c r="AD1621" s="99"/>
      <c r="AE1621" s="99"/>
      <c r="AF1621" s="99"/>
      <c r="AG1621" s="99"/>
      <c r="AH1621" s="99"/>
      <c r="AI1621" s="99"/>
      <c r="AJ1621" s="99"/>
      <c r="AK1621" s="99"/>
      <c r="AL1621" s="99"/>
      <c r="AM1621" s="99"/>
      <c r="AN1621" s="99"/>
      <c r="AO1621" s="99"/>
      <c r="AP1621" s="99"/>
      <c r="AQ1621" s="99"/>
      <c r="AR1621" s="99"/>
      <c r="AS1621" s="99"/>
      <c r="AT1621" s="99"/>
      <c r="AU1621" s="99"/>
      <c r="AV1621" s="99"/>
      <c r="AW1621" s="99"/>
      <c r="AX1621" s="99"/>
      <c r="AY1621" s="99"/>
      <c r="AZ1621" s="99"/>
      <c r="BA1621" s="99"/>
      <c r="BB1621" s="99"/>
      <c r="BC1621" s="99"/>
      <c r="BD1621" s="99"/>
      <c r="BE1621" s="99"/>
      <c r="BF1621" s="99"/>
    </row>
    <row r="1622" spans="1:58" x14ac:dyDescent="0.25">
      <c r="A1622" s="24"/>
      <c r="B1622" s="24"/>
      <c r="C1622" s="23"/>
      <c r="D1622" s="42"/>
      <c r="E1622" s="23"/>
      <c r="G1622" s="108"/>
      <c r="H1622" s="108"/>
      <c r="I1622" s="108"/>
      <c r="J1622" s="104"/>
      <c r="K1622" s="99"/>
      <c r="L1622" s="99"/>
      <c r="M1622" s="99"/>
      <c r="N1622" s="99"/>
      <c r="O1622" s="99"/>
      <c r="P1622" s="99"/>
      <c r="Q1622" s="99"/>
      <c r="R1622" s="99"/>
      <c r="S1622" s="99"/>
      <c r="T1622" s="99"/>
      <c r="U1622" s="99"/>
      <c r="V1622" s="99"/>
      <c r="W1622" s="99"/>
      <c r="X1622" s="99"/>
      <c r="Y1622" s="99"/>
      <c r="Z1622" s="99"/>
      <c r="AA1622" s="99"/>
      <c r="AB1622" s="99"/>
      <c r="AC1622" s="99"/>
      <c r="AD1622" s="99"/>
      <c r="AE1622" s="99"/>
      <c r="AF1622" s="99"/>
      <c r="AG1622" s="99"/>
      <c r="AH1622" s="99"/>
      <c r="AI1622" s="99"/>
      <c r="AJ1622" s="99"/>
      <c r="AK1622" s="99"/>
      <c r="AL1622" s="99"/>
      <c r="AM1622" s="99"/>
      <c r="AN1622" s="99"/>
      <c r="AO1622" s="99"/>
      <c r="AP1622" s="99"/>
      <c r="AQ1622" s="99"/>
      <c r="AR1622" s="99"/>
      <c r="AS1622" s="99"/>
      <c r="AT1622" s="99"/>
      <c r="AU1622" s="99"/>
      <c r="AV1622" s="99"/>
      <c r="AW1622" s="99"/>
      <c r="AX1622" s="99"/>
      <c r="AY1622" s="99"/>
      <c r="AZ1622" s="99"/>
      <c r="BA1622" s="99"/>
      <c r="BB1622" s="99"/>
      <c r="BC1622" s="99"/>
      <c r="BD1622" s="99"/>
      <c r="BE1622" s="99"/>
      <c r="BF1622" s="99"/>
    </row>
    <row r="1623" spans="1:58" x14ac:dyDescent="0.25">
      <c r="A1623" s="24"/>
      <c r="B1623" s="24"/>
      <c r="C1623" s="23"/>
      <c r="D1623" s="42"/>
      <c r="E1623" s="23"/>
      <c r="G1623" s="108"/>
      <c r="H1623" s="108"/>
      <c r="I1623" s="108"/>
      <c r="J1623" s="104"/>
      <c r="K1623" s="99"/>
      <c r="L1623" s="99"/>
      <c r="M1623" s="99"/>
      <c r="N1623" s="99"/>
      <c r="O1623" s="99"/>
      <c r="P1623" s="99"/>
      <c r="Q1623" s="99"/>
      <c r="R1623" s="99"/>
      <c r="S1623" s="99"/>
      <c r="T1623" s="99"/>
      <c r="U1623" s="99"/>
      <c r="V1623" s="99"/>
      <c r="W1623" s="99"/>
      <c r="X1623" s="99"/>
      <c r="Y1623" s="99"/>
      <c r="Z1623" s="99"/>
      <c r="AA1623" s="99"/>
      <c r="AB1623" s="99"/>
      <c r="AC1623" s="99"/>
      <c r="AD1623" s="99"/>
      <c r="AE1623" s="99"/>
      <c r="AF1623" s="99"/>
      <c r="AG1623" s="99"/>
      <c r="AH1623" s="99"/>
      <c r="AI1623" s="99"/>
      <c r="AJ1623" s="99"/>
      <c r="AK1623" s="99"/>
      <c r="AL1623" s="99"/>
      <c r="AM1623" s="99"/>
      <c r="AN1623" s="99"/>
      <c r="AO1623" s="99"/>
      <c r="AP1623" s="99"/>
      <c r="AQ1623" s="99"/>
      <c r="AR1623" s="99"/>
      <c r="AS1623" s="99"/>
      <c r="AT1623" s="99"/>
      <c r="AU1623" s="99"/>
      <c r="AV1623" s="99"/>
      <c r="AW1623" s="99"/>
      <c r="AX1623" s="99"/>
      <c r="AY1623" s="99"/>
      <c r="AZ1623" s="99"/>
      <c r="BA1623" s="99"/>
      <c r="BB1623" s="99"/>
      <c r="BC1623" s="99"/>
      <c r="BD1623" s="99"/>
      <c r="BE1623" s="99"/>
      <c r="BF1623" s="99"/>
    </row>
    <row r="1624" spans="1:58" x14ac:dyDescent="0.25">
      <c r="A1624" s="24"/>
      <c r="B1624" s="24"/>
      <c r="C1624" s="23"/>
      <c r="D1624" s="42"/>
      <c r="E1624" s="23"/>
      <c r="G1624" s="108"/>
      <c r="H1624" s="108"/>
      <c r="I1624" s="108"/>
      <c r="J1624" s="104"/>
      <c r="K1624" s="99"/>
      <c r="L1624" s="99"/>
      <c r="M1624" s="99"/>
      <c r="N1624" s="99"/>
      <c r="O1624" s="99"/>
      <c r="P1624" s="99"/>
      <c r="Q1624" s="99"/>
      <c r="R1624" s="99"/>
      <c r="S1624" s="99"/>
      <c r="T1624" s="99"/>
      <c r="U1624" s="99"/>
      <c r="V1624" s="99"/>
      <c r="W1624" s="99"/>
      <c r="X1624" s="99"/>
      <c r="Y1624" s="99"/>
      <c r="Z1624" s="99"/>
      <c r="AA1624" s="99"/>
      <c r="AB1624" s="99"/>
      <c r="AC1624" s="99"/>
      <c r="AD1624" s="99"/>
      <c r="AE1624" s="99"/>
      <c r="AF1624" s="99"/>
      <c r="AG1624" s="99"/>
      <c r="AH1624" s="99"/>
      <c r="AI1624" s="99"/>
      <c r="AJ1624" s="99"/>
      <c r="AK1624" s="99"/>
      <c r="AL1624" s="99"/>
      <c r="AM1624" s="99"/>
      <c r="AN1624" s="99"/>
      <c r="AO1624" s="99"/>
      <c r="AP1624" s="99"/>
      <c r="AQ1624" s="99"/>
      <c r="AR1624" s="99"/>
      <c r="AS1624" s="99"/>
      <c r="AT1624" s="99"/>
      <c r="AU1624" s="99"/>
      <c r="AV1624" s="99"/>
      <c r="AW1624" s="99"/>
      <c r="AX1624" s="99"/>
      <c r="AY1624" s="99"/>
      <c r="AZ1624" s="99"/>
      <c r="BA1624" s="99"/>
      <c r="BB1624" s="99"/>
      <c r="BC1624" s="99"/>
      <c r="BD1624" s="99"/>
      <c r="BE1624" s="99"/>
      <c r="BF1624" s="99"/>
    </row>
    <row r="1625" spans="1:58" x14ac:dyDescent="0.25">
      <c r="A1625" s="24"/>
      <c r="B1625" s="24"/>
      <c r="C1625" s="23"/>
      <c r="D1625" s="42"/>
      <c r="E1625" s="23"/>
      <c r="G1625" s="108"/>
      <c r="H1625" s="108"/>
      <c r="I1625" s="108"/>
      <c r="J1625" s="104"/>
      <c r="K1625" s="99"/>
      <c r="L1625" s="99"/>
      <c r="M1625" s="99"/>
      <c r="N1625" s="99"/>
      <c r="O1625" s="99"/>
      <c r="P1625" s="99"/>
      <c r="Q1625" s="99"/>
      <c r="R1625" s="99"/>
      <c r="S1625" s="99"/>
      <c r="T1625" s="99"/>
      <c r="U1625" s="99"/>
      <c r="V1625" s="99"/>
      <c r="W1625" s="99"/>
      <c r="X1625" s="99"/>
      <c r="Y1625" s="99"/>
      <c r="Z1625" s="99"/>
      <c r="AA1625" s="99"/>
      <c r="AB1625" s="99"/>
      <c r="AC1625" s="99"/>
      <c r="AD1625" s="99"/>
      <c r="AE1625" s="99"/>
      <c r="AF1625" s="99"/>
      <c r="AG1625" s="99"/>
      <c r="AH1625" s="99"/>
      <c r="AI1625" s="99"/>
      <c r="AJ1625" s="99"/>
      <c r="AK1625" s="99"/>
      <c r="AL1625" s="99"/>
      <c r="AM1625" s="99"/>
      <c r="AN1625" s="99"/>
      <c r="AO1625" s="99"/>
      <c r="AP1625" s="99"/>
      <c r="AQ1625" s="99"/>
      <c r="AR1625" s="99"/>
      <c r="AS1625" s="99"/>
      <c r="AT1625" s="99"/>
      <c r="AU1625" s="99"/>
      <c r="AV1625" s="99"/>
      <c r="AW1625" s="99"/>
      <c r="AX1625" s="99"/>
      <c r="AY1625" s="99"/>
      <c r="AZ1625" s="99"/>
      <c r="BA1625" s="99"/>
      <c r="BB1625" s="99"/>
      <c r="BC1625" s="99"/>
      <c r="BD1625" s="99"/>
      <c r="BE1625" s="99"/>
      <c r="BF1625" s="99"/>
    </row>
    <row r="1626" spans="1:58" x14ac:dyDescent="0.25">
      <c r="A1626" s="24"/>
      <c r="B1626" s="24"/>
      <c r="C1626" s="23"/>
      <c r="D1626" s="42"/>
      <c r="E1626" s="23"/>
      <c r="G1626" s="108"/>
      <c r="H1626" s="108"/>
      <c r="I1626" s="108"/>
      <c r="J1626" s="104"/>
      <c r="K1626" s="99"/>
      <c r="L1626" s="99"/>
      <c r="M1626" s="99"/>
      <c r="N1626" s="99"/>
      <c r="O1626" s="99"/>
      <c r="P1626" s="99"/>
      <c r="Q1626" s="99"/>
      <c r="R1626" s="99"/>
      <c r="S1626" s="99"/>
      <c r="T1626" s="99"/>
      <c r="U1626" s="99"/>
      <c r="V1626" s="99"/>
      <c r="W1626" s="99"/>
      <c r="X1626" s="99"/>
      <c r="Y1626" s="99"/>
      <c r="Z1626" s="99"/>
      <c r="AA1626" s="99"/>
      <c r="AB1626" s="99"/>
      <c r="AC1626" s="99"/>
      <c r="AD1626" s="99"/>
      <c r="AE1626" s="99"/>
      <c r="AF1626" s="99"/>
      <c r="AG1626" s="99"/>
      <c r="AH1626" s="99"/>
      <c r="AI1626" s="99"/>
      <c r="AJ1626" s="99"/>
      <c r="AK1626" s="99"/>
      <c r="AL1626" s="99"/>
      <c r="AM1626" s="99"/>
      <c r="AN1626" s="99"/>
      <c r="AO1626" s="99"/>
      <c r="AP1626" s="99"/>
      <c r="AQ1626" s="99"/>
      <c r="AR1626" s="99"/>
      <c r="AS1626" s="99"/>
      <c r="AT1626" s="99"/>
      <c r="AU1626" s="99"/>
      <c r="AV1626" s="99"/>
      <c r="AW1626" s="99"/>
      <c r="AX1626" s="99"/>
      <c r="AY1626" s="99"/>
      <c r="AZ1626" s="99"/>
      <c r="BA1626" s="99"/>
      <c r="BB1626" s="99"/>
      <c r="BC1626" s="99"/>
      <c r="BD1626" s="99"/>
      <c r="BE1626" s="99"/>
      <c r="BF1626" s="99"/>
    </row>
    <row r="1627" spans="1:58" x14ac:dyDescent="0.25">
      <c r="A1627" s="24"/>
      <c r="B1627" s="24"/>
      <c r="C1627" s="23"/>
      <c r="D1627" s="42"/>
      <c r="E1627" s="23"/>
      <c r="G1627" s="108"/>
      <c r="H1627" s="108"/>
      <c r="I1627" s="108"/>
      <c r="J1627" s="104"/>
      <c r="K1627" s="99"/>
      <c r="L1627" s="99"/>
      <c r="M1627" s="99"/>
      <c r="N1627" s="99"/>
      <c r="O1627" s="99"/>
      <c r="P1627" s="99"/>
      <c r="Q1627" s="99"/>
      <c r="R1627" s="99"/>
      <c r="S1627" s="99"/>
      <c r="T1627" s="99"/>
      <c r="U1627" s="99"/>
      <c r="V1627" s="99"/>
      <c r="W1627" s="99"/>
      <c r="X1627" s="99"/>
      <c r="Y1627" s="99"/>
      <c r="Z1627" s="99"/>
      <c r="AA1627" s="99"/>
      <c r="AB1627" s="99"/>
      <c r="AC1627" s="99"/>
      <c r="AD1627" s="99"/>
      <c r="AE1627" s="99"/>
      <c r="AF1627" s="99"/>
      <c r="AG1627" s="99"/>
      <c r="AH1627" s="99"/>
      <c r="AI1627" s="99"/>
      <c r="AJ1627" s="99"/>
      <c r="AK1627" s="99"/>
      <c r="AL1627" s="99"/>
      <c r="AM1627" s="99"/>
      <c r="AN1627" s="99"/>
      <c r="AO1627" s="99"/>
      <c r="AP1627" s="99"/>
      <c r="AQ1627" s="99"/>
      <c r="AR1627" s="99"/>
      <c r="AS1627" s="99"/>
      <c r="AT1627" s="99"/>
      <c r="AU1627" s="99"/>
      <c r="AV1627" s="99"/>
      <c r="AW1627" s="99"/>
      <c r="AX1627" s="99"/>
      <c r="AY1627" s="99"/>
      <c r="AZ1627" s="99"/>
      <c r="BA1627" s="99"/>
      <c r="BB1627" s="99"/>
      <c r="BC1627" s="99"/>
      <c r="BD1627" s="99"/>
      <c r="BE1627" s="99"/>
      <c r="BF1627" s="99"/>
    </row>
    <row r="1628" spans="1:58" x14ac:dyDescent="0.25">
      <c r="A1628" s="24"/>
      <c r="B1628" s="24"/>
      <c r="C1628" s="23"/>
      <c r="D1628" s="42"/>
      <c r="E1628" s="23"/>
      <c r="G1628" s="108"/>
      <c r="H1628" s="108"/>
      <c r="I1628" s="108"/>
      <c r="J1628" s="104"/>
      <c r="K1628" s="99"/>
      <c r="L1628" s="99"/>
      <c r="M1628" s="99"/>
      <c r="N1628" s="99"/>
      <c r="O1628" s="99"/>
      <c r="P1628" s="99"/>
      <c r="Q1628" s="99"/>
      <c r="R1628" s="99"/>
      <c r="S1628" s="99"/>
      <c r="T1628" s="99"/>
      <c r="U1628" s="99"/>
      <c r="V1628" s="99"/>
      <c r="W1628" s="99"/>
      <c r="X1628" s="99"/>
      <c r="Y1628" s="99"/>
      <c r="Z1628" s="99"/>
      <c r="AA1628" s="99"/>
      <c r="AB1628" s="99"/>
      <c r="AC1628" s="99"/>
      <c r="AD1628" s="99"/>
      <c r="AE1628" s="99"/>
      <c r="AF1628" s="99"/>
      <c r="AG1628" s="99"/>
      <c r="AH1628" s="99"/>
      <c r="AI1628" s="99"/>
      <c r="AJ1628" s="99"/>
      <c r="AK1628" s="99"/>
      <c r="AL1628" s="99"/>
      <c r="AM1628" s="99"/>
      <c r="AN1628" s="99"/>
      <c r="AO1628" s="99"/>
      <c r="AP1628" s="99"/>
      <c r="AQ1628" s="99"/>
      <c r="AR1628" s="99"/>
      <c r="AS1628" s="99"/>
      <c r="AT1628" s="99"/>
      <c r="AU1628" s="99"/>
      <c r="AV1628" s="99"/>
      <c r="AW1628" s="99"/>
      <c r="AX1628" s="99"/>
      <c r="AY1628" s="99"/>
      <c r="AZ1628" s="99"/>
      <c r="BA1628" s="99"/>
      <c r="BB1628" s="99"/>
      <c r="BC1628" s="99"/>
      <c r="BD1628" s="99"/>
      <c r="BE1628" s="99"/>
      <c r="BF1628" s="99"/>
    </row>
    <row r="1629" spans="1:58" x14ac:dyDescent="0.25">
      <c r="A1629" s="24"/>
      <c r="B1629" s="24"/>
      <c r="C1629" s="23"/>
      <c r="D1629" s="42"/>
      <c r="E1629" s="23"/>
      <c r="G1629" s="108"/>
      <c r="H1629" s="108"/>
      <c r="I1629" s="108"/>
      <c r="J1629" s="104"/>
      <c r="K1629" s="99"/>
      <c r="L1629" s="99"/>
      <c r="M1629" s="99"/>
      <c r="N1629" s="99"/>
      <c r="O1629" s="99"/>
      <c r="P1629" s="99"/>
      <c r="Q1629" s="99"/>
      <c r="R1629" s="99"/>
      <c r="S1629" s="99"/>
      <c r="T1629" s="99"/>
      <c r="U1629" s="99"/>
      <c r="V1629" s="99"/>
      <c r="W1629" s="99"/>
      <c r="X1629" s="99"/>
      <c r="Y1629" s="99"/>
      <c r="Z1629" s="99"/>
      <c r="AA1629" s="99"/>
      <c r="AB1629" s="99"/>
      <c r="AC1629" s="99"/>
      <c r="AD1629" s="99"/>
      <c r="AE1629" s="99"/>
      <c r="AF1629" s="99"/>
      <c r="AG1629" s="99"/>
      <c r="AH1629" s="99"/>
      <c r="AI1629" s="99"/>
      <c r="AJ1629" s="99"/>
      <c r="AK1629" s="99"/>
      <c r="AL1629" s="99"/>
      <c r="AM1629" s="99"/>
      <c r="AN1629" s="99"/>
      <c r="AO1629" s="99"/>
      <c r="AP1629" s="99"/>
      <c r="AQ1629" s="99"/>
      <c r="AR1629" s="99"/>
      <c r="AS1629" s="99"/>
      <c r="AT1629" s="99"/>
      <c r="AU1629" s="99"/>
      <c r="AV1629" s="99"/>
      <c r="AW1629" s="99"/>
      <c r="AX1629" s="99"/>
      <c r="AY1629" s="99"/>
      <c r="AZ1629" s="99"/>
      <c r="BA1629" s="99"/>
      <c r="BB1629" s="99"/>
      <c r="BC1629" s="99"/>
      <c r="BD1629" s="99"/>
      <c r="BE1629" s="99"/>
      <c r="BF1629" s="99"/>
    </row>
    <row r="1630" spans="1:58" x14ac:dyDescent="0.25">
      <c r="A1630" s="24"/>
      <c r="B1630" s="24"/>
      <c r="C1630" s="23"/>
      <c r="D1630" s="42"/>
      <c r="E1630" s="23"/>
      <c r="G1630" s="108"/>
      <c r="H1630" s="108"/>
      <c r="I1630" s="108"/>
      <c r="J1630" s="104"/>
      <c r="K1630" s="99"/>
      <c r="L1630" s="99"/>
      <c r="M1630" s="99"/>
      <c r="N1630" s="99"/>
      <c r="O1630" s="99"/>
      <c r="P1630" s="99"/>
      <c r="Q1630" s="99"/>
      <c r="R1630" s="99"/>
      <c r="S1630" s="99"/>
      <c r="T1630" s="99"/>
      <c r="U1630" s="99"/>
      <c r="V1630" s="99"/>
      <c r="W1630" s="99"/>
      <c r="X1630" s="99"/>
      <c r="Y1630" s="99"/>
      <c r="Z1630" s="99"/>
      <c r="AA1630" s="99"/>
      <c r="AB1630" s="99"/>
      <c r="AC1630" s="99"/>
      <c r="AD1630" s="99"/>
      <c r="AE1630" s="99"/>
      <c r="AF1630" s="99"/>
      <c r="AG1630" s="99"/>
      <c r="AH1630" s="99"/>
      <c r="AI1630" s="99"/>
      <c r="AJ1630" s="99"/>
      <c r="AK1630" s="99"/>
      <c r="AL1630" s="99"/>
      <c r="AM1630" s="99"/>
      <c r="AN1630" s="99"/>
      <c r="AO1630" s="99"/>
      <c r="AP1630" s="99"/>
      <c r="AQ1630" s="99"/>
      <c r="AR1630" s="99"/>
      <c r="AS1630" s="99"/>
      <c r="AT1630" s="99"/>
      <c r="AU1630" s="99"/>
      <c r="AV1630" s="99"/>
      <c r="AW1630" s="99"/>
      <c r="AX1630" s="99"/>
      <c r="AY1630" s="99"/>
      <c r="AZ1630" s="99"/>
      <c r="BA1630" s="99"/>
      <c r="BB1630" s="99"/>
      <c r="BC1630" s="99"/>
      <c r="BD1630" s="99"/>
      <c r="BE1630" s="99"/>
      <c r="BF1630" s="99"/>
    </row>
    <row r="1631" spans="1:58" x14ac:dyDescent="0.25">
      <c r="A1631" s="24"/>
      <c r="B1631" s="24"/>
      <c r="C1631" s="23"/>
      <c r="D1631" s="42"/>
      <c r="E1631" s="23"/>
      <c r="G1631" s="108"/>
      <c r="H1631" s="108"/>
      <c r="I1631" s="108"/>
      <c r="J1631" s="104"/>
      <c r="K1631" s="99"/>
      <c r="L1631" s="99"/>
      <c r="M1631" s="99"/>
      <c r="N1631" s="99"/>
      <c r="O1631" s="99"/>
      <c r="P1631" s="99"/>
      <c r="Q1631" s="99"/>
      <c r="R1631" s="99"/>
      <c r="S1631" s="99"/>
      <c r="T1631" s="99"/>
      <c r="U1631" s="99"/>
      <c r="V1631" s="99"/>
      <c r="W1631" s="99"/>
      <c r="X1631" s="99"/>
      <c r="Y1631" s="99"/>
      <c r="Z1631" s="99"/>
      <c r="AA1631" s="99"/>
      <c r="AB1631" s="99"/>
      <c r="AC1631" s="99"/>
      <c r="AD1631" s="99"/>
      <c r="AE1631" s="99"/>
      <c r="AF1631" s="99"/>
      <c r="AG1631" s="99"/>
      <c r="AH1631" s="99"/>
      <c r="AI1631" s="99"/>
      <c r="AJ1631" s="99"/>
      <c r="AK1631" s="99"/>
      <c r="AL1631" s="99"/>
      <c r="AM1631" s="99"/>
      <c r="AN1631" s="99"/>
      <c r="AO1631" s="99"/>
      <c r="AP1631" s="99"/>
      <c r="AQ1631" s="99"/>
      <c r="AR1631" s="99"/>
      <c r="AS1631" s="99"/>
      <c r="AT1631" s="99"/>
      <c r="AU1631" s="99"/>
      <c r="AV1631" s="99"/>
      <c r="AW1631" s="99"/>
      <c r="AX1631" s="99"/>
      <c r="AY1631" s="99"/>
      <c r="AZ1631" s="99"/>
      <c r="BA1631" s="99"/>
      <c r="BB1631" s="99"/>
      <c r="BC1631" s="99"/>
      <c r="BD1631" s="99"/>
      <c r="BE1631" s="99"/>
      <c r="BF1631" s="99"/>
    </row>
    <row r="1632" spans="1:58" x14ac:dyDescent="0.25">
      <c r="A1632" s="24"/>
      <c r="B1632" s="24"/>
      <c r="C1632" s="23"/>
      <c r="D1632" s="42"/>
      <c r="E1632" s="23"/>
      <c r="G1632" s="108"/>
      <c r="H1632" s="108"/>
      <c r="I1632" s="108"/>
      <c r="J1632" s="104"/>
      <c r="K1632" s="99"/>
      <c r="L1632" s="99"/>
      <c r="M1632" s="99"/>
      <c r="N1632" s="99"/>
      <c r="O1632" s="99"/>
      <c r="P1632" s="99"/>
      <c r="Q1632" s="99"/>
      <c r="R1632" s="99"/>
      <c r="S1632" s="99"/>
      <c r="T1632" s="99"/>
      <c r="U1632" s="99"/>
      <c r="V1632" s="99"/>
      <c r="W1632" s="99"/>
      <c r="X1632" s="99"/>
      <c r="Y1632" s="99"/>
      <c r="Z1632" s="99"/>
      <c r="AA1632" s="99"/>
      <c r="AB1632" s="99"/>
      <c r="AC1632" s="99"/>
      <c r="AD1632" s="99"/>
      <c r="AE1632" s="99"/>
      <c r="AF1632" s="99"/>
      <c r="AG1632" s="99"/>
      <c r="AH1632" s="99"/>
      <c r="AI1632" s="99"/>
      <c r="AJ1632" s="99"/>
      <c r="AK1632" s="99"/>
      <c r="AL1632" s="99"/>
      <c r="AM1632" s="99"/>
      <c r="AN1632" s="99"/>
      <c r="AO1632" s="99"/>
      <c r="AP1632" s="99"/>
      <c r="AQ1632" s="99"/>
      <c r="AR1632" s="99"/>
      <c r="AS1632" s="99"/>
      <c r="AT1632" s="99"/>
      <c r="AU1632" s="99"/>
      <c r="AV1632" s="99"/>
      <c r="AW1632" s="99"/>
      <c r="AX1632" s="99"/>
      <c r="AY1632" s="99"/>
      <c r="AZ1632" s="99"/>
      <c r="BA1632" s="99"/>
      <c r="BB1632" s="99"/>
      <c r="BC1632" s="99"/>
      <c r="BD1632" s="99"/>
      <c r="BE1632" s="99"/>
      <c r="BF1632" s="99"/>
    </row>
    <row r="1633" spans="1:58" x14ac:dyDescent="0.25">
      <c r="A1633" s="24"/>
      <c r="B1633" s="24"/>
      <c r="C1633" s="23"/>
      <c r="D1633" s="42"/>
      <c r="E1633" s="23"/>
      <c r="G1633" s="108"/>
      <c r="H1633" s="108"/>
      <c r="I1633" s="108"/>
      <c r="J1633" s="104"/>
      <c r="K1633" s="99"/>
      <c r="L1633" s="99"/>
      <c r="M1633" s="99"/>
      <c r="N1633" s="99"/>
      <c r="O1633" s="99"/>
      <c r="P1633" s="99"/>
      <c r="Q1633" s="99"/>
      <c r="R1633" s="99"/>
      <c r="S1633" s="99"/>
      <c r="T1633" s="99"/>
      <c r="U1633" s="99"/>
      <c r="V1633" s="99"/>
      <c r="W1633" s="99"/>
      <c r="X1633" s="99"/>
      <c r="Y1633" s="99"/>
      <c r="Z1633" s="99"/>
      <c r="AA1633" s="99"/>
      <c r="AB1633" s="99"/>
      <c r="AC1633" s="99"/>
      <c r="AD1633" s="99"/>
      <c r="AE1633" s="99"/>
      <c r="AF1633" s="99"/>
      <c r="AG1633" s="99"/>
      <c r="AH1633" s="99"/>
      <c r="AI1633" s="99"/>
      <c r="AJ1633" s="99"/>
      <c r="AK1633" s="99"/>
      <c r="AL1633" s="99"/>
      <c r="AM1633" s="99"/>
      <c r="AN1633" s="99"/>
      <c r="AO1633" s="99"/>
      <c r="AP1633" s="99"/>
      <c r="AQ1633" s="99"/>
      <c r="AR1633" s="99"/>
      <c r="AS1633" s="99"/>
      <c r="AT1633" s="99"/>
      <c r="AU1633" s="99"/>
      <c r="AV1633" s="99"/>
      <c r="AW1633" s="99"/>
      <c r="AX1633" s="99"/>
      <c r="AY1633" s="99"/>
      <c r="AZ1633" s="99"/>
      <c r="BA1633" s="99"/>
      <c r="BB1633" s="99"/>
      <c r="BC1633" s="99"/>
      <c r="BD1633" s="99"/>
      <c r="BE1633" s="99"/>
      <c r="BF1633" s="99"/>
    </row>
    <row r="1634" spans="1:58" x14ac:dyDescent="0.25">
      <c r="A1634" s="24"/>
      <c r="B1634" s="24"/>
      <c r="C1634" s="23"/>
      <c r="D1634" s="42"/>
      <c r="E1634" s="23"/>
      <c r="G1634" s="108"/>
      <c r="H1634" s="108"/>
      <c r="I1634" s="108"/>
      <c r="J1634" s="104"/>
      <c r="K1634" s="99"/>
      <c r="L1634" s="99"/>
      <c r="M1634" s="99"/>
      <c r="N1634" s="99"/>
      <c r="O1634" s="99"/>
      <c r="P1634" s="99"/>
      <c r="Q1634" s="99"/>
      <c r="R1634" s="99"/>
      <c r="S1634" s="99"/>
      <c r="T1634" s="99"/>
      <c r="U1634" s="99"/>
      <c r="V1634" s="99"/>
      <c r="W1634" s="99"/>
      <c r="X1634" s="99"/>
      <c r="Y1634" s="99"/>
      <c r="Z1634" s="99"/>
      <c r="AA1634" s="99"/>
      <c r="AB1634" s="99"/>
      <c r="AC1634" s="99"/>
      <c r="AD1634" s="99"/>
      <c r="AE1634" s="99"/>
      <c r="AF1634" s="99"/>
      <c r="AG1634" s="99"/>
      <c r="AH1634" s="99"/>
      <c r="AI1634" s="99"/>
      <c r="AJ1634" s="99"/>
      <c r="AK1634" s="99"/>
      <c r="AL1634" s="99"/>
      <c r="AM1634" s="99"/>
      <c r="AN1634" s="99"/>
      <c r="AO1634" s="99"/>
      <c r="AP1634" s="99"/>
      <c r="AQ1634" s="99"/>
      <c r="AR1634" s="99"/>
      <c r="AS1634" s="99"/>
      <c r="AT1634" s="99"/>
      <c r="AU1634" s="99"/>
      <c r="AV1634" s="99"/>
      <c r="AW1634" s="99"/>
      <c r="AX1634" s="99"/>
      <c r="AY1634" s="99"/>
      <c r="AZ1634" s="99"/>
      <c r="BA1634" s="99"/>
      <c r="BB1634" s="99"/>
      <c r="BC1634" s="99"/>
      <c r="BD1634" s="99"/>
      <c r="BE1634" s="99"/>
      <c r="BF1634" s="99"/>
    </row>
    <row r="1635" spans="1:58" x14ac:dyDescent="0.25">
      <c r="A1635" s="24"/>
      <c r="B1635" s="24"/>
      <c r="C1635" s="23"/>
      <c r="D1635" s="42"/>
      <c r="E1635" s="23"/>
      <c r="G1635" s="108"/>
      <c r="H1635" s="108"/>
      <c r="I1635" s="108"/>
      <c r="J1635" s="104"/>
      <c r="K1635" s="99"/>
      <c r="L1635" s="99"/>
      <c r="M1635" s="99"/>
      <c r="N1635" s="99"/>
      <c r="O1635" s="99"/>
      <c r="P1635" s="99"/>
      <c r="Q1635" s="99"/>
      <c r="R1635" s="99"/>
      <c r="S1635" s="99"/>
      <c r="T1635" s="99"/>
      <c r="U1635" s="99"/>
      <c r="V1635" s="99"/>
      <c r="W1635" s="99"/>
      <c r="X1635" s="99"/>
      <c r="Y1635" s="99"/>
      <c r="Z1635" s="99"/>
      <c r="AA1635" s="99"/>
      <c r="AB1635" s="99"/>
      <c r="AC1635" s="99"/>
      <c r="AD1635" s="99"/>
      <c r="AE1635" s="99"/>
      <c r="AF1635" s="99"/>
      <c r="AG1635" s="99"/>
      <c r="AH1635" s="99"/>
      <c r="AI1635" s="99"/>
      <c r="AJ1635" s="99"/>
      <c r="AK1635" s="99"/>
      <c r="AL1635" s="99"/>
      <c r="AM1635" s="99"/>
      <c r="AN1635" s="99"/>
      <c r="AO1635" s="99"/>
      <c r="AP1635" s="99"/>
      <c r="AQ1635" s="99"/>
      <c r="AR1635" s="99"/>
      <c r="AS1635" s="99"/>
      <c r="AT1635" s="99"/>
      <c r="AU1635" s="99"/>
      <c r="AV1635" s="99"/>
      <c r="AW1635" s="99"/>
      <c r="AX1635" s="99"/>
      <c r="AY1635" s="99"/>
      <c r="AZ1635" s="99"/>
      <c r="BA1635" s="99"/>
      <c r="BB1635" s="99"/>
      <c r="BC1635" s="99"/>
      <c r="BD1635" s="99"/>
      <c r="BE1635" s="99"/>
      <c r="BF1635" s="99"/>
    </row>
    <row r="1636" spans="1:58" x14ac:dyDescent="0.25">
      <c r="A1636" s="24"/>
      <c r="B1636" s="24"/>
      <c r="C1636" s="23"/>
      <c r="D1636" s="42"/>
      <c r="E1636" s="23"/>
      <c r="G1636" s="108"/>
      <c r="H1636" s="108"/>
      <c r="I1636" s="108"/>
      <c r="J1636" s="104"/>
      <c r="K1636" s="99"/>
      <c r="L1636" s="99"/>
      <c r="M1636" s="99"/>
      <c r="N1636" s="99"/>
      <c r="O1636" s="99"/>
      <c r="P1636" s="99"/>
      <c r="Q1636" s="99"/>
      <c r="R1636" s="99"/>
      <c r="S1636" s="99"/>
      <c r="T1636" s="99"/>
      <c r="U1636" s="99"/>
      <c r="V1636" s="99"/>
      <c r="W1636" s="99"/>
      <c r="X1636" s="99"/>
      <c r="Y1636" s="99"/>
      <c r="Z1636" s="99"/>
      <c r="AA1636" s="99"/>
      <c r="AB1636" s="99"/>
      <c r="AC1636" s="99"/>
      <c r="AD1636" s="99"/>
      <c r="AE1636" s="99"/>
      <c r="AF1636" s="99"/>
      <c r="AG1636" s="99"/>
      <c r="AH1636" s="99"/>
      <c r="AI1636" s="99"/>
      <c r="AJ1636" s="99"/>
      <c r="AK1636" s="99"/>
      <c r="AL1636" s="99"/>
      <c r="AM1636" s="99"/>
      <c r="AN1636" s="99"/>
      <c r="AO1636" s="99"/>
      <c r="AP1636" s="99"/>
      <c r="AQ1636" s="99"/>
      <c r="AR1636" s="99"/>
      <c r="AS1636" s="99"/>
      <c r="AT1636" s="99"/>
      <c r="AU1636" s="99"/>
      <c r="AV1636" s="99"/>
      <c r="AW1636" s="99"/>
      <c r="AX1636" s="99"/>
      <c r="AY1636" s="99"/>
      <c r="AZ1636" s="99"/>
      <c r="BA1636" s="99"/>
      <c r="BB1636" s="99"/>
      <c r="BC1636" s="99"/>
      <c r="BD1636" s="99"/>
      <c r="BE1636" s="99"/>
      <c r="BF1636" s="99"/>
    </row>
    <row r="1637" spans="1:58" x14ac:dyDescent="0.25">
      <c r="A1637" s="24"/>
      <c r="B1637" s="24"/>
      <c r="C1637" s="23"/>
      <c r="D1637" s="42"/>
      <c r="E1637" s="23"/>
      <c r="G1637" s="108"/>
      <c r="H1637" s="108"/>
      <c r="I1637" s="108"/>
      <c r="J1637" s="104"/>
      <c r="K1637" s="99"/>
      <c r="L1637" s="99"/>
      <c r="M1637" s="99"/>
      <c r="N1637" s="99"/>
      <c r="O1637" s="99"/>
      <c r="P1637" s="99"/>
      <c r="Q1637" s="99"/>
      <c r="R1637" s="99"/>
      <c r="S1637" s="99"/>
      <c r="T1637" s="99"/>
      <c r="U1637" s="99"/>
      <c r="V1637" s="99"/>
      <c r="W1637" s="99"/>
      <c r="X1637" s="99"/>
      <c r="Y1637" s="99"/>
      <c r="Z1637" s="99"/>
      <c r="AA1637" s="99"/>
      <c r="AB1637" s="99"/>
      <c r="AC1637" s="99"/>
      <c r="AD1637" s="99"/>
      <c r="AE1637" s="99"/>
      <c r="AF1637" s="99"/>
      <c r="AG1637" s="99"/>
      <c r="AH1637" s="99"/>
      <c r="AI1637" s="99"/>
      <c r="AJ1637" s="99"/>
      <c r="AK1637" s="99"/>
      <c r="AL1637" s="99"/>
      <c r="AM1637" s="99"/>
      <c r="AN1637" s="99"/>
      <c r="AO1637" s="99"/>
      <c r="AP1637" s="99"/>
      <c r="AQ1637" s="99"/>
      <c r="AR1637" s="99"/>
      <c r="AS1637" s="99"/>
      <c r="AT1637" s="99"/>
      <c r="AU1637" s="99"/>
      <c r="AV1637" s="99"/>
      <c r="AW1637" s="99"/>
      <c r="AX1637" s="99"/>
      <c r="AY1637" s="99"/>
      <c r="AZ1637" s="99"/>
      <c r="BA1637" s="99"/>
      <c r="BB1637" s="99"/>
      <c r="BC1637" s="99"/>
      <c r="BD1637" s="99"/>
      <c r="BE1637" s="99"/>
      <c r="BF1637" s="99"/>
    </row>
    <row r="1638" spans="1:58" x14ac:dyDescent="0.25">
      <c r="A1638" s="24"/>
      <c r="B1638" s="24"/>
      <c r="C1638" s="23"/>
      <c r="D1638" s="42"/>
      <c r="E1638" s="23"/>
      <c r="G1638" s="108"/>
      <c r="H1638" s="108"/>
      <c r="I1638" s="108"/>
      <c r="J1638" s="104"/>
      <c r="K1638" s="99"/>
      <c r="L1638" s="99"/>
      <c r="M1638" s="99"/>
      <c r="N1638" s="99"/>
      <c r="O1638" s="99"/>
      <c r="P1638" s="99"/>
      <c r="Q1638" s="99"/>
      <c r="R1638" s="99"/>
      <c r="S1638" s="99"/>
      <c r="T1638" s="99"/>
      <c r="U1638" s="99"/>
      <c r="V1638" s="99"/>
      <c r="W1638" s="99"/>
      <c r="X1638" s="99"/>
      <c r="Y1638" s="99"/>
      <c r="Z1638" s="99"/>
      <c r="AA1638" s="99"/>
      <c r="AB1638" s="99"/>
      <c r="AC1638" s="99"/>
      <c r="AD1638" s="99"/>
      <c r="AE1638" s="99"/>
      <c r="AF1638" s="99"/>
      <c r="AG1638" s="99"/>
      <c r="AH1638" s="99"/>
      <c r="AI1638" s="99"/>
      <c r="AJ1638" s="99"/>
      <c r="AK1638" s="99"/>
      <c r="AL1638" s="99"/>
      <c r="AM1638" s="99"/>
      <c r="AN1638" s="99"/>
      <c r="AO1638" s="99"/>
      <c r="AP1638" s="99"/>
      <c r="AQ1638" s="99"/>
      <c r="AR1638" s="99"/>
      <c r="AS1638" s="99"/>
      <c r="AT1638" s="99"/>
      <c r="AU1638" s="99"/>
      <c r="AV1638" s="99"/>
      <c r="AW1638" s="99"/>
      <c r="AX1638" s="99"/>
      <c r="AY1638" s="99"/>
      <c r="AZ1638" s="99"/>
      <c r="BA1638" s="99"/>
      <c r="BB1638" s="99"/>
      <c r="BC1638" s="99"/>
      <c r="BD1638" s="99"/>
      <c r="BE1638" s="99"/>
      <c r="BF1638" s="99"/>
    </row>
    <row r="1639" spans="1:58" x14ac:dyDescent="0.25">
      <c r="A1639" s="24"/>
      <c r="B1639" s="24"/>
      <c r="C1639" s="23"/>
      <c r="D1639" s="42"/>
      <c r="E1639" s="23"/>
      <c r="G1639" s="108"/>
      <c r="H1639" s="108"/>
      <c r="I1639" s="108"/>
      <c r="J1639" s="104"/>
      <c r="K1639" s="99"/>
      <c r="L1639" s="99"/>
      <c r="M1639" s="99"/>
      <c r="N1639" s="99"/>
      <c r="O1639" s="99"/>
      <c r="P1639" s="99"/>
      <c r="Q1639" s="99"/>
      <c r="R1639" s="99"/>
      <c r="S1639" s="99"/>
      <c r="T1639" s="99"/>
      <c r="U1639" s="99"/>
      <c r="V1639" s="99"/>
      <c r="W1639" s="99"/>
      <c r="X1639" s="99"/>
      <c r="Y1639" s="99"/>
      <c r="Z1639" s="99"/>
      <c r="AA1639" s="99"/>
      <c r="AB1639" s="99"/>
      <c r="AC1639" s="99"/>
      <c r="AD1639" s="99"/>
      <c r="AE1639" s="99"/>
      <c r="AF1639" s="99"/>
      <c r="AG1639" s="99"/>
      <c r="AH1639" s="99"/>
      <c r="AI1639" s="99"/>
      <c r="AJ1639" s="99"/>
      <c r="AK1639" s="99"/>
      <c r="AL1639" s="99"/>
      <c r="AM1639" s="99"/>
      <c r="AN1639" s="99"/>
      <c r="AO1639" s="99"/>
      <c r="AP1639" s="99"/>
      <c r="AQ1639" s="99"/>
      <c r="AR1639" s="99"/>
      <c r="AS1639" s="99"/>
      <c r="AT1639" s="99"/>
      <c r="AU1639" s="99"/>
      <c r="AV1639" s="99"/>
      <c r="AW1639" s="99"/>
      <c r="AX1639" s="99"/>
      <c r="AY1639" s="99"/>
      <c r="AZ1639" s="99"/>
      <c r="BA1639" s="99"/>
      <c r="BB1639" s="99"/>
      <c r="BC1639" s="99"/>
      <c r="BD1639" s="99"/>
      <c r="BE1639" s="99"/>
      <c r="BF1639" s="99"/>
    </row>
    <row r="1640" spans="1:58" x14ac:dyDescent="0.25">
      <c r="A1640" s="24"/>
      <c r="B1640" s="24"/>
      <c r="C1640" s="23"/>
      <c r="D1640" s="42"/>
      <c r="E1640" s="23"/>
      <c r="G1640" s="108"/>
      <c r="H1640" s="108"/>
      <c r="I1640" s="108"/>
      <c r="J1640" s="104"/>
      <c r="K1640" s="99"/>
      <c r="L1640" s="99"/>
      <c r="M1640" s="99"/>
      <c r="N1640" s="99"/>
      <c r="O1640" s="99"/>
      <c r="P1640" s="99"/>
      <c r="Q1640" s="99"/>
      <c r="R1640" s="99"/>
      <c r="S1640" s="99"/>
      <c r="T1640" s="99"/>
      <c r="U1640" s="99"/>
      <c r="V1640" s="99"/>
      <c r="W1640" s="99"/>
      <c r="X1640" s="99"/>
      <c r="Y1640" s="99"/>
      <c r="Z1640" s="99"/>
      <c r="AA1640" s="99"/>
      <c r="AB1640" s="99"/>
      <c r="AC1640" s="99"/>
      <c r="AD1640" s="99"/>
      <c r="AE1640" s="99"/>
      <c r="AF1640" s="99"/>
      <c r="AG1640" s="99"/>
      <c r="AH1640" s="99"/>
      <c r="AI1640" s="99"/>
      <c r="AJ1640" s="99"/>
      <c r="AK1640" s="99"/>
      <c r="AL1640" s="99"/>
      <c r="AM1640" s="99"/>
      <c r="AN1640" s="99"/>
      <c r="AO1640" s="99"/>
      <c r="AP1640" s="99"/>
      <c r="AQ1640" s="99"/>
      <c r="AR1640" s="99"/>
      <c r="AS1640" s="99"/>
      <c r="AT1640" s="99"/>
      <c r="AU1640" s="99"/>
      <c r="AV1640" s="99"/>
      <c r="AW1640" s="99"/>
      <c r="AX1640" s="99"/>
      <c r="AY1640" s="99"/>
      <c r="AZ1640" s="99"/>
      <c r="BA1640" s="99"/>
      <c r="BB1640" s="99"/>
      <c r="BC1640" s="99"/>
      <c r="BD1640" s="99"/>
      <c r="BE1640" s="99"/>
      <c r="BF1640" s="99"/>
    </row>
    <row r="1641" spans="1:58" x14ac:dyDescent="0.25">
      <c r="A1641" s="24"/>
      <c r="B1641" s="24"/>
      <c r="C1641" s="23"/>
      <c r="D1641" s="42"/>
      <c r="E1641" s="23"/>
      <c r="G1641" s="108"/>
      <c r="H1641" s="108"/>
      <c r="I1641" s="108"/>
      <c r="J1641" s="104"/>
      <c r="K1641" s="99"/>
      <c r="L1641" s="99"/>
      <c r="M1641" s="99"/>
      <c r="N1641" s="99"/>
      <c r="O1641" s="99"/>
      <c r="P1641" s="99"/>
      <c r="Q1641" s="99"/>
      <c r="R1641" s="99"/>
      <c r="S1641" s="99"/>
      <c r="T1641" s="99"/>
      <c r="U1641" s="99"/>
      <c r="V1641" s="99"/>
      <c r="W1641" s="99"/>
      <c r="X1641" s="99"/>
      <c r="Y1641" s="99"/>
      <c r="Z1641" s="99"/>
      <c r="AA1641" s="99"/>
      <c r="AB1641" s="99"/>
      <c r="AC1641" s="99"/>
      <c r="AD1641" s="99"/>
      <c r="AE1641" s="99"/>
      <c r="AF1641" s="99"/>
      <c r="AG1641" s="99"/>
      <c r="AH1641" s="99"/>
      <c r="AI1641" s="99"/>
      <c r="AJ1641" s="99"/>
      <c r="AK1641" s="99"/>
      <c r="AL1641" s="99"/>
      <c r="AM1641" s="99"/>
      <c r="AN1641" s="99"/>
      <c r="AO1641" s="99"/>
      <c r="AP1641" s="99"/>
      <c r="AQ1641" s="99"/>
      <c r="AR1641" s="99"/>
      <c r="AS1641" s="99"/>
      <c r="AT1641" s="99"/>
      <c r="AU1641" s="99"/>
      <c r="AV1641" s="99"/>
      <c r="AW1641" s="99"/>
      <c r="AX1641" s="99"/>
      <c r="AY1641" s="99"/>
      <c r="AZ1641" s="99"/>
      <c r="BA1641" s="99"/>
      <c r="BB1641" s="99"/>
      <c r="BC1641" s="99"/>
      <c r="BD1641" s="99"/>
      <c r="BE1641" s="99"/>
      <c r="BF1641" s="99"/>
    </row>
    <row r="1642" spans="1:58" x14ac:dyDescent="0.25">
      <c r="A1642" s="24"/>
      <c r="B1642" s="24"/>
      <c r="C1642" s="23"/>
      <c r="D1642" s="42"/>
      <c r="E1642" s="23"/>
      <c r="G1642" s="108"/>
      <c r="H1642" s="108"/>
      <c r="I1642" s="108"/>
      <c r="J1642" s="104"/>
      <c r="K1642" s="99"/>
      <c r="L1642" s="99"/>
      <c r="M1642" s="99"/>
      <c r="N1642" s="99"/>
      <c r="O1642" s="99"/>
      <c r="P1642" s="99"/>
      <c r="Q1642" s="99"/>
      <c r="R1642" s="99"/>
      <c r="S1642" s="99"/>
      <c r="T1642" s="99"/>
      <c r="U1642" s="99"/>
      <c r="V1642" s="99"/>
      <c r="W1642" s="99"/>
      <c r="X1642" s="99"/>
      <c r="Y1642" s="99"/>
      <c r="Z1642" s="99"/>
      <c r="AA1642" s="99"/>
      <c r="AB1642" s="99"/>
      <c r="AC1642" s="99"/>
      <c r="AD1642" s="99"/>
      <c r="AE1642" s="99"/>
      <c r="AF1642" s="99"/>
      <c r="AG1642" s="99"/>
      <c r="AH1642" s="99"/>
      <c r="AI1642" s="99"/>
      <c r="AJ1642" s="99"/>
      <c r="AK1642" s="99"/>
      <c r="AL1642" s="99"/>
      <c r="AM1642" s="99"/>
      <c r="AN1642" s="99"/>
      <c r="AO1642" s="99"/>
      <c r="AP1642" s="99"/>
      <c r="AQ1642" s="99"/>
      <c r="AR1642" s="99"/>
      <c r="AS1642" s="99"/>
      <c r="AT1642" s="99"/>
      <c r="AU1642" s="99"/>
      <c r="AV1642" s="99"/>
      <c r="AW1642" s="99"/>
      <c r="AX1642" s="99"/>
      <c r="AY1642" s="99"/>
      <c r="AZ1642" s="99"/>
      <c r="BA1642" s="99"/>
      <c r="BB1642" s="99"/>
      <c r="BC1642" s="99"/>
      <c r="BD1642" s="99"/>
      <c r="BE1642" s="99"/>
      <c r="BF1642" s="99"/>
    </row>
    <row r="1643" spans="1:58" x14ac:dyDescent="0.25">
      <c r="A1643" s="24"/>
      <c r="B1643" s="24"/>
      <c r="C1643" s="23"/>
      <c r="D1643" s="42"/>
      <c r="E1643" s="23"/>
      <c r="G1643" s="108"/>
      <c r="H1643" s="108"/>
      <c r="I1643" s="108"/>
      <c r="J1643" s="104"/>
      <c r="K1643" s="99"/>
      <c r="L1643" s="99"/>
      <c r="M1643" s="99"/>
      <c r="N1643" s="99"/>
      <c r="O1643" s="99"/>
      <c r="P1643" s="99"/>
      <c r="Q1643" s="99"/>
      <c r="R1643" s="99"/>
      <c r="S1643" s="99"/>
      <c r="T1643" s="99"/>
      <c r="U1643" s="99"/>
      <c r="V1643" s="99"/>
      <c r="W1643" s="99"/>
      <c r="X1643" s="99"/>
      <c r="Y1643" s="99"/>
      <c r="Z1643" s="99"/>
      <c r="AA1643" s="99"/>
      <c r="AB1643" s="99"/>
      <c r="AC1643" s="99"/>
      <c r="AD1643" s="99"/>
      <c r="AE1643" s="99"/>
      <c r="AF1643" s="99"/>
      <c r="AG1643" s="99"/>
      <c r="AH1643" s="99"/>
      <c r="AI1643" s="99"/>
      <c r="AJ1643" s="99"/>
      <c r="AK1643" s="99"/>
      <c r="AL1643" s="99"/>
      <c r="AM1643" s="99"/>
      <c r="AN1643" s="99"/>
      <c r="AO1643" s="99"/>
      <c r="AP1643" s="99"/>
      <c r="AQ1643" s="99"/>
      <c r="AR1643" s="99"/>
      <c r="AS1643" s="99"/>
      <c r="AT1643" s="99"/>
      <c r="AU1643" s="99"/>
      <c r="AV1643" s="99"/>
      <c r="AW1643" s="99"/>
      <c r="AX1643" s="99"/>
      <c r="AY1643" s="99"/>
      <c r="AZ1643" s="99"/>
      <c r="BA1643" s="99"/>
      <c r="BB1643" s="99"/>
      <c r="BC1643" s="99"/>
      <c r="BD1643" s="99"/>
      <c r="BE1643" s="99"/>
      <c r="BF1643" s="99"/>
    </row>
    <row r="1644" spans="1:58" x14ac:dyDescent="0.25">
      <c r="A1644" s="24"/>
      <c r="B1644" s="24"/>
      <c r="C1644" s="23"/>
      <c r="D1644" s="42"/>
      <c r="E1644" s="23"/>
      <c r="G1644" s="108"/>
      <c r="H1644" s="108"/>
      <c r="I1644" s="108"/>
      <c r="J1644" s="104"/>
      <c r="K1644" s="99"/>
      <c r="L1644" s="99"/>
      <c r="M1644" s="99"/>
      <c r="N1644" s="99"/>
      <c r="O1644" s="99"/>
      <c r="P1644" s="99"/>
      <c r="Q1644" s="99"/>
      <c r="R1644" s="99"/>
      <c r="S1644" s="99"/>
      <c r="T1644" s="99"/>
      <c r="U1644" s="99"/>
      <c r="V1644" s="99"/>
      <c r="W1644" s="99"/>
      <c r="X1644" s="99"/>
      <c r="Y1644" s="99"/>
      <c r="Z1644" s="99"/>
      <c r="AA1644" s="99"/>
      <c r="AB1644" s="99"/>
      <c r="AC1644" s="99"/>
      <c r="AD1644" s="99"/>
      <c r="AE1644" s="99"/>
      <c r="AF1644" s="99"/>
      <c r="AG1644" s="99"/>
      <c r="AH1644" s="99"/>
      <c r="AI1644" s="99"/>
      <c r="AJ1644" s="99"/>
      <c r="AK1644" s="99"/>
      <c r="AL1644" s="99"/>
      <c r="AM1644" s="99"/>
      <c r="AN1644" s="99"/>
      <c r="AO1644" s="99"/>
      <c r="AP1644" s="99"/>
      <c r="AQ1644" s="99"/>
      <c r="AR1644" s="99"/>
      <c r="AS1644" s="99"/>
      <c r="AT1644" s="99"/>
      <c r="AU1644" s="99"/>
      <c r="AV1644" s="99"/>
      <c r="AW1644" s="99"/>
      <c r="AX1644" s="99"/>
      <c r="AY1644" s="99"/>
      <c r="AZ1644" s="99"/>
      <c r="BA1644" s="99"/>
      <c r="BB1644" s="99"/>
      <c r="BC1644" s="99"/>
      <c r="BD1644" s="99"/>
      <c r="BE1644" s="99"/>
      <c r="BF1644" s="99"/>
    </row>
    <row r="1645" spans="1:58" x14ac:dyDescent="0.25">
      <c r="A1645" s="24"/>
      <c r="B1645" s="24"/>
      <c r="C1645" s="23"/>
      <c r="D1645" s="42"/>
      <c r="E1645" s="23"/>
      <c r="G1645" s="108"/>
      <c r="H1645" s="108"/>
      <c r="I1645" s="108"/>
      <c r="J1645" s="104"/>
      <c r="K1645" s="99"/>
      <c r="L1645" s="99"/>
      <c r="M1645" s="99"/>
      <c r="N1645" s="99"/>
      <c r="O1645" s="99"/>
      <c r="P1645" s="99"/>
      <c r="Q1645" s="99"/>
      <c r="R1645" s="99"/>
      <c r="S1645" s="99"/>
      <c r="T1645" s="99"/>
      <c r="U1645" s="99"/>
      <c r="V1645" s="99"/>
      <c r="W1645" s="99"/>
      <c r="X1645" s="99"/>
      <c r="Y1645" s="99"/>
      <c r="Z1645" s="99"/>
      <c r="AA1645" s="99"/>
      <c r="AB1645" s="99"/>
      <c r="AC1645" s="99"/>
      <c r="AD1645" s="99"/>
      <c r="AE1645" s="99"/>
      <c r="AF1645" s="99"/>
      <c r="AG1645" s="99"/>
      <c r="AH1645" s="99"/>
      <c r="AI1645" s="99"/>
      <c r="AJ1645" s="99"/>
      <c r="AK1645" s="99"/>
      <c r="AL1645" s="99"/>
      <c r="AM1645" s="99"/>
      <c r="AN1645" s="99"/>
      <c r="AO1645" s="99"/>
      <c r="AP1645" s="99"/>
      <c r="AQ1645" s="99"/>
      <c r="AR1645" s="99"/>
      <c r="AS1645" s="99"/>
      <c r="AT1645" s="99"/>
      <c r="AU1645" s="99"/>
      <c r="AV1645" s="99"/>
      <c r="AW1645" s="99"/>
      <c r="AX1645" s="99"/>
      <c r="AY1645" s="99"/>
      <c r="AZ1645" s="99"/>
      <c r="BA1645" s="99"/>
      <c r="BB1645" s="99"/>
      <c r="BC1645" s="99"/>
      <c r="BD1645" s="99"/>
      <c r="BE1645" s="99"/>
      <c r="BF1645" s="99"/>
    </row>
    <row r="1646" spans="1:58" x14ac:dyDescent="0.25">
      <c r="A1646" s="24"/>
      <c r="B1646" s="24"/>
      <c r="C1646" s="23"/>
      <c r="D1646" s="42"/>
      <c r="E1646" s="23"/>
      <c r="G1646" s="108"/>
      <c r="H1646" s="108"/>
      <c r="I1646" s="108"/>
      <c r="J1646" s="104"/>
      <c r="K1646" s="99"/>
      <c r="L1646" s="99"/>
      <c r="M1646" s="99"/>
      <c r="N1646" s="99"/>
      <c r="O1646" s="99"/>
      <c r="P1646" s="99"/>
      <c r="Q1646" s="99"/>
      <c r="R1646" s="99"/>
      <c r="S1646" s="99"/>
      <c r="T1646" s="99"/>
      <c r="U1646" s="99"/>
      <c r="V1646" s="99"/>
      <c r="W1646" s="99"/>
      <c r="X1646" s="99"/>
      <c r="Y1646" s="99"/>
      <c r="Z1646" s="99"/>
      <c r="AA1646" s="99"/>
      <c r="AB1646" s="99"/>
      <c r="AC1646" s="99"/>
      <c r="AD1646" s="99"/>
      <c r="AE1646" s="99"/>
      <c r="AF1646" s="99"/>
      <c r="AG1646" s="99"/>
      <c r="AH1646" s="99"/>
      <c r="AI1646" s="99"/>
      <c r="AJ1646" s="99"/>
      <c r="AK1646" s="99"/>
      <c r="AL1646" s="99"/>
      <c r="AM1646" s="99"/>
      <c r="AN1646" s="99"/>
      <c r="AO1646" s="99"/>
      <c r="AP1646" s="99"/>
      <c r="AQ1646" s="99"/>
      <c r="AR1646" s="99"/>
      <c r="AS1646" s="99"/>
      <c r="AT1646" s="99"/>
      <c r="AU1646" s="99"/>
      <c r="AV1646" s="99"/>
      <c r="AW1646" s="99"/>
      <c r="AX1646" s="99"/>
      <c r="AY1646" s="99"/>
      <c r="AZ1646" s="99"/>
      <c r="BA1646" s="99"/>
      <c r="BB1646" s="99"/>
      <c r="BC1646" s="99"/>
      <c r="BD1646" s="99"/>
      <c r="BE1646" s="99"/>
      <c r="BF1646" s="99"/>
    </row>
    <row r="1647" spans="1:58" x14ac:dyDescent="0.25">
      <c r="A1647" s="24"/>
      <c r="B1647" s="24"/>
      <c r="C1647" s="23"/>
      <c r="D1647" s="42"/>
      <c r="E1647" s="23"/>
      <c r="G1647" s="108"/>
      <c r="H1647" s="108"/>
      <c r="I1647" s="108"/>
      <c r="J1647" s="104"/>
      <c r="K1647" s="99"/>
      <c r="L1647" s="99"/>
      <c r="M1647" s="99"/>
      <c r="N1647" s="99"/>
      <c r="O1647" s="99"/>
      <c r="P1647" s="99"/>
      <c r="Q1647" s="99"/>
      <c r="R1647" s="99"/>
      <c r="S1647" s="99"/>
      <c r="T1647" s="99"/>
      <c r="U1647" s="99"/>
      <c r="V1647" s="99"/>
      <c r="W1647" s="99"/>
      <c r="X1647" s="99"/>
      <c r="Y1647" s="99"/>
      <c r="Z1647" s="99"/>
      <c r="AA1647" s="99"/>
      <c r="AB1647" s="99"/>
      <c r="AC1647" s="99"/>
      <c r="AD1647" s="99"/>
      <c r="AE1647" s="99"/>
      <c r="AF1647" s="99"/>
      <c r="AG1647" s="99"/>
      <c r="AH1647" s="99"/>
      <c r="AI1647" s="99"/>
      <c r="AJ1647" s="99"/>
      <c r="AK1647" s="99"/>
      <c r="AL1647" s="99"/>
      <c r="AM1647" s="99"/>
      <c r="AN1647" s="99"/>
      <c r="AO1647" s="99"/>
      <c r="AP1647" s="99"/>
      <c r="AQ1647" s="99"/>
      <c r="AR1647" s="99"/>
      <c r="AS1647" s="99"/>
      <c r="AT1647" s="99"/>
      <c r="AU1647" s="99"/>
      <c r="AV1647" s="99"/>
      <c r="AW1647" s="99"/>
      <c r="AX1647" s="99"/>
      <c r="AY1647" s="99"/>
      <c r="AZ1647" s="99"/>
      <c r="BA1647" s="99"/>
      <c r="BB1647" s="99"/>
      <c r="BC1647" s="99"/>
      <c r="BD1647" s="99"/>
      <c r="BE1647" s="99"/>
      <c r="BF1647" s="99"/>
    </row>
    <row r="1648" spans="1:58" x14ac:dyDescent="0.25">
      <c r="A1648" s="24"/>
      <c r="B1648" s="24"/>
      <c r="C1648" s="23"/>
      <c r="D1648" s="42"/>
      <c r="E1648" s="23"/>
      <c r="G1648" s="108"/>
      <c r="H1648" s="108"/>
      <c r="I1648" s="108"/>
      <c r="J1648" s="104"/>
      <c r="K1648" s="99"/>
      <c r="L1648" s="99"/>
      <c r="M1648" s="99"/>
      <c r="N1648" s="99"/>
      <c r="O1648" s="99"/>
      <c r="P1648" s="99"/>
      <c r="Q1648" s="99"/>
      <c r="R1648" s="99"/>
      <c r="S1648" s="99"/>
      <c r="T1648" s="99"/>
      <c r="U1648" s="99"/>
      <c r="V1648" s="99"/>
      <c r="W1648" s="99"/>
      <c r="X1648" s="99"/>
      <c r="Y1648" s="99"/>
      <c r="Z1648" s="99"/>
      <c r="AA1648" s="99"/>
      <c r="AB1648" s="99"/>
      <c r="AC1648" s="99"/>
      <c r="AD1648" s="99"/>
      <c r="AE1648" s="99"/>
      <c r="AF1648" s="99"/>
      <c r="AG1648" s="99"/>
      <c r="AH1648" s="99"/>
      <c r="AI1648" s="99"/>
      <c r="AJ1648" s="99"/>
      <c r="AK1648" s="99"/>
      <c r="AL1648" s="99"/>
      <c r="AM1648" s="99"/>
      <c r="AN1648" s="99"/>
      <c r="AO1648" s="99"/>
      <c r="AP1648" s="99"/>
      <c r="AQ1648" s="99"/>
      <c r="AR1648" s="99"/>
      <c r="AS1648" s="99"/>
      <c r="AT1648" s="99"/>
      <c r="AU1648" s="99"/>
      <c r="AV1648" s="99"/>
      <c r="AW1648" s="99"/>
      <c r="AX1648" s="99"/>
      <c r="AY1648" s="99"/>
      <c r="AZ1648" s="99"/>
      <c r="BA1648" s="99"/>
      <c r="BB1648" s="99"/>
      <c r="BC1648" s="99"/>
      <c r="BD1648" s="99"/>
      <c r="BE1648" s="99"/>
      <c r="BF1648" s="99"/>
    </row>
    <row r="1649" spans="1:58" x14ac:dyDescent="0.25">
      <c r="A1649" s="24"/>
      <c r="B1649" s="24"/>
      <c r="C1649" s="23"/>
      <c r="D1649" s="42"/>
      <c r="E1649" s="23"/>
      <c r="G1649" s="108"/>
      <c r="H1649" s="108"/>
      <c r="I1649" s="108"/>
      <c r="J1649" s="104"/>
      <c r="K1649" s="99"/>
      <c r="L1649" s="99"/>
      <c r="M1649" s="99"/>
      <c r="N1649" s="99"/>
      <c r="O1649" s="99"/>
      <c r="P1649" s="99"/>
      <c r="Q1649" s="99"/>
      <c r="R1649" s="99"/>
      <c r="S1649" s="99"/>
      <c r="T1649" s="99"/>
      <c r="U1649" s="99"/>
      <c r="V1649" s="99"/>
      <c r="W1649" s="99"/>
      <c r="X1649" s="99"/>
      <c r="Y1649" s="99"/>
      <c r="Z1649" s="99"/>
      <c r="AA1649" s="99"/>
      <c r="AB1649" s="99"/>
      <c r="AC1649" s="99"/>
      <c r="AD1649" s="99"/>
      <c r="AE1649" s="99"/>
      <c r="AF1649" s="99"/>
      <c r="AG1649" s="99"/>
      <c r="AH1649" s="99"/>
      <c r="AI1649" s="99"/>
      <c r="AJ1649" s="99"/>
      <c r="AK1649" s="99"/>
      <c r="AL1649" s="99"/>
      <c r="AM1649" s="99"/>
      <c r="AN1649" s="99"/>
      <c r="AO1649" s="99"/>
      <c r="AP1649" s="99"/>
      <c r="AQ1649" s="99"/>
      <c r="AR1649" s="99"/>
      <c r="AS1649" s="99"/>
      <c r="AT1649" s="99"/>
      <c r="AU1649" s="99"/>
      <c r="AV1649" s="99"/>
      <c r="AW1649" s="99"/>
      <c r="AX1649" s="99"/>
      <c r="AY1649" s="99"/>
      <c r="AZ1649" s="99"/>
      <c r="BA1649" s="99"/>
      <c r="BB1649" s="99"/>
      <c r="BC1649" s="99"/>
      <c r="BD1649" s="99"/>
      <c r="BE1649" s="99"/>
      <c r="BF1649" s="99"/>
    </row>
    <row r="1650" spans="1:58" x14ac:dyDescent="0.25">
      <c r="A1650" s="24"/>
      <c r="B1650" s="24"/>
      <c r="C1650" s="23"/>
      <c r="D1650" s="42"/>
      <c r="E1650" s="23"/>
      <c r="G1650" s="108"/>
      <c r="H1650" s="108"/>
      <c r="I1650" s="108"/>
      <c r="J1650" s="104"/>
      <c r="K1650" s="99"/>
      <c r="L1650" s="99"/>
      <c r="M1650" s="99"/>
      <c r="N1650" s="99"/>
      <c r="O1650" s="99"/>
      <c r="P1650" s="99"/>
      <c r="Q1650" s="99"/>
      <c r="R1650" s="99"/>
      <c r="S1650" s="99"/>
      <c r="T1650" s="99"/>
      <c r="U1650" s="99"/>
      <c r="V1650" s="99"/>
      <c r="W1650" s="99"/>
      <c r="X1650" s="99"/>
      <c r="Y1650" s="99"/>
      <c r="Z1650" s="99"/>
      <c r="AA1650" s="99"/>
      <c r="AB1650" s="99"/>
      <c r="AC1650" s="99"/>
      <c r="AD1650" s="99"/>
      <c r="AE1650" s="99"/>
      <c r="AF1650" s="99"/>
      <c r="AG1650" s="99"/>
      <c r="AH1650" s="99"/>
      <c r="AI1650" s="99"/>
      <c r="AJ1650" s="99"/>
      <c r="AK1650" s="99"/>
      <c r="AL1650" s="99"/>
      <c r="AM1650" s="99"/>
      <c r="AN1650" s="99"/>
      <c r="AO1650" s="99"/>
      <c r="AP1650" s="99"/>
      <c r="AQ1650" s="99"/>
      <c r="AR1650" s="99"/>
      <c r="AS1650" s="99"/>
      <c r="AT1650" s="99"/>
      <c r="AU1650" s="99"/>
      <c r="AV1650" s="99"/>
      <c r="AW1650" s="99"/>
      <c r="AX1650" s="99"/>
      <c r="AY1650" s="99"/>
      <c r="AZ1650" s="99"/>
      <c r="BA1650" s="99"/>
      <c r="BB1650" s="99"/>
      <c r="BC1650" s="99"/>
      <c r="BD1650" s="99"/>
      <c r="BE1650" s="99"/>
      <c r="BF1650" s="99"/>
    </row>
    <row r="1651" spans="1:58" x14ac:dyDescent="0.25">
      <c r="A1651" s="24"/>
      <c r="B1651" s="24"/>
      <c r="C1651" s="23"/>
      <c r="D1651" s="42"/>
      <c r="E1651" s="23"/>
      <c r="G1651" s="108"/>
      <c r="H1651" s="108"/>
      <c r="I1651" s="108"/>
      <c r="J1651" s="104"/>
      <c r="K1651" s="99"/>
      <c r="L1651" s="99"/>
      <c r="M1651" s="99"/>
      <c r="N1651" s="99"/>
      <c r="O1651" s="99"/>
      <c r="P1651" s="99"/>
      <c r="Q1651" s="99"/>
      <c r="R1651" s="99"/>
      <c r="S1651" s="99"/>
      <c r="T1651" s="99"/>
      <c r="U1651" s="99"/>
      <c r="V1651" s="99"/>
      <c r="W1651" s="99"/>
      <c r="X1651" s="99"/>
      <c r="Y1651" s="99"/>
      <c r="Z1651" s="99"/>
      <c r="AA1651" s="99"/>
      <c r="AB1651" s="99"/>
      <c r="AC1651" s="99"/>
      <c r="AD1651" s="99"/>
      <c r="AE1651" s="99"/>
      <c r="AF1651" s="99"/>
      <c r="AG1651" s="99"/>
      <c r="AH1651" s="99"/>
      <c r="AI1651" s="99"/>
      <c r="AJ1651" s="99"/>
      <c r="AK1651" s="99"/>
      <c r="AL1651" s="99"/>
      <c r="AM1651" s="99"/>
      <c r="AN1651" s="99"/>
      <c r="AO1651" s="99"/>
      <c r="AP1651" s="99"/>
      <c r="AQ1651" s="99"/>
      <c r="AR1651" s="99"/>
      <c r="AS1651" s="99"/>
      <c r="AT1651" s="99"/>
      <c r="AU1651" s="99"/>
      <c r="AV1651" s="99"/>
      <c r="AW1651" s="99"/>
      <c r="AX1651" s="99"/>
      <c r="AY1651" s="99"/>
      <c r="AZ1651" s="99"/>
      <c r="BA1651" s="99"/>
      <c r="BB1651" s="99"/>
      <c r="BC1651" s="99"/>
      <c r="BD1651" s="99"/>
      <c r="BE1651" s="99"/>
      <c r="BF1651" s="99"/>
    </row>
    <row r="1652" spans="1:58" x14ac:dyDescent="0.25">
      <c r="A1652" s="24"/>
      <c r="B1652" s="24"/>
      <c r="C1652" s="23"/>
      <c r="D1652" s="42"/>
      <c r="E1652" s="23"/>
      <c r="G1652" s="108"/>
      <c r="H1652" s="108"/>
      <c r="I1652" s="108"/>
      <c r="J1652" s="104"/>
      <c r="K1652" s="99"/>
      <c r="L1652" s="99"/>
      <c r="M1652" s="99"/>
      <c r="N1652" s="99"/>
      <c r="O1652" s="99"/>
      <c r="P1652" s="99"/>
      <c r="Q1652" s="99"/>
      <c r="R1652" s="99"/>
      <c r="S1652" s="99"/>
      <c r="T1652" s="99"/>
      <c r="U1652" s="99"/>
      <c r="V1652" s="99"/>
      <c r="W1652" s="99"/>
      <c r="X1652" s="99"/>
      <c r="Y1652" s="99"/>
      <c r="Z1652" s="99"/>
      <c r="AA1652" s="99"/>
      <c r="AB1652" s="99"/>
      <c r="AC1652" s="99"/>
      <c r="AD1652" s="99"/>
      <c r="AE1652" s="99"/>
      <c r="AF1652" s="99"/>
      <c r="AG1652" s="99"/>
      <c r="AH1652" s="99"/>
      <c r="AI1652" s="99"/>
      <c r="AJ1652" s="99"/>
      <c r="AK1652" s="99"/>
      <c r="AL1652" s="99"/>
      <c r="AM1652" s="99"/>
      <c r="AN1652" s="99"/>
      <c r="AO1652" s="99"/>
      <c r="AP1652" s="99"/>
      <c r="AQ1652" s="99"/>
      <c r="AR1652" s="99"/>
      <c r="AS1652" s="99"/>
      <c r="AT1652" s="99"/>
      <c r="AU1652" s="99"/>
      <c r="AV1652" s="99"/>
      <c r="AW1652" s="99"/>
      <c r="AX1652" s="99"/>
      <c r="AY1652" s="99"/>
      <c r="AZ1652" s="99"/>
      <c r="BA1652" s="99"/>
      <c r="BB1652" s="99"/>
      <c r="BC1652" s="99"/>
      <c r="BD1652" s="99"/>
      <c r="BE1652" s="99"/>
      <c r="BF1652" s="99"/>
    </row>
    <row r="1653" spans="1:58" x14ac:dyDescent="0.25">
      <c r="A1653" s="24"/>
      <c r="B1653" s="24"/>
      <c r="C1653" s="23"/>
      <c r="D1653" s="42"/>
      <c r="E1653" s="23"/>
      <c r="G1653" s="108"/>
      <c r="H1653" s="108"/>
      <c r="I1653" s="108"/>
      <c r="J1653" s="104"/>
      <c r="K1653" s="99"/>
      <c r="L1653" s="99"/>
      <c r="M1653" s="99"/>
      <c r="N1653" s="99"/>
      <c r="O1653" s="99"/>
      <c r="P1653" s="99"/>
      <c r="Q1653" s="99"/>
      <c r="R1653" s="99"/>
      <c r="S1653" s="99"/>
      <c r="T1653" s="99"/>
      <c r="U1653" s="99"/>
      <c r="V1653" s="99"/>
      <c r="W1653" s="99"/>
      <c r="X1653" s="99"/>
      <c r="Y1653" s="99"/>
      <c r="Z1653" s="99"/>
      <c r="AA1653" s="99"/>
      <c r="AB1653" s="99"/>
      <c r="AC1653" s="99"/>
      <c r="AD1653" s="99"/>
      <c r="AE1653" s="99"/>
      <c r="AF1653" s="99"/>
      <c r="AG1653" s="99"/>
      <c r="AH1653" s="99"/>
      <c r="AI1653" s="99"/>
      <c r="AJ1653" s="99"/>
      <c r="AK1653" s="99"/>
      <c r="AL1653" s="99"/>
      <c r="AM1653" s="99"/>
      <c r="AN1653" s="99"/>
      <c r="AO1653" s="99"/>
      <c r="AP1653" s="99"/>
      <c r="AQ1653" s="99"/>
      <c r="AR1653" s="99"/>
      <c r="AS1653" s="99"/>
      <c r="AT1653" s="99"/>
      <c r="AU1653" s="99"/>
      <c r="AV1653" s="99"/>
      <c r="AW1653" s="99"/>
      <c r="AX1653" s="99"/>
      <c r="AY1653" s="99"/>
      <c r="AZ1653" s="99"/>
      <c r="BA1653" s="99"/>
      <c r="BB1653" s="99"/>
      <c r="BC1653" s="99"/>
      <c r="BD1653" s="99"/>
      <c r="BE1653" s="99"/>
      <c r="BF1653" s="99"/>
    </row>
    <row r="1654" spans="1:58" x14ac:dyDescent="0.25">
      <c r="A1654" s="24"/>
      <c r="B1654" s="24"/>
      <c r="C1654" s="23"/>
      <c r="D1654" s="42"/>
      <c r="E1654" s="23"/>
      <c r="G1654" s="108"/>
      <c r="H1654" s="108"/>
      <c r="I1654" s="108"/>
      <c r="J1654" s="104"/>
      <c r="K1654" s="99"/>
      <c r="L1654" s="99"/>
      <c r="M1654" s="99"/>
      <c r="N1654" s="99"/>
      <c r="O1654" s="99"/>
      <c r="P1654" s="99"/>
      <c r="Q1654" s="99"/>
      <c r="R1654" s="99"/>
      <c r="S1654" s="99"/>
      <c r="T1654" s="99"/>
      <c r="U1654" s="99"/>
      <c r="V1654" s="99"/>
      <c r="W1654" s="99"/>
      <c r="X1654" s="99"/>
      <c r="Y1654" s="99"/>
      <c r="Z1654" s="99"/>
      <c r="AA1654" s="99"/>
      <c r="AB1654" s="99"/>
      <c r="AC1654" s="99"/>
      <c r="AD1654" s="99"/>
      <c r="AE1654" s="99"/>
      <c r="AF1654" s="99"/>
      <c r="AG1654" s="99"/>
      <c r="AH1654" s="99"/>
      <c r="AI1654" s="99"/>
      <c r="AJ1654" s="99"/>
      <c r="AK1654" s="99"/>
      <c r="AL1654" s="99"/>
      <c r="AM1654" s="99"/>
      <c r="AN1654" s="99"/>
      <c r="AO1654" s="99"/>
      <c r="AP1654" s="99"/>
      <c r="AQ1654" s="99"/>
      <c r="AR1654" s="99"/>
      <c r="AS1654" s="99"/>
      <c r="AT1654" s="99"/>
      <c r="AU1654" s="99"/>
      <c r="AV1654" s="99"/>
      <c r="AW1654" s="99"/>
      <c r="AX1654" s="99"/>
      <c r="AY1654" s="99"/>
      <c r="AZ1654" s="99"/>
      <c r="BA1654" s="99"/>
      <c r="BB1654" s="99"/>
      <c r="BC1654" s="99"/>
      <c r="BD1654" s="99"/>
      <c r="BE1654" s="99"/>
      <c r="BF1654" s="99"/>
    </row>
    <row r="1655" spans="1:58" x14ac:dyDescent="0.25">
      <c r="A1655" s="24"/>
      <c r="B1655" s="24"/>
      <c r="C1655" s="23"/>
      <c r="D1655" s="42"/>
      <c r="E1655" s="23"/>
      <c r="G1655" s="108"/>
      <c r="H1655" s="108"/>
      <c r="I1655" s="108"/>
      <c r="J1655" s="104"/>
      <c r="K1655" s="99"/>
      <c r="L1655" s="99"/>
      <c r="M1655" s="99"/>
      <c r="N1655" s="99"/>
      <c r="O1655" s="99"/>
      <c r="P1655" s="99"/>
      <c r="Q1655" s="99"/>
      <c r="R1655" s="99"/>
      <c r="S1655" s="99"/>
      <c r="T1655" s="99"/>
      <c r="U1655" s="99"/>
      <c r="V1655" s="99"/>
      <c r="W1655" s="99"/>
      <c r="X1655" s="99"/>
      <c r="Y1655" s="99"/>
      <c r="Z1655" s="99"/>
      <c r="AA1655" s="99"/>
      <c r="AB1655" s="99"/>
      <c r="AC1655" s="99"/>
      <c r="AD1655" s="99"/>
      <c r="AE1655" s="99"/>
      <c r="AF1655" s="99"/>
      <c r="AG1655" s="99"/>
      <c r="AH1655" s="99"/>
      <c r="AI1655" s="99"/>
      <c r="AJ1655" s="99"/>
      <c r="AK1655" s="99"/>
      <c r="AL1655" s="99"/>
      <c r="AM1655" s="99"/>
      <c r="AN1655" s="99"/>
      <c r="AO1655" s="99"/>
      <c r="AP1655" s="99"/>
      <c r="AQ1655" s="99"/>
      <c r="AR1655" s="99"/>
      <c r="AS1655" s="99"/>
      <c r="AT1655" s="99"/>
      <c r="AU1655" s="99"/>
      <c r="AV1655" s="99"/>
      <c r="AW1655" s="99"/>
      <c r="AX1655" s="99"/>
      <c r="AY1655" s="99"/>
      <c r="AZ1655" s="99"/>
      <c r="BA1655" s="99"/>
      <c r="BB1655" s="99"/>
      <c r="BC1655" s="99"/>
      <c r="BD1655" s="99"/>
      <c r="BE1655" s="99"/>
      <c r="BF1655" s="99"/>
    </row>
    <row r="1656" spans="1:58" x14ac:dyDescent="0.25">
      <c r="A1656" s="24"/>
      <c r="B1656" s="24"/>
      <c r="C1656" s="23"/>
      <c r="D1656" s="42"/>
      <c r="E1656" s="23"/>
      <c r="G1656" s="108"/>
      <c r="H1656" s="108"/>
      <c r="I1656" s="108"/>
      <c r="J1656" s="104"/>
      <c r="K1656" s="99"/>
      <c r="L1656" s="99"/>
      <c r="M1656" s="99"/>
      <c r="N1656" s="99"/>
      <c r="O1656" s="99"/>
      <c r="P1656" s="99"/>
      <c r="Q1656" s="99"/>
      <c r="R1656" s="99"/>
      <c r="S1656" s="99"/>
      <c r="T1656" s="99"/>
      <c r="U1656" s="99"/>
      <c r="V1656" s="99"/>
      <c r="W1656" s="99"/>
      <c r="X1656" s="99"/>
      <c r="Y1656" s="99"/>
      <c r="Z1656" s="99"/>
      <c r="AA1656" s="99"/>
      <c r="AB1656" s="99"/>
      <c r="AC1656" s="99"/>
      <c r="AD1656" s="99"/>
      <c r="AE1656" s="99"/>
      <c r="AF1656" s="99"/>
      <c r="AG1656" s="99"/>
      <c r="AH1656" s="99"/>
      <c r="AI1656" s="99"/>
      <c r="AJ1656" s="99"/>
      <c r="AK1656" s="99"/>
      <c r="AL1656" s="99"/>
      <c r="AM1656" s="99"/>
      <c r="AN1656" s="99"/>
      <c r="AO1656" s="99"/>
      <c r="AP1656" s="99"/>
      <c r="AQ1656" s="99"/>
      <c r="AR1656" s="99"/>
      <c r="AS1656" s="99"/>
      <c r="AT1656" s="99"/>
      <c r="AU1656" s="99"/>
      <c r="AV1656" s="99"/>
      <c r="AW1656" s="99"/>
      <c r="AX1656" s="99"/>
      <c r="AY1656" s="99"/>
      <c r="AZ1656" s="99"/>
      <c r="BA1656" s="99"/>
      <c r="BB1656" s="99"/>
      <c r="BC1656" s="99"/>
      <c r="BD1656" s="99"/>
      <c r="BE1656" s="99"/>
      <c r="BF1656" s="99"/>
    </row>
    <row r="1657" spans="1:58" x14ac:dyDescent="0.25">
      <c r="A1657" s="24"/>
      <c r="B1657" s="24"/>
      <c r="C1657" s="23"/>
      <c r="D1657" s="42"/>
      <c r="E1657" s="23"/>
      <c r="G1657" s="108"/>
      <c r="H1657" s="108"/>
      <c r="I1657" s="108"/>
      <c r="J1657" s="104"/>
      <c r="K1657" s="99"/>
      <c r="L1657" s="99"/>
      <c r="M1657" s="99"/>
      <c r="N1657" s="99"/>
      <c r="O1657" s="99"/>
      <c r="P1657" s="99"/>
      <c r="Q1657" s="99"/>
      <c r="R1657" s="99"/>
      <c r="S1657" s="99"/>
      <c r="T1657" s="99"/>
      <c r="U1657" s="99"/>
      <c r="V1657" s="99"/>
      <c r="W1657" s="99"/>
      <c r="X1657" s="99"/>
      <c r="Y1657" s="99"/>
      <c r="Z1657" s="99"/>
      <c r="AA1657" s="99"/>
      <c r="AB1657" s="99"/>
      <c r="AC1657" s="99"/>
      <c r="AD1657" s="99"/>
      <c r="AE1657" s="99"/>
      <c r="AF1657" s="99"/>
      <c r="AG1657" s="99"/>
      <c r="AH1657" s="99"/>
      <c r="AI1657" s="99"/>
      <c r="AJ1657" s="99"/>
      <c r="AK1657" s="99"/>
      <c r="AL1657" s="99"/>
      <c r="AM1657" s="99"/>
      <c r="AN1657" s="99"/>
      <c r="AO1657" s="99"/>
      <c r="AP1657" s="99"/>
      <c r="AQ1657" s="99"/>
      <c r="AR1657" s="99"/>
      <c r="AS1657" s="99"/>
      <c r="AT1657" s="99"/>
      <c r="AU1657" s="99"/>
      <c r="AV1657" s="99"/>
      <c r="AW1657" s="99"/>
      <c r="AX1657" s="99"/>
      <c r="AY1657" s="99"/>
      <c r="AZ1657" s="99"/>
      <c r="BA1657" s="99"/>
      <c r="BB1657" s="99"/>
      <c r="BC1657" s="99"/>
      <c r="BD1657" s="99"/>
      <c r="BE1657" s="99"/>
      <c r="BF1657" s="99"/>
    </row>
    <row r="1658" spans="1:58" x14ac:dyDescent="0.25">
      <c r="A1658" s="24"/>
      <c r="B1658" s="24"/>
      <c r="C1658" s="23"/>
      <c r="D1658" s="42"/>
      <c r="E1658" s="23"/>
      <c r="G1658" s="108"/>
      <c r="H1658" s="108"/>
      <c r="I1658" s="108"/>
      <c r="J1658" s="104"/>
      <c r="K1658" s="99"/>
      <c r="L1658" s="99"/>
      <c r="M1658" s="99"/>
      <c r="N1658" s="99"/>
      <c r="O1658" s="99"/>
      <c r="P1658" s="99"/>
      <c r="Q1658" s="99"/>
      <c r="R1658" s="99"/>
      <c r="S1658" s="99"/>
      <c r="T1658" s="99"/>
      <c r="U1658" s="99"/>
      <c r="V1658" s="99"/>
      <c r="W1658" s="99"/>
      <c r="X1658" s="99"/>
      <c r="Y1658" s="99"/>
      <c r="Z1658" s="99"/>
      <c r="AA1658" s="99"/>
      <c r="AB1658" s="99"/>
      <c r="AC1658" s="99"/>
      <c r="AD1658" s="99"/>
      <c r="AE1658" s="99"/>
      <c r="AF1658" s="99"/>
      <c r="AG1658" s="99"/>
      <c r="AH1658" s="99"/>
      <c r="AI1658" s="99"/>
      <c r="AJ1658" s="99"/>
      <c r="AK1658" s="99"/>
      <c r="AL1658" s="99"/>
      <c r="AM1658" s="99"/>
      <c r="AN1658" s="99"/>
      <c r="AO1658" s="99"/>
      <c r="AP1658" s="99"/>
      <c r="AQ1658" s="99"/>
      <c r="AR1658" s="99"/>
      <c r="AS1658" s="99"/>
      <c r="AT1658" s="99"/>
      <c r="AU1658" s="99"/>
      <c r="AV1658" s="99"/>
      <c r="AW1658" s="99"/>
      <c r="AX1658" s="99"/>
      <c r="AY1658" s="99"/>
      <c r="AZ1658" s="99"/>
      <c r="BA1658" s="99"/>
      <c r="BB1658" s="99"/>
      <c r="BC1658" s="99"/>
      <c r="BD1658" s="99"/>
      <c r="BE1658" s="99"/>
      <c r="BF1658" s="99"/>
    </row>
    <row r="1659" spans="1:58" x14ac:dyDescent="0.25">
      <c r="A1659" s="24"/>
      <c r="B1659" s="24"/>
      <c r="C1659" s="23"/>
      <c r="D1659" s="42"/>
      <c r="E1659" s="23"/>
      <c r="G1659" s="108"/>
      <c r="H1659" s="108"/>
      <c r="I1659" s="108"/>
      <c r="J1659" s="104"/>
      <c r="K1659" s="99"/>
      <c r="L1659" s="99"/>
      <c r="M1659" s="99"/>
      <c r="N1659" s="99"/>
      <c r="O1659" s="99"/>
      <c r="P1659" s="99"/>
      <c r="Q1659" s="99"/>
      <c r="R1659" s="99"/>
      <c r="S1659" s="99"/>
      <c r="T1659" s="99"/>
      <c r="U1659" s="99"/>
      <c r="V1659" s="99"/>
      <c r="W1659" s="99"/>
      <c r="X1659" s="99"/>
      <c r="Y1659" s="99"/>
      <c r="Z1659" s="99"/>
      <c r="AA1659" s="99"/>
      <c r="AB1659" s="99"/>
      <c r="AC1659" s="99"/>
      <c r="AD1659" s="99"/>
      <c r="AE1659" s="99"/>
      <c r="AF1659" s="99"/>
      <c r="AG1659" s="99"/>
      <c r="AH1659" s="99"/>
      <c r="AI1659" s="99"/>
      <c r="AJ1659" s="99"/>
      <c r="AK1659" s="99"/>
      <c r="AL1659" s="99"/>
      <c r="AM1659" s="99"/>
      <c r="AN1659" s="99"/>
      <c r="AO1659" s="99"/>
      <c r="AP1659" s="99"/>
      <c r="AQ1659" s="99"/>
      <c r="AR1659" s="99"/>
      <c r="AS1659" s="99"/>
      <c r="AT1659" s="99"/>
      <c r="AU1659" s="99"/>
      <c r="AV1659" s="99"/>
      <c r="AW1659" s="99"/>
      <c r="AX1659" s="99"/>
      <c r="AY1659" s="99"/>
      <c r="AZ1659" s="99"/>
      <c r="BA1659" s="99"/>
      <c r="BB1659" s="99"/>
      <c r="BC1659" s="99"/>
      <c r="BD1659" s="99"/>
      <c r="BE1659" s="99"/>
      <c r="BF1659" s="99"/>
    </row>
    <row r="1660" spans="1:58" x14ac:dyDescent="0.25">
      <c r="A1660" s="24"/>
      <c r="B1660" s="24"/>
      <c r="C1660" s="23"/>
      <c r="D1660" s="42"/>
      <c r="E1660" s="23"/>
      <c r="G1660" s="108"/>
      <c r="H1660" s="108"/>
      <c r="I1660" s="108"/>
      <c r="J1660" s="104"/>
      <c r="K1660" s="99"/>
      <c r="L1660" s="99"/>
      <c r="M1660" s="99"/>
      <c r="N1660" s="99"/>
      <c r="O1660" s="99"/>
      <c r="P1660" s="99"/>
      <c r="Q1660" s="99"/>
      <c r="R1660" s="99"/>
      <c r="S1660" s="99"/>
      <c r="T1660" s="99"/>
      <c r="U1660" s="99"/>
      <c r="V1660" s="99"/>
      <c r="W1660" s="99"/>
      <c r="X1660" s="99"/>
      <c r="Y1660" s="99"/>
      <c r="Z1660" s="99"/>
      <c r="AA1660" s="99"/>
      <c r="AB1660" s="99"/>
      <c r="AC1660" s="99"/>
      <c r="AD1660" s="99"/>
      <c r="AE1660" s="99"/>
      <c r="AF1660" s="99"/>
      <c r="AG1660" s="99"/>
      <c r="AH1660" s="99"/>
      <c r="AI1660" s="99"/>
      <c r="AJ1660" s="99"/>
      <c r="AK1660" s="99"/>
      <c r="AL1660" s="99"/>
      <c r="AM1660" s="99"/>
      <c r="AN1660" s="99"/>
      <c r="AO1660" s="99"/>
      <c r="AP1660" s="99"/>
      <c r="AQ1660" s="99"/>
      <c r="AR1660" s="99"/>
      <c r="AS1660" s="99"/>
      <c r="AT1660" s="99"/>
      <c r="AU1660" s="99"/>
      <c r="AV1660" s="99"/>
      <c r="AW1660" s="99"/>
      <c r="AX1660" s="99"/>
      <c r="AY1660" s="99"/>
      <c r="AZ1660" s="99"/>
      <c r="BA1660" s="99"/>
      <c r="BB1660" s="99"/>
      <c r="BC1660" s="99"/>
      <c r="BD1660" s="99"/>
      <c r="BE1660" s="99"/>
      <c r="BF1660" s="99"/>
    </row>
    <row r="1661" spans="1:58" x14ac:dyDescent="0.25">
      <c r="A1661" s="24"/>
      <c r="B1661" s="24"/>
      <c r="C1661" s="23"/>
      <c r="D1661" s="42"/>
      <c r="E1661" s="23"/>
      <c r="G1661" s="108"/>
      <c r="H1661" s="108"/>
      <c r="I1661" s="108"/>
      <c r="J1661" s="104"/>
      <c r="K1661" s="99"/>
      <c r="L1661" s="99"/>
      <c r="M1661" s="99"/>
      <c r="N1661" s="99"/>
      <c r="O1661" s="99"/>
      <c r="P1661" s="99"/>
      <c r="Q1661" s="99"/>
      <c r="R1661" s="99"/>
      <c r="S1661" s="99"/>
      <c r="T1661" s="99"/>
      <c r="U1661" s="99"/>
      <c r="V1661" s="99"/>
      <c r="W1661" s="99"/>
      <c r="X1661" s="99"/>
      <c r="Y1661" s="99"/>
      <c r="Z1661" s="99"/>
      <c r="AA1661" s="99"/>
      <c r="AB1661" s="99"/>
      <c r="AC1661" s="99"/>
      <c r="AD1661" s="99"/>
      <c r="AE1661" s="99"/>
      <c r="AF1661" s="99"/>
      <c r="AG1661" s="99"/>
      <c r="AH1661" s="99"/>
      <c r="AI1661" s="99"/>
      <c r="AJ1661" s="99"/>
      <c r="AK1661" s="99"/>
      <c r="AL1661" s="99"/>
      <c r="AM1661" s="99"/>
      <c r="AN1661" s="99"/>
      <c r="AO1661" s="99"/>
      <c r="AP1661" s="99"/>
      <c r="AQ1661" s="99"/>
      <c r="AR1661" s="99"/>
      <c r="AS1661" s="99"/>
      <c r="AT1661" s="99"/>
      <c r="AU1661" s="99"/>
      <c r="AV1661" s="99"/>
      <c r="AW1661" s="99"/>
      <c r="AX1661" s="99"/>
      <c r="AY1661" s="99"/>
      <c r="AZ1661" s="99"/>
      <c r="BA1661" s="99"/>
      <c r="BB1661" s="99"/>
      <c r="BC1661" s="99"/>
      <c r="BD1661" s="99"/>
      <c r="BE1661" s="99"/>
      <c r="BF1661" s="99"/>
    </row>
    <row r="1662" spans="1:58" x14ac:dyDescent="0.25">
      <c r="A1662" s="24"/>
      <c r="B1662" s="24"/>
      <c r="C1662" s="23"/>
      <c r="D1662" s="42"/>
      <c r="E1662" s="23"/>
      <c r="G1662" s="108"/>
      <c r="H1662" s="108"/>
      <c r="I1662" s="108"/>
      <c r="J1662" s="104"/>
      <c r="K1662" s="99"/>
      <c r="L1662" s="99"/>
      <c r="M1662" s="99"/>
      <c r="N1662" s="99"/>
      <c r="O1662" s="99"/>
      <c r="P1662" s="99"/>
      <c r="Q1662" s="99"/>
      <c r="R1662" s="99"/>
      <c r="S1662" s="99"/>
      <c r="T1662" s="99"/>
      <c r="U1662" s="99"/>
      <c r="V1662" s="99"/>
      <c r="W1662" s="99"/>
      <c r="X1662" s="99"/>
      <c r="Y1662" s="99"/>
      <c r="Z1662" s="99"/>
      <c r="AA1662" s="99"/>
      <c r="AB1662" s="99"/>
      <c r="AC1662" s="99"/>
      <c r="AD1662" s="99"/>
      <c r="AE1662" s="99"/>
      <c r="AF1662" s="99"/>
      <c r="AG1662" s="99"/>
      <c r="AH1662" s="99"/>
      <c r="AI1662" s="99"/>
      <c r="AJ1662" s="99"/>
      <c r="AK1662" s="99"/>
      <c r="AL1662" s="99"/>
      <c r="AM1662" s="99"/>
      <c r="AN1662" s="99"/>
      <c r="AO1662" s="99"/>
      <c r="AP1662" s="99"/>
      <c r="AQ1662" s="99"/>
      <c r="AR1662" s="99"/>
      <c r="AS1662" s="99"/>
      <c r="AT1662" s="99"/>
      <c r="AU1662" s="99"/>
      <c r="AV1662" s="99"/>
      <c r="AW1662" s="99"/>
      <c r="AX1662" s="99"/>
      <c r="AY1662" s="99"/>
      <c r="AZ1662" s="99"/>
      <c r="BA1662" s="99"/>
      <c r="BB1662" s="99"/>
      <c r="BC1662" s="99"/>
      <c r="BD1662" s="99"/>
      <c r="BE1662" s="99"/>
      <c r="BF1662" s="99"/>
    </row>
    <row r="1663" spans="1:58" x14ac:dyDescent="0.25">
      <c r="A1663" s="24"/>
      <c r="B1663" s="24"/>
      <c r="C1663" s="23"/>
      <c r="D1663" s="42"/>
      <c r="E1663" s="23"/>
      <c r="G1663" s="108"/>
      <c r="H1663" s="108"/>
      <c r="I1663" s="108"/>
      <c r="J1663" s="104"/>
      <c r="K1663" s="99"/>
      <c r="L1663" s="99"/>
      <c r="M1663" s="99"/>
      <c r="N1663" s="99"/>
      <c r="O1663" s="99"/>
      <c r="P1663" s="99"/>
      <c r="Q1663" s="99"/>
      <c r="R1663" s="99"/>
      <c r="S1663" s="99"/>
      <c r="T1663" s="99"/>
      <c r="U1663" s="99"/>
      <c r="V1663" s="99"/>
      <c r="W1663" s="99"/>
      <c r="X1663" s="99"/>
      <c r="Y1663" s="99"/>
      <c r="Z1663" s="99"/>
      <c r="AA1663" s="99"/>
      <c r="AB1663" s="99"/>
      <c r="AC1663" s="99"/>
      <c r="AD1663" s="99"/>
      <c r="AE1663" s="99"/>
      <c r="AF1663" s="99"/>
      <c r="AG1663" s="99"/>
      <c r="AH1663" s="99"/>
      <c r="AI1663" s="99"/>
      <c r="AJ1663" s="99"/>
      <c r="AK1663" s="99"/>
      <c r="AL1663" s="99"/>
      <c r="AM1663" s="99"/>
      <c r="AN1663" s="99"/>
      <c r="AO1663" s="99"/>
      <c r="AP1663" s="99"/>
      <c r="AQ1663" s="99"/>
      <c r="AR1663" s="99"/>
      <c r="AS1663" s="99"/>
      <c r="AT1663" s="99"/>
      <c r="AU1663" s="99"/>
      <c r="AV1663" s="99"/>
      <c r="AW1663" s="99"/>
      <c r="AX1663" s="99"/>
      <c r="AY1663" s="99"/>
      <c r="AZ1663" s="99"/>
      <c r="BA1663" s="99"/>
      <c r="BB1663" s="99"/>
      <c r="BC1663" s="99"/>
      <c r="BD1663" s="99"/>
      <c r="BE1663" s="99"/>
      <c r="BF1663" s="99"/>
    </row>
    <row r="1664" spans="1:58" x14ac:dyDescent="0.25">
      <c r="A1664" s="24"/>
      <c r="B1664" s="24"/>
      <c r="C1664" s="23"/>
      <c r="D1664" s="42"/>
      <c r="E1664" s="23"/>
      <c r="G1664" s="108"/>
      <c r="H1664" s="108"/>
      <c r="I1664" s="108"/>
      <c r="J1664" s="104"/>
      <c r="K1664" s="99"/>
      <c r="L1664" s="99"/>
      <c r="M1664" s="99"/>
      <c r="N1664" s="99"/>
      <c r="O1664" s="99"/>
      <c r="P1664" s="99"/>
      <c r="Q1664" s="99"/>
      <c r="R1664" s="99"/>
      <c r="S1664" s="99"/>
      <c r="T1664" s="99"/>
      <c r="U1664" s="99"/>
      <c r="V1664" s="99"/>
      <c r="W1664" s="99"/>
      <c r="X1664" s="99"/>
      <c r="Y1664" s="99"/>
      <c r="Z1664" s="99"/>
      <c r="AA1664" s="99"/>
      <c r="AB1664" s="99"/>
      <c r="AC1664" s="99"/>
      <c r="AD1664" s="99"/>
      <c r="AE1664" s="99"/>
      <c r="AF1664" s="99"/>
      <c r="AG1664" s="99"/>
      <c r="AH1664" s="99"/>
      <c r="AI1664" s="99"/>
      <c r="AJ1664" s="99"/>
      <c r="AK1664" s="99"/>
      <c r="AL1664" s="99"/>
      <c r="AM1664" s="99"/>
      <c r="AN1664" s="99"/>
      <c r="AO1664" s="99"/>
      <c r="AP1664" s="99"/>
      <c r="AQ1664" s="99"/>
      <c r="AR1664" s="99"/>
      <c r="AS1664" s="99"/>
      <c r="AT1664" s="99"/>
      <c r="AU1664" s="99"/>
      <c r="AV1664" s="99"/>
      <c r="AW1664" s="99"/>
      <c r="AX1664" s="99"/>
      <c r="AY1664" s="99"/>
      <c r="AZ1664" s="99"/>
      <c r="BA1664" s="99"/>
      <c r="BB1664" s="99"/>
      <c r="BC1664" s="99"/>
      <c r="BD1664" s="99"/>
      <c r="BE1664" s="99"/>
      <c r="BF1664" s="99"/>
    </row>
    <row r="1665" spans="1:58" x14ac:dyDescent="0.25">
      <c r="A1665" s="24"/>
      <c r="B1665" s="24"/>
      <c r="C1665" s="23"/>
      <c r="D1665" s="42"/>
      <c r="E1665" s="23"/>
      <c r="G1665" s="108"/>
      <c r="H1665" s="108"/>
      <c r="I1665" s="108"/>
      <c r="J1665" s="104"/>
      <c r="K1665" s="99"/>
      <c r="L1665" s="99"/>
      <c r="M1665" s="99"/>
      <c r="N1665" s="99"/>
      <c r="O1665" s="99"/>
      <c r="P1665" s="99"/>
      <c r="Q1665" s="99"/>
      <c r="R1665" s="99"/>
      <c r="S1665" s="99"/>
      <c r="T1665" s="99"/>
      <c r="U1665" s="99"/>
      <c r="V1665" s="99"/>
      <c r="W1665" s="99"/>
      <c r="X1665" s="99"/>
      <c r="Y1665" s="99"/>
      <c r="Z1665" s="99"/>
      <c r="AA1665" s="99"/>
      <c r="AB1665" s="99"/>
      <c r="AC1665" s="99"/>
      <c r="AD1665" s="99"/>
      <c r="AE1665" s="99"/>
      <c r="AF1665" s="99"/>
      <c r="AG1665" s="99"/>
      <c r="AH1665" s="99"/>
      <c r="AI1665" s="99"/>
      <c r="AJ1665" s="99"/>
      <c r="AK1665" s="99"/>
      <c r="AL1665" s="99"/>
      <c r="AM1665" s="99"/>
      <c r="AN1665" s="99"/>
      <c r="AO1665" s="99"/>
      <c r="AP1665" s="99"/>
      <c r="AQ1665" s="99"/>
      <c r="AR1665" s="99"/>
      <c r="AS1665" s="99"/>
      <c r="AT1665" s="99"/>
      <c r="AU1665" s="99"/>
      <c r="AV1665" s="99"/>
      <c r="AW1665" s="99"/>
      <c r="AX1665" s="99"/>
      <c r="AY1665" s="99"/>
      <c r="AZ1665" s="99"/>
      <c r="BA1665" s="99"/>
      <c r="BB1665" s="99"/>
      <c r="BC1665" s="99"/>
      <c r="BD1665" s="99"/>
      <c r="BE1665" s="99"/>
      <c r="BF1665" s="99"/>
    </row>
    <row r="1666" spans="1:58" x14ac:dyDescent="0.25">
      <c r="A1666" s="24"/>
      <c r="B1666" s="24"/>
      <c r="C1666" s="23"/>
      <c r="D1666" s="42"/>
      <c r="E1666" s="23"/>
      <c r="G1666" s="108"/>
      <c r="H1666" s="108"/>
      <c r="I1666" s="108"/>
      <c r="J1666" s="104"/>
      <c r="K1666" s="99"/>
      <c r="L1666" s="99"/>
      <c r="M1666" s="99"/>
      <c r="N1666" s="99"/>
      <c r="O1666" s="99"/>
      <c r="P1666" s="99"/>
      <c r="Q1666" s="99"/>
      <c r="R1666" s="99"/>
      <c r="S1666" s="99"/>
      <c r="T1666" s="99"/>
      <c r="U1666" s="99"/>
      <c r="V1666" s="99"/>
      <c r="W1666" s="99"/>
      <c r="X1666" s="99"/>
      <c r="Y1666" s="99"/>
      <c r="Z1666" s="99"/>
      <c r="AA1666" s="99"/>
      <c r="AB1666" s="99"/>
      <c r="AC1666" s="99"/>
      <c r="AD1666" s="99"/>
      <c r="AE1666" s="99"/>
      <c r="AF1666" s="99"/>
      <c r="AG1666" s="99"/>
      <c r="AH1666" s="99"/>
      <c r="AI1666" s="99"/>
      <c r="AJ1666" s="99"/>
      <c r="AK1666" s="99"/>
      <c r="AL1666" s="99"/>
      <c r="AM1666" s="99"/>
      <c r="AN1666" s="99"/>
      <c r="AO1666" s="99"/>
      <c r="AP1666" s="99"/>
      <c r="AQ1666" s="99"/>
      <c r="AR1666" s="99"/>
      <c r="AS1666" s="99"/>
      <c r="AT1666" s="99"/>
      <c r="AU1666" s="99"/>
      <c r="AV1666" s="99"/>
      <c r="AW1666" s="99"/>
      <c r="AX1666" s="99"/>
      <c r="AY1666" s="99"/>
      <c r="AZ1666" s="99"/>
      <c r="BA1666" s="99"/>
      <c r="BB1666" s="99"/>
      <c r="BC1666" s="99"/>
      <c r="BD1666" s="99"/>
      <c r="BE1666" s="99"/>
      <c r="BF1666" s="99"/>
    </row>
    <row r="1667" spans="1:58" x14ac:dyDescent="0.25">
      <c r="A1667" s="24"/>
      <c r="B1667" s="24"/>
      <c r="C1667" s="23"/>
      <c r="D1667" s="42"/>
      <c r="E1667" s="23"/>
      <c r="G1667" s="108"/>
      <c r="H1667" s="108"/>
      <c r="I1667" s="108"/>
      <c r="J1667" s="104"/>
      <c r="K1667" s="99"/>
      <c r="L1667" s="99"/>
      <c r="M1667" s="99"/>
      <c r="N1667" s="99"/>
      <c r="O1667" s="99"/>
      <c r="P1667" s="99"/>
      <c r="Q1667" s="99"/>
      <c r="R1667" s="99"/>
      <c r="S1667" s="99"/>
      <c r="T1667" s="99"/>
      <c r="U1667" s="99"/>
      <c r="V1667" s="99"/>
      <c r="W1667" s="99"/>
      <c r="X1667" s="99"/>
      <c r="Y1667" s="99"/>
      <c r="Z1667" s="99"/>
      <c r="AA1667" s="99"/>
      <c r="AB1667" s="99"/>
      <c r="AC1667" s="99"/>
      <c r="AD1667" s="99"/>
      <c r="AE1667" s="99"/>
      <c r="AF1667" s="99"/>
      <c r="AG1667" s="99"/>
      <c r="AH1667" s="99"/>
      <c r="AI1667" s="99"/>
      <c r="AJ1667" s="99"/>
      <c r="AK1667" s="99"/>
      <c r="AL1667" s="99"/>
      <c r="AM1667" s="99"/>
      <c r="AN1667" s="99"/>
      <c r="AO1667" s="99"/>
      <c r="AP1667" s="99"/>
      <c r="AQ1667" s="99"/>
      <c r="AR1667" s="99"/>
      <c r="AS1667" s="99"/>
      <c r="AT1667" s="99"/>
      <c r="AU1667" s="99"/>
      <c r="AV1667" s="99"/>
      <c r="AW1667" s="99"/>
      <c r="AX1667" s="99"/>
      <c r="AY1667" s="99"/>
      <c r="AZ1667" s="99"/>
      <c r="BA1667" s="99"/>
      <c r="BB1667" s="99"/>
      <c r="BC1667" s="99"/>
      <c r="BD1667" s="99"/>
      <c r="BE1667" s="99"/>
      <c r="BF1667" s="99"/>
    </row>
    <row r="1668" spans="1:58" x14ac:dyDescent="0.25">
      <c r="A1668" s="24"/>
      <c r="B1668" s="24"/>
      <c r="C1668" s="23"/>
      <c r="D1668" s="42"/>
      <c r="E1668" s="23"/>
      <c r="G1668" s="108"/>
      <c r="H1668" s="108"/>
      <c r="I1668" s="108"/>
      <c r="J1668" s="104"/>
      <c r="K1668" s="99"/>
      <c r="L1668" s="99"/>
      <c r="M1668" s="99"/>
      <c r="N1668" s="99"/>
      <c r="O1668" s="99"/>
      <c r="P1668" s="99"/>
      <c r="Q1668" s="99"/>
      <c r="R1668" s="99"/>
      <c r="S1668" s="99"/>
      <c r="T1668" s="99"/>
      <c r="U1668" s="99"/>
      <c r="V1668" s="99"/>
      <c r="W1668" s="99"/>
      <c r="X1668" s="99"/>
      <c r="Y1668" s="99"/>
      <c r="Z1668" s="99"/>
      <c r="AA1668" s="99"/>
      <c r="AB1668" s="99"/>
      <c r="AC1668" s="99"/>
      <c r="AD1668" s="99"/>
      <c r="AE1668" s="99"/>
      <c r="AF1668" s="99"/>
      <c r="AG1668" s="99"/>
      <c r="AH1668" s="99"/>
      <c r="AI1668" s="99"/>
      <c r="AJ1668" s="99"/>
      <c r="AK1668" s="99"/>
      <c r="AL1668" s="99"/>
      <c r="AM1668" s="99"/>
      <c r="AN1668" s="99"/>
      <c r="AO1668" s="99"/>
      <c r="AP1668" s="99"/>
      <c r="AQ1668" s="99"/>
      <c r="AR1668" s="99"/>
      <c r="AS1668" s="99"/>
      <c r="AT1668" s="99"/>
      <c r="AU1668" s="99"/>
      <c r="AV1668" s="99"/>
      <c r="AW1668" s="99"/>
      <c r="AX1668" s="99"/>
      <c r="AY1668" s="99"/>
      <c r="AZ1668" s="99"/>
      <c r="BA1668" s="99"/>
      <c r="BB1668" s="99"/>
      <c r="BC1668" s="99"/>
      <c r="BD1668" s="99"/>
      <c r="BE1668" s="99"/>
      <c r="BF1668" s="99"/>
    </row>
    <row r="1669" spans="1:58" x14ac:dyDescent="0.25">
      <c r="A1669" s="24"/>
      <c r="B1669" s="24"/>
      <c r="C1669" s="23"/>
      <c r="D1669" s="42"/>
      <c r="E1669" s="23"/>
      <c r="G1669" s="108"/>
      <c r="H1669" s="108"/>
      <c r="I1669" s="108"/>
      <c r="J1669" s="104"/>
      <c r="K1669" s="99"/>
      <c r="L1669" s="99"/>
      <c r="M1669" s="99"/>
      <c r="N1669" s="99"/>
      <c r="O1669" s="99"/>
      <c r="P1669" s="99"/>
      <c r="Q1669" s="99"/>
      <c r="R1669" s="99"/>
      <c r="S1669" s="99"/>
      <c r="T1669" s="99"/>
      <c r="U1669" s="99"/>
      <c r="V1669" s="99"/>
      <c r="W1669" s="99"/>
      <c r="X1669" s="99"/>
      <c r="Y1669" s="99"/>
      <c r="Z1669" s="99"/>
      <c r="AA1669" s="99"/>
      <c r="AB1669" s="99"/>
      <c r="AC1669" s="99"/>
      <c r="AD1669" s="99"/>
      <c r="AE1669" s="99"/>
      <c r="AF1669" s="99"/>
      <c r="AG1669" s="99"/>
      <c r="AH1669" s="99"/>
      <c r="AI1669" s="99"/>
      <c r="AJ1669" s="99"/>
      <c r="AK1669" s="99"/>
      <c r="AL1669" s="99"/>
      <c r="AM1669" s="99"/>
      <c r="AN1669" s="99"/>
      <c r="AO1669" s="99"/>
      <c r="AP1669" s="99"/>
      <c r="AQ1669" s="99"/>
      <c r="AR1669" s="99"/>
      <c r="AS1669" s="99"/>
      <c r="AT1669" s="99"/>
      <c r="AU1669" s="99"/>
      <c r="AV1669" s="99"/>
      <c r="AW1669" s="99"/>
      <c r="AX1669" s="99"/>
      <c r="AY1669" s="99"/>
      <c r="AZ1669" s="99"/>
      <c r="BA1669" s="99"/>
      <c r="BB1669" s="99"/>
      <c r="BC1669" s="99"/>
      <c r="BD1669" s="99"/>
      <c r="BE1669" s="99"/>
      <c r="BF1669" s="99"/>
    </row>
    <row r="1670" spans="1:58" x14ac:dyDescent="0.25">
      <c r="A1670" s="24"/>
      <c r="B1670" s="24"/>
      <c r="C1670" s="23"/>
      <c r="D1670" s="42"/>
      <c r="E1670" s="23"/>
      <c r="G1670" s="108"/>
      <c r="H1670" s="108"/>
      <c r="I1670" s="108"/>
      <c r="J1670" s="104"/>
      <c r="K1670" s="99"/>
      <c r="L1670" s="99"/>
      <c r="M1670" s="99"/>
      <c r="N1670" s="99"/>
      <c r="O1670" s="99"/>
      <c r="P1670" s="99"/>
      <c r="Q1670" s="99"/>
      <c r="R1670" s="99"/>
      <c r="S1670" s="99"/>
      <c r="T1670" s="99"/>
      <c r="U1670" s="99"/>
      <c r="V1670" s="99"/>
      <c r="W1670" s="99"/>
      <c r="X1670" s="99"/>
      <c r="Y1670" s="99"/>
      <c r="Z1670" s="99"/>
      <c r="AA1670" s="99"/>
      <c r="AB1670" s="99"/>
      <c r="AC1670" s="99"/>
      <c r="AD1670" s="99"/>
      <c r="AE1670" s="99"/>
      <c r="AF1670" s="99"/>
      <c r="AG1670" s="99"/>
      <c r="AH1670" s="99"/>
      <c r="AI1670" s="99"/>
      <c r="AJ1670" s="99"/>
      <c r="AK1670" s="99"/>
      <c r="AL1670" s="99"/>
      <c r="AM1670" s="99"/>
      <c r="AN1670" s="99"/>
      <c r="AO1670" s="99"/>
      <c r="AP1670" s="99"/>
      <c r="AQ1670" s="99"/>
      <c r="AR1670" s="99"/>
      <c r="AS1670" s="99"/>
      <c r="AT1670" s="99"/>
      <c r="AU1670" s="99"/>
      <c r="AV1670" s="99"/>
      <c r="AW1670" s="99"/>
      <c r="AX1670" s="99"/>
      <c r="AY1670" s="99"/>
      <c r="AZ1670" s="99"/>
      <c r="BA1670" s="99"/>
      <c r="BB1670" s="99"/>
      <c r="BC1670" s="99"/>
      <c r="BD1670" s="99"/>
      <c r="BE1670" s="99"/>
      <c r="BF1670" s="99"/>
    </row>
    <row r="1671" spans="1:58" x14ac:dyDescent="0.25">
      <c r="A1671" s="24"/>
      <c r="B1671" s="24"/>
      <c r="C1671" s="23"/>
      <c r="D1671" s="42"/>
      <c r="E1671" s="23"/>
      <c r="G1671" s="108"/>
      <c r="H1671" s="108"/>
      <c r="I1671" s="108"/>
      <c r="J1671" s="104"/>
      <c r="K1671" s="99"/>
      <c r="L1671" s="99"/>
      <c r="M1671" s="99"/>
      <c r="N1671" s="99"/>
      <c r="O1671" s="99"/>
      <c r="P1671" s="99"/>
      <c r="Q1671" s="99"/>
      <c r="R1671" s="99"/>
      <c r="S1671" s="99"/>
      <c r="T1671" s="99"/>
      <c r="U1671" s="99"/>
      <c r="V1671" s="99"/>
      <c r="W1671" s="99"/>
      <c r="X1671" s="99"/>
      <c r="Y1671" s="99"/>
      <c r="Z1671" s="99"/>
      <c r="AA1671" s="99"/>
      <c r="AB1671" s="99"/>
      <c r="AC1671" s="99"/>
      <c r="AD1671" s="99"/>
      <c r="AE1671" s="99"/>
      <c r="AF1671" s="99"/>
      <c r="AG1671" s="99"/>
      <c r="AH1671" s="99"/>
      <c r="AI1671" s="99"/>
      <c r="AJ1671" s="99"/>
      <c r="AK1671" s="99"/>
      <c r="AL1671" s="99"/>
      <c r="AM1671" s="99"/>
      <c r="AN1671" s="99"/>
      <c r="AO1671" s="99"/>
      <c r="AP1671" s="99"/>
      <c r="AQ1671" s="99"/>
      <c r="AR1671" s="99"/>
      <c r="AS1671" s="99"/>
      <c r="AT1671" s="99"/>
      <c r="AU1671" s="99"/>
      <c r="AV1671" s="99"/>
      <c r="AW1671" s="99"/>
      <c r="AX1671" s="99"/>
      <c r="AY1671" s="99"/>
      <c r="AZ1671" s="99"/>
      <c r="BA1671" s="99"/>
      <c r="BB1671" s="99"/>
      <c r="BC1671" s="99"/>
      <c r="BD1671" s="99"/>
      <c r="BE1671" s="99"/>
      <c r="BF1671" s="99"/>
    </row>
    <row r="1672" spans="1:58" x14ac:dyDescent="0.25">
      <c r="A1672" s="24"/>
      <c r="B1672" s="24"/>
      <c r="C1672" s="23"/>
      <c r="D1672" s="42"/>
      <c r="E1672" s="23"/>
      <c r="G1672" s="108"/>
      <c r="H1672" s="108"/>
      <c r="I1672" s="108"/>
      <c r="J1672" s="104"/>
      <c r="K1672" s="99"/>
      <c r="L1672" s="99"/>
      <c r="M1672" s="99"/>
      <c r="N1672" s="99"/>
      <c r="O1672" s="99"/>
      <c r="P1672" s="99"/>
      <c r="Q1672" s="99"/>
      <c r="R1672" s="99"/>
      <c r="S1672" s="99"/>
      <c r="T1672" s="99"/>
      <c r="U1672" s="99"/>
      <c r="V1672" s="99"/>
      <c r="W1672" s="99"/>
      <c r="X1672" s="99"/>
      <c r="Y1672" s="99"/>
      <c r="Z1672" s="99"/>
      <c r="AA1672" s="99"/>
      <c r="AB1672" s="99"/>
      <c r="AC1672" s="99"/>
      <c r="AD1672" s="99"/>
      <c r="AE1672" s="99"/>
      <c r="AF1672" s="99"/>
      <c r="AG1672" s="99"/>
      <c r="AH1672" s="99"/>
      <c r="AI1672" s="99"/>
      <c r="AJ1672" s="99"/>
      <c r="AK1672" s="99"/>
      <c r="AL1672" s="99"/>
      <c r="AM1672" s="99"/>
      <c r="AN1672" s="99"/>
      <c r="AO1672" s="99"/>
      <c r="AP1672" s="99"/>
      <c r="AQ1672" s="99"/>
      <c r="AR1672" s="99"/>
      <c r="AS1672" s="99"/>
      <c r="AT1672" s="99"/>
      <c r="AU1672" s="99"/>
      <c r="AV1672" s="99"/>
      <c r="AW1672" s="99"/>
      <c r="AX1672" s="99"/>
      <c r="AY1672" s="99"/>
      <c r="AZ1672" s="99"/>
      <c r="BA1672" s="99"/>
      <c r="BB1672" s="99"/>
      <c r="BC1672" s="99"/>
      <c r="BD1672" s="99"/>
      <c r="BE1672" s="99"/>
      <c r="BF1672" s="99"/>
    </row>
    <row r="1673" spans="1:58" x14ac:dyDescent="0.25">
      <c r="A1673" s="24"/>
      <c r="B1673" s="24"/>
      <c r="C1673" s="23"/>
      <c r="D1673" s="42"/>
      <c r="E1673" s="23"/>
      <c r="G1673" s="108"/>
      <c r="H1673" s="108"/>
      <c r="I1673" s="108"/>
      <c r="J1673" s="104"/>
      <c r="K1673" s="99"/>
      <c r="L1673" s="99"/>
      <c r="M1673" s="99"/>
      <c r="N1673" s="99"/>
      <c r="O1673" s="99"/>
      <c r="P1673" s="99"/>
      <c r="Q1673" s="99"/>
      <c r="R1673" s="99"/>
      <c r="S1673" s="99"/>
      <c r="T1673" s="99"/>
      <c r="U1673" s="99"/>
      <c r="V1673" s="99"/>
      <c r="W1673" s="99"/>
      <c r="X1673" s="99"/>
      <c r="Y1673" s="99"/>
      <c r="Z1673" s="99"/>
      <c r="AA1673" s="99"/>
      <c r="AB1673" s="99"/>
      <c r="AC1673" s="99"/>
      <c r="AD1673" s="99"/>
      <c r="AE1673" s="99"/>
      <c r="AF1673" s="99"/>
      <c r="AG1673" s="99"/>
      <c r="AH1673" s="99"/>
      <c r="AI1673" s="99"/>
      <c r="AJ1673" s="99"/>
      <c r="AK1673" s="99"/>
      <c r="AL1673" s="99"/>
      <c r="AM1673" s="99"/>
      <c r="AN1673" s="99"/>
      <c r="AO1673" s="99"/>
      <c r="AP1673" s="99"/>
      <c r="AQ1673" s="99"/>
      <c r="AR1673" s="99"/>
      <c r="AS1673" s="99"/>
      <c r="AT1673" s="99"/>
      <c r="AU1673" s="99"/>
      <c r="AV1673" s="99"/>
      <c r="AW1673" s="99"/>
      <c r="AX1673" s="99"/>
      <c r="AY1673" s="99"/>
      <c r="AZ1673" s="99"/>
      <c r="BA1673" s="99"/>
      <c r="BB1673" s="99"/>
      <c r="BC1673" s="99"/>
      <c r="BD1673" s="99"/>
      <c r="BE1673" s="99"/>
      <c r="BF1673" s="99"/>
    </row>
    <row r="1674" spans="1:58" x14ac:dyDescent="0.25">
      <c r="A1674" s="24"/>
      <c r="B1674" s="24"/>
      <c r="C1674" s="23"/>
      <c r="D1674" s="42"/>
      <c r="E1674" s="23"/>
      <c r="G1674" s="108"/>
      <c r="H1674" s="108"/>
      <c r="I1674" s="108"/>
      <c r="J1674" s="104"/>
      <c r="K1674" s="99"/>
      <c r="L1674" s="99"/>
      <c r="M1674" s="99"/>
      <c r="N1674" s="99"/>
      <c r="O1674" s="99"/>
      <c r="P1674" s="99"/>
      <c r="Q1674" s="99"/>
      <c r="R1674" s="99"/>
      <c r="S1674" s="99"/>
      <c r="T1674" s="99"/>
      <c r="U1674" s="99"/>
      <c r="V1674" s="99"/>
      <c r="W1674" s="99"/>
      <c r="X1674" s="99"/>
      <c r="Y1674" s="99"/>
      <c r="Z1674" s="99"/>
      <c r="AA1674" s="99"/>
      <c r="AB1674" s="99"/>
      <c r="AC1674" s="99"/>
      <c r="AD1674" s="99"/>
      <c r="AE1674" s="99"/>
      <c r="AF1674" s="99"/>
      <c r="AG1674" s="99"/>
      <c r="AH1674" s="99"/>
      <c r="AI1674" s="99"/>
      <c r="AJ1674" s="99"/>
      <c r="AK1674" s="99"/>
      <c r="AL1674" s="99"/>
      <c r="AM1674" s="99"/>
      <c r="AN1674" s="99"/>
      <c r="AO1674" s="99"/>
      <c r="AP1674" s="99"/>
      <c r="AQ1674" s="99"/>
      <c r="AR1674" s="99"/>
      <c r="AS1674" s="99"/>
      <c r="AT1674" s="99"/>
      <c r="AU1674" s="99"/>
      <c r="AV1674" s="99"/>
      <c r="AW1674" s="99"/>
      <c r="AX1674" s="99"/>
      <c r="AY1674" s="99"/>
      <c r="AZ1674" s="99"/>
      <c r="BA1674" s="99"/>
      <c r="BB1674" s="99"/>
      <c r="BC1674" s="99"/>
      <c r="BD1674" s="99"/>
      <c r="BE1674" s="99"/>
      <c r="BF1674" s="99"/>
    </row>
    <row r="1675" spans="1:58" x14ac:dyDescent="0.25">
      <c r="A1675" s="24"/>
      <c r="B1675" s="24"/>
      <c r="C1675" s="23"/>
      <c r="D1675" s="42"/>
      <c r="E1675" s="23"/>
      <c r="G1675" s="108"/>
      <c r="H1675" s="108"/>
      <c r="I1675" s="108"/>
      <c r="J1675" s="104"/>
      <c r="K1675" s="99"/>
      <c r="L1675" s="99"/>
      <c r="M1675" s="99"/>
      <c r="N1675" s="99"/>
      <c r="O1675" s="99"/>
      <c r="P1675" s="99"/>
      <c r="Q1675" s="99"/>
      <c r="R1675" s="99"/>
      <c r="S1675" s="99"/>
      <c r="T1675" s="99"/>
      <c r="U1675" s="99"/>
      <c r="V1675" s="99"/>
      <c r="W1675" s="99"/>
      <c r="X1675" s="99"/>
      <c r="Y1675" s="99"/>
      <c r="Z1675" s="99"/>
      <c r="AA1675" s="99"/>
      <c r="AB1675" s="99"/>
      <c r="AC1675" s="99"/>
      <c r="AD1675" s="99"/>
      <c r="AE1675" s="99"/>
      <c r="AF1675" s="99"/>
      <c r="AG1675" s="99"/>
      <c r="AH1675" s="99"/>
      <c r="AI1675" s="99"/>
      <c r="AJ1675" s="99"/>
      <c r="AK1675" s="99"/>
      <c r="AL1675" s="99"/>
      <c r="AM1675" s="99"/>
      <c r="AN1675" s="99"/>
      <c r="AO1675" s="99"/>
      <c r="AP1675" s="99"/>
      <c r="AQ1675" s="99"/>
      <c r="AR1675" s="99"/>
      <c r="AS1675" s="99"/>
      <c r="AT1675" s="99"/>
      <c r="AU1675" s="99"/>
      <c r="AV1675" s="99"/>
      <c r="AW1675" s="99"/>
      <c r="AX1675" s="99"/>
      <c r="AY1675" s="99"/>
      <c r="AZ1675" s="99"/>
      <c r="BA1675" s="99"/>
      <c r="BB1675" s="99"/>
      <c r="BC1675" s="99"/>
      <c r="BD1675" s="99"/>
      <c r="BE1675" s="99"/>
      <c r="BF1675" s="99"/>
    </row>
    <row r="1676" spans="1:58" x14ac:dyDescent="0.25">
      <c r="A1676" s="24"/>
      <c r="B1676" s="24"/>
      <c r="C1676" s="23"/>
      <c r="D1676" s="42"/>
      <c r="E1676" s="23"/>
      <c r="G1676" s="108"/>
      <c r="H1676" s="108"/>
      <c r="I1676" s="108"/>
      <c r="J1676" s="104"/>
      <c r="K1676" s="99"/>
      <c r="L1676" s="99"/>
      <c r="M1676" s="99"/>
      <c r="N1676" s="99"/>
      <c r="O1676" s="99"/>
      <c r="P1676" s="99"/>
      <c r="Q1676" s="99"/>
      <c r="R1676" s="99"/>
      <c r="S1676" s="99"/>
      <c r="T1676" s="99"/>
      <c r="U1676" s="99"/>
      <c r="V1676" s="99"/>
      <c r="W1676" s="99"/>
      <c r="X1676" s="99"/>
      <c r="Y1676" s="99"/>
      <c r="Z1676" s="99"/>
      <c r="AA1676" s="99"/>
      <c r="AB1676" s="99"/>
      <c r="AC1676" s="99"/>
      <c r="AD1676" s="99"/>
      <c r="AE1676" s="99"/>
      <c r="AF1676" s="99"/>
      <c r="AG1676" s="99"/>
      <c r="AH1676" s="99"/>
      <c r="AI1676" s="99"/>
      <c r="AJ1676" s="99"/>
      <c r="AK1676" s="99"/>
      <c r="AL1676" s="99"/>
      <c r="AM1676" s="99"/>
      <c r="AN1676" s="99"/>
      <c r="AO1676" s="99"/>
      <c r="AP1676" s="99"/>
      <c r="AQ1676" s="99"/>
      <c r="AR1676" s="99"/>
      <c r="AS1676" s="99"/>
      <c r="AT1676" s="99"/>
      <c r="AU1676" s="99"/>
      <c r="AV1676" s="99"/>
      <c r="AW1676" s="99"/>
      <c r="AX1676" s="99"/>
      <c r="AY1676" s="99"/>
      <c r="AZ1676" s="99"/>
      <c r="BA1676" s="99"/>
      <c r="BB1676" s="99"/>
      <c r="BC1676" s="99"/>
      <c r="BD1676" s="99"/>
      <c r="BE1676" s="99"/>
      <c r="BF1676" s="99"/>
    </row>
    <row r="1677" spans="1:58" x14ac:dyDescent="0.25">
      <c r="A1677" s="24"/>
      <c r="B1677" s="24"/>
      <c r="C1677" s="23"/>
      <c r="D1677" s="42"/>
      <c r="E1677" s="23"/>
      <c r="G1677" s="108"/>
      <c r="H1677" s="108"/>
      <c r="I1677" s="108"/>
      <c r="J1677" s="104"/>
      <c r="K1677" s="99"/>
      <c r="L1677" s="99"/>
      <c r="M1677" s="99"/>
      <c r="N1677" s="99"/>
      <c r="O1677" s="99"/>
      <c r="P1677" s="99"/>
      <c r="Q1677" s="99"/>
      <c r="R1677" s="99"/>
      <c r="S1677" s="99"/>
      <c r="T1677" s="99"/>
      <c r="U1677" s="99"/>
      <c r="V1677" s="99"/>
      <c r="W1677" s="99"/>
      <c r="X1677" s="99"/>
      <c r="Y1677" s="99"/>
      <c r="Z1677" s="99"/>
      <c r="AA1677" s="99"/>
      <c r="AB1677" s="99"/>
      <c r="AC1677" s="99"/>
      <c r="AD1677" s="99"/>
      <c r="AE1677" s="99"/>
      <c r="AF1677" s="99"/>
      <c r="AG1677" s="99"/>
      <c r="AH1677" s="99"/>
      <c r="AI1677" s="99"/>
      <c r="AJ1677" s="99"/>
      <c r="AK1677" s="99"/>
      <c r="AL1677" s="99"/>
      <c r="AM1677" s="99"/>
      <c r="AN1677" s="99"/>
      <c r="AO1677" s="99"/>
      <c r="AP1677" s="99"/>
      <c r="AQ1677" s="99"/>
      <c r="AR1677" s="99"/>
      <c r="AS1677" s="99"/>
      <c r="AT1677" s="99"/>
      <c r="AU1677" s="99"/>
      <c r="AV1677" s="99"/>
      <c r="AW1677" s="99"/>
      <c r="AX1677" s="99"/>
      <c r="AY1677" s="99"/>
      <c r="AZ1677" s="99"/>
      <c r="BA1677" s="99"/>
      <c r="BB1677" s="99"/>
      <c r="BC1677" s="99"/>
      <c r="BD1677" s="99"/>
      <c r="BE1677" s="99"/>
      <c r="BF1677" s="99"/>
    </row>
    <row r="1678" spans="1:58" x14ac:dyDescent="0.25">
      <c r="A1678" s="24"/>
      <c r="B1678" s="24"/>
      <c r="C1678" s="23"/>
      <c r="D1678" s="42"/>
      <c r="E1678" s="23"/>
      <c r="G1678" s="108"/>
      <c r="H1678" s="108"/>
      <c r="I1678" s="108"/>
      <c r="J1678" s="104"/>
      <c r="K1678" s="99"/>
      <c r="L1678" s="99"/>
      <c r="M1678" s="99"/>
      <c r="N1678" s="99"/>
      <c r="O1678" s="99"/>
      <c r="P1678" s="99"/>
      <c r="Q1678" s="99"/>
      <c r="R1678" s="99"/>
      <c r="S1678" s="99"/>
      <c r="T1678" s="99"/>
      <c r="U1678" s="99"/>
      <c r="V1678" s="99"/>
      <c r="W1678" s="99"/>
      <c r="X1678" s="99"/>
      <c r="Y1678" s="99"/>
      <c r="Z1678" s="99"/>
      <c r="AA1678" s="99"/>
      <c r="AB1678" s="99"/>
      <c r="AC1678" s="99"/>
      <c r="AD1678" s="99"/>
      <c r="AE1678" s="99"/>
      <c r="AF1678" s="99"/>
      <c r="AG1678" s="99"/>
      <c r="AH1678" s="99"/>
      <c r="AI1678" s="99"/>
      <c r="AJ1678" s="99"/>
      <c r="AK1678" s="99"/>
      <c r="AL1678" s="99"/>
      <c r="AM1678" s="99"/>
      <c r="AN1678" s="99"/>
      <c r="AO1678" s="99"/>
      <c r="AP1678" s="99"/>
      <c r="AQ1678" s="99"/>
      <c r="AR1678" s="99"/>
      <c r="AS1678" s="99"/>
      <c r="AT1678" s="99"/>
      <c r="AU1678" s="99"/>
      <c r="AV1678" s="99"/>
      <c r="AW1678" s="99"/>
      <c r="AX1678" s="99"/>
      <c r="AY1678" s="99"/>
      <c r="AZ1678" s="99"/>
      <c r="BA1678" s="99"/>
      <c r="BB1678" s="99"/>
      <c r="BC1678" s="99"/>
      <c r="BD1678" s="99"/>
      <c r="BE1678" s="99"/>
      <c r="BF1678" s="99"/>
    </row>
    <row r="1679" spans="1:58" x14ac:dyDescent="0.25">
      <c r="A1679" s="24"/>
      <c r="B1679" s="24"/>
      <c r="C1679" s="23"/>
      <c r="D1679" s="42"/>
      <c r="E1679" s="23"/>
      <c r="G1679" s="108"/>
      <c r="H1679" s="108"/>
      <c r="I1679" s="108"/>
      <c r="J1679" s="104"/>
      <c r="K1679" s="99"/>
      <c r="L1679" s="99"/>
      <c r="M1679" s="99"/>
      <c r="N1679" s="99"/>
      <c r="O1679" s="99"/>
      <c r="P1679" s="99"/>
      <c r="Q1679" s="99"/>
      <c r="R1679" s="99"/>
      <c r="S1679" s="99"/>
      <c r="T1679" s="99"/>
      <c r="U1679" s="99"/>
      <c r="V1679" s="99"/>
      <c r="W1679" s="99"/>
      <c r="X1679" s="99"/>
      <c r="Y1679" s="99"/>
      <c r="Z1679" s="99"/>
      <c r="AA1679" s="99"/>
      <c r="AB1679" s="99"/>
      <c r="AC1679" s="99"/>
      <c r="AD1679" s="99"/>
      <c r="AE1679" s="99"/>
      <c r="AF1679" s="99"/>
      <c r="AG1679" s="99"/>
      <c r="AH1679" s="99"/>
      <c r="AI1679" s="99"/>
      <c r="AJ1679" s="99"/>
      <c r="AK1679" s="99"/>
      <c r="AL1679" s="99"/>
      <c r="AM1679" s="99"/>
      <c r="AN1679" s="99"/>
      <c r="AO1679" s="99"/>
      <c r="AP1679" s="99"/>
      <c r="AQ1679" s="99"/>
      <c r="AR1679" s="99"/>
      <c r="AS1679" s="99"/>
      <c r="AT1679" s="99"/>
      <c r="AU1679" s="99"/>
      <c r="AV1679" s="99"/>
      <c r="AW1679" s="99"/>
      <c r="AX1679" s="99"/>
      <c r="AY1679" s="99"/>
      <c r="AZ1679" s="99"/>
      <c r="BA1679" s="99"/>
      <c r="BB1679" s="99"/>
      <c r="BC1679" s="99"/>
      <c r="BD1679" s="99"/>
      <c r="BE1679" s="99"/>
      <c r="BF1679" s="99"/>
    </row>
    <row r="1680" spans="1:58" x14ac:dyDescent="0.25">
      <c r="A1680" s="24"/>
      <c r="B1680" s="24"/>
      <c r="C1680" s="23"/>
      <c r="D1680" s="42"/>
      <c r="E1680" s="23"/>
      <c r="G1680" s="108"/>
      <c r="H1680" s="108"/>
      <c r="I1680" s="108"/>
      <c r="J1680" s="104"/>
      <c r="K1680" s="99"/>
      <c r="L1680" s="99"/>
      <c r="M1680" s="99"/>
      <c r="N1680" s="99"/>
      <c r="O1680" s="99"/>
      <c r="P1680" s="99"/>
      <c r="Q1680" s="99"/>
      <c r="R1680" s="99"/>
      <c r="S1680" s="99"/>
      <c r="T1680" s="99"/>
      <c r="U1680" s="99"/>
      <c r="V1680" s="99"/>
      <c r="W1680" s="99"/>
      <c r="X1680" s="99"/>
      <c r="Y1680" s="99"/>
      <c r="Z1680" s="99"/>
      <c r="AA1680" s="99"/>
      <c r="AB1680" s="99"/>
      <c r="AC1680" s="99"/>
      <c r="AD1680" s="99"/>
      <c r="AE1680" s="99"/>
      <c r="AF1680" s="99"/>
      <c r="AG1680" s="99"/>
      <c r="AH1680" s="99"/>
      <c r="AI1680" s="99"/>
      <c r="AJ1680" s="99"/>
      <c r="AK1680" s="99"/>
      <c r="AL1680" s="99"/>
      <c r="AM1680" s="99"/>
      <c r="AN1680" s="99"/>
      <c r="AO1680" s="99"/>
      <c r="AP1680" s="99"/>
      <c r="AQ1680" s="99"/>
      <c r="AR1680" s="99"/>
      <c r="AS1680" s="99"/>
      <c r="AT1680" s="99"/>
      <c r="AU1680" s="99"/>
      <c r="AV1680" s="99"/>
      <c r="AW1680" s="99"/>
      <c r="AX1680" s="99"/>
      <c r="AY1680" s="99"/>
      <c r="AZ1680" s="99"/>
      <c r="BA1680" s="99"/>
      <c r="BB1680" s="99"/>
      <c r="BC1680" s="99"/>
      <c r="BD1680" s="99"/>
      <c r="BE1680" s="99"/>
      <c r="BF1680" s="99"/>
    </row>
    <row r="1681" spans="1:58" x14ac:dyDescent="0.25">
      <c r="A1681" s="24"/>
      <c r="B1681" s="24"/>
      <c r="C1681" s="23"/>
      <c r="D1681" s="42"/>
      <c r="E1681" s="23"/>
      <c r="G1681" s="108"/>
      <c r="H1681" s="108"/>
      <c r="I1681" s="108"/>
      <c r="J1681" s="104"/>
      <c r="K1681" s="99"/>
      <c r="L1681" s="99"/>
      <c r="M1681" s="99"/>
      <c r="N1681" s="99"/>
      <c r="O1681" s="99"/>
      <c r="P1681" s="99"/>
      <c r="Q1681" s="99"/>
      <c r="R1681" s="99"/>
      <c r="S1681" s="99"/>
      <c r="T1681" s="99"/>
      <c r="U1681" s="99"/>
      <c r="V1681" s="99"/>
      <c r="W1681" s="99"/>
      <c r="X1681" s="99"/>
      <c r="Y1681" s="99"/>
      <c r="Z1681" s="99"/>
      <c r="AA1681" s="99"/>
      <c r="AB1681" s="99"/>
      <c r="AC1681" s="99"/>
      <c r="AD1681" s="99"/>
      <c r="AE1681" s="99"/>
      <c r="AF1681" s="99"/>
      <c r="AG1681" s="99"/>
      <c r="AH1681" s="99"/>
      <c r="AI1681" s="99"/>
      <c r="AJ1681" s="99"/>
      <c r="AK1681" s="99"/>
      <c r="AL1681" s="99"/>
      <c r="AM1681" s="99"/>
      <c r="AN1681" s="99"/>
      <c r="AO1681" s="99"/>
      <c r="AP1681" s="99"/>
      <c r="AQ1681" s="99"/>
      <c r="AR1681" s="99"/>
      <c r="AS1681" s="99"/>
      <c r="AT1681" s="99"/>
      <c r="AU1681" s="99"/>
      <c r="AV1681" s="99"/>
      <c r="AW1681" s="99"/>
      <c r="AX1681" s="99"/>
      <c r="AY1681" s="99"/>
      <c r="AZ1681" s="99"/>
      <c r="BA1681" s="99"/>
      <c r="BB1681" s="99"/>
      <c r="BC1681" s="99"/>
      <c r="BD1681" s="99"/>
      <c r="BE1681" s="99"/>
      <c r="BF1681" s="99"/>
    </row>
    <row r="1682" spans="1:58" x14ac:dyDescent="0.25">
      <c r="A1682" s="24"/>
      <c r="B1682" s="24"/>
      <c r="C1682" s="23"/>
      <c r="D1682" s="42"/>
      <c r="E1682" s="23"/>
      <c r="G1682" s="108"/>
      <c r="H1682" s="108"/>
      <c r="I1682" s="108"/>
      <c r="J1682" s="104"/>
      <c r="K1682" s="99"/>
      <c r="L1682" s="99"/>
      <c r="M1682" s="99"/>
      <c r="N1682" s="99"/>
      <c r="O1682" s="99"/>
      <c r="P1682" s="99"/>
      <c r="Q1682" s="99"/>
      <c r="R1682" s="99"/>
      <c r="S1682" s="99"/>
      <c r="T1682" s="99"/>
      <c r="U1682" s="99"/>
      <c r="V1682" s="99"/>
      <c r="W1682" s="99"/>
      <c r="X1682" s="99"/>
      <c r="Y1682" s="99"/>
      <c r="Z1682" s="99"/>
      <c r="AA1682" s="99"/>
      <c r="AB1682" s="99"/>
      <c r="AC1682" s="99"/>
      <c r="AD1682" s="99"/>
      <c r="AE1682" s="99"/>
      <c r="AF1682" s="99"/>
      <c r="AG1682" s="99"/>
      <c r="AH1682" s="99"/>
      <c r="AI1682" s="99"/>
      <c r="AJ1682" s="99"/>
      <c r="AK1682" s="99"/>
      <c r="AL1682" s="99"/>
      <c r="AM1682" s="99"/>
      <c r="AN1682" s="99"/>
      <c r="AO1682" s="99"/>
      <c r="AP1682" s="99"/>
      <c r="AQ1682" s="99"/>
      <c r="AR1682" s="99"/>
      <c r="AS1682" s="99"/>
      <c r="AT1682" s="99"/>
      <c r="AU1682" s="99"/>
      <c r="AV1682" s="99"/>
      <c r="AW1682" s="99"/>
      <c r="AX1682" s="99"/>
      <c r="AY1682" s="99"/>
      <c r="AZ1682" s="99"/>
      <c r="BA1682" s="99"/>
      <c r="BB1682" s="99"/>
      <c r="BC1682" s="99"/>
      <c r="BD1682" s="99"/>
      <c r="BE1682" s="99"/>
      <c r="BF1682" s="99"/>
    </row>
    <row r="1683" spans="1:58" x14ac:dyDescent="0.25">
      <c r="A1683" s="24"/>
      <c r="B1683" s="24"/>
      <c r="C1683" s="23"/>
      <c r="D1683" s="42"/>
      <c r="E1683" s="23"/>
      <c r="G1683" s="108"/>
      <c r="H1683" s="108"/>
      <c r="I1683" s="108"/>
      <c r="J1683" s="104"/>
      <c r="K1683" s="99"/>
      <c r="L1683" s="99"/>
      <c r="M1683" s="99"/>
      <c r="N1683" s="99"/>
      <c r="O1683" s="99"/>
      <c r="P1683" s="99"/>
      <c r="Q1683" s="99"/>
      <c r="R1683" s="99"/>
      <c r="S1683" s="99"/>
      <c r="T1683" s="99"/>
      <c r="U1683" s="99"/>
      <c r="V1683" s="99"/>
      <c r="W1683" s="99"/>
      <c r="X1683" s="99"/>
      <c r="Y1683" s="99"/>
      <c r="Z1683" s="99"/>
      <c r="AA1683" s="99"/>
      <c r="AB1683" s="99"/>
      <c r="AC1683" s="99"/>
      <c r="AD1683" s="99"/>
      <c r="AE1683" s="99"/>
      <c r="AF1683" s="99"/>
      <c r="AG1683" s="99"/>
      <c r="AH1683" s="99"/>
      <c r="AI1683" s="99"/>
      <c r="AJ1683" s="99"/>
      <c r="AK1683" s="99"/>
      <c r="AL1683" s="99"/>
      <c r="AM1683" s="99"/>
      <c r="AN1683" s="99"/>
      <c r="AO1683" s="99"/>
      <c r="AP1683" s="99"/>
      <c r="AQ1683" s="99"/>
      <c r="AR1683" s="99"/>
      <c r="AS1683" s="99"/>
      <c r="AT1683" s="99"/>
      <c r="AU1683" s="99"/>
      <c r="AV1683" s="99"/>
      <c r="AW1683" s="99"/>
      <c r="AX1683" s="99"/>
      <c r="AY1683" s="99"/>
      <c r="AZ1683" s="99"/>
      <c r="BA1683" s="99"/>
      <c r="BB1683" s="99"/>
      <c r="BC1683" s="99"/>
      <c r="BD1683" s="99"/>
      <c r="BE1683" s="99"/>
      <c r="BF1683" s="99"/>
    </row>
    <row r="1684" spans="1:58" x14ac:dyDescent="0.25">
      <c r="A1684" s="24"/>
      <c r="B1684" s="24"/>
      <c r="C1684" s="23"/>
      <c r="D1684" s="42"/>
      <c r="E1684" s="23"/>
      <c r="G1684" s="108"/>
      <c r="H1684" s="108"/>
      <c r="I1684" s="108"/>
      <c r="J1684" s="104"/>
      <c r="K1684" s="99"/>
      <c r="L1684" s="99"/>
      <c r="M1684" s="99"/>
      <c r="N1684" s="99"/>
      <c r="O1684" s="99"/>
      <c r="P1684" s="99"/>
      <c r="Q1684" s="99"/>
      <c r="R1684" s="99"/>
      <c r="S1684" s="99"/>
      <c r="T1684" s="99"/>
      <c r="U1684" s="99"/>
      <c r="V1684" s="99"/>
      <c r="W1684" s="99"/>
      <c r="X1684" s="99"/>
      <c r="Y1684" s="99"/>
      <c r="Z1684" s="99"/>
      <c r="AA1684" s="99"/>
      <c r="AB1684" s="99"/>
      <c r="AC1684" s="99"/>
      <c r="AD1684" s="99"/>
      <c r="AE1684" s="99"/>
      <c r="AF1684" s="99"/>
      <c r="AG1684" s="99"/>
      <c r="AH1684" s="99"/>
      <c r="AI1684" s="99"/>
      <c r="AJ1684" s="99"/>
      <c r="AK1684" s="99"/>
      <c r="AL1684" s="99"/>
      <c r="AM1684" s="99"/>
      <c r="AN1684" s="99"/>
      <c r="AO1684" s="99"/>
      <c r="AP1684" s="99"/>
      <c r="AQ1684" s="99"/>
      <c r="AR1684" s="99"/>
      <c r="AS1684" s="99"/>
      <c r="AT1684" s="99"/>
      <c r="AU1684" s="99"/>
      <c r="AV1684" s="99"/>
      <c r="AW1684" s="99"/>
      <c r="AX1684" s="99"/>
      <c r="AY1684" s="99"/>
      <c r="AZ1684" s="99"/>
      <c r="BA1684" s="99"/>
      <c r="BB1684" s="99"/>
      <c r="BC1684" s="99"/>
      <c r="BD1684" s="99"/>
      <c r="BE1684" s="99"/>
      <c r="BF1684" s="99"/>
    </row>
    <row r="1685" spans="1:58" x14ac:dyDescent="0.25">
      <c r="A1685" s="24"/>
      <c r="B1685" s="24"/>
      <c r="C1685" s="23"/>
      <c r="D1685" s="42"/>
      <c r="E1685" s="23"/>
      <c r="G1685" s="108"/>
      <c r="H1685" s="108"/>
      <c r="I1685" s="108"/>
      <c r="J1685" s="104"/>
      <c r="K1685" s="99"/>
      <c r="L1685" s="99"/>
      <c r="M1685" s="99"/>
      <c r="N1685" s="99"/>
      <c r="O1685" s="99"/>
      <c r="P1685" s="99"/>
      <c r="Q1685" s="99"/>
      <c r="R1685" s="99"/>
      <c r="S1685" s="99"/>
      <c r="T1685" s="99"/>
      <c r="U1685" s="99"/>
      <c r="V1685" s="99"/>
      <c r="W1685" s="99"/>
      <c r="X1685" s="99"/>
      <c r="Y1685" s="99"/>
      <c r="Z1685" s="99"/>
      <c r="AA1685" s="99"/>
      <c r="AB1685" s="99"/>
      <c r="AC1685" s="99"/>
      <c r="AD1685" s="99"/>
      <c r="AE1685" s="99"/>
      <c r="AF1685" s="99"/>
      <c r="AG1685" s="99"/>
      <c r="AH1685" s="99"/>
      <c r="AI1685" s="99"/>
      <c r="AJ1685" s="99"/>
      <c r="AK1685" s="99"/>
      <c r="AL1685" s="99"/>
      <c r="AM1685" s="99"/>
      <c r="AN1685" s="99"/>
      <c r="AO1685" s="99"/>
      <c r="AP1685" s="99"/>
      <c r="AQ1685" s="99"/>
      <c r="AR1685" s="99"/>
      <c r="AS1685" s="99"/>
      <c r="AT1685" s="99"/>
      <c r="AU1685" s="99"/>
      <c r="AV1685" s="99"/>
      <c r="AW1685" s="99"/>
      <c r="AX1685" s="99"/>
      <c r="AY1685" s="99"/>
      <c r="AZ1685" s="99"/>
      <c r="BA1685" s="99"/>
      <c r="BB1685" s="99"/>
      <c r="BC1685" s="99"/>
      <c r="BD1685" s="99"/>
      <c r="BE1685" s="99"/>
      <c r="BF1685" s="99"/>
    </row>
    <row r="1686" spans="1:58" x14ac:dyDescent="0.25">
      <c r="A1686" s="24"/>
      <c r="B1686" s="24"/>
      <c r="C1686" s="23"/>
      <c r="D1686" s="42"/>
      <c r="E1686" s="23"/>
      <c r="G1686" s="108"/>
      <c r="H1686" s="108"/>
      <c r="I1686" s="108"/>
      <c r="J1686" s="104"/>
      <c r="K1686" s="99"/>
      <c r="L1686" s="99"/>
      <c r="M1686" s="99"/>
      <c r="N1686" s="99"/>
      <c r="O1686" s="99"/>
      <c r="P1686" s="99"/>
      <c r="Q1686" s="99"/>
      <c r="R1686" s="99"/>
      <c r="S1686" s="99"/>
      <c r="T1686" s="99"/>
      <c r="U1686" s="99"/>
      <c r="V1686" s="99"/>
      <c r="W1686" s="99"/>
      <c r="X1686" s="99"/>
      <c r="Y1686" s="99"/>
      <c r="Z1686" s="99"/>
      <c r="AA1686" s="99"/>
      <c r="AB1686" s="99"/>
      <c r="AC1686" s="99"/>
      <c r="AD1686" s="99"/>
      <c r="AE1686" s="99"/>
      <c r="AF1686" s="99"/>
      <c r="AG1686" s="99"/>
      <c r="AH1686" s="99"/>
      <c r="AI1686" s="99"/>
      <c r="AJ1686" s="99"/>
      <c r="AK1686" s="99"/>
      <c r="AL1686" s="99"/>
      <c r="AM1686" s="99"/>
      <c r="AN1686" s="99"/>
      <c r="AO1686" s="99"/>
      <c r="AP1686" s="99"/>
      <c r="AQ1686" s="99"/>
      <c r="AR1686" s="99"/>
      <c r="AS1686" s="99"/>
      <c r="AT1686" s="99"/>
      <c r="AU1686" s="99"/>
      <c r="AV1686" s="99"/>
      <c r="AW1686" s="99"/>
      <c r="AX1686" s="99"/>
      <c r="AY1686" s="99"/>
      <c r="AZ1686" s="99"/>
      <c r="BA1686" s="99"/>
      <c r="BB1686" s="99"/>
      <c r="BC1686" s="99"/>
      <c r="BD1686" s="99"/>
      <c r="BE1686" s="99"/>
      <c r="BF1686" s="99"/>
    </row>
    <row r="1687" spans="1:58" x14ac:dyDescent="0.25">
      <c r="A1687" s="24"/>
      <c r="B1687" s="24"/>
      <c r="C1687" s="23"/>
      <c r="D1687" s="42"/>
      <c r="E1687" s="23"/>
      <c r="G1687" s="108"/>
      <c r="H1687" s="108"/>
      <c r="I1687" s="108"/>
      <c r="J1687" s="104"/>
      <c r="K1687" s="99"/>
      <c r="L1687" s="99"/>
      <c r="M1687" s="99"/>
      <c r="N1687" s="99"/>
      <c r="O1687" s="99"/>
      <c r="P1687" s="99"/>
      <c r="Q1687" s="99"/>
      <c r="R1687" s="99"/>
      <c r="S1687" s="99"/>
      <c r="T1687" s="99"/>
      <c r="U1687" s="99"/>
      <c r="V1687" s="99"/>
      <c r="W1687" s="99"/>
      <c r="X1687" s="99"/>
      <c r="Y1687" s="99"/>
      <c r="Z1687" s="99"/>
      <c r="AA1687" s="99"/>
      <c r="AB1687" s="99"/>
      <c r="AC1687" s="99"/>
      <c r="AD1687" s="99"/>
      <c r="AE1687" s="99"/>
      <c r="AF1687" s="99"/>
      <c r="AG1687" s="99"/>
      <c r="AH1687" s="99"/>
      <c r="AI1687" s="99"/>
      <c r="AJ1687" s="99"/>
      <c r="AK1687" s="99"/>
      <c r="AL1687" s="99"/>
      <c r="AM1687" s="99"/>
      <c r="AN1687" s="99"/>
      <c r="AO1687" s="99"/>
      <c r="AP1687" s="99"/>
      <c r="AQ1687" s="99"/>
      <c r="AR1687" s="99"/>
      <c r="AS1687" s="99"/>
      <c r="AT1687" s="99"/>
      <c r="AU1687" s="99"/>
      <c r="AV1687" s="99"/>
      <c r="AW1687" s="99"/>
      <c r="AX1687" s="99"/>
      <c r="AY1687" s="99"/>
      <c r="AZ1687" s="99"/>
      <c r="BA1687" s="99"/>
      <c r="BB1687" s="99"/>
      <c r="BC1687" s="99"/>
      <c r="BD1687" s="99"/>
      <c r="BE1687" s="99"/>
      <c r="BF1687" s="99"/>
    </row>
    <row r="1688" spans="1:58" x14ac:dyDescent="0.25">
      <c r="A1688" s="24"/>
      <c r="B1688" s="24"/>
      <c r="C1688" s="23"/>
      <c r="D1688" s="42"/>
      <c r="E1688" s="23"/>
      <c r="G1688" s="108"/>
      <c r="H1688" s="108"/>
      <c r="I1688" s="108"/>
      <c r="J1688" s="104"/>
      <c r="K1688" s="99"/>
      <c r="L1688" s="99"/>
      <c r="M1688" s="99"/>
      <c r="N1688" s="99"/>
      <c r="O1688" s="99"/>
      <c r="P1688" s="99"/>
      <c r="Q1688" s="99"/>
      <c r="R1688" s="99"/>
      <c r="S1688" s="99"/>
      <c r="T1688" s="99"/>
      <c r="U1688" s="99"/>
      <c r="V1688" s="99"/>
      <c r="W1688" s="99"/>
      <c r="X1688" s="99"/>
      <c r="Y1688" s="99"/>
      <c r="Z1688" s="99"/>
      <c r="AA1688" s="99"/>
      <c r="AB1688" s="99"/>
      <c r="AC1688" s="99"/>
      <c r="AD1688" s="99"/>
      <c r="AE1688" s="99"/>
      <c r="AF1688" s="99"/>
      <c r="AG1688" s="99"/>
      <c r="AH1688" s="99"/>
      <c r="AI1688" s="99"/>
      <c r="AJ1688" s="99"/>
      <c r="AK1688" s="99"/>
      <c r="AL1688" s="99"/>
      <c r="AM1688" s="99"/>
      <c r="AN1688" s="99"/>
      <c r="AO1688" s="99"/>
      <c r="AP1688" s="99"/>
      <c r="AQ1688" s="99"/>
      <c r="AR1688" s="99"/>
      <c r="AS1688" s="99"/>
      <c r="AT1688" s="99"/>
      <c r="AU1688" s="99"/>
      <c r="AV1688" s="99"/>
      <c r="AW1688" s="99"/>
      <c r="AX1688" s="99"/>
      <c r="AY1688" s="99"/>
      <c r="AZ1688" s="99"/>
      <c r="BA1688" s="99"/>
      <c r="BB1688" s="99"/>
      <c r="BC1688" s="99"/>
      <c r="BD1688" s="99"/>
      <c r="BE1688" s="99"/>
      <c r="BF1688" s="99"/>
    </row>
    <row r="1689" spans="1:58" x14ac:dyDescent="0.25">
      <c r="A1689" s="24"/>
      <c r="B1689" s="24"/>
      <c r="C1689" s="23"/>
      <c r="D1689" s="42"/>
      <c r="E1689" s="23"/>
      <c r="G1689" s="108"/>
      <c r="H1689" s="108"/>
      <c r="I1689" s="108"/>
      <c r="J1689" s="104"/>
      <c r="K1689" s="99"/>
      <c r="L1689" s="99"/>
      <c r="M1689" s="99"/>
      <c r="N1689" s="99"/>
      <c r="O1689" s="99"/>
      <c r="P1689" s="99"/>
      <c r="Q1689" s="99"/>
      <c r="R1689" s="99"/>
      <c r="S1689" s="99"/>
      <c r="T1689" s="99"/>
      <c r="U1689" s="99"/>
      <c r="V1689" s="99"/>
      <c r="W1689" s="99"/>
      <c r="X1689" s="99"/>
      <c r="Y1689" s="99"/>
      <c r="Z1689" s="99"/>
      <c r="AA1689" s="99"/>
      <c r="AB1689" s="99"/>
      <c r="AC1689" s="99"/>
      <c r="AD1689" s="99"/>
      <c r="AE1689" s="99"/>
      <c r="AF1689" s="99"/>
      <c r="AG1689" s="99"/>
      <c r="AH1689" s="99"/>
      <c r="AI1689" s="99"/>
      <c r="AJ1689" s="99"/>
      <c r="AK1689" s="99"/>
      <c r="AL1689" s="99"/>
      <c r="AM1689" s="99"/>
      <c r="AN1689" s="99"/>
      <c r="AO1689" s="99"/>
      <c r="AP1689" s="99"/>
      <c r="AQ1689" s="99"/>
      <c r="AR1689" s="99"/>
      <c r="AS1689" s="99"/>
      <c r="AT1689" s="99"/>
      <c r="AU1689" s="99"/>
      <c r="AV1689" s="99"/>
      <c r="AW1689" s="99"/>
      <c r="AX1689" s="99"/>
      <c r="AY1689" s="99"/>
      <c r="AZ1689" s="99"/>
      <c r="BA1689" s="99"/>
      <c r="BB1689" s="99"/>
      <c r="BC1689" s="99"/>
      <c r="BD1689" s="99"/>
      <c r="BE1689" s="99"/>
      <c r="BF1689" s="99"/>
    </row>
    <row r="1690" spans="1:58" x14ac:dyDescent="0.25">
      <c r="A1690" s="24"/>
      <c r="B1690" s="24"/>
      <c r="C1690" s="23"/>
      <c r="D1690" s="42"/>
      <c r="E1690" s="23"/>
      <c r="G1690" s="108"/>
      <c r="H1690" s="108"/>
      <c r="I1690" s="108"/>
      <c r="J1690" s="104"/>
      <c r="K1690" s="99"/>
      <c r="L1690" s="99"/>
      <c r="M1690" s="99"/>
      <c r="N1690" s="99"/>
      <c r="O1690" s="99"/>
      <c r="P1690" s="99"/>
      <c r="Q1690" s="99"/>
      <c r="R1690" s="99"/>
      <c r="S1690" s="99"/>
      <c r="T1690" s="99"/>
      <c r="U1690" s="99"/>
      <c r="V1690" s="99"/>
      <c r="W1690" s="99"/>
      <c r="X1690" s="99"/>
      <c r="Y1690" s="99"/>
      <c r="Z1690" s="99"/>
      <c r="AA1690" s="99"/>
      <c r="AB1690" s="99"/>
      <c r="AC1690" s="99"/>
      <c r="AD1690" s="99"/>
      <c r="AE1690" s="99"/>
      <c r="AF1690" s="99"/>
      <c r="AG1690" s="99"/>
      <c r="AH1690" s="99"/>
      <c r="AI1690" s="99"/>
      <c r="AJ1690" s="99"/>
      <c r="AK1690" s="99"/>
      <c r="AL1690" s="99"/>
      <c r="AM1690" s="99"/>
      <c r="AN1690" s="99"/>
      <c r="AO1690" s="99"/>
      <c r="AP1690" s="99"/>
      <c r="AQ1690" s="99"/>
      <c r="AR1690" s="99"/>
      <c r="AS1690" s="99"/>
      <c r="AT1690" s="99"/>
      <c r="AU1690" s="99"/>
      <c r="AV1690" s="99"/>
      <c r="AW1690" s="99"/>
      <c r="AX1690" s="99"/>
      <c r="AY1690" s="99"/>
      <c r="AZ1690" s="99"/>
      <c r="BA1690" s="99"/>
      <c r="BB1690" s="99"/>
      <c r="BC1690" s="99"/>
      <c r="BD1690" s="99"/>
      <c r="BE1690" s="99"/>
      <c r="BF1690" s="99"/>
    </row>
    <row r="1691" spans="1:58" x14ac:dyDescent="0.25">
      <c r="A1691" s="24"/>
      <c r="B1691" s="24"/>
      <c r="C1691" s="23"/>
      <c r="D1691" s="42"/>
      <c r="E1691" s="23"/>
      <c r="G1691" s="108"/>
      <c r="H1691" s="108"/>
      <c r="I1691" s="108"/>
      <c r="J1691" s="104"/>
      <c r="K1691" s="99"/>
      <c r="L1691" s="99"/>
      <c r="M1691" s="99"/>
      <c r="N1691" s="99"/>
      <c r="O1691" s="99"/>
      <c r="P1691" s="99"/>
      <c r="Q1691" s="99"/>
      <c r="R1691" s="99"/>
      <c r="S1691" s="99"/>
      <c r="T1691" s="99"/>
      <c r="U1691" s="99"/>
      <c r="V1691" s="99"/>
      <c r="W1691" s="99"/>
      <c r="X1691" s="99"/>
      <c r="Y1691" s="99"/>
      <c r="Z1691" s="99"/>
      <c r="AA1691" s="99"/>
      <c r="AB1691" s="99"/>
      <c r="AC1691" s="99"/>
      <c r="AD1691" s="99"/>
      <c r="AE1691" s="99"/>
      <c r="AF1691" s="99"/>
      <c r="AG1691" s="99"/>
      <c r="AH1691" s="99"/>
      <c r="AI1691" s="99"/>
      <c r="AJ1691" s="99"/>
      <c r="AK1691" s="99"/>
      <c r="AL1691" s="99"/>
      <c r="AM1691" s="99"/>
      <c r="AN1691" s="99"/>
      <c r="AO1691" s="99"/>
      <c r="AP1691" s="99"/>
      <c r="AQ1691" s="99"/>
      <c r="AR1691" s="99"/>
      <c r="AS1691" s="99"/>
      <c r="AT1691" s="99"/>
      <c r="AU1691" s="99"/>
      <c r="AV1691" s="99"/>
      <c r="AW1691" s="99"/>
      <c r="AX1691" s="99"/>
      <c r="AY1691" s="99"/>
      <c r="AZ1691" s="99"/>
      <c r="BA1691" s="99"/>
      <c r="BB1691" s="99"/>
      <c r="BC1691" s="99"/>
      <c r="BD1691" s="99"/>
      <c r="BE1691" s="99"/>
      <c r="BF1691" s="99"/>
    </row>
    <row r="1692" spans="1:58" x14ac:dyDescent="0.25">
      <c r="A1692" s="24"/>
      <c r="B1692" s="24"/>
      <c r="C1692" s="23"/>
      <c r="D1692" s="42"/>
      <c r="E1692" s="23"/>
      <c r="G1692" s="108"/>
      <c r="H1692" s="108"/>
      <c r="I1692" s="108"/>
      <c r="J1692" s="104"/>
      <c r="K1692" s="99"/>
      <c r="L1692" s="99"/>
      <c r="M1692" s="99"/>
      <c r="N1692" s="99"/>
      <c r="O1692" s="99"/>
      <c r="P1692" s="99"/>
      <c r="Q1692" s="99"/>
      <c r="R1692" s="99"/>
      <c r="S1692" s="99"/>
      <c r="T1692" s="99"/>
      <c r="U1692" s="99"/>
      <c r="V1692" s="99"/>
      <c r="W1692" s="99"/>
      <c r="X1692" s="99"/>
      <c r="Y1692" s="99"/>
      <c r="Z1692" s="99"/>
      <c r="AA1692" s="99"/>
      <c r="AB1692" s="99"/>
      <c r="AC1692" s="99"/>
      <c r="AD1692" s="99"/>
      <c r="AE1692" s="99"/>
      <c r="AF1692" s="99"/>
      <c r="AG1692" s="99"/>
      <c r="AH1692" s="99"/>
      <c r="AI1692" s="99"/>
      <c r="AJ1692" s="99"/>
      <c r="AK1692" s="99"/>
      <c r="AL1692" s="99"/>
      <c r="AM1692" s="99"/>
      <c r="AN1692" s="99"/>
      <c r="AO1692" s="99"/>
      <c r="AP1692" s="99"/>
      <c r="AQ1692" s="99"/>
      <c r="AR1692" s="99"/>
      <c r="AS1692" s="99"/>
      <c r="AT1692" s="99"/>
      <c r="AU1692" s="99"/>
      <c r="AV1692" s="99"/>
      <c r="AW1692" s="99"/>
      <c r="AX1692" s="99"/>
      <c r="AY1692" s="99"/>
      <c r="AZ1692" s="99"/>
      <c r="BA1692" s="99"/>
      <c r="BB1692" s="99"/>
      <c r="BC1692" s="99"/>
      <c r="BD1692" s="99"/>
      <c r="BE1692" s="99"/>
      <c r="BF1692" s="99"/>
    </row>
    <row r="1693" spans="1:58" x14ac:dyDescent="0.25">
      <c r="A1693" s="24"/>
      <c r="B1693" s="24"/>
      <c r="C1693" s="23"/>
      <c r="D1693" s="42"/>
      <c r="E1693" s="23"/>
      <c r="G1693" s="108"/>
      <c r="H1693" s="108"/>
      <c r="I1693" s="108"/>
      <c r="J1693" s="104"/>
      <c r="K1693" s="99"/>
      <c r="L1693" s="99"/>
      <c r="M1693" s="99"/>
      <c r="N1693" s="99"/>
      <c r="O1693" s="99"/>
      <c r="P1693" s="99"/>
      <c r="Q1693" s="99"/>
      <c r="R1693" s="99"/>
      <c r="S1693" s="99"/>
      <c r="T1693" s="99"/>
      <c r="U1693" s="99"/>
      <c r="V1693" s="99"/>
      <c r="W1693" s="99"/>
      <c r="X1693" s="99"/>
      <c r="Y1693" s="99"/>
      <c r="Z1693" s="99"/>
      <c r="AA1693" s="99"/>
      <c r="AB1693" s="99"/>
      <c r="AC1693" s="99"/>
      <c r="AD1693" s="99"/>
      <c r="AE1693" s="99"/>
      <c r="AF1693" s="99"/>
      <c r="AG1693" s="99"/>
      <c r="AH1693" s="99"/>
      <c r="AI1693" s="99"/>
      <c r="AJ1693" s="99"/>
      <c r="AK1693" s="99"/>
      <c r="AL1693" s="99"/>
      <c r="AM1693" s="99"/>
      <c r="AN1693" s="99"/>
      <c r="AO1693" s="99"/>
      <c r="AP1693" s="99"/>
      <c r="AQ1693" s="99"/>
      <c r="AR1693" s="99"/>
      <c r="AS1693" s="99"/>
      <c r="AT1693" s="99"/>
      <c r="AU1693" s="99"/>
      <c r="AV1693" s="99"/>
      <c r="AW1693" s="99"/>
      <c r="AX1693" s="99"/>
      <c r="AY1693" s="99"/>
      <c r="AZ1693" s="99"/>
      <c r="BA1693" s="99"/>
      <c r="BB1693" s="99"/>
      <c r="BC1693" s="99"/>
      <c r="BD1693" s="99"/>
      <c r="BE1693" s="99"/>
      <c r="BF1693" s="99"/>
    </row>
    <row r="1694" spans="1:58" x14ac:dyDescent="0.25">
      <c r="A1694" s="24"/>
      <c r="B1694" s="24"/>
      <c r="C1694" s="23"/>
      <c r="D1694" s="42"/>
      <c r="E1694" s="23"/>
      <c r="G1694" s="108"/>
      <c r="H1694" s="108"/>
      <c r="I1694" s="108"/>
      <c r="J1694" s="104"/>
      <c r="K1694" s="99"/>
      <c r="L1694" s="99"/>
      <c r="M1694" s="99"/>
      <c r="N1694" s="99"/>
      <c r="O1694" s="99"/>
      <c r="P1694" s="99"/>
      <c r="Q1694" s="99"/>
      <c r="R1694" s="99"/>
      <c r="S1694" s="99"/>
      <c r="T1694" s="99"/>
      <c r="U1694" s="99"/>
      <c r="V1694" s="99"/>
      <c r="W1694" s="99"/>
      <c r="X1694" s="99"/>
      <c r="Y1694" s="99"/>
      <c r="Z1694" s="99"/>
      <c r="AA1694" s="99"/>
      <c r="AB1694" s="99"/>
      <c r="AC1694" s="99"/>
      <c r="AD1694" s="99"/>
      <c r="AE1694" s="99"/>
      <c r="AF1694" s="99"/>
      <c r="AG1694" s="99"/>
      <c r="AH1694" s="99"/>
      <c r="AI1694" s="99"/>
      <c r="AJ1694" s="99"/>
      <c r="AK1694" s="99"/>
      <c r="AL1694" s="99"/>
      <c r="AM1694" s="99"/>
      <c r="AN1694" s="99"/>
      <c r="AO1694" s="99"/>
      <c r="AP1694" s="99"/>
      <c r="AQ1694" s="99"/>
      <c r="AR1694" s="99"/>
      <c r="AS1694" s="99"/>
      <c r="AT1694" s="99"/>
      <c r="AU1694" s="99"/>
      <c r="AV1694" s="99"/>
      <c r="AW1694" s="99"/>
      <c r="AX1694" s="99"/>
      <c r="AY1694" s="99"/>
      <c r="AZ1694" s="99"/>
      <c r="BA1694" s="99"/>
      <c r="BB1694" s="99"/>
      <c r="BC1694" s="99"/>
      <c r="BD1694" s="99"/>
      <c r="BE1694" s="99"/>
      <c r="BF1694" s="99"/>
    </row>
    <row r="1695" spans="1:58" x14ac:dyDescent="0.25">
      <c r="A1695" s="24"/>
      <c r="B1695" s="24"/>
      <c r="C1695" s="23"/>
      <c r="D1695" s="42"/>
      <c r="E1695" s="23"/>
      <c r="G1695" s="108"/>
      <c r="H1695" s="108"/>
      <c r="I1695" s="108"/>
      <c r="J1695" s="104"/>
      <c r="K1695" s="99"/>
      <c r="L1695" s="99"/>
      <c r="M1695" s="99"/>
      <c r="N1695" s="99"/>
      <c r="O1695" s="99"/>
      <c r="P1695" s="99"/>
      <c r="Q1695" s="99"/>
      <c r="R1695" s="99"/>
      <c r="S1695" s="99"/>
      <c r="T1695" s="99"/>
      <c r="U1695" s="99"/>
      <c r="V1695" s="99"/>
      <c r="W1695" s="99"/>
      <c r="X1695" s="99"/>
      <c r="Y1695" s="99"/>
      <c r="Z1695" s="99"/>
      <c r="AA1695" s="99"/>
      <c r="AB1695" s="99"/>
      <c r="AC1695" s="99"/>
      <c r="AD1695" s="99"/>
      <c r="AE1695" s="99"/>
      <c r="AF1695" s="99"/>
      <c r="AG1695" s="99"/>
      <c r="AH1695" s="99"/>
      <c r="AI1695" s="99"/>
      <c r="AJ1695" s="99"/>
      <c r="AK1695" s="99"/>
      <c r="AL1695" s="99"/>
      <c r="AM1695" s="99"/>
      <c r="AN1695" s="99"/>
      <c r="AO1695" s="99"/>
      <c r="AP1695" s="99"/>
      <c r="AQ1695" s="99"/>
      <c r="AR1695" s="99"/>
      <c r="AS1695" s="99"/>
      <c r="AT1695" s="99"/>
      <c r="AU1695" s="99"/>
      <c r="AV1695" s="99"/>
      <c r="AW1695" s="99"/>
      <c r="AX1695" s="99"/>
      <c r="AY1695" s="99"/>
      <c r="AZ1695" s="99"/>
      <c r="BA1695" s="99"/>
      <c r="BB1695" s="99"/>
      <c r="BC1695" s="99"/>
      <c r="BD1695" s="99"/>
      <c r="BE1695" s="99"/>
      <c r="BF1695" s="99"/>
    </row>
    <row r="1696" spans="1:58" x14ac:dyDescent="0.25">
      <c r="A1696" s="24"/>
      <c r="B1696" s="24"/>
      <c r="C1696" s="23"/>
      <c r="D1696" s="42"/>
      <c r="E1696" s="23"/>
      <c r="G1696" s="108"/>
      <c r="H1696" s="108"/>
      <c r="I1696" s="108"/>
      <c r="J1696" s="104"/>
      <c r="K1696" s="99"/>
      <c r="L1696" s="99"/>
      <c r="M1696" s="99"/>
      <c r="N1696" s="99"/>
      <c r="O1696" s="99"/>
      <c r="P1696" s="99"/>
      <c r="Q1696" s="99"/>
      <c r="R1696" s="99"/>
      <c r="S1696" s="99"/>
      <c r="T1696" s="99"/>
      <c r="U1696" s="99"/>
      <c r="V1696" s="99"/>
      <c r="W1696" s="99"/>
      <c r="X1696" s="99"/>
      <c r="Y1696" s="99"/>
      <c r="Z1696" s="99"/>
      <c r="AA1696" s="99"/>
      <c r="AB1696" s="99"/>
      <c r="AC1696" s="99"/>
      <c r="AD1696" s="99"/>
      <c r="AE1696" s="99"/>
      <c r="AF1696" s="99"/>
      <c r="AG1696" s="99"/>
      <c r="AH1696" s="99"/>
      <c r="AI1696" s="99"/>
      <c r="AJ1696" s="99"/>
      <c r="AK1696" s="99"/>
      <c r="AL1696" s="99"/>
      <c r="AM1696" s="99"/>
      <c r="AN1696" s="99"/>
      <c r="AO1696" s="99"/>
      <c r="AP1696" s="99"/>
      <c r="AQ1696" s="99"/>
      <c r="AR1696" s="99"/>
      <c r="AS1696" s="99"/>
      <c r="AT1696" s="99"/>
      <c r="AU1696" s="99"/>
      <c r="AV1696" s="99"/>
      <c r="AW1696" s="99"/>
      <c r="AX1696" s="99"/>
      <c r="AY1696" s="99"/>
      <c r="AZ1696" s="99"/>
      <c r="BA1696" s="99"/>
      <c r="BB1696" s="99"/>
      <c r="BC1696" s="99"/>
      <c r="BD1696" s="99"/>
      <c r="BE1696" s="99"/>
      <c r="BF1696" s="99"/>
    </row>
    <row r="1697" spans="1:58" x14ac:dyDescent="0.25">
      <c r="A1697" s="24"/>
      <c r="B1697" s="24"/>
      <c r="C1697" s="23"/>
      <c r="D1697" s="42"/>
      <c r="E1697" s="23"/>
      <c r="G1697" s="108"/>
      <c r="H1697" s="108"/>
      <c r="I1697" s="108"/>
      <c r="J1697" s="104"/>
      <c r="K1697" s="99"/>
      <c r="L1697" s="99"/>
      <c r="M1697" s="99"/>
      <c r="N1697" s="99"/>
      <c r="O1697" s="99"/>
      <c r="P1697" s="99"/>
      <c r="Q1697" s="99"/>
      <c r="R1697" s="99"/>
      <c r="S1697" s="99"/>
      <c r="T1697" s="99"/>
      <c r="U1697" s="99"/>
      <c r="V1697" s="99"/>
      <c r="W1697" s="99"/>
      <c r="X1697" s="99"/>
      <c r="Y1697" s="99"/>
      <c r="Z1697" s="99"/>
      <c r="AA1697" s="99"/>
      <c r="AB1697" s="99"/>
      <c r="AC1697" s="99"/>
      <c r="AD1697" s="99"/>
      <c r="AE1697" s="99"/>
      <c r="AF1697" s="99"/>
      <c r="AG1697" s="99"/>
      <c r="AH1697" s="99"/>
      <c r="AI1697" s="99"/>
      <c r="AJ1697" s="99"/>
      <c r="AK1697" s="99"/>
      <c r="AL1697" s="99"/>
      <c r="AM1697" s="99"/>
      <c r="AN1697" s="99"/>
      <c r="AO1697" s="99"/>
      <c r="AP1697" s="99"/>
      <c r="AQ1697" s="99"/>
      <c r="AR1697" s="99"/>
      <c r="AS1697" s="99"/>
      <c r="AT1697" s="99"/>
      <c r="AU1697" s="99"/>
      <c r="AV1697" s="99"/>
      <c r="AW1697" s="99"/>
      <c r="AX1697" s="99"/>
      <c r="AY1697" s="99"/>
      <c r="AZ1697" s="99"/>
      <c r="BA1697" s="99"/>
      <c r="BB1697" s="99"/>
      <c r="BC1697" s="99"/>
      <c r="BD1697" s="99"/>
      <c r="BE1697" s="99"/>
      <c r="BF1697" s="99"/>
    </row>
    <row r="1698" spans="1:58" x14ac:dyDescent="0.25">
      <c r="A1698" s="24"/>
      <c r="B1698" s="24"/>
      <c r="C1698" s="23"/>
      <c r="D1698" s="42"/>
      <c r="E1698" s="23"/>
      <c r="G1698" s="108"/>
      <c r="H1698" s="108"/>
      <c r="I1698" s="108"/>
      <c r="J1698" s="104"/>
      <c r="K1698" s="99"/>
      <c r="L1698" s="99"/>
      <c r="M1698" s="99"/>
      <c r="N1698" s="99"/>
      <c r="O1698" s="99"/>
      <c r="P1698" s="99"/>
      <c r="Q1698" s="99"/>
      <c r="R1698" s="99"/>
      <c r="S1698" s="99"/>
      <c r="T1698" s="99"/>
      <c r="U1698" s="99"/>
      <c r="V1698" s="99"/>
      <c r="W1698" s="99"/>
      <c r="X1698" s="99"/>
      <c r="Y1698" s="99"/>
      <c r="Z1698" s="99"/>
      <c r="AA1698" s="99"/>
      <c r="AB1698" s="99"/>
      <c r="AC1698" s="99"/>
      <c r="AD1698" s="99"/>
      <c r="AE1698" s="99"/>
      <c r="AF1698" s="99"/>
      <c r="AG1698" s="99"/>
      <c r="AH1698" s="99"/>
      <c r="AI1698" s="99"/>
      <c r="AJ1698" s="99"/>
      <c r="AK1698" s="99"/>
      <c r="AL1698" s="99"/>
      <c r="AM1698" s="99"/>
      <c r="AN1698" s="99"/>
      <c r="AO1698" s="99"/>
      <c r="AP1698" s="99"/>
      <c r="AQ1698" s="99"/>
      <c r="AR1698" s="99"/>
      <c r="AS1698" s="99"/>
      <c r="AT1698" s="99"/>
      <c r="AU1698" s="99"/>
      <c r="AV1698" s="99"/>
      <c r="AW1698" s="99"/>
      <c r="AX1698" s="99"/>
      <c r="AY1698" s="99"/>
      <c r="AZ1698" s="99"/>
      <c r="BA1698" s="99"/>
      <c r="BB1698" s="99"/>
      <c r="BC1698" s="99"/>
      <c r="BD1698" s="99"/>
      <c r="BE1698" s="99"/>
      <c r="BF1698" s="99"/>
    </row>
    <row r="1699" spans="1:58" x14ac:dyDescent="0.25">
      <c r="A1699" s="24"/>
      <c r="B1699" s="24"/>
      <c r="C1699" s="23"/>
      <c r="D1699" s="42"/>
      <c r="E1699" s="23"/>
      <c r="G1699" s="108"/>
      <c r="H1699" s="108"/>
      <c r="I1699" s="108"/>
      <c r="J1699" s="104"/>
      <c r="K1699" s="99"/>
      <c r="L1699" s="99"/>
      <c r="M1699" s="99"/>
      <c r="N1699" s="99"/>
      <c r="O1699" s="99"/>
      <c r="P1699" s="99"/>
      <c r="Q1699" s="99"/>
      <c r="R1699" s="99"/>
      <c r="S1699" s="99"/>
      <c r="T1699" s="99"/>
      <c r="U1699" s="99"/>
      <c r="V1699" s="99"/>
      <c r="W1699" s="99"/>
      <c r="X1699" s="99"/>
      <c r="Y1699" s="99"/>
      <c r="Z1699" s="99"/>
      <c r="AA1699" s="99"/>
      <c r="AB1699" s="99"/>
      <c r="AC1699" s="99"/>
      <c r="AD1699" s="99"/>
      <c r="AE1699" s="99"/>
      <c r="AF1699" s="99"/>
      <c r="AG1699" s="99"/>
      <c r="AH1699" s="99"/>
      <c r="AI1699" s="99"/>
      <c r="AJ1699" s="99"/>
      <c r="AK1699" s="99"/>
      <c r="AL1699" s="99"/>
      <c r="AM1699" s="99"/>
      <c r="AN1699" s="99"/>
      <c r="AO1699" s="99"/>
      <c r="AP1699" s="99"/>
      <c r="AQ1699" s="99"/>
      <c r="AR1699" s="99"/>
      <c r="AS1699" s="99"/>
      <c r="AT1699" s="99"/>
      <c r="AU1699" s="99"/>
      <c r="AV1699" s="99"/>
      <c r="AW1699" s="99"/>
      <c r="AX1699" s="99"/>
      <c r="AY1699" s="99"/>
      <c r="AZ1699" s="99"/>
      <c r="BA1699" s="99"/>
      <c r="BB1699" s="99"/>
      <c r="BC1699" s="99"/>
      <c r="BD1699" s="99"/>
      <c r="BE1699" s="99"/>
      <c r="BF1699" s="99"/>
    </row>
    <row r="1700" spans="1:58" x14ac:dyDescent="0.25">
      <c r="A1700" s="24"/>
      <c r="B1700" s="24"/>
      <c r="C1700" s="23"/>
      <c r="D1700" s="42"/>
      <c r="E1700" s="23"/>
      <c r="G1700" s="108"/>
      <c r="H1700" s="108"/>
      <c r="I1700" s="108"/>
      <c r="J1700" s="104"/>
      <c r="K1700" s="99"/>
      <c r="L1700" s="99"/>
      <c r="M1700" s="99"/>
      <c r="N1700" s="99"/>
      <c r="O1700" s="99"/>
      <c r="P1700" s="99"/>
      <c r="Q1700" s="99"/>
      <c r="R1700" s="99"/>
      <c r="S1700" s="99"/>
      <c r="T1700" s="99"/>
      <c r="U1700" s="99"/>
      <c r="V1700" s="99"/>
      <c r="W1700" s="99"/>
      <c r="X1700" s="99"/>
      <c r="Y1700" s="99"/>
      <c r="Z1700" s="99"/>
      <c r="AA1700" s="99"/>
      <c r="AB1700" s="99"/>
      <c r="AC1700" s="99"/>
      <c r="AD1700" s="99"/>
      <c r="AE1700" s="99"/>
      <c r="AF1700" s="99"/>
      <c r="AG1700" s="99"/>
      <c r="AH1700" s="99"/>
      <c r="AI1700" s="99"/>
      <c r="AJ1700" s="99"/>
      <c r="AK1700" s="99"/>
      <c r="AL1700" s="99"/>
      <c r="AM1700" s="99"/>
      <c r="AN1700" s="99"/>
      <c r="AO1700" s="99"/>
      <c r="AP1700" s="99"/>
      <c r="AQ1700" s="99"/>
      <c r="AR1700" s="99"/>
      <c r="AS1700" s="99"/>
      <c r="AT1700" s="99"/>
      <c r="AU1700" s="99"/>
      <c r="AV1700" s="99"/>
      <c r="AW1700" s="99"/>
      <c r="AX1700" s="99"/>
      <c r="AY1700" s="99"/>
      <c r="AZ1700" s="99"/>
      <c r="BA1700" s="99"/>
      <c r="BB1700" s="99"/>
      <c r="BC1700" s="99"/>
      <c r="BD1700" s="99"/>
      <c r="BE1700" s="99"/>
      <c r="BF1700" s="99"/>
    </row>
    <row r="1701" spans="1:58" x14ac:dyDescent="0.25">
      <c r="A1701" s="24"/>
      <c r="B1701" s="24"/>
      <c r="C1701" s="23"/>
      <c r="D1701" s="42"/>
      <c r="E1701" s="23"/>
      <c r="G1701" s="108"/>
      <c r="H1701" s="108"/>
      <c r="I1701" s="108"/>
      <c r="J1701" s="104"/>
      <c r="K1701" s="99"/>
      <c r="L1701" s="99"/>
      <c r="M1701" s="99"/>
      <c r="N1701" s="99"/>
      <c r="O1701" s="99"/>
      <c r="P1701" s="99"/>
      <c r="Q1701" s="99"/>
      <c r="R1701" s="99"/>
      <c r="S1701" s="99"/>
      <c r="T1701" s="99"/>
      <c r="U1701" s="99"/>
      <c r="V1701" s="99"/>
      <c r="W1701" s="99"/>
      <c r="X1701" s="99"/>
      <c r="Y1701" s="99"/>
      <c r="Z1701" s="99"/>
      <c r="AA1701" s="99"/>
      <c r="AB1701" s="99"/>
      <c r="AC1701" s="99"/>
      <c r="AD1701" s="99"/>
      <c r="AE1701" s="99"/>
      <c r="AF1701" s="99"/>
      <c r="AG1701" s="99"/>
      <c r="AH1701" s="99"/>
      <c r="AI1701" s="99"/>
      <c r="AJ1701" s="99"/>
      <c r="AK1701" s="99"/>
      <c r="AL1701" s="99"/>
      <c r="AM1701" s="99"/>
      <c r="AN1701" s="99"/>
      <c r="AO1701" s="99"/>
      <c r="AP1701" s="99"/>
      <c r="AQ1701" s="99"/>
      <c r="AR1701" s="99"/>
      <c r="AS1701" s="99"/>
      <c r="AT1701" s="99"/>
      <c r="AU1701" s="99"/>
      <c r="AV1701" s="99"/>
      <c r="AW1701" s="99"/>
      <c r="AX1701" s="99"/>
      <c r="AY1701" s="99"/>
      <c r="AZ1701" s="99"/>
      <c r="BA1701" s="99"/>
      <c r="BB1701" s="99"/>
      <c r="BC1701" s="99"/>
      <c r="BD1701" s="99"/>
      <c r="BE1701" s="99"/>
      <c r="BF1701" s="99"/>
    </row>
    <row r="1702" spans="1:58" x14ac:dyDescent="0.25">
      <c r="A1702" s="24"/>
      <c r="B1702" s="24"/>
      <c r="C1702" s="23"/>
      <c r="D1702" s="42"/>
      <c r="E1702" s="23"/>
      <c r="G1702" s="108"/>
      <c r="H1702" s="108"/>
      <c r="I1702" s="108"/>
      <c r="J1702" s="104"/>
      <c r="K1702" s="99"/>
      <c r="L1702" s="99"/>
      <c r="M1702" s="99"/>
      <c r="N1702" s="99"/>
      <c r="O1702" s="99"/>
      <c r="P1702" s="99"/>
      <c r="Q1702" s="99"/>
      <c r="R1702" s="99"/>
      <c r="S1702" s="99"/>
      <c r="T1702" s="99"/>
      <c r="U1702" s="99"/>
      <c r="V1702" s="99"/>
      <c r="W1702" s="99"/>
      <c r="X1702" s="99"/>
      <c r="Y1702" s="99"/>
      <c r="Z1702" s="99"/>
      <c r="AA1702" s="99"/>
      <c r="AB1702" s="99"/>
      <c r="AC1702" s="99"/>
      <c r="AD1702" s="99"/>
      <c r="AE1702" s="99"/>
      <c r="AF1702" s="99"/>
      <c r="AG1702" s="99"/>
      <c r="AH1702" s="99"/>
      <c r="AI1702" s="99"/>
      <c r="AJ1702" s="99"/>
      <c r="AK1702" s="99"/>
      <c r="AL1702" s="99"/>
      <c r="AM1702" s="99"/>
      <c r="AN1702" s="99"/>
      <c r="AO1702" s="99"/>
      <c r="AP1702" s="99"/>
      <c r="AQ1702" s="99"/>
      <c r="AR1702" s="99"/>
      <c r="AS1702" s="99"/>
      <c r="AT1702" s="99"/>
      <c r="AU1702" s="99"/>
      <c r="AV1702" s="99"/>
      <c r="AW1702" s="99"/>
      <c r="AX1702" s="99"/>
      <c r="AY1702" s="99"/>
      <c r="AZ1702" s="99"/>
      <c r="BA1702" s="99"/>
      <c r="BB1702" s="99"/>
      <c r="BC1702" s="99"/>
      <c r="BD1702" s="99"/>
      <c r="BE1702" s="99"/>
      <c r="BF1702" s="99"/>
    </row>
    <row r="1703" spans="1:58" x14ac:dyDescent="0.25">
      <c r="A1703" s="24"/>
      <c r="B1703" s="24"/>
      <c r="C1703" s="23"/>
      <c r="D1703" s="42"/>
      <c r="E1703" s="23"/>
      <c r="G1703" s="108"/>
      <c r="H1703" s="108"/>
      <c r="I1703" s="108"/>
      <c r="J1703" s="104"/>
      <c r="K1703" s="99"/>
      <c r="L1703" s="99"/>
      <c r="M1703" s="99"/>
      <c r="N1703" s="99"/>
      <c r="O1703" s="99"/>
      <c r="P1703" s="99"/>
      <c r="Q1703" s="99"/>
      <c r="R1703" s="99"/>
      <c r="S1703" s="99"/>
      <c r="T1703" s="99"/>
      <c r="U1703" s="99"/>
      <c r="V1703" s="99"/>
      <c r="W1703" s="99"/>
      <c r="X1703" s="99"/>
      <c r="Y1703" s="99"/>
      <c r="Z1703" s="99"/>
      <c r="AA1703" s="99"/>
      <c r="AB1703" s="99"/>
      <c r="AC1703" s="99"/>
      <c r="AD1703" s="99"/>
      <c r="AE1703" s="99"/>
      <c r="AF1703" s="99"/>
      <c r="AG1703" s="99"/>
      <c r="AH1703" s="99"/>
      <c r="AI1703" s="99"/>
      <c r="AJ1703" s="99"/>
      <c r="AK1703" s="99"/>
      <c r="AL1703" s="99"/>
      <c r="AM1703" s="99"/>
      <c r="AN1703" s="99"/>
      <c r="AO1703" s="99"/>
      <c r="AP1703" s="99"/>
      <c r="AQ1703" s="99"/>
      <c r="AR1703" s="99"/>
      <c r="AS1703" s="99"/>
      <c r="AT1703" s="99"/>
      <c r="AU1703" s="99"/>
      <c r="AV1703" s="99"/>
      <c r="AW1703" s="99"/>
      <c r="AX1703" s="99"/>
      <c r="AY1703" s="99"/>
      <c r="AZ1703" s="99"/>
      <c r="BA1703" s="99"/>
      <c r="BB1703" s="99"/>
      <c r="BC1703" s="99"/>
      <c r="BD1703" s="99"/>
      <c r="BE1703" s="99"/>
      <c r="BF1703" s="99"/>
    </row>
    <row r="1704" spans="1:58" x14ac:dyDescent="0.25">
      <c r="A1704" s="24"/>
      <c r="B1704" s="24"/>
      <c r="C1704" s="23"/>
      <c r="D1704" s="42"/>
      <c r="E1704" s="23"/>
      <c r="G1704" s="108"/>
      <c r="H1704" s="108"/>
      <c r="I1704" s="108"/>
      <c r="J1704" s="104"/>
      <c r="K1704" s="99"/>
      <c r="L1704" s="99"/>
      <c r="M1704" s="99"/>
      <c r="N1704" s="99"/>
      <c r="O1704" s="99"/>
      <c r="P1704" s="99"/>
      <c r="Q1704" s="99"/>
      <c r="R1704" s="99"/>
      <c r="S1704" s="99"/>
      <c r="T1704" s="99"/>
      <c r="U1704" s="99"/>
      <c r="V1704" s="99"/>
      <c r="W1704" s="99"/>
      <c r="X1704" s="99"/>
      <c r="Y1704" s="99"/>
      <c r="Z1704" s="99"/>
      <c r="AA1704" s="99"/>
      <c r="AB1704" s="99"/>
      <c r="AC1704" s="99"/>
      <c r="AD1704" s="99"/>
      <c r="AE1704" s="99"/>
      <c r="AF1704" s="99"/>
      <c r="AG1704" s="99"/>
      <c r="AH1704" s="99"/>
      <c r="AI1704" s="99"/>
      <c r="AJ1704" s="99"/>
      <c r="AK1704" s="99"/>
      <c r="AL1704" s="99"/>
      <c r="AM1704" s="99"/>
      <c r="AN1704" s="99"/>
      <c r="AO1704" s="99"/>
      <c r="AP1704" s="99"/>
      <c r="AQ1704" s="99"/>
      <c r="AR1704" s="99"/>
      <c r="AS1704" s="99"/>
      <c r="AT1704" s="99"/>
      <c r="AU1704" s="99"/>
      <c r="AV1704" s="99"/>
      <c r="AW1704" s="99"/>
      <c r="AX1704" s="99"/>
      <c r="AY1704" s="99"/>
      <c r="AZ1704" s="99"/>
      <c r="BA1704" s="99"/>
      <c r="BB1704" s="99"/>
      <c r="BC1704" s="99"/>
      <c r="BD1704" s="99"/>
      <c r="BE1704" s="99"/>
      <c r="BF1704" s="99"/>
    </row>
    <row r="1705" spans="1:58" x14ac:dyDescent="0.25">
      <c r="A1705" s="24"/>
      <c r="B1705" s="24"/>
      <c r="C1705" s="23"/>
      <c r="D1705" s="42"/>
      <c r="E1705" s="23"/>
      <c r="G1705" s="108"/>
      <c r="H1705" s="108"/>
      <c r="I1705" s="108"/>
      <c r="J1705" s="104"/>
      <c r="K1705" s="99"/>
      <c r="L1705" s="99"/>
      <c r="M1705" s="99"/>
      <c r="N1705" s="99"/>
      <c r="O1705" s="99"/>
      <c r="P1705" s="99"/>
      <c r="Q1705" s="99"/>
      <c r="R1705" s="99"/>
      <c r="S1705" s="99"/>
      <c r="T1705" s="99"/>
      <c r="U1705" s="99"/>
      <c r="V1705" s="99"/>
      <c r="W1705" s="99"/>
      <c r="X1705" s="99"/>
      <c r="Y1705" s="99"/>
      <c r="Z1705" s="99"/>
      <c r="AA1705" s="99"/>
      <c r="AB1705" s="99"/>
      <c r="AC1705" s="99"/>
      <c r="AD1705" s="99"/>
      <c r="AE1705" s="99"/>
      <c r="AF1705" s="99"/>
      <c r="AG1705" s="99"/>
      <c r="AH1705" s="99"/>
      <c r="AI1705" s="99"/>
      <c r="AJ1705" s="99"/>
      <c r="AK1705" s="99"/>
      <c r="AL1705" s="99"/>
      <c r="AM1705" s="99"/>
      <c r="AN1705" s="99"/>
      <c r="AO1705" s="99"/>
      <c r="AP1705" s="99"/>
      <c r="AQ1705" s="99"/>
      <c r="AR1705" s="99"/>
      <c r="AS1705" s="99"/>
      <c r="AT1705" s="99"/>
      <c r="AU1705" s="99"/>
      <c r="AV1705" s="99"/>
      <c r="AW1705" s="99"/>
      <c r="AX1705" s="99"/>
      <c r="AY1705" s="99"/>
      <c r="AZ1705" s="99"/>
      <c r="BA1705" s="99"/>
      <c r="BB1705" s="99"/>
      <c r="BC1705" s="99"/>
      <c r="BD1705" s="99"/>
      <c r="BE1705" s="99"/>
      <c r="BF1705" s="99"/>
    </row>
    <row r="1706" spans="1:58" x14ac:dyDescent="0.25">
      <c r="A1706" s="24"/>
      <c r="B1706" s="24"/>
      <c r="C1706" s="23"/>
      <c r="D1706" s="42"/>
      <c r="E1706" s="23"/>
      <c r="G1706" s="108"/>
      <c r="H1706" s="108"/>
      <c r="I1706" s="108"/>
      <c r="J1706" s="104"/>
      <c r="K1706" s="99"/>
      <c r="L1706" s="99"/>
      <c r="M1706" s="99"/>
      <c r="N1706" s="99"/>
      <c r="O1706" s="99"/>
      <c r="P1706" s="99"/>
      <c r="Q1706" s="99"/>
      <c r="R1706" s="99"/>
      <c r="S1706" s="99"/>
      <c r="T1706" s="99"/>
      <c r="U1706" s="99"/>
      <c r="V1706" s="99"/>
      <c r="W1706" s="99"/>
      <c r="X1706" s="99"/>
      <c r="Y1706" s="99"/>
      <c r="Z1706" s="99"/>
      <c r="AA1706" s="99"/>
      <c r="AB1706" s="99"/>
      <c r="AC1706" s="99"/>
      <c r="AD1706" s="99"/>
      <c r="AE1706" s="99"/>
      <c r="AF1706" s="99"/>
      <c r="AG1706" s="99"/>
      <c r="AH1706" s="99"/>
      <c r="AI1706" s="99"/>
      <c r="AJ1706" s="99"/>
      <c r="AK1706" s="99"/>
      <c r="AL1706" s="99"/>
      <c r="AM1706" s="99"/>
      <c r="AN1706" s="99"/>
      <c r="AO1706" s="99"/>
      <c r="AP1706" s="99"/>
      <c r="AQ1706" s="99"/>
      <c r="AR1706" s="99"/>
      <c r="AS1706" s="99"/>
      <c r="AT1706" s="99"/>
      <c r="AU1706" s="99"/>
      <c r="AV1706" s="99"/>
      <c r="AW1706" s="99"/>
      <c r="AX1706" s="99"/>
      <c r="AY1706" s="99"/>
      <c r="AZ1706" s="99"/>
      <c r="BA1706" s="99"/>
      <c r="BB1706" s="99"/>
      <c r="BC1706" s="99"/>
      <c r="BD1706" s="99"/>
      <c r="BE1706" s="99"/>
      <c r="BF1706" s="99"/>
    </row>
    <row r="1707" spans="1:58" x14ac:dyDescent="0.25">
      <c r="A1707" s="24"/>
      <c r="B1707" s="24"/>
      <c r="C1707" s="23"/>
      <c r="D1707" s="42"/>
      <c r="E1707" s="23"/>
      <c r="G1707" s="108"/>
      <c r="H1707" s="108"/>
      <c r="I1707" s="108"/>
      <c r="J1707" s="104"/>
      <c r="K1707" s="99"/>
      <c r="L1707" s="99"/>
      <c r="M1707" s="99"/>
      <c r="N1707" s="99"/>
      <c r="O1707" s="99"/>
      <c r="P1707" s="99"/>
      <c r="Q1707" s="99"/>
      <c r="R1707" s="99"/>
      <c r="S1707" s="99"/>
      <c r="T1707" s="99"/>
      <c r="U1707" s="99"/>
      <c r="V1707" s="99"/>
      <c r="W1707" s="99"/>
      <c r="X1707" s="99"/>
      <c r="Y1707" s="99"/>
      <c r="Z1707" s="99"/>
      <c r="AA1707" s="99"/>
      <c r="AB1707" s="99"/>
      <c r="AC1707" s="99"/>
      <c r="AD1707" s="99"/>
      <c r="AE1707" s="99"/>
      <c r="AF1707" s="99"/>
      <c r="AG1707" s="99"/>
      <c r="AH1707" s="99"/>
      <c r="AI1707" s="99"/>
      <c r="AJ1707" s="99"/>
      <c r="AK1707" s="99"/>
      <c r="AL1707" s="99"/>
      <c r="AM1707" s="99"/>
      <c r="AN1707" s="99"/>
      <c r="AO1707" s="99"/>
      <c r="AP1707" s="99"/>
      <c r="AQ1707" s="99"/>
      <c r="AR1707" s="99"/>
      <c r="AS1707" s="99"/>
      <c r="AT1707" s="99"/>
      <c r="AU1707" s="99"/>
      <c r="AV1707" s="99"/>
      <c r="AW1707" s="99"/>
      <c r="AX1707" s="99"/>
      <c r="AY1707" s="99"/>
      <c r="AZ1707" s="99"/>
      <c r="BA1707" s="99"/>
      <c r="BB1707" s="99"/>
      <c r="BC1707" s="99"/>
      <c r="BD1707" s="99"/>
      <c r="BE1707" s="99"/>
      <c r="BF1707" s="99"/>
    </row>
    <row r="1708" spans="1:58" x14ac:dyDescent="0.25">
      <c r="A1708" s="24"/>
      <c r="B1708" s="24"/>
      <c r="C1708" s="23"/>
      <c r="D1708" s="42"/>
      <c r="E1708" s="23"/>
      <c r="G1708" s="108"/>
      <c r="H1708" s="108"/>
      <c r="I1708" s="108"/>
      <c r="J1708" s="104"/>
      <c r="K1708" s="99"/>
      <c r="L1708" s="99"/>
      <c r="M1708" s="99"/>
      <c r="N1708" s="99"/>
      <c r="O1708" s="99"/>
      <c r="P1708" s="99"/>
      <c r="Q1708" s="99"/>
      <c r="R1708" s="99"/>
      <c r="S1708" s="99"/>
      <c r="T1708" s="99"/>
      <c r="U1708" s="99"/>
      <c r="V1708" s="99"/>
      <c r="W1708" s="99"/>
      <c r="X1708" s="99"/>
      <c r="Y1708" s="99"/>
      <c r="Z1708" s="99"/>
      <c r="AA1708" s="99"/>
      <c r="AB1708" s="99"/>
      <c r="AC1708" s="99"/>
      <c r="AD1708" s="99"/>
      <c r="AE1708" s="99"/>
      <c r="AF1708" s="99"/>
      <c r="AG1708" s="99"/>
      <c r="AH1708" s="99"/>
      <c r="AI1708" s="99"/>
      <c r="AJ1708" s="99"/>
      <c r="AK1708" s="99"/>
      <c r="AL1708" s="99"/>
      <c r="AM1708" s="99"/>
      <c r="AN1708" s="99"/>
      <c r="AO1708" s="99"/>
      <c r="AP1708" s="99"/>
      <c r="AQ1708" s="99"/>
      <c r="AR1708" s="99"/>
      <c r="AS1708" s="99"/>
      <c r="AT1708" s="99"/>
      <c r="AU1708" s="99"/>
      <c r="AV1708" s="99"/>
      <c r="AW1708" s="99"/>
      <c r="AX1708" s="99"/>
      <c r="AY1708" s="99"/>
      <c r="AZ1708" s="99"/>
      <c r="BA1708" s="99"/>
      <c r="BB1708" s="99"/>
      <c r="BC1708" s="99"/>
      <c r="BD1708" s="99"/>
      <c r="BE1708" s="99"/>
      <c r="BF1708" s="99"/>
    </row>
    <row r="1709" spans="1:58" x14ac:dyDescent="0.25">
      <c r="A1709" s="24"/>
      <c r="B1709" s="24"/>
      <c r="C1709" s="23"/>
      <c r="D1709" s="42"/>
      <c r="E1709" s="23"/>
      <c r="G1709" s="108"/>
      <c r="H1709" s="108"/>
      <c r="I1709" s="108"/>
      <c r="J1709" s="104"/>
      <c r="K1709" s="99"/>
      <c r="L1709" s="99"/>
      <c r="M1709" s="99"/>
      <c r="N1709" s="99"/>
      <c r="O1709" s="99"/>
      <c r="P1709" s="99"/>
      <c r="Q1709" s="99"/>
      <c r="R1709" s="99"/>
      <c r="S1709" s="99"/>
      <c r="T1709" s="99"/>
      <c r="U1709" s="99"/>
      <c r="V1709" s="99"/>
      <c r="W1709" s="99"/>
      <c r="X1709" s="99"/>
      <c r="Y1709" s="99"/>
      <c r="Z1709" s="99"/>
      <c r="AA1709" s="99"/>
      <c r="AB1709" s="99"/>
      <c r="AC1709" s="99"/>
      <c r="AD1709" s="99"/>
      <c r="AE1709" s="99"/>
      <c r="AF1709" s="99"/>
      <c r="AG1709" s="99"/>
      <c r="AH1709" s="99"/>
      <c r="AI1709" s="99"/>
      <c r="AJ1709" s="99"/>
      <c r="AK1709" s="99"/>
      <c r="AL1709" s="99"/>
      <c r="AM1709" s="99"/>
      <c r="AN1709" s="99"/>
      <c r="AO1709" s="99"/>
      <c r="AP1709" s="99"/>
      <c r="AQ1709" s="99"/>
      <c r="AR1709" s="99"/>
      <c r="AS1709" s="99"/>
      <c r="AT1709" s="99"/>
      <c r="AU1709" s="99"/>
      <c r="AV1709" s="99"/>
      <c r="AW1709" s="99"/>
      <c r="AX1709" s="99"/>
      <c r="AY1709" s="99"/>
      <c r="AZ1709" s="99"/>
      <c r="BA1709" s="99"/>
      <c r="BB1709" s="99"/>
      <c r="BC1709" s="99"/>
      <c r="BD1709" s="99"/>
      <c r="BE1709" s="99"/>
      <c r="BF1709" s="99"/>
    </row>
    <row r="1710" spans="1:58" x14ac:dyDescent="0.25">
      <c r="A1710" s="24"/>
      <c r="B1710" s="24"/>
      <c r="C1710" s="23"/>
      <c r="D1710" s="42"/>
      <c r="E1710" s="23"/>
      <c r="G1710" s="108"/>
      <c r="H1710" s="108"/>
      <c r="I1710" s="108"/>
      <c r="J1710" s="104"/>
      <c r="K1710" s="99"/>
      <c r="L1710" s="99"/>
      <c r="M1710" s="99"/>
      <c r="N1710" s="99"/>
      <c r="O1710" s="99"/>
      <c r="P1710" s="99"/>
      <c r="Q1710" s="99"/>
      <c r="R1710" s="99"/>
      <c r="S1710" s="99"/>
      <c r="T1710" s="99"/>
      <c r="U1710" s="99"/>
      <c r="V1710" s="99"/>
      <c r="W1710" s="99"/>
      <c r="X1710" s="99"/>
      <c r="Y1710" s="99"/>
      <c r="Z1710" s="99"/>
      <c r="AA1710" s="99"/>
      <c r="AB1710" s="99"/>
      <c r="AC1710" s="99"/>
      <c r="AD1710" s="99"/>
      <c r="AE1710" s="99"/>
      <c r="AF1710" s="99"/>
      <c r="AG1710" s="99"/>
      <c r="AH1710" s="99"/>
      <c r="AI1710" s="99"/>
      <c r="AJ1710" s="99"/>
      <c r="AK1710" s="99"/>
      <c r="AL1710" s="99"/>
      <c r="AM1710" s="99"/>
      <c r="AN1710" s="99"/>
      <c r="AO1710" s="99"/>
      <c r="AP1710" s="99"/>
      <c r="AQ1710" s="99"/>
      <c r="AR1710" s="99"/>
      <c r="AS1710" s="99"/>
      <c r="AT1710" s="99"/>
      <c r="AU1710" s="99"/>
      <c r="AV1710" s="99"/>
      <c r="AW1710" s="99"/>
      <c r="AX1710" s="99"/>
      <c r="AY1710" s="99"/>
      <c r="AZ1710" s="99"/>
      <c r="BA1710" s="99"/>
      <c r="BB1710" s="99"/>
      <c r="BC1710" s="99"/>
      <c r="BD1710" s="99"/>
      <c r="BE1710" s="99"/>
      <c r="BF1710" s="99"/>
    </row>
    <row r="1711" spans="1:58" x14ac:dyDescent="0.25">
      <c r="A1711" s="24"/>
      <c r="B1711" s="24"/>
      <c r="C1711" s="23"/>
      <c r="D1711" s="42"/>
      <c r="E1711" s="23"/>
      <c r="G1711" s="108"/>
      <c r="H1711" s="108"/>
      <c r="I1711" s="108"/>
      <c r="J1711" s="104"/>
      <c r="K1711" s="99"/>
      <c r="L1711" s="99"/>
      <c r="M1711" s="99"/>
      <c r="N1711" s="99"/>
      <c r="O1711" s="99"/>
      <c r="P1711" s="99"/>
      <c r="Q1711" s="99"/>
      <c r="R1711" s="99"/>
      <c r="S1711" s="99"/>
      <c r="T1711" s="99"/>
      <c r="U1711" s="99"/>
      <c r="V1711" s="99"/>
      <c r="W1711" s="99"/>
      <c r="X1711" s="99"/>
      <c r="Y1711" s="99"/>
      <c r="Z1711" s="99"/>
      <c r="AA1711" s="99"/>
      <c r="AB1711" s="99"/>
      <c r="AC1711" s="99"/>
      <c r="AD1711" s="99"/>
      <c r="AE1711" s="99"/>
      <c r="AF1711" s="99"/>
      <c r="AG1711" s="99"/>
      <c r="AH1711" s="99"/>
      <c r="AI1711" s="99"/>
      <c r="AJ1711" s="99"/>
      <c r="AK1711" s="99"/>
      <c r="AL1711" s="99"/>
      <c r="AM1711" s="99"/>
      <c r="AN1711" s="99"/>
      <c r="AO1711" s="99"/>
      <c r="AP1711" s="99"/>
      <c r="AQ1711" s="99"/>
      <c r="AR1711" s="99"/>
      <c r="AS1711" s="99"/>
      <c r="AT1711" s="99"/>
      <c r="AU1711" s="99"/>
      <c r="AV1711" s="99"/>
      <c r="AW1711" s="99"/>
      <c r="AX1711" s="99"/>
      <c r="AY1711" s="99"/>
      <c r="AZ1711" s="99"/>
      <c r="BA1711" s="99"/>
      <c r="BB1711" s="99"/>
      <c r="BC1711" s="99"/>
      <c r="BD1711" s="99"/>
      <c r="BE1711" s="99"/>
      <c r="BF1711" s="99"/>
    </row>
    <row r="1712" spans="1:58" x14ac:dyDescent="0.25">
      <c r="A1712" s="24"/>
      <c r="B1712" s="24"/>
      <c r="C1712" s="23"/>
      <c r="D1712" s="42"/>
      <c r="E1712" s="23"/>
      <c r="G1712" s="108"/>
      <c r="H1712" s="108"/>
      <c r="I1712" s="108"/>
      <c r="J1712" s="104"/>
      <c r="K1712" s="99"/>
      <c r="L1712" s="99"/>
      <c r="M1712" s="99"/>
      <c r="N1712" s="99"/>
      <c r="O1712" s="99"/>
      <c r="P1712" s="99"/>
      <c r="Q1712" s="99"/>
      <c r="R1712" s="99"/>
      <c r="S1712" s="99"/>
      <c r="T1712" s="99"/>
      <c r="U1712" s="99"/>
      <c r="V1712" s="99"/>
      <c r="W1712" s="99"/>
      <c r="X1712" s="99"/>
      <c r="Y1712" s="99"/>
      <c r="Z1712" s="99"/>
      <c r="AA1712" s="99"/>
      <c r="AB1712" s="99"/>
      <c r="AC1712" s="99"/>
      <c r="AD1712" s="99"/>
      <c r="AE1712" s="99"/>
      <c r="AF1712" s="99"/>
      <c r="AG1712" s="99"/>
      <c r="AH1712" s="99"/>
      <c r="AI1712" s="99"/>
      <c r="AJ1712" s="99"/>
      <c r="AK1712" s="99"/>
      <c r="AL1712" s="99"/>
      <c r="AM1712" s="99"/>
      <c r="AN1712" s="99"/>
      <c r="AO1712" s="99"/>
      <c r="AP1712" s="99"/>
      <c r="AQ1712" s="99"/>
      <c r="AR1712" s="99"/>
      <c r="AS1712" s="99"/>
      <c r="AT1712" s="99"/>
      <c r="AU1712" s="99"/>
      <c r="AV1712" s="99"/>
      <c r="AW1712" s="99"/>
      <c r="AX1712" s="99"/>
      <c r="AY1712" s="99"/>
      <c r="AZ1712" s="99"/>
      <c r="BA1712" s="99"/>
      <c r="BB1712" s="99"/>
      <c r="BC1712" s="99"/>
      <c r="BD1712" s="99"/>
      <c r="BE1712" s="99"/>
      <c r="BF1712" s="99"/>
    </row>
    <row r="1713" spans="1:58" x14ac:dyDescent="0.25">
      <c r="A1713" s="24"/>
      <c r="B1713" s="24"/>
      <c r="C1713" s="23"/>
      <c r="D1713" s="42"/>
      <c r="E1713" s="23"/>
      <c r="G1713" s="108"/>
      <c r="H1713" s="108"/>
      <c r="I1713" s="108"/>
      <c r="J1713" s="104"/>
      <c r="K1713" s="99"/>
      <c r="L1713" s="99"/>
      <c r="M1713" s="99"/>
      <c r="N1713" s="99"/>
      <c r="O1713" s="99"/>
      <c r="P1713" s="99"/>
      <c r="Q1713" s="99"/>
      <c r="R1713" s="99"/>
      <c r="S1713" s="99"/>
      <c r="T1713" s="99"/>
      <c r="U1713" s="99"/>
      <c r="V1713" s="99"/>
      <c r="W1713" s="99"/>
      <c r="X1713" s="99"/>
      <c r="Y1713" s="99"/>
      <c r="Z1713" s="99"/>
      <c r="AA1713" s="99"/>
      <c r="AB1713" s="99"/>
      <c r="AC1713" s="99"/>
      <c r="AD1713" s="99"/>
      <c r="AE1713" s="99"/>
      <c r="AF1713" s="99"/>
      <c r="AG1713" s="99"/>
      <c r="AH1713" s="99"/>
      <c r="AI1713" s="99"/>
      <c r="AJ1713" s="99"/>
      <c r="AK1713" s="99"/>
      <c r="AL1713" s="99"/>
      <c r="AM1713" s="99"/>
      <c r="AN1713" s="99"/>
      <c r="AO1713" s="99"/>
      <c r="AP1713" s="99"/>
      <c r="AQ1713" s="99"/>
      <c r="AR1713" s="99"/>
      <c r="AS1713" s="99"/>
      <c r="AT1713" s="99"/>
      <c r="AU1713" s="99"/>
      <c r="AV1713" s="99"/>
      <c r="AW1713" s="99"/>
      <c r="AX1713" s="99"/>
      <c r="AY1713" s="99"/>
      <c r="AZ1713" s="99"/>
      <c r="BA1713" s="99"/>
      <c r="BB1713" s="99"/>
      <c r="BC1713" s="99"/>
      <c r="BD1713" s="99"/>
      <c r="BE1713" s="99"/>
      <c r="BF1713" s="99"/>
    </row>
    <row r="1714" spans="1:58" x14ac:dyDescent="0.25">
      <c r="A1714" s="24"/>
      <c r="B1714" s="24"/>
      <c r="C1714" s="23"/>
      <c r="D1714" s="42"/>
      <c r="E1714" s="23"/>
      <c r="G1714" s="108"/>
      <c r="H1714" s="108"/>
      <c r="I1714" s="108"/>
      <c r="J1714" s="104"/>
      <c r="K1714" s="99"/>
      <c r="L1714" s="99"/>
      <c r="M1714" s="99"/>
      <c r="N1714" s="99"/>
      <c r="O1714" s="99"/>
      <c r="P1714" s="99"/>
      <c r="Q1714" s="99"/>
      <c r="R1714" s="99"/>
      <c r="S1714" s="99"/>
      <c r="T1714" s="99"/>
      <c r="U1714" s="99"/>
      <c r="V1714" s="99"/>
      <c r="W1714" s="99"/>
      <c r="X1714" s="99"/>
      <c r="Y1714" s="99"/>
      <c r="Z1714" s="99"/>
      <c r="AA1714" s="99"/>
      <c r="AB1714" s="99"/>
      <c r="AC1714" s="99"/>
      <c r="AD1714" s="99"/>
      <c r="AE1714" s="99"/>
      <c r="AF1714" s="99"/>
      <c r="AG1714" s="99"/>
      <c r="AH1714" s="99"/>
      <c r="AI1714" s="99"/>
      <c r="AJ1714" s="99"/>
      <c r="AK1714" s="99"/>
      <c r="AL1714" s="99"/>
      <c r="AM1714" s="99"/>
      <c r="AN1714" s="99"/>
      <c r="AO1714" s="99"/>
      <c r="AP1714" s="99"/>
      <c r="AQ1714" s="99"/>
      <c r="AR1714" s="99"/>
      <c r="AS1714" s="99"/>
      <c r="AT1714" s="99"/>
      <c r="AU1714" s="99"/>
      <c r="AV1714" s="99"/>
      <c r="AW1714" s="99"/>
      <c r="AX1714" s="99"/>
      <c r="AY1714" s="99"/>
      <c r="AZ1714" s="99"/>
      <c r="BA1714" s="99"/>
      <c r="BB1714" s="99"/>
      <c r="BC1714" s="99"/>
      <c r="BD1714" s="99"/>
      <c r="BE1714" s="99"/>
      <c r="BF1714" s="99"/>
    </row>
    <row r="1715" spans="1:58" x14ac:dyDescent="0.25">
      <c r="A1715" s="24"/>
      <c r="B1715" s="24"/>
      <c r="C1715" s="23"/>
      <c r="D1715" s="42"/>
      <c r="E1715" s="23"/>
      <c r="G1715" s="108"/>
      <c r="H1715" s="108"/>
      <c r="I1715" s="108"/>
      <c r="J1715" s="104"/>
      <c r="K1715" s="99"/>
      <c r="L1715" s="99"/>
      <c r="M1715" s="99"/>
      <c r="N1715" s="99"/>
      <c r="O1715" s="99"/>
      <c r="P1715" s="99"/>
      <c r="Q1715" s="99"/>
      <c r="R1715" s="99"/>
      <c r="S1715" s="99"/>
      <c r="T1715" s="99"/>
      <c r="U1715" s="99"/>
      <c r="V1715" s="99"/>
      <c r="W1715" s="99"/>
      <c r="X1715" s="99"/>
      <c r="Y1715" s="99"/>
      <c r="Z1715" s="99"/>
      <c r="AA1715" s="99"/>
      <c r="AB1715" s="99"/>
      <c r="AC1715" s="99"/>
      <c r="AD1715" s="99"/>
      <c r="AE1715" s="99"/>
      <c r="AF1715" s="99"/>
      <c r="AG1715" s="99"/>
      <c r="AH1715" s="99"/>
      <c r="AI1715" s="99"/>
      <c r="AJ1715" s="99"/>
      <c r="AK1715" s="99"/>
      <c r="AL1715" s="99"/>
      <c r="AM1715" s="99"/>
      <c r="AN1715" s="99"/>
      <c r="AO1715" s="99"/>
      <c r="AP1715" s="99"/>
      <c r="AQ1715" s="99"/>
      <c r="AR1715" s="99"/>
      <c r="AS1715" s="99"/>
      <c r="AT1715" s="99"/>
      <c r="AU1715" s="99"/>
      <c r="AV1715" s="99"/>
      <c r="AW1715" s="99"/>
      <c r="AX1715" s="99"/>
      <c r="AY1715" s="99"/>
      <c r="AZ1715" s="99"/>
      <c r="BA1715" s="99"/>
      <c r="BB1715" s="99"/>
      <c r="BC1715" s="99"/>
      <c r="BD1715" s="99"/>
      <c r="BE1715" s="99"/>
      <c r="BF1715" s="99"/>
    </row>
    <row r="1716" spans="1:58" x14ac:dyDescent="0.25">
      <c r="A1716" s="24"/>
      <c r="B1716" s="24"/>
      <c r="C1716" s="23"/>
      <c r="D1716" s="42"/>
      <c r="E1716" s="23"/>
      <c r="G1716" s="108"/>
      <c r="H1716" s="108"/>
      <c r="I1716" s="108"/>
      <c r="J1716" s="104"/>
      <c r="K1716" s="99"/>
      <c r="L1716" s="99"/>
      <c r="M1716" s="99"/>
      <c r="N1716" s="99"/>
      <c r="O1716" s="99"/>
      <c r="P1716" s="99"/>
      <c r="Q1716" s="99"/>
      <c r="R1716" s="99"/>
      <c r="S1716" s="99"/>
      <c r="T1716" s="99"/>
      <c r="U1716" s="99"/>
      <c r="V1716" s="99"/>
      <c r="W1716" s="99"/>
      <c r="X1716" s="99"/>
      <c r="Y1716" s="99"/>
      <c r="Z1716" s="99"/>
      <c r="AA1716" s="99"/>
      <c r="AB1716" s="99"/>
      <c r="AC1716" s="99"/>
      <c r="AD1716" s="99"/>
      <c r="AE1716" s="99"/>
      <c r="AF1716" s="99"/>
      <c r="AG1716" s="99"/>
      <c r="AH1716" s="99"/>
      <c r="AI1716" s="99"/>
      <c r="AJ1716" s="99"/>
      <c r="AK1716" s="99"/>
      <c r="AL1716" s="99"/>
      <c r="AM1716" s="99"/>
      <c r="AN1716" s="99"/>
      <c r="AO1716" s="99"/>
      <c r="AP1716" s="99"/>
      <c r="AQ1716" s="99"/>
      <c r="AR1716" s="99"/>
      <c r="AS1716" s="99"/>
      <c r="AT1716" s="99"/>
      <c r="AU1716" s="99"/>
      <c r="AV1716" s="99"/>
      <c r="AW1716" s="99"/>
      <c r="AX1716" s="99"/>
      <c r="AY1716" s="99"/>
      <c r="AZ1716" s="99"/>
      <c r="BA1716" s="99"/>
      <c r="BB1716" s="99"/>
      <c r="BC1716" s="99"/>
      <c r="BD1716" s="99"/>
      <c r="BE1716" s="99"/>
      <c r="BF1716" s="99"/>
    </row>
    <row r="1717" spans="1:58" x14ac:dyDescent="0.25">
      <c r="A1717" s="24"/>
      <c r="B1717" s="24"/>
      <c r="C1717" s="23"/>
      <c r="D1717" s="42"/>
      <c r="E1717" s="23"/>
      <c r="G1717" s="108"/>
      <c r="H1717" s="108"/>
      <c r="I1717" s="108"/>
      <c r="J1717" s="104"/>
      <c r="K1717" s="99"/>
      <c r="L1717" s="99"/>
      <c r="M1717" s="99"/>
      <c r="N1717" s="99"/>
      <c r="O1717" s="99"/>
      <c r="P1717" s="99"/>
      <c r="Q1717" s="99"/>
      <c r="R1717" s="99"/>
      <c r="S1717" s="99"/>
      <c r="T1717" s="99"/>
      <c r="U1717" s="99"/>
      <c r="V1717" s="99"/>
      <c r="W1717" s="99"/>
      <c r="X1717" s="99"/>
      <c r="Y1717" s="99"/>
      <c r="Z1717" s="99"/>
      <c r="AA1717" s="99"/>
      <c r="AB1717" s="99"/>
      <c r="AC1717" s="99"/>
      <c r="AD1717" s="99"/>
      <c r="AE1717" s="99"/>
      <c r="AF1717" s="99"/>
      <c r="AG1717" s="99"/>
      <c r="AH1717" s="99"/>
      <c r="AI1717" s="99"/>
      <c r="AJ1717" s="99"/>
      <c r="AK1717" s="99"/>
      <c r="AL1717" s="99"/>
      <c r="AM1717" s="99"/>
      <c r="AN1717" s="99"/>
      <c r="AO1717" s="99"/>
      <c r="AP1717" s="99"/>
      <c r="AQ1717" s="99"/>
      <c r="AR1717" s="99"/>
      <c r="AS1717" s="99"/>
      <c r="AT1717" s="99"/>
      <c r="AU1717" s="99"/>
      <c r="AV1717" s="99"/>
      <c r="AW1717" s="99"/>
      <c r="AX1717" s="99"/>
      <c r="AY1717" s="99"/>
      <c r="AZ1717" s="99"/>
      <c r="BA1717" s="99"/>
      <c r="BB1717" s="99"/>
      <c r="BC1717" s="99"/>
      <c r="BD1717" s="99"/>
      <c r="BE1717" s="99"/>
      <c r="BF1717" s="99"/>
    </row>
    <row r="1718" spans="1:58" x14ac:dyDescent="0.25">
      <c r="A1718" s="24"/>
      <c r="B1718" s="24"/>
      <c r="C1718" s="23"/>
      <c r="D1718" s="42"/>
      <c r="E1718" s="23"/>
      <c r="G1718" s="108"/>
      <c r="H1718" s="108"/>
      <c r="I1718" s="108"/>
      <c r="J1718" s="104"/>
      <c r="K1718" s="99"/>
      <c r="L1718" s="99"/>
      <c r="M1718" s="99"/>
      <c r="N1718" s="99"/>
      <c r="O1718" s="99"/>
      <c r="P1718" s="99"/>
      <c r="Q1718" s="99"/>
      <c r="R1718" s="99"/>
      <c r="S1718" s="99"/>
      <c r="T1718" s="99"/>
      <c r="U1718" s="99"/>
      <c r="V1718" s="99"/>
      <c r="W1718" s="99"/>
      <c r="X1718" s="99"/>
      <c r="Y1718" s="99"/>
      <c r="Z1718" s="99"/>
      <c r="AA1718" s="99"/>
      <c r="AB1718" s="99"/>
      <c r="AC1718" s="99"/>
      <c r="AD1718" s="99"/>
      <c r="AE1718" s="99"/>
      <c r="AF1718" s="99"/>
      <c r="AG1718" s="99"/>
      <c r="AH1718" s="99"/>
      <c r="AI1718" s="99"/>
      <c r="AJ1718" s="99"/>
      <c r="AK1718" s="99"/>
      <c r="AL1718" s="99"/>
      <c r="AM1718" s="99"/>
      <c r="AN1718" s="99"/>
      <c r="AO1718" s="99"/>
      <c r="AP1718" s="99"/>
      <c r="AQ1718" s="99"/>
      <c r="AR1718" s="99"/>
      <c r="AS1718" s="99"/>
      <c r="AT1718" s="99"/>
      <c r="AU1718" s="99"/>
      <c r="AV1718" s="99"/>
      <c r="AW1718" s="99"/>
      <c r="AX1718" s="99"/>
      <c r="AY1718" s="99"/>
      <c r="AZ1718" s="99"/>
      <c r="BA1718" s="99"/>
      <c r="BB1718" s="99"/>
      <c r="BC1718" s="99"/>
      <c r="BD1718" s="99"/>
      <c r="BE1718" s="99"/>
      <c r="BF1718" s="99"/>
    </row>
    <row r="1719" spans="1:58" x14ac:dyDescent="0.25">
      <c r="A1719" s="24"/>
      <c r="B1719" s="24"/>
      <c r="C1719" s="23"/>
      <c r="D1719" s="42"/>
      <c r="E1719" s="23"/>
      <c r="G1719" s="108"/>
      <c r="H1719" s="108"/>
      <c r="I1719" s="108"/>
      <c r="J1719" s="104"/>
      <c r="K1719" s="99"/>
      <c r="L1719" s="99"/>
      <c r="M1719" s="99"/>
      <c r="N1719" s="99"/>
      <c r="O1719" s="99"/>
      <c r="P1719" s="99"/>
      <c r="Q1719" s="99"/>
      <c r="R1719" s="99"/>
      <c r="S1719" s="99"/>
      <c r="T1719" s="99"/>
      <c r="U1719" s="99"/>
      <c r="V1719" s="99"/>
      <c r="W1719" s="99"/>
      <c r="X1719" s="99"/>
      <c r="Y1719" s="99"/>
      <c r="Z1719" s="99"/>
      <c r="AA1719" s="99"/>
      <c r="AB1719" s="99"/>
      <c r="AC1719" s="99"/>
      <c r="AD1719" s="99"/>
      <c r="AE1719" s="99"/>
      <c r="AF1719" s="99"/>
      <c r="AG1719" s="99"/>
      <c r="AH1719" s="99"/>
      <c r="AI1719" s="99"/>
      <c r="AJ1719" s="99"/>
      <c r="AK1719" s="99"/>
      <c r="AL1719" s="99"/>
      <c r="AM1719" s="99"/>
      <c r="AN1719" s="99"/>
      <c r="AO1719" s="99"/>
      <c r="AP1719" s="99"/>
      <c r="AQ1719" s="99"/>
      <c r="AR1719" s="99"/>
      <c r="AS1719" s="99"/>
      <c r="AT1719" s="99"/>
      <c r="AU1719" s="99"/>
      <c r="AV1719" s="99"/>
      <c r="AW1719" s="99"/>
      <c r="AX1719" s="99"/>
      <c r="AY1719" s="99"/>
      <c r="AZ1719" s="99"/>
      <c r="BA1719" s="99"/>
      <c r="BB1719" s="99"/>
      <c r="BC1719" s="99"/>
      <c r="BD1719" s="99"/>
      <c r="BE1719" s="99"/>
      <c r="BF1719" s="99"/>
    </row>
    <row r="1720" spans="1:58" x14ac:dyDescent="0.25">
      <c r="A1720" s="24"/>
      <c r="B1720" s="24"/>
      <c r="C1720" s="23"/>
      <c r="D1720" s="42"/>
      <c r="E1720" s="23"/>
      <c r="G1720" s="108"/>
      <c r="H1720" s="108"/>
      <c r="I1720" s="108"/>
      <c r="J1720" s="104"/>
      <c r="K1720" s="99"/>
      <c r="L1720" s="99"/>
      <c r="M1720" s="99"/>
      <c r="N1720" s="99"/>
      <c r="O1720" s="99"/>
      <c r="P1720" s="99"/>
      <c r="Q1720" s="99"/>
      <c r="R1720" s="99"/>
      <c r="S1720" s="99"/>
      <c r="T1720" s="99"/>
      <c r="U1720" s="99"/>
      <c r="V1720" s="99"/>
      <c r="W1720" s="99"/>
      <c r="X1720" s="99"/>
      <c r="Y1720" s="99"/>
      <c r="Z1720" s="99"/>
      <c r="AA1720" s="99"/>
      <c r="AB1720" s="99"/>
      <c r="AC1720" s="99"/>
      <c r="AD1720" s="99"/>
      <c r="AE1720" s="99"/>
      <c r="AF1720" s="99"/>
      <c r="AG1720" s="99"/>
      <c r="AH1720" s="99"/>
      <c r="AI1720" s="99"/>
      <c r="AJ1720" s="99"/>
      <c r="AK1720" s="99"/>
      <c r="AL1720" s="99"/>
      <c r="AM1720" s="99"/>
      <c r="AN1720" s="99"/>
      <c r="AO1720" s="99"/>
      <c r="AP1720" s="99"/>
      <c r="AQ1720" s="99"/>
      <c r="AR1720" s="99"/>
      <c r="AS1720" s="99"/>
      <c r="AT1720" s="99"/>
      <c r="AU1720" s="99"/>
      <c r="AV1720" s="99"/>
      <c r="AW1720" s="99"/>
      <c r="AX1720" s="99"/>
      <c r="AY1720" s="99"/>
      <c r="AZ1720" s="99"/>
      <c r="BA1720" s="99"/>
      <c r="BB1720" s="99"/>
      <c r="BC1720" s="99"/>
      <c r="BD1720" s="99"/>
      <c r="BE1720" s="99"/>
      <c r="BF1720" s="99"/>
    </row>
    <row r="1721" spans="1:58" x14ac:dyDescent="0.25">
      <c r="A1721" s="24"/>
      <c r="B1721" s="24"/>
      <c r="C1721" s="23"/>
      <c r="D1721" s="42"/>
      <c r="E1721" s="23"/>
      <c r="G1721" s="108"/>
      <c r="H1721" s="108"/>
      <c r="I1721" s="108"/>
      <c r="J1721" s="104"/>
      <c r="K1721" s="99"/>
      <c r="L1721" s="99"/>
      <c r="M1721" s="99"/>
      <c r="N1721" s="99"/>
      <c r="O1721" s="99"/>
      <c r="P1721" s="99"/>
      <c r="Q1721" s="99"/>
      <c r="R1721" s="99"/>
      <c r="S1721" s="99"/>
      <c r="T1721" s="99"/>
      <c r="U1721" s="99"/>
      <c r="V1721" s="99"/>
      <c r="W1721" s="99"/>
      <c r="X1721" s="99"/>
      <c r="Y1721" s="99"/>
      <c r="Z1721" s="99"/>
      <c r="AA1721" s="99"/>
      <c r="AB1721" s="99"/>
      <c r="AC1721" s="99"/>
      <c r="AD1721" s="99"/>
      <c r="AE1721" s="99"/>
      <c r="AF1721" s="99"/>
      <c r="AG1721" s="99"/>
      <c r="AH1721" s="99"/>
      <c r="AI1721" s="99"/>
      <c r="AJ1721" s="99"/>
      <c r="AK1721" s="99"/>
      <c r="AL1721" s="99"/>
      <c r="AM1721" s="99"/>
      <c r="AN1721" s="99"/>
      <c r="AO1721" s="99"/>
      <c r="AP1721" s="99"/>
      <c r="AQ1721" s="99"/>
      <c r="AR1721" s="99"/>
      <c r="AS1721" s="99"/>
      <c r="AT1721" s="99"/>
      <c r="AU1721" s="99"/>
      <c r="AV1721" s="99"/>
      <c r="AW1721" s="99"/>
      <c r="AX1721" s="99"/>
      <c r="AY1721" s="99"/>
      <c r="AZ1721" s="99"/>
      <c r="BA1721" s="99"/>
      <c r="BB1721" s="99"/>
      <c r="BC1721" s="99"/>
      <c r="BD1721" s="99"/>
      <c r="BE1721" s="99"/>
      <c r="BF1721" s="99"/>
    </row>
    <row r="1722" spans="1:58" x14ac:dyDescent="0.25">
      <c r="A1722" s="24"/>
      <c r="B1722" s="24"/>
      <c r="C1722" s="23"/>
      <c r="D1722" s="42"/>
      <c r="E1722" s="23"/>
      <c r="G1722" s="108"/>
      <c r="H1722" s="108"/>
      <c r="I1722" s="108"/>
      <c r="J1722" s="104"/>
      <c r="K1722" s="99"/>
      <c r="L1722" s="99"/>
      <c r="M1722" s="99"/>
      <c r="N1722" s="99"/>
      <c r="O1722" s="99"/>
      <c r="P1722" s="99"/>
      <c r="Q1722" s="99"/>
      <c r="R1722" s="99"/>
      <c r="S1722" s="99"/>
      <c r="T1722" s="99"/>
      <c r="U1722" s="99"/>
      <c r="V1722" s="99"/>
      <c r="W1722" s="99"/>
      <c r="X1722" s="99"/>
      <c r="Y1722" s="99"/>
      <c r="Z1722" s="99"/>
      <c r="AA1722" s="99"/>
      <c r="AB1722" s="99"/>
      <c r="AC1722" s="99"/>
      <c r="AD1722" s="99"/>
      <c r="AE1722" s="99"/>
      <c r="AF1722" s="99"/>
      <c r="AG1722" s="99"/>
      <c r="AH1722" s="99"/>
      <c r="AI1722" s="99"/>
      <c r="AJ1722" s="99"/>
      <c r="AK1722" s="99"/>
      <c r="AL1722" s="99"/>
      <c r="AM1722" s="99"/>
      <c r="AN1722" s="99"/>
      <c r="AO1722" s="99"/>
      <c r="AP1722" s="99"/>
      <c r="AQ1722" s="99"/>
      <c r="AR1722" s="99"/>
      <c r="AS1722" s="99"/>
      <c r="AT1722" s="99"/>
      <c r="AU1722" s="99"/>
      <c r="AV1722" s="99"/>
      <c r="AW1722" s="99"/>
      <c r="AX1722" s="99"/>
      <c r="AY1722" s="99"/>
      <c r="AZ1722" s="99"/>
      <c r="BA1722" s="99"/>
      <c r="BB1722" s="99"/>
      <c r="BC1722" s="99"/>
      <c r="BD1722" s="99"/>
      <c r="BE1722" s="99"/>
      <c r="BF1722" s="99"/>
    </row>
    <row r="1723" spans="1:58" x14ac:dyDescent="0.25">
      <c r="A1723" s="24"/>
      <c r="B1723" s="24"/>
      <c r="C1723" s="23"/>
      <c r="D1723" s="42"/>
      <c r="E1723" s="23"/>
      <c r="G1723" s="108"/>
      <c r="H1723" s="108"/>
      <c r="I1723" s="108"/>
      <c r="J1723" s="104"/>
      <c r="K1723" s="99"/>
      <c r="L1723" s="99"/>
      <c r="M1723" s="99"/>
      <c r="N1723" s="99"/>
      <c r="O1723" s="99"/>
      <c r="P1723" s="99"/>
      <c r="Q1723" s="99"/>
      <c r="R1723" s="99"/>
      <c r="S1723" s="99"/>
      <c r="T1723" s="99"/>
      <c r="U1723" s="99"/>
      <c r="V1723" s="99"/>
      <c r="W1723" s="99"/>
      <c r="X1723" s="99"/>
      <c r="Y1723" s="99"/>
      <c r="Z1723" s="99"/>
      <c r="AA1723" s="99"/>
      <c r="AB1723" s="99"/>
      <c r="AC1723" s="99"/>
      <c r="AD1723" s="99"/>
      <c r="AE1723" s="99"/>
      <c r="AF1723" s="99"/>
      <c r="AG1723" s="99"/>
      <c r="AH1723" s="99"/>
      <c r="AI1723" s="99"/>
      <c r="AJ1723" s="99"/>
      <c r="AK1723" s="99"/>
      <c r="AL1723" s="99"/>
      <c r="AM1723" s="99"/>
      <c r="AN1723" s="99"/>
      <c r="AO1723" s="99"/>
      <c r="AP1723" s="99"/>
      <c r="AQ1723" s="99"/>
      <c r="AR1723" s="99"/>
      <c r="AS1723" s="99"/>
      <c r="AT1723" s="99"/>
      <c r="AU1723" s="99"/>
      <c r="AV1723" s="99"/>
      <c r="AW1723" s="99"/>
      <c r="AX1723" s="99"/>
      <c r="AY1723" s="99"/>
      <c r="AZ1723" s="99"/>
      <c r="BA1723" s="99"/>
      <c r="BB1723" s="99"/>
      <c r="BC1723" s="99"/>
      <c r="BD1723" s="99"/>
      <c r="BE1723" s="99"/>
      <c r="BF1723" s="99"/>
    </row>
    <row r="1724" spans="1:58" x14ac:dyDescent="0.25">
      <c r="A1724" s="24"/>
      <c r="B1724" s="24"/>
      <c r="C1724" s="23"/>
      <c r="D1724" s="42"/>
      <c r="E1724" s="23"/>
      <c r="G1724" s="108"/>
      <c r="H1724" s="108"/>
      <c r="I1724" s="108"/>
      <c r="J1724" s="104"/>
      <c r="K1724" s="99"/>
      <c r="L1724" s="99"/>
      <c r="M1724" s="99"/>
      <c r="N1724" s="99"/>
      <c r="O1724" s="99"/>
      <c r="P1724" s="99"/>
      <c r="Q1724" s="99"/>
      <c r="R1724" s="99"/>
      <c r="S1724" s="99"/>
      <c r="T1724" s="99"/>
      <c r="U1724" s="99"/>
      <c r="V1724" s="99"/>
      <c r="W1724" s="99"/>
      <c r="X1724" s="99"/>
      <c r="Y1724" s="99"/>
      <c r="Z1724" s="99"/>
      <c r="AA1724" s="99"/>
      <c r="AB1724" s="99"/>
      <c r="AC1724" s="99"/>
      <c r="AD1724" s="99"/>
      <c r="AE1724" s="99"/>
      <c r="AF1724" s="99"/>
      <c r="AG1724" s="99"/>
      <c r="AH1724" s="99"/>
      <c r="AI1724" s="99"/>
      <c r="AJ1724" s="99"/>
      <c r="AK1724" s="99"/>
      <c r="AL1724" s="99"/>
      <c r="AM1724" s="99"/>
      <c r="AN1724" s="99"/>
      <c r="AO1724" s="99"/>
      <c r="AP1724" s="99"/>
      <c r="AQ1724" s="99"/>
      <c r="AR1724" s="99"/>
      <c r="AS1724" s="99"/>
      <c r="AT1724" s="99"/>
      <c r="AU1724" s="99"/>
      <c r="AV1724" s="99"/>
      <c r="AW1724" s="99"/>
      <c r="AX1724" s="99"/>
      <c r="AY1724" s="99"/>
      <c r="AZ1724" s="99"/>
      <c r="BA1724" s="99"/>
      <c r="BB1724" s="99"/>
      <c r="BC1724" s="99"/>
      <c r="BD1724" s="99"/>
      <c r="BE1724" s="99"/>
      <c r="BF1724" s="99"/>
    </row>
    <row r="1725" spans="1:58" x14ac:dyDescent="0.25">
      <c r="A1725" s="24"/>
      <c r="B1725" s="24"/>
      <c r="C1725" s="23"/>
      <c r="D1725" s="42"/>
      <c r="E1725" s="23"/>
      <c r="G1725" s="108"/>
      <c r="H1725" s="108"/>
      <c r="I1725" s="108"/>
      <c r="J1725" s="104"/>
      <c r="K1725" s="99"/>
      <c r="L1725" s="99"/>
      <c r="M1725" s="99"/>
      <c r="N1725" s="99"/>
      <c r="O1725" s="99"/>
      <c r="P1725" s="99"/>
      <c r="Q1725" s="99"/>
      <c r="R1725" s="99"/>
      <c r="S1725" s="99"/>
      <c r="T1725" s="99"/>
      <c r="U1725" s="99"/>
      <c r="V1725" s="99"/>
      <c r="W1725" s="99"/>
      <c r="X1725" s="99"/>
      <c r="Y1725" s="99"/>
      <c r="Z1725" s="99"/>
      <c r="AA1725" s="99"/>
      <c r="AB1725" s="99"/>
      <c r="AC1725" s="99"/>
      <c r="AD1725" s="99"/>
      <c r="AE1725" s="99"/>
      <c r="AF1725" s="99"/>
      <c r="AG1725" s="99"/>
      <c r="AH1725" s="99"/>
      <c r="AI1725" s="99"/>
      <c r="AJ1725" s="99"/>
      <c r="AK1725" s="99"/>
      <c r="AL1725" s="99"/>
      <c r="AM1725" s="99"/>
      <c r="AN1725" s="99"/>
      <c r="AO1725" s="99"/>
      <c r="AP1725" s="99"/>
      <c r="AQ1725" s="99"/>
      <c r="AR1725" s="99"/>
      <c r="AS1725" s="99"/>
      <c r="AT1725" s="99"/>
      <c r="AU1725" s="99"/>
      <c r="AV1725" s="99"/>
      <c r="AW1725" s="99"/>
      <c r="AX1725" s="99"/>
      <c r="AY1725" s="99"/>
      <c r="AZ1725" s="99"/>
      <c r="BA1725" s="99"/>
      <c r="BB1725" s="99"/>
      <c r="BC1725" s="99"/>
      <c r="BD1725" s="99"/>
      <c r="BE1725" s="99"/>
      <c r="BF1725" s="99"/>
    </row>
    <row r="1726" spans="1:58" x14ac:dyDescent="0.25">
      <c r="A1726" s="24"/>
      <c r="B1726" s="24"/>
      <c r="C1726" s="23"/>
      <c r="D1726" s="42"/>
      <c r="E1726" s="23"/>
      <c r="G1726" s="108"/>
      <c r="H1726" s="108"/>
      <c r="I1726" s="108"/>
      <c r="J1726" s="104"/>
      <c r="K1726" s="99"/>
      <c r="L1726" s="99"/>
      <c r="M1726" s="99"/>
      <c r="N1726" s="99"/>
      <c r="O1726" s="99"/>
      <c r="P1726" s="99"/>
      <c r="Q1726" s="99"/>
      <c r="R1726" s="99"/>
      <c r="S1726" s="99"/>
      <c r="T1726" s="99"/>
      <c r="U1726" s="99"/>
      <c r="V1726" s="99"/>
      <c r="W1726" s="99"/>
      <c r="X1726" s="99"/>
      <c r="Y1726" s="99"/>
      <c r="Z1726" s="99"/>
      <c r="AA1726" s="99"/>
      <c r="AB1726" s="99"/>
      <c r="AC1726" s="99"/>
      <c r="AD1726" s="99"/>
      <c r="AE1726" s="99"/>
      <c r="AF1726" s="99"/>
      <c r="AG1726" s="99"/>
      <c r="AH1726" s="99"/>
      <c r="AI1726" s="99"/>
      <c r="AJ1726" s="99"/>
      <c r="AK1726" s="99"/>
      <c r="AL1726" s="99"/>
      <c r="AM1726" s="99"/>
      <c r="AN1726" s="99"/>
      <c r="AO1726" s="99"/>
      <c r="AP1726" s="99"/>
      <c r="AQ1726" s="99"/>
      <c r="AR1726" s="99"/>
      <c r="AS1726" s="99"/>
      <c r="AT1726" s="99"/>
      <c r="AU1726" s="99"/>
      <c r="AV1726" s="99"/>
      <c r="AW1726" s="99"/>
      <c r="AX1726" s="99"/>
      <c r="AY1726" s="99"/>
      <c r="AZ1726" s="99"/>
      <c r="BA1726" s="99"/>
      <c r="BB1726" s="99"/>
      <c r="BC1726" s="99"/>
      <c r="BD1726" s="99"/>
      <c r="BE1726" s="99"/>
      <c r="BF1726" s="99"/>
    </row>
    <row r="1727" spans="1:58" x14ac:dyDescent="0.25">
      <c r="A1727" s="24"/>
      <c r="B1727" s="24"/>
      <c r="C1727" s="23"/>
      <c r="D1727" s="42"/>
      <c r="E1727" s="23"/>
      <c r="G1727" s="108"/>
      <c r="H1727" s="108"/>
      <c r="I1727" s="108"/>
      <c r="J1727" s="104"/>
      <c r="K1727" s="99"/>
      <c r="L1727" s="99"/>
      <c r="M1727" s="99"/>
      <c r="N1727" s="99"/>
      <c r="O1727" s="99"/>
      <c r="P1727" s="99"/>
      <c r="Q1727" s="99"/>
      <c r="R1727" s="99"/>
      <c r="S1727" s="99"/>
      <c r="T1727" s="99"/>
      <c r="U1727" s="99"/>
      <c r="V1727" s="99"/>
      <c r="W1727" s="99"/>
      <c r="X1727" s="99"/>
      <c r="Y1727" s="99"/>
      <c r="Z1727" s="99"/>
      <c r="AA1727" s="99"/>
      <c r="AB1727" s="99"/>
      <c r="AC1727" s="99"/>
      <c r="AD1727" s="99"/>
      <c r="AE1727" s="99"/>
      <c r="AF1727" s="99"/>
      <c r="AG1727" s="99"/>
      <c r="AH1727" s="99"/>
      <c r="AI1727" s="99"/>
      <c r="AJ1727" s="99"/>
      <c r="AK1727" s="99"/>
      <c r="AL1727" s="99"/>
      <c r="AM1727" s="99"/>
      <c r="AN1727" s="99"/>
      <c r="AO1727" s="99"/>
      <c r="AP1727" s="99"/>
      <c r="AQ1727" s="99"/>
      <c r="AR1727" s="99"/>
      <c r="AS1727" s="99"/>
      <c r="AT1727" s="99"/>
      <c r="AU1727" s="99"/>
      <c r="AV1727" s="99"/>
      <c r="AW1727" s="99"/>
      <c r="AX1727" s="99"/>
      <c r="AY1727" s="99"/>
      <c r="AZ1727" s="99"/>
      <c r="BA1727" s="99"/>
      <c r="BB1727" s="99"/>
      <c r="BC1727" s="99"/>
      <c r="BD1727" s="99"/>
      <c r="BE1727" s="99"/>
      <c r="BF1727" s="99"/>
    </row>
    <row r="1728" spans="1:58" x14ac:dyDescent="0.25">
      <c r="A1728" s="24"/>
      <c r="B1728" s="24"/>
      <c r="C1728" s="23"/>
      <c r="D1728" s="42"/>
      <c r="E1728" s="23"/>
      <c r="G1728" s="108"/>
      <c r="H1728" s="108"/>
      <c r="I1728" s="108"/>
      <c r="J1728" s="104"/>
      <c r="K1728" s="99"/>
      <c r="L1728" s="99"/>
      <c r="M1728" s="99"/>
      <c r="N1728" s="99"/>
      <c r="O1728" s="99"/>
      <c r="P1728" s="99"/>
      <c r="Q1728" s="99"/>
      <c r="R1728" s="99"/>
      <c r="S1728" s="99"/>
      <c r="T1728" s="99"/>
      <c r="U1728" s="99"/>
      <c r="V1728" s="99"/>
      <c r="W1728" s="99"/>
      <c r="X1728" s="99"/>
      <c r="Y1728" s="99"/>
      <c r="Z1728" s="99"/>
      <c r="AA1728" s="99"/>
      <c r="AB1728" s="99"/>
      <c r="AC1728" s="99"/>
      <c r="AD1728" s="99"/>
      <c r="AE1728" s="99"/>
      <c r="AF1728" s="99"/>
      <c r="AG1728" s="99"/>
      <c r="AH1728" s="99"/>
      <c r="AI1728" s="99"/>
      <c r="AJ1728" s="99"/>
      <c r="AK1728" s="99"/>
      <c r="AL1728" s="99"/>
      <c r="AM1728" s="99"/>
      <c r="AN1728" s="99"/>
      <c r="AO1728" s="99"/>
      <c r="AP1728" s="99"/>
      <c r="AQ1728" s="99"/>
      <c r="AR1728" s="99"/>
      <c r="AS1728" s="99"/>
      <c r="AT1728" s="99"/>
      <c r="AU1728" s="99"/>
      <c r="AV1728" s="99"/>
      <c r="AW1728" s="99"/>
      <c r="AX1728" s="99"/>
      <c r="AY1728" s="99"/>
      <c r="AZ1728" s="99"/>
      <c r="BA1728" s="99"/>
      <c r="BB1728" s="99"/>
      <c r="BC1728" s="99"/>
      <c r="BD1728" s="99"/>
      <c r="BE1728" s="99"/>
      <c r="BF1728" s="99"/>
    </row>
    <row r="1729" spans="1:58" x14ac:dyDescent="0.25">
      <c r="A1729" s="24"/>
      <c r="B1729" s="24"/>
      <c r="C1729" s="23"/>
      <c r="D1729" s="42"/>
      <c r="E1729" s="23"/>
      <c r="G1729" s="108"/>
      <c r="H1729" s="108"/>
      <c r="I1729" s="108"/>
      <c r="J1729" s="104"/>
      <c r="K1729" s="99"/>
      <c r="L1729" s="99"/>
      <c r="M1729" s="99"/>
      <c r="N1729" s="99"/>
      <c r="O1729" s="99"/>
      <c r="P1729" s="99"/>
      <c r="Q1729" s="99"/>
      <c r="R1729" s="99"/>
      <c r="S1729" s="99"/>
      <c r="T1729" s="99"/>
      <c r="U1729" s="99"/>
      <c r="V1729" s="99"/>
      <c r="W1729" s="99"/>
      <c r="X1729" s="99"/>
      <c r="Y1729" s="99"/>
      <c r="Z1729" s="99"/>
      <c r="AA1729" s="99"/>
      <c r="AB1729" s="99"/>
      <c r="AC1729" s="99"/>
      <c r="AD1729" s="99"/>
      <c r="AE1729" s="99"/>
      <c r="AF1729" s="99"/>
      <c r="AG1729" s="99"/>
      <c r="AH1729" s="99"/>
      <c r="AI1729" s="99"/>
      <c r="AJ1729" s="99"/>
      <c r="AK1729" s="99"/>
      <c r="AL1729" s="99"/>
      <c r="AM1729" s="99"/>
      <c r="AN1729" s="99"/>
      <c r="AO1729" s="99"/>
      <c r="AP1729" s="99"/>
      <c r="AQ1729" s="99"/>
      <c r="AR1729" s="99"/>
      <c r="AS1729" s="99"/>
      <c r="AT1729" s="99"/>
      <c r="AU1729" s="99"/>
      <c r="AV1729" s="99"/>
      <c r="AW1729" s="99"/>
      <c r="AX1729" s="99"/>
      <c r="AY1729" s="99"/>
      <c r="AZ1729" s="99"/>
      <c r="BA1729" s="99"/>
      <c r="BB1729" s="99"/>
      <c r="BC1729" s="99"/>
      <c r="BD1729" s="99"/>
      <c r="BE1729" s="99"/>
      <c r="BF1729" s="99"/>
    </row>
    <row r="1730" spans="1:58" x14ac:dyDescent="0.25">
      <c r="A1730" s="24"/>
      <c r="B1730" s="24"/>
      <c r="C1730" s="23"/>
      <c r="D1730" s="42"/>
      <c r="E1730" s="23"/>
      <c r="G1730" s="108"/>
      <c r="H1730" s="108"/>
      <c r="I1730" s="108"/>
      <c r="J1730" s="104"/>
      <c r="K1730" s="99"/>
      <c r="L1730" s="99"/>
      <c r="M1730" s="99"/>
      <c r="N1730" s="99"/>
      <c r="O1730" s="99"/>
      <c r="P1730" s="99"/>
      <c r="Q1730" s="99"/>
      <c r="R1730" s="99"/>
      <c r="S1730" s="99"/>
      <c r="T1730" s="99"/>
      <c r="U1730" s="99"/>
      <c r="V1730" s="99"/>
      <c r="W1730" s="99"/>
      <c r="X1730" s="99"/>
      <c r="Y1730" s="99"/>
      <c r="Z1730" s="99"/>
      <c r="AA1730" s="99"/>
      <c r="AB1730" s="99"/>
      <c r="AC1730" s="99"/>
      <c r="AD1730" s="99"/>
      <c r="AE1730" s="99"/>
      <c r="AF1730" s="99"/>
      <c r="AG1730" s="99"/>
      <c r="AH1730" s="99"/>
      <c r="AI1730" s="99"/>
      <c r="AJ1730" s="99"/>
      <c r="AK1730" s="99"/>
      <c r="AL1730" s="99"/>
      <c r="AM1730" s="99"/>
      <c r="AN1730" s="99"/>
      <c r="AO1730" s="99"/>
      <c r="AP1730" s="99"/>
      <c r="AQ1730" s="99"/>
      <c r="AR1730" s="99"/>
      <c r="AS1730" s="99"/>
      <c r="AT1730" s="99"/>
      <c r="AU1730" s="99"/>
      <c r="AV1730" s="99"/>
      <c r="AW1730" s="99"/>
      <c r="AX1730" s="99"/>
      <c r="AY1730" s="99"/>
      <c r="AZ1730" s="99"/>
      <c r="BA1730" s="99"/>
      <c r="BB1730" s="99"/>
      <c r="BC1730" s="99"/>
      <c r="BD1730" s="99"/>
      <c r="BE1730" s="99"/>
      <c r="BF1730" s="99"/>
    </row>
    <row r="1731" spans="1:58" x14ac:dyDescent="0.25">
      <c r="A1731" s="24"/>
      <c r="B1731" s="24"/>
      <c r="C1731" s="23"/>
      <c r="D1731" s="42"/>
      <c r="E1731" s="23"/>
      <c r="G1731" s="108"/>
      <c r="H1731" s="108"/>
      <c r="I1731" s="108"/>
      <c r="J1731" s="104"/>
      <c r="K1731" s="99"/>
      <c r="L1731" s="99"/>
      <c r="M1731" s="99"/>
      <c r="N1731" s="99"/>
      <c r="O1731" s="99"/>
      <c r="P1731" s="99"/>
      <c r="Q1731" s="99"/>
      <c r="R1731" s="99"/>
      <c r="S1731" s="99"/>
      <c r="T1731" s="99"/>
      <c r="U1731" s="99"/>
      <c r="V1731" s="99"/>
      <c r="W1731" s="99"/>
      <c r="X1731" s="99"/>
      <c r="Y1731" s="99"/>
      <c r="Z1731" s="99"/>
      <c r="AA1731" s="99"/>
      <c r="AB1731" s="99"/>
      <c r="AC1731" s="99"/>
      <c r="AD1731" s="99"/>
      <c r="AE1731" s="99"/>
      <c r="AF1731" s="99"/>
      <c r="AG1731" s="99"/>
      <c r="AH1731" s="99"/>
      <c r="AI1731" s="99"/>
      <c r="AJ1731" s="99"/>
      <c r="AK1731" s="99"/>
      <c r="AL1731" s="99"/>
      <c r="AM1731" s="99"/>
      <c r="AN1731" s="99"/>
      <c r="AO1731" s="99"/>
      <c r="AP1731" s="99"/>
      <c r="AQ1731" s="99"/>
      <c r="AR1731" s="99"/>
      <c r="AS1731" s="99"/>
      <c r="AT1731" s="99"/>
      <c r="AU1731" s="99"/>
      <c r="AV1731" s="99"/>
      <c r="AW1731" s="99"/>
      <c r="AX1731" s="99"/>
      <c r="AY1731" s="99"/>
      <c r="AZ1731" s="99"/>
      <c r="BA1731" s="99"/>
      <c r="BB1731" s="99"/>
      <c r="BC1731" s="99"/>
      <c r="BD1731" s="99"/>
      <c r="BE1731" s="99"/>
      <c r="BF1731" s="99"/>
    </row>
    <row r="1732" spans="1:58" x14ac:dyDescent="0.25">
      <c r="A1732" s="24"/>
      <c r="B1732" s="24"/>
      <c r="C1732" s="23"/>
      <c r="D1732" s="42"/>
      <c r="E1732" s="23"/>
      <c r="G1732" s="108"/>
      <c r="H1732" s="108"/>
      <c r="I1732" s="108"/>
      <c r="J1732" s="104"/>
      <c r="K1732" s="99"/>
      <c r="L1732" s="99"/>
      <c r="M1732" s="99"/>
      <c r="N1732" s="99"/>
      <c r="O1732" s="99"/>
      <c r="P1732" s="99"/>
      <c r="Q1732" s="99"/>
      <c r="R1732" s="99"/>
      <c r="S1732" s="99"/>
      <c r="T1732" s="99"/>
      <c r="U1732" s="99"/>
      <c r="V1732" s="99"/>
      <c r="W1732" s="99"/>
      <c r="X1732" s="99"/>
      <c r="Y1732" s="99"/>
      <c r="Z1732" s="99"/>
      <c r="AA1732" s="99"/>
      <c r="AB1732" s="99"/>
      <c r="AC1732" s="99"/>
      <c r="AD1732" s="99"/>
      <c r="AE1732" s="99"/>
      <c r="AF1732" s="99"/>
      <c r="AG1732" s="99"/>
      <c r="AH1732" s="99"/>
      <c r="AI1732" s="99"/>
      <c r="AJ1732" s="99"/>
      <c r="AK1732" s="99"/>
      <c r="AL1732" s="99"/>
      <c r="AM1732" s="99"/>
      <c r="AN1732" s="99"/>
      <c r="AO1732" s="99"/>
      <c r="AP1732" s="99"/>
      <c r="AQ1732" s="99"/>
      <c r="AR1732" s="99"/>
      <c r="AS1732" s="99"/>
      <c r="AT1732" s="99"/>
      <c r="AU1732" s="99"/>
      <c r="AV1732" s="99"/>
      <c r="AW1732" s="99"/>
      <c r="AX1732" s="99"/>
      <c r="AY1732" s="99"/>
      <c r="AZ1732" s="99"/>
      <c r="BA1732" s="99"/>
      <c r="BB1732" s="99"/>
      <c r="BC1732" s="99"/>
      <c r="BD1732" s="99"/>
      <c r="BE1732" s="99"/>
      <c r="BF1732" s="99"/>
    </row>
    <row r="1733" spans="1:58" x14ac:dyDescent="0.25">
      <c r="A1733" s="24"/>
      <c r="B1733" s="24"/>
      <c r="C1733" s="23"/>
      <c r="D1733" s="42"/>
      <c r="E1733" s="23"/>
      <c r="G1733" s="108"/>
      <c r="H1733" s="108"/>
      <c r="I1733" s="108"/>
      <c r="J1733" s="104"/>
      <c r="K1733" s="99"/>
      <c r="L1733" s="99"/>
      <c r="M1733" s="99"/>
      <c r="N1733" s="99"/>
      <c r="O1733" s="99"/>
      <c r="P1733" s="99"/>
      <c r="Q1733" s="99"/>
      <c r="R1733" s="99"/>
      <c r="S1733" s="99"/>
      <c r="T1733" s="99"/>
      <c r="U1733" s="99"/>
      <c r="V1733" s="99"/>
      <c r="W1733" s="99"/>
      <c r="X1733" s="99"/>
      <c r="Y1733" s="99"/>
      <c r="Z1733" s="99"/>
      <c r="AA1733" s="99"/>
      <c r="AB1733" s="99"/>
      <c r="AC1733" s="99"/>
      <c r="AD1733" s="99"/>
      <c r="AE1733" s="99"/>
      <c r="AF1733" s="99"/>
      <c r="AG1733" s="99"/>
      <c r="AH1733" s="99"/>
      <c r="AI1733" s="99"/>
      <c r="AJ1733" s="99"/>
      <c r="AK1733" s="99"/>
      <c r="AL1733" s="99"/>
      <c r="AM1733" s="99"/>
      <c r="AN1733" s="99"/>
      <c r="AO1733" s="99"/>
      <c r="AP1733" s="99"/>
      <c r="AQ1733" s="99"/>
      <c r="AR1733" s="99"/>
      <c r="AS1733" s="99"/>
      <c r="AT1733" s="99"/>
      <c r="AU1733" s="99"/>
      <c r="AV1733" s="99"/>
      <c r="AW1733" s="99"/>
      <c r="AX1733" s="99"/>
      <c r="AY1733" s="99"/>
      <c r="AZ1733" s="99"/>
      <c r="BA1733" s="99"/>
      <c r="BB1733" s="99"/>
      <c r="BC1733" s="99"/>
      <c r="BD1733" s="99"/>
      <c r="BE1733" s="99"/>
      <c r="BF1733" s="99"/>
    </row>
    <row r="1734" spans="1:58" x14ac:dyDescent="0.25">
      <c r="A1734" s="24"/>
      <c r="B1734" s="24"/>
      <c r="C1734" s="23"/>
      <c r="D1734" s="42"/>
      <c r="E1734" s="23"/>
      <c r="G1734" s="108"/>
      <c r="H1734" s="108"/>
      <c r="I1734" s="108"/>
      <c r="J1734" s="104"/>
      <c r="K1734" s="99"/>
      <c r="L1734" s="99"/>
      <c r="M1734" s="99"/>
      <c r="N1734" s="99"/>
      <c r="O1734" s="99"/>
      <c r="P1734" s="99"/>
      <c r="Q1734" s="99"/>
      <c r="R1734" s="99"/>
      <c r="S1734" s="99"/>
      <c r="T1734" s="99"/>
      <c r="U1734" s="99"/>
      <c r="V1734" s="99"/>
      <c r="W1734" s="99"/>
      <c r="X1734" s="99"/>
      <c r="Y1734" s="99"/>
      <c r="Z1734" s="99"/>
      <c r="AA1734" s="99"/>
      <c r="AB1734" s="99"/>
      <c r="AC1734" s="99"/>
      <c r="AD1734" s="99"/>
      <c r="AE1734" s="99"/>
      <c r="AF1734" s="99"/>
      <c r="AG1734" s="99"/>
      <c r="AH1734" s="99"/>
      <c r="AI1734" s="99"/>
      <c r="AJ1734" s="99"/>
      <c r="AK1734" s="99"/>
      <c r="AL1734" s="99"/>
      <c r="AM1734" s="99"/>
      <c r="AN1734" s="99"/>
      <c r="AO1734" s="99"/>
      <c r="AP1734" s="99"/>
      <c r="AQ1734" s="99"/>
      <c r="AR1734" s="99"/>
      <c r="AS1734" s="99"/>
      <c r="AT1734" s="99"/>
      <c r="AU1734" s="99"/>
      <c r="AV1734" s="99"/>
      <c r="AW1734" s="99"/>
      <c r="AX1734" s="99"/>
      <c r="AY1734" s="99"/>
      <c r="AZ1734" s="99"/>
      <c r="BA1734" s="99"/>
      <c r="BB1734" s="99"/>
      <c r="BC1734" s="99"/>
      <c r="BD1734" s="99"/>
      <c r="BE1734" s="99"/>
      <c r="BF1734" s="99"/>
    </row>
    <row r="1735" spans="1:58" x14ac:dyDescent="0.25">
      <c r="A1735" s="24"/>
      <c r="B1735" s="24"/>
      <c r="C1735" s="23"/>
      <c r="D1735" s="42"/>
      <c r="E1735" s="23"/>
      <c r="G1735" s="108"/>
      <c r="H1735" s="108"/>
      <c r="I1735" s="108"/>
      <c r="J1735" s="104"/>
      <c r="K1735" s="99"/>
      <c r="L1735" s="99"/>
      <c r="M1735" s="99"/>
      <c r="N1735" s="99"/>
      <c r="O1735" s="99"/>
      <c r="P1735" s="99"/>
      <c r="Q1735" s="99"/>
      <c r="R1735" s="99"/>
      <c r="S1735" s="99"/>
      <c r="T1735" s="99"/>
      <c r="U1735" s="99"/>
      <c r="V1735" s="99"/>
      <c r="W1735" s="99"/>
      <c r="X1735" s="99"/>
      <c r="Y1735" s="99"/>
      <c r="Z1735" s="99"/>
      <c r="AA1735" s="99"/>
      <c r="AB1735" s="99"/>
      <c r="AC1735" s="99"/>
      <c r="AD1735" s="99"/>
      <c r="AE1735" s="99"/>
      <c r="AF1735" s="99"/>
      <c r="AG1735" s="99"/>
      <c r="AH1735" s="99"/>
      <c r="AI1735" s="99"/>
      <c r="AJ1735" s="99"/>
      <c r="AK1735" s="99"/>
      <c r="AL1735" s="99"/>
      <c r="AM1735" s="99"/>
      <c r="AN1735" s="99"/>
      <c r="AO1735" s="99"/>
      <c r="AP1735" s="99"/>
      <c r="AQ1735" s="99"/>
      <c r="AR1735" s="99"/>
      <c r="AS1735" s="99"/>
      <c r="AT1735" s="99"/>
      <c r="AU1735" s="99"/>
      <c r="AV1735" s="99"/>
      <c r="AW1735" s="99"/>
      <c r="AX1735" s="99"/>
      <c r="AY1735" s="99"/>
      <c r="AZ1735" s="99"/>
      <c r="BA1735" s="99"/>
      <c r="BB1735" s="99"/>
      <c r="BC1735" s="99"/>
      <c r="BD1735" s="99"/>
      <c r="BE1735" s="99"/>
      <c r="BF1735" s="99"/>
    </row>
    <row r="1736" spans="1:58" x14ac:dyDescent="0.25">
      <c r="A1736" s="24"/>
      <c r="B1736" s="24"/>
      <c r="C1736" s="23"/>
      <c r="D1736" s="42"/>
      <c r="E1736" s="23"/>
      <c r="G1736" s="108"/>
      <c r="H1736" s="108"/>
      <c r="I1736" s="108"/>
      <c r="J1736" s="104"/>
      <c r="K1736" s="99"/>
      <c r="L1736" s="99"/>
      <c r="M1736" s="99"/>
      <c r="N1736" s="99"/>
      <c r="O1736" s="99"/>
      <c r="P1736" s="99"/>
      <c r="Q1736" s="99"/>
      <c r="R1736" s="99"/>
      <c r="S1736" s="99"/>
      <c r="T1736" s="99"/>
      <c r="U1736" s="99"/>
      <c r="V1736" s="99"/>
      <c r="W1736" s="99"/>
      <c r="X1736" s="99"/>
      <c r="Y1736" s="99"/>
      <c r="Z1736" s="99"/>
      <c r="AA1736" s="99"/>
      <c r="AB1736" s="99"/>
      <c r="AC1736" s="99"/>
      <c r="AD1736" s="99"/>
      <c r="AE1736" s="99"/>
      <c r="AF1736" s="99"/>
      <c r="AG1736" s="99"/>
      <c r="AH1736" s="99"/>
      <c r="AI1736" s="99"/>
      <c r="AJ1736" s="99"/>
      <c r="AK1736" s="99"/>
      <c r="AL1736" s="99"/>
      <c r="AM1736" s="99"/>
      <c r="AN1736" s="99"/>
      <c r="AO1736" s="99"/>
      <c r="AP1736" s="99"/>
      <c r="AQ1736" s="99"/>
      <c r="AR1736" s="99"/>
      <c r="AS1736" s="99"/>
      <c r="AT1736" s="99"/>
      <c r="AU1736" s="99"/>
      <c r="AV1736" s="99"/>
      <c r="AW1736" s="99"/>
      <c r="AX1736" s="99"/>
      <c r="AY1736" s="99"/>
      <c r="AZ1736" s="99"/>
      <c r="BA1736" s="99"/>
      <c r="BB1736" s="99"/>
      <c r="BC1736" s="99"/>
      <c r="BD1736" s="99"/>
      <c r="BE1736" s="99"/>
      <c r="BF1736" s="99"/>
    </row>
    <row r="1737" spans="1:58" x14ac:dyDescent="0.25">
      <c r="A1737" s="24"/>
      <c r="B1737" s="24"/>
      <c r="C1737" s="23"/>
      <c r="D1737" s="42"/>
      <c r="E1737" s="23"/>
      <c r="G1737" s="108"/>
      <c r="H1737" s="108"/>
      <c r="I1737" s="108"/>
      <c r="J1737" s="104"/>
      <c r="K1737" s="99"/>
      <c r="L1737" s="99"/>
      <c r="M1737" s="99"/>
      <c r="N1737" s="99"/>
      <c r="O1737" s="99"/>
      <c r="P1737" s="99"/>
      <c r="Q1737" s="99"/>
      <c r="R1737" s="99"/>
      <c r="S1737" s="99"/>
      <c r="T1737" s="99"/>
      <c r="U1737" s="99"/>
      <c r="V1737" s="99"/>
      <c r="W1737" s="99"/>
      <c r="X1737" s="99"/>
      <c r="Y1737" s="99"/>
      <c r="Z1737" s="99"/>
      <c r="AA1737" s="99"/>
      <c r="AB1737" s="99"/>
      <c r="AC1737" s="99"/>
      <c r="AD1737" s="99"/>
      <c r="AE1737" s="99"/>
      <c r="AF1737" s="99"/>
      <c r="AG1737" s="99"/>
      <c r="AH1737" s="99"/>
      <c r="AI1737" s="99"/>
      <c r="AJ1737" s="99"/>
      <c r="AK1737" s="99"/>
      <c r="AL1737" s="99"/>
      <c r="AM1737" s="99"/>
      <c r="AN1737" s="99"/>
      <c r="AO1737" s="99"/>
      <c r="AP1737" s="99"/>
      <c r="AQ1737" s="99"/>
      <c r="AR1737" s="99"/>
      <c r="AS1737" s="99"/>
      <c r="AT1737" s="99"/>
      <c r="AU1737" s="99"/>
      <c r="AV1737" s="99"/>
      <c r="AW1737" s="99"/>
      <c r="AX1737" s="99"/>
      <c r="AY1737" s="99"/>
      <c r="AZ1737" s="99"/>
      <c r="BA1737" s="99"/>
      <c r="BB1737" s="99"/>
      <c r="BC1737" s="99"/>
      <c r="BD1737" s="99"/>
      <c r="BE1737" s="99"/>
      <c r="BF1737" s="99"/>
    </row>
    <row r="1738" spans="1:58" x14ac:dyDescent="0.25">
      <c r="A1738" s="24"/>
      <c r="B1738" s="24"/>
      <c r="C1738" s="23"/>
      <c r="D1738" s="42"/>
      <c r="E1738" s="23"/>
      <c r="G1738" s="108"/>
      <c r="H1738" s="108"/>
      <c r="I1738" s="108"/>
      <c r="J1738" s="104"/>
      <c r="K1738" s="99"/>
      <c r="L1738" s="99"/>
      <c r="M1738" s="99"/>
      <c r="N1738" s="99"/>
      <c r="O1738" s="99"/>
      <c r="P1738" s="99"/>
      <c r="Q1738" s="99"/>
      <c r="R1738" s="99"/>
      <c r="S1738" s="99"/>
      <c r="T1738" s="99"/>
      <c r="U1738" s="99"/>
      <c r="V1738" s="99"/>
      <c r="W1738" s="99"/>
      <c r="X1738" s="99"/>
      <c r="Y1738" s="99"/>
      <c r="Z1738" s="99"/>
      <c r="AA1738" s="99"/>
      <c r="AB1738" s="99"/>
      <c r="AC1738" s="99"/>
      <c r="AD1738" s="99"/>
      <c r="AE1738" s="99"/>
      <c r="AF1738" s="99"/>
      <c r="AG1738" s="99"/>
      <c r="AH1738" s="99"/>
      <c r="AI1738" s="99"/>
      <c r="AJ1738" s="99"/>
      <c r="AK1738" s="99"/>
      <c r="AL1738" s="99"/>
      <c r="AM1738" s="99"/>
      <c r="AN1738" s="99"/>
      <c r="AO1738" s="99"/>
      <c r="AP1738" s="99"/>
      <c r="AQ1738" s="99"/>
      <c r="AR1738" s="99"/>
      <c r="AS1738" s="99"/>
      <c r="AT1738" s="99"/>
      <c r="AU1738" s="99"/>
      <c r="AV1738" s="99"/>
      <c r="AW1738" s="99"/>
      <c r="AX1738" s="99"/>
      <c r="AY1738" s="99"/>
      <c r="AZ1738" s="99"/>
      <c r="BA1738" s="99"/>
      <c r="BB1738" s="99"/>
      <c r="BC1738" s="99"/>
      <c r="BD1738" s="99"/>
      <c r="BE1738" s="99"/>
      <c r="BF1738" s="99"/>
    </row>
    <row r="1739" spans="1:58" x14ac:dyDescent="0.25">
      <c r="A1739" s="24"/>
      <c r="B1739" s="24"/>
      <c r="C1739" s="23"/>
      <c r="D1739" s="42"/>
      <c r="E1739" s="23"/>
      <c r="G1739" s="108"/>
      <c r="H1739" s="108"/>
      <c r="I1739" s="108"/>
      <c r="J1739" s="104"/>
      <c r="K1739" s="99"/>
      <c r="L1739" s="99"/>
      <c r="M1739" s="99"/>
      <c r="N1739" s="99"/>
      <c r="O1739" s="99"/>
      <c r="P1739" s="99"/>
      <c r="Q1739" s="99"/>
      <c r="R1739" s="99"/>
      <c r="S1739" s="99"/>
      <c r="T1739" s="99"/>
      <c r="U1739" s="99"/>
      <c r="V1739" s="99"/>
      <c r="W1739" s="99"/>
      <c r="X1739" s="99"/>
      <c r="Y1739" s="99"/>
      <c r="Z1739" s="99"/>
      <c r="AA1739" s="99"/>
      <c r="AB1739" s="99"/>
      <c r="AC1739" s="99"/>
      <c r="AD1739" s="99"/>
      <c r="AE1739" s="99"/>
      <c r="AF1739" s="99"/>
      <c r="AG1739" s="99"/>
      <c r="AH1739" s="99"/>
      <c r="AI1739" s="99"/>
      <c r="AJ1739" s="99"/>
      <c r="AK1739" s="99"/>
      <c r="AL1739" s="99"/>
      <c r="AM1739" s="99"/>
      <c r="AN1739" s="99"/>
      <c r="AO1739" s="99"/>
      <c r="AP1739" s="99"/>
      <c r="AQ1739" s="99"/>
      <c r="AR1739" s="99"/>
      <c r="AS1739" s="99"/>
      <c r="AT1739" s="99"/>
      <c r="AU1739" s="99"/>
      <c r="AV1739" s="99"/>
      <c r="AW1739" s="99"/>
      <c r="AX1739" s="99"/>
      <c r="AY1739" s="99"/>
      <c r="AZ1739" s="99"/>
      <c r="BA1739" s="99"/>
      <c r="BB1739" s="99"/>
      <c r="BC1739" s="99"/>
      <c r="BD1739" s="99"/>
      <c r="BE1739" s="99"/>
      <c r="BF1739" s="99"/>
    </row>
    <row r="1740" spans="1:58" x14ac:dyDescent="0.25">
      <c r="A1740" s="24"/>
      <c r="B1740" s="24"/>
      <c r="C1740" s="23"/>
      <c r="D1740" s="42"/>
      <c r="E1740" s="23"/>
      <c r="G1740" s="108"/>
      <c r="H1740" s="108"/>
      <c r="I1740" s="108"/>
      <c r="J1740" s="104"/>
      <c r="K1740" s="99"/>
      <c r="L1740" s="99"/>
      <c r="M1740" s="99"/>
      <c r="N1740" s="99"/>
      <c r="O1740" s="99"/>
      <c r="P1740" s="99"/>
      <c r="Q1740" s="99"/>
      <c r="R1740" s="99"/>
      <c r="S1740" s="99"/>
      <c r="T1740" s="99"/>
      <c r="U1740" s="99"/>
      <c r="V1740" s="99"/>
      <c r="W1740" s="99"/>
      <c r="X1740" s="99"/>
      <c r="Y1740" s="99"/>
      <c r="Z1740" s="99"/>
      <c r="AA1740" s="99"/>
      <c r="AB1740" s="99"/>
      <c r="AC1740" s="99"/>
      <c r="AD1740" s="99"/>
      <c r="AE1740" s="99"/>
      <c r="AF1740" s="99"/>
      <c r="AG1740" s="99"/>
      <c r="AH1740" s="99"/>
      <c r="AI1740" s="99"/>
      <c r="AJ1740" s="99"/>
      <c r="AK1740" s="99"/>
      <c r="AL1740" s="99"/>
      <c r="AM1740" s="99"/>
      <c r="AN1740" s="99"/>
      <c r="AO1740" s="99"/>
      <c r="AP1740" s="99"/>
      <c r="AQ1740" s="99"/>
      <c r="AR1740" s="99"/>
      <c r="AS1740" s="99"/>
      <c r="AT1740" s="99"/>
      <c r="AU1740" s="99"/>
      <c r="AV1740" s="99"/>
      <c r="AW1740" s="99"/>
      <c r="AX1740" s="99"/>
      <c r="AY1740" s="99"/>
      <c r="AZ1740" s="99"/>
      <c r="BA1740" s="99"/>
      <c r="BB1740" s="99"/>
      <c r="BC1740" s="99"/>
      <c r="BD1740" s="99"/>
      <c r="BE1740" s="99"/>
      <c r="BF1740" s="99"/>
    </row>
    <row r="1741" spans="1:58" x14ac:dyDescent="0.25">
      <c r="A1741" s="24"/>
      <c r="B1741" s="24"/>
      <c r="C1741" s="23"/>
      <c r="D1741" s="42"/>
      <c r="E1741" s="23"/>
      <c r="G1741" s="108"/>
      <c r="H1741" s="108"/>
      <c r="I1741" s="108"/>
      <c r="J1741" s="104"/>
      <c r="K1741" s="99"/>
      <c r="L1741" s="99"/>
      <c r="M1741" s="99"/>
      <c r="N1741" s="99"/>
      <c r="O1741" s="99"/>
      <c r="P1741" s="99"/>
      <c r="Q1741" s="99"/>
      <c r="R1741" s="99"/>
      <c r="S1741" s="99"/>
      <c r="T1741" s="99"/>
      <c r="U1741" s="99"/>
      <c r="V1741" s="99"/>
      <c r="W1741" s="99"/>
      <c r="X1741" s="99"/>
      <c r="Y1741" s="99"/>
      <c r="Z1741" s="99"/>
      <c r="AA1741" s="99"/>
      <c r="AB1741" s="99"/>
      <c r="AC1741" s="99"/>
      <c r="AD1741" s="99"/>
      <c r="AE1741" s="99"/>
      <c r="AF1741" s="99"/>
      <c r="AG1741" s="99"/>
      <c r="AH1741" s="99"/>
      <c r="AI1741" s="99"/>
      <c r="AJ1741" s="99"/>
      <c r="AK1741" s="99"/>
      <c r="AL1741" s="99"/>
      <c r="AM1741" s="99"/>
      <c r="AN1741" s="99"/>
      <c r="AO1741" s="99"/>
      <c r="AP1741" s="99"/>
      <c r="AQ1741" s="99"/>
      <c r="AR1741" s="99"/>
      <c r="AS1741" s="99"/>
      <c r="AT1741" s="99"/>
      <c r="AU1741" s="99"/>
      <c r="AV1741" s="99"/>
      <c r="AW1741" s="99"/>
      <c r="AX1741" s="99"/>
      <c r="AY1741" s="99"/>
      <c r="AZ1741" s="99"/>
      <c r="BA1741" s="99"/>
      <c r="BB1741" s="99"/>
      <c r="BC1741" s="99"/>
      <c r="BD1741" s="99"/>
      <c r="BE1741" s="99"/>
      <c r="BF1741" s="99"/>
    </row>
    <row r="1742" spans="1:58" x14ac:dyDescent="0.25">
      <c r="A1742" s="24"/>
      <c r="B1742" s="24"/>
      <c r="C1742" s="23"/>
      <c r="D1742" s="42"/>
      <c r="E1742" s="23"/>
      <c r="G1742" s="108"/>
      <c r="H1742" s="108"/>
      <c r="I1742" s="108"/>
      <c r="J1742" s="104"/>
      <c r="K1742" s="99"/>
      <c r="L1742" s="99"/>
      <c r="M1742" s="99"/>
      <c r="N1742" s="99"/>
      <c r="O1742" s="99"/>
      <c r="P1742" s="99"/>
      <c r="Q1742" s="99"/>
      <c r="R1742" s="99"/>
      <c r="S1742" s="99"/>
      <c r="T1742" s="99"/>
      <c r="U1742" s="99"/>
      <c r="V1742" s="99"/>
      <c r="W1742" s="99"/>
      <c r="X1742" s="99"/>
      <c r="Y1742" s="99"/>
      <c r="Z1742" s="99"/>
      <c r="AA1742" s="99"/>
      <c r="AB1742" s="99"/>
      <c r="AC1742" s="99"/>
      <c r="AD1742" s="99"/>
      <c r="AE1742" s="99"/>
      <c r="AF1742" s="99"/>
      <c r="AG1742" s="99"/>
      <c r="AH1742" s="99"/>
      <c r="AI1742" s="99"/>
      <c r="AJ1742" s="99"/>
      <c r="AK1742" s="99"/>
      <c r="AL1742" s="99"/>
      <c r="AM1742" s="99"/>
      <c r="AN1742" s="99"/>
      <c r="AO1742" s="99"/>
      <c r="AP1742" s="99"/>
      <c r="AQ1742" s="99"/>
      <c r="AR1742" s="99"/>
      <c r="AS1742" s="99"/>
      <c r="AT1742" s="99"/>
      <c r="AU1742" s="99"/>
      <c r="AV1742" s="99"/>
      <c r="AW1742" s="99"/>
      <c r="AX1742" s="99"/>
      <c r="AY1742" s="99"/>
      <c r="AZ1742" s="99"/>
      <c r="BA1742" s="99"/>
      <c r="BB1742" s="99"/>
      <c r="BC1742" s="99"/>
      <c r="BD1742" s="99"/>
      <c r="BE1742" s="99"/>
      <c r="BF1742" s="99"/>
    </row>
    <row r="1743" spans="1:58" x14ac:dyDescent="0.25">
      <c r="A1743" s="24"/>
      <c r="B1743" s="24"/>
      <c r="C1743" s="23"/>
      <c r="D1743" s="42"/>
      <c r="E1743" s="23"/>
      <c r="G1743" s="108"/>
      <c r="H1743" s="108"/>
      <c r="I1743" s="108"/>
      <c r="J1743" s="104"/>
      <c r="K1743" s="99"/>
      <c r="L1743" s="99"/>
      <c r="M1743" s="99"/>
      <c r="N1743" s="99"/>
      <c r="O1743" s="99"/>
      <c r="P1743" s="99"/>
      <c r="Q1743" s="99"/>
      <c r="R1743" s="99"/>
      <c r="S1743" s="99"/>
      <c r="T1743" s="99"/>
      <c r="U1743" s="99"/>
      <c r="V1743" s="99"/>
      <c r="W1743" s="99"/>
      <c r="X1743" s="99"/>
      <c r="Y1743" s="99"/>
      <c r="Z1743" s="99"/>
      <c r="AA1743" s="99"/>
      <c r="AB1743" s="99"/>
      <c r="AC1743" s="99"/>
      <c r="AD1743" s="99"/>
      <c r="AE1743" s="99"/>
      <c r="AF1743" s="99"/>
      <c r="AG1743" s="99"/>
      <c r="AH1743" s="99"/>
      <c r="AI1743" s="99"/>
      <c r="AJ1743" s="99"/>
      <c r="AK1743" s="99"/>
      <c r="AL1743" s="99"/>
      <c r="AM1743" s="99"/>
      <c r="AN1743" s="99"/>
      <c r="AO1743" s="99"/>
      <c r="AP1743" s="99"/>
      <c r="AQ1743" s="99"/>
      <c r="AR1743" s="99"/>
      <c r="AS1743" s="99"/>
      <c r="AT1743" s="99"/>
      <c r="AU1743" s="99"/>
      <c r="AV1743" s="99"/>
      <c r="AW1743" s="99"/>
      <c r="AX1743" s="99"/>
      <c r="AY1743" s="99"/>
      <c r="AZ1743" s="99"/>
      <c r="BA1743" s="99"/>
      <c r="BB1743" s="99"/>
      <c r="BC1743" s="99"/>
      <c r="BD1743" s="99"/>
      <c r="BE1743" s="99"/>
      <c r="BF1743" s="99"/>
    </row>
    <row r="1744" spans="1:58" x14ac:dyDescent="0.25">
      <c r="A1744" s="24"/>
      <c r="B1744" s="24"/>
      <c r="C1744" s="23"/>
      <c r="D1744" s="42"/>
      <c r="E1744" s="23"/>
      <c r="G1744" s="108"/>
      <c r="H1744" s="108"/>
      <c r="I1744" s="108"/>
      <c r="J1744" s="104"/>
      <c r="K1744" s="99"/>
      <c r="L1744" s="99"/>
      <c r="M1744" s="99"/>
      <c r="N1744" s="99"/>
      <c r="O1744" s="99"/>
      <c r="P1744" s="99"/>
      <c r="Q1744" s="99"/>
      <c r="R1744" s="99"/>
      <c r="S1744" s="99"/>
      <c r="T1744" s="99"/>
      <c r="U1744" s="99"/>
      <c r="V1744" s="99"/>
      <c r="W1744" s="99"/>
      <c r="X1744" s="99"/>
      <c r="Y1744" s="99"/>
      <c r="Z1744" s="99"/>
      <c r="AA1744" s="99"/>
      <c r="AB1744" s="99"/>
      <c r="AC1744" s="99"/>
      <c r="AD1744" s="99"/>
      <c r="AE1744" s="99"/>
      <c r="AF1744" s="99"/>
      <c r="AG1744" s="99"/>
      <c r="AH1744" s="99"/>
      <c r="AI1744" s="99"/>
      <c r="AJ1744" s="99"/>
      <c r="AK1744" s="99"/>
      <c r="AL1744" s="99"/>
      <c r="AM1744" s="99"/>
      <c r="AN1744" s="99"/>
      <c r="AO1744" s="99"/>
      <c r="AP1744" s="99"/>
      <c r="AQ1744" s="99"/>
      <c r="AR1744" s="99"/>
      <c r="AS1744" s="99"/>
      <c r="AT1744" s="99"/>
      <c r="AU1744" s="99"/>
      <c r="AV1744" s="99"/>
      <c r="AW1744" s="99"/>
      <c r="AX1744" s="99"/>
      <c r="AY1744" s="99"/>
      <c r="AZ1744" s="99"/>
      <c r="BA1744" s="99"/>
      <c r="BB1744" s="99"/>
      <c r="BC1744" s="99"/>
      <c r="BD1744" s="99"/>
      <c r="BE1744" s="99"/>
      <c r="BF1744" s="99"/>
    </row>
    <row r="1745" spans="1:58" x14ac:dyDescent="0.25">
      <c r="A1745" s="24"/>
      <c r="B1745" s="24"/>
      <c r="C1745" s="23"/>
      <c r="D1745" s="42"/>
      <c r="E1745" s="23"/>
      <c r="G1745" s="108"/>
      <c r="H1745" s="108"/>
      <c r="I1745" s="108"/>
      <c r="J1745" s="104"/>
      <c r="K1745" s="99"/>
      <c r="L1745" s="99"/>
      <c r="M1745" s="99"/>
      <c r="N1745" s="99"/>
      <c r="O1745" s="99"/>
      <c r="P1745" s="99"/>
      <c r="Q1745" s="99"/>
      <c r="R1745" s="99"/>
      <c r="S1745" s="99"/>
      <c r="T1745" s="99"/>
      <c r="U1745" s="99"/>
      <c r="V1745" s="99"/>
      <c r="W1745" s="99"/>
      <c r="X1745" s="99"/>
      <c r="Y1745" s="99"/>
      <c r="Z1745" s="99"/>
      <c r="AA1745" s="99"/>
      <c r="AB1745" s="99"/>
      <c r="AC1745" s="99"/>
      <c r="AD1745" s="99"/>
      <c r="AE1745" s="99"/>
      <c r="AF1745" s="99"/>
      <c r="AG1745" s="99"/>
      <c r="AH1745" s="99"/>
      <c r="AI1745" s="99"/>
      <c r="AJ1745" s="99"/>
      <c r="AK1745" s="99"/>
      <c r="AL1745" s="99"/>
      <c r="AM1745" s="99"/>
      <c r="AN1745" s="99"/>
      <c r="AO1745" s="99"/>
      <c r="AP1745" s="99"/>
      <c r="AQ1745" s="99"/>
      <c r="AR1745" s="99"/>
      <c r="AS1745" s="99"/>
      <c r="AT1745" s="99"/>
      <c r="AU1745" s="99"/>
      <c r="AV1745" s="99"/>
      <c r="AW1745" s="99"/>
      <c r="AX1745" s="99"/>
      <c r="AY1745" s="99"/>
      <c r="AZ1745" s="99"/>
      <c r="BA1745" s="99"/>
      <c r="BB1745" s="99"/>
      <c r="BC1745" s="99"/>
      <c r="BD1745" s="99"/>
      <c r="BE1745" s="99"/>
      <c r="BF1745" s="99"/>
    </row>
    <row r="1746" spans="1:58" x14ac:dyDescent="0.25">
      <c r="A1746" s="24"/>
      <c r="B1746" s="24"/>
      <c r="C1746" s="23"/>
      <c r="D1746" s="42"/>
      <c r="E1746" s="23"/>
      <c r="G1746" s="108"/>
      <c r="H1746" s="108"/>
      <c r="I1746" s="108"/>
      <c r="J1746" s="104"/>
      <c r="K1746" s="99"/>
      <c r="L1746" s="99"/>
      <c r="M1746" s="99"/>
      <c r="N1746" s="99"/>
      <c r="O1746" s="99"/>
      <c r="P1746" s="99"/>
      <c r="Q1746" s="99"/>
      <c r="R1746" s="99"/>
      <c r="S1746" s="99"/>
      <c r="T1746" s="99"/>
      <c r="U1746" s="99"/>
      <c r="V1746" s="99"/>
      <c r="W1746" s="99"/>
      <c r="X1746" s="99"/>
      <c r="Y1746" s="99"/>
      <c r="Z1746" s="99"/>
      <c r="AA1746" s="99"/>
      <c r="AB1746" s="99"/>
      <c r="AC1746" s="99"/>
      <c r="AD1746" s="99"/>
      <c r="AE1746" s="99"/>
      <c r="AF1746" s="99"/>
      <c r="AG1746" s="99"/>
      <c r="AH1746" s="99"/>
      <c r="AI1746" s="99"/>
      <c r="AJ1746" s="99"/>
      <c r="AK1746" s="99"/>
      <c r="AL1746" s="99"/>
      <c r="AM1746" s="99"/>
      <c r="AN1746" s="99"/>
      <c r="AO1746" s="99"/>
      <c r="AP1746" s="99"/>
      <c r="AQ1746" s="99"/>
      <c r="AR1746" s="99"/>
      <c r="AS1746" s="99"/>
      <c r="AT1746" s="99"/>
      <c r="AU1746" s="99"/>
      <c r="AV1746" s="99"/>
      <c r="AW1746" s="99"/>
      <c r="AX1746" s="99"/>
      <c r="AY1746" s="99"/>
      <c r="AZ1746" s="99"/>
      <c r="BA1746" s="99"/>
      <c r="BB1746" s="99"/>
      <c r="BC1746" s="99"/>
      <c r="BD1746" s="99"/>
      <c r="BE1746" s="99"/>
      <c r="BF1746" s="99"/>
    </row>
    <row r="1747" spans="1:58" x14ac:dyDescent="0.25">
      <c r="A1747" s="24"/>
      <c r="B1747" s="24"/>
      <c r="C1747" s="23"/>
      <c r="D1747" s="42"/>
      <c r="E1747" s="23"/>
      <c r="G1747" s="108"/>
      <c r="H1747" s="108"/>
      <c r="I1747" s="108"/>
      <c r="J1747" s="104"/>
      <c r="K1747" s="99"/>
      <c r="L1747" s="99"/>
      <c r="M1747" s="99"/>
      <c r="N1747" s="99"/>
      <c r="O1747" s="99"/>
      <c r="P1747" s="99"/>
      <c r="Q1747" s="99"/>
      <c r="R1747" s="99"/>
      <c r="S1747" s="99"/>
      <c r="T1747" s="99"/>
      <c r="U1747" s="99"/>
      <c r="V1747" s="99"/>
      <c r="W1747" s="99"/>
      <c r="X1747" s="99"/>
      <c r="Y1747" s="99"/>
      <c r="Z1747" s="99"/>
      <c r="AA1747" s="99"/>
      <c r="AB1747" s="99"/>
      <c r="AC1747" s="99"/>
      <c r="AD1747" s="99"/>
      <c r="AE1747" s="99"/>
      <c r="AF1747" s="99"/>
      <c r="AG1747" s="99"/>
      <c r="AH1747" s="99"/>
      <c r="AI1747" s="99"/>
      <c r="AJ1747" s="99"/>
      <c r="AK1747" s="99"/>
      <c r="AL1747" s="99"/>
      <c r="AM1747" s="99"/>
      <c r="AN1747" s="99"/>
      <c r="AO1747" s="99"/>
      <c r="AP1747" s="99"/>
      <c r="AQ1747" s="99"/>
      <c r="AR1747" s="99"/>
      <c r="AS1747" s="99"/>
      <c r="AT1747" s="99"/>
      <c r="AU1747" s="99"/>
      <c r="AV1747" s="99"/>
      <c r="AW1747" s="99"/>
      <c r="AX1747" s="99"/>
      <c r="AY1747" s="99"/>
      <c r="AZ1747" s="99"/>
      <c r="BA1747" s="99"/>
      <c r="BB1747" s="99"/>
      <c r="BC1747" s="99"/>
      <c r="BD1747" s="99"/>
      <c r="BE1747" s="99"/>
      <c r="BF1747" s="99"/>
    </row>
    <row r="1748" spans="1:58" x14ac:dyDescent="0.25">
      <c r="A1748" s="24"/>
      <c r="B1748" s="24"/>
      <c r="C1748" s="23"/>
      <c r="D1748" s="42"/>
      <c r="E1748" s="23"/>
      <c r="G1748" s="108"/>
      <c r="H1748" s="108"/>
      <c r="I1748" s="108"/>
      <c r="J1748" s="104"/>
      <c r="K1748" s="99"/>
      <c r="L1748" s="99"/>
      <c r="M1748" s="99"/>
      <c r="N1748" s="99"/>
      <c r="O1748" s="99"/>
      <c r="P1748" s="99"/>
      <c r="Q1748" s="99"/>
      <c r="R1748" s="99"/>
      <c r="S1748" s="99"/>
      <c r="T1748" s="99"/>
      <c r="U1748" s="99"/>
      <c r="V1748" s="99"/>
      <c r="W1748" s="99"/>
      <c r="X1748" s="99"/>
      <c r="Y1748" s="99"/>
      <c r="Z1748" s="99"/>
      <c r="AA1748" s="99"/>
      <c r="AB1748" s="99"/>
      <c r="AC1748" s="99"/>
      <c r="AD1748" s="99"/>
      <c r="AE1748" s="99"/>
      <c r="AF1748" s="99"/>
      <c r="AG1748" s="99"/>
      <c r="AH1748" s="99"/>
      <c r="AI1748" s="99"/>
      <c r="AJ1748" s="99"/>
      <c r="AK1748" s="99"/>
      <c r="AL1748" s="99"/>
      <c r="AM1748" s="99"/>
      <c r="AN1748" s="99"/>
      <c r="AO1748" s="99"/>
      <c r="AP1748" s="99"/>
      <c r="AQ1748" s="99"/>
      <c r="AR1748" s="99"/>
      <c r="AS1748" s="99"/>
      <c r="AT1748" s="99"/>
      <c r="AU1748" s="99"/>
      <c r="AV1748" s="99"/>
      <c r="AW1748" s="99"/>
      <c r="AX1748" s="99"/>
      <c r="AY1748" s="99"/>
      <c r="AZ1748" s="99"/>
      <c r="BA1748" s="99"/>
      <c r="BB1748" s="99"/>
      <c r="BC1748" s="99"/>
      <c r="BD1748" s="99"/>
      <c r="BE1748" s="99"/>
      <c r="BF1748" s="99"/>
    </row>
    <row r="1749" spans="1:58" x14ac:dyDescent="0.25">
      <c r="A1749" s="24"/>
      <c r="B1749" s="24"/>
      <c r="C1749" s="23"/>
      <c r="D1749" s="42"/>
      <c r="E1749" s="23"/>
      <c r="G1749" s="108"/>
      <c r="H1749" s="108"/>
      <c r="I1749" s="108"/>
      <c r="J1749" s="104"/>
      <c r="K1749" s="99"/>
      <c r="L1749" s="99"/>
      <c r="M1749" s="99"/>
      <c r="N1749" s="99"/>
      <c r="O1749" s="99"/>
      <c r="P1749" s="99"/>
      <c r="Q1749" s="99"/>
      <c r="R1749" s="99"/>
      <c r="S1749" s="99"/>
      <c r="T1749" s="99"/>
      <c r="U1749" s="99"/>
      <c r="V1749" s="99"/>
      <c r="W1749" s="99"/>
      <c r="X1749" s="99"/>
      <c r="Y1749" s="99"/>
      <c r="Z1749" s="99"/>
      <c r="AA1749" s="99"/>
      <c r="AB1749" s="99"/>
      <c r="AC1749" s="99"/>
      <c r="AD1749" s="99"/>
      <c r="AE1749" s="99"/>
      <c r="AF1749" s="99"/>
      <c r="AG1749" s="99"/>
      <c r="AH1749" s="99"/>
      <c r="AI1749" s="99"/>
      <c r="AJ1749" s="99"/>
      <c r="AK1749" s="99"/>
      <c r="AL1749" s="99"/>
      <c r="AM1749" s="99"/>
      <c r="AN1749" s="99"/>
      <c r="AO1749" s="99"/>
      <c r="AP1749" s="99"/>
      <c r="AQ1749" s="99"/>
      <c r="AR1749" s="99"/>
      <c r="AS1749" s="99"/>
      <c r="AT1749" s="99"/>
      <c r="AU1749" s="99"/>
      <c r="AV1749" s="99"/>
      <c r="AW1749" s="99"/>
      <c r="AX1749" s="99"/>
      <c r="AY1749" s="99"/>
      <c r="AZ1749" s="99"/>
      <c r="BA1749" s="99"/>
      <c r="BB1749" s="99"/>
      <c r="BC1749" s="99"/>
      <c r="BD1749" s="99"/>
      <c r="BE1749" s="99"/>
      <c r="BF1749" s="99"/>
    </row>
    <row r="1750" spans="1:58" x14ac:dyDescent="0.25">
      <c r="A1750" s="24"/>
      <c r="B1750" s="24"/>
      <c r="C1750" s="23"/>
      <c r="D1750" s="42"/>
      <c r="E1750" s="23"/>
      <c r="G1750" s="108"/>
      <c r="H1750" s="108"/>
      <c r="I1750" s="108"/>
      <c r="J1750" s="104"/>
      <c r="K1750" s="99"/>
      <c r="L1750" s="99"/>
      <c r="M1750" s="99"/>
      <c r="N1750" s="99"/>
      <c r="O1750" s="99"/>
      <c r="P1750" s="99"/>
      <c r="Q1750" s="99"/>
      <c r="R1750" s="99"/>
      <c r="S1750" s="99"/>
      <c r="T1750" s="99"/>
      <c r="U1750" s="99"/>
      <c r="V1750" s="99"/>
      <c r="W1750" s="99"/>
      <c r="X1750" s="99"/>
      <c r="Y1750" s="99"/>
      <c r="Z1750" s="99"/>
      <c r="AA1750" s="99"/>
      <c r="AB1750" s="99"/>
      <c r="AC1750" s="99"/>
      <c r="AD1750" s="99"/>
      <c r="AE1750" s="99"/>
      <c r="AF1750" s="99"/>
      <c r="AG1750" s="99"/>
      <c r="AH1750" s="99"/>
      <c r="AI1750" s="99"/>
      <c r="AJ1750" s="99"/>
      <c r="AK1750" s="99"/>
      <c r="AL1750" s="99"/>
      <c r="AM1750" s="99"/>
      <c r="AN1750" s="99"/>
      <c r="AO1750" s="99"/>
      <c r="AP1750" s="99"/>
      <c r="AQ1750" s="99"/>
      <c r="AR1750" s="99"/>
      <c r="AS1750" s="99"/>
      <c r="AT1750" s="99"/>
      <c r="AU1750" s="99"/>
      <c r="AV1750" s="99"/>
      <c r="AW1750" s="99"/>
      <c r="AX1750" s="99"/>
      <c r="AY1750" s="99"/>
      <c r="AZ1750" s="99"/>
      <c r="BA1750" s="99"/>
      <c r="BB1750" s="99"/>
      <c r="BC1750" s="99"/>
      <c r="BD1750" s="99"/>
      <c r="BE1750" s="99"/>
      <c r="BF1750" s="99"/>
    </row>
    <row r="1751" spans="1:58" x14ac:dyDescent="0.25">
      <c r="A1751" s="24"/>
      <c r="B1751" s="24"/>
      <c r="C1751" s="23"/>
      <c r="D1751" s="42"/>
      <c r="E1751" s="23"/>
      <c r="G1751" s="108"/>
      <c r="H1751" s="108"/>
      <c r="I1751" s="108"/>
      <c r="J1751" s="104"/>
      <c r="K1751" s="99"/>
      <c r="L1751" s="99"/>
      <c r="M1751" s="99"/>
      <c r="N1751" s="99"/>
      <c r="O1751" s="99"/>
      <c r="P1751" s="99"/>
      <c r="Q1751" s="99"/>
      <c r="R1751" s="99"/>
      <c r="S1751" s="99"/>
      <c r="T1751" s="99"/>
      <c r="U1751" s="99"/>
      <c r="V1751" s="99"/>
      <c r="W1751" s="99"/>
      <c r="X1751" s="99"/>
      <c r="Y1751" s="99"/>
      <c r="Z1751" s="99"/>
      <c r="AA1751" s="99"/>
      <c r="AB1751" s="99"/>
      <c r="AC1751" s="99"/>
      <c r="AD1751" s="99"/>
      <c r="AE1751" s="99"/>
      <c r="AF1751" s="99"/>
      <c r="AG1751" s="99"/>
      <c r="AH1751" s="99"/>
      <c r="AI1751" s="99"/>
      <c r="AJ1751" s="99"/>
      <c r="AK1751" s="99"/>
      <c r="AL1751" s="99"/>
      <c r="AM1751" s="99"/>
      <c r="AN1751" s="99"/>
      <c r="AO1751" s="99"/>
      <c r="AP1751" s="99"/>
      <c r="AQ1751" s="99"/>
      <c r="AR1751" s="99"/>
      <c r="AS1751" s="99"/>
      <c r="AT1751" s="99"/>
      <c r="AU1751" s="99"/>
      <c r="AV1751" s="99"/>
      <c r="AW1751" s="99"/>
      <c r="AX1751" s="99"/>
      <c r="AY1751" s="99"/>
      <c r="AZ1751" s="99"/>
      <c r="BA1751" s="99"/>
      <c r="BB1751" s="99"/>
      <c r="BC1751" s="99"/>
      <c r="BD1751" s="99"/>
      <c r="BE1751" s="99"/>
      <c r="BF1751" s="99"/>
    </row>
    <row r="1752" spans="1:58" x14ac:dyDescent="0.25">
      <c r="A1752" s="24"/>
      <c r="B1752" s="24"/>
      <c r="C1752" s="23"/>
      <c r="D1752" s="42"/>
      <c r="E1752" s="23"/>
      <c r="G1752" s="108"/>
      <c r="H1752" s="108"/>
      <c r="I1752" s="108"/>
      <c r="J1752" s="104"/>
      <c r="K1752" s="99"/>
      <c r="L1752" s="99"/>
      <c r="M1752" s="99"/>
      <c r="N1752" s="99"/>
      <c r="O1752" s="99"/>
      <c r="P1752" s="99"/>
      <c r="Q1752" s="99"/>
      <c r="R1752" s="99"/>
      <c r="S1752" s="99"/>
      <c r="T1752" s="99"/>
      <c r="U1752" s="99"/>
      <c r="V1752" s="99"/>
      <c r="W1752" s="99"/>
      <c r="X1752" s="99"/>
      <c r="Y1752" s="99"/>
      <c r="Z1752" s="99"/>
      <c r="AA1752" s="99"/>
      <c r="AB1752" s="99"/>
      <c r="AC1752" s="99"/>
      <c r="AD1752" s="99"/>
      <c r="AE1752" s="99"/>
      <c r="AF1752" s="99"/>
      <c r="AG1752" s="99"/>
      <c r="AH1752" s="99"/>
      <c r="AI1752" s="99"/>
      <c r="AJ1752" s="99"/>
      <c r="AK1752" s="99"/>
      <c r="AL1752" s="99"/>
      <c r="AM1752" s="99"/>
      <c r="AN1752" s="99"/>
      <c r="AO1752" s="99"/>
      <c r="AP1752" s="99"/>
      <c r="AQ1752" s="99"/>
      <c r="AR1752" s="99"/>
      <c r="AS1752" s="99"/>
      <c r="AT1752" s="99"/>
      <c r="AU1752" s="99"/>
      <c r="AV1752" s="99"/>
      <c r="AW1752" s="99"/>
      <c r="AX1752" s="99"/>
      <c r="AY1752" s="99"/>
      <c r="AZ1752" s="99"/>
      <c r="BA1752" s="99"/>
      <c r="BB1752" s="99"/>
      <c r="BC1752" s="99"/>
      <c r="BD1752" s="99"/>
      <c r="BE1752" s="99"/>
      <c r="BF1752" s="99"/>
    </row>
    <row r="1753" spans="1:58" x14ac:dyDescent="0.25">
      <c r="A1753" s="24"/>
      <c r="B1753" s="24"/>
      <c r="C1753" s="23"/>
      <c r="D1753" s="42"/>
      <c r="E1753" s="23"/>
      <c r="G1753" s="108"/>
      <c r="H1753" s="108"/>
      <c r="I1753" s="108"/>
      <c r="J1753" s="104"/>
      <c r="K1753" s="99"/>
      <c r="L1753" s="99"/>
      <c r="M1753" s="99"/>
      <c r="N1753" s="99"/>
      <c r="O1753" s="99"/>
      <c r="P1753" s="99"/>
      <c r="Q1753" s="99"/>
      <c r="R1753" s="99"/>
      <c r="S1753" s="99"/>
      <c r="T1753" s="99"/>
      <c r="U1753" s="99"/>
      <c r="V1753" s="99"/>
      <c r="W1753" s="99"/>
      <c r="X1753" s="99"/>
      <c r="Y1753" s="99"/>
      <c r="Z1753" s="99"/>
      <c r="AA1753" s="99"/>
      <c r="AB1753" s="99"/>
      <c r="AC1753" s="99"/>
      <c r="AD1753" s="99"/>
      <c r="AE1753" s="99"/>
      <c r="AF1753" s="99"/>
      <c r="AG1753" s="99"/>
      <c r="AH1753" s="99"/>
      <c r="AI1753" s="99"/>
      <c r="AJ1753" s="99"/>
      <c r="AK1753" s="99"/>
      <c r="AL1753" s="99"/>
      <c r="AM1753" s="99"/>
      <c r="AN1753" s="99"/>
      <c r="AO1753" s="99"/>
      <c r="AP1753" s="99"/>
      <c r="AQ1753" s="99"/>
      <c r="AR1753" s="99"/>
      <c r="AS1753" s="99"/>
      <c r="AT1753" s="99"/>
      <c r="AU1753" s="99"/>
      <c r="AV1753" s="99"/>
      <c r="AW1753" s="99"/>
      <c r="AX1753" s="99"/>
      <c r="AY1753" s="99"/>
      <c r="AZ1753" s="99"/>
      <c r="BA1753" s="99"/>
      <c r="BB1753" s="99"/>
      <c r="BC1753" s="99"/>
      <c r="BD1753" s="99"/>
      <c r="BE1753" s="99"/>
      <c r="BF1753" s="99"/>
    </row>
    <row r="1754" spans="1:58" x14ac:dyDescent="0.25">
      <c r="A1754" s="24"/>
      <c r="B1754" s="24"/>
      <c r="C1754" s="23"/>
      <c r="D1754" s="42"/>
      <c r="E1754" s="23"/>
      <c r="G1754" s="108"/>
      <c r="H1754" s="108"/>
      <c r="I1754" s="108"/>
      <c r="J1754" s="104"/>
      <c r="K1754" s="99"/>
      <c r="L1754" s="99"/>
      <c r="M1754" s="99"/>
      <c r="N1754" s="99"/>
      <c r="O1754" s="99"/>
      <c r="P1754" s="99"/>
      <c r="Q1754" s="99"/>
      <c r="R1754" s="99"/>
      <c r="S1754" s="99"/>
      <c r="T1754" s="99"/>
      <c r="U1754" s="99"/>
      <c r="V1754" s="99"/>
      <c r="W1754" s="99"/>
      <c r="X1754" s="99"/>
      <c r="Y1754" s="99"/>
      <c r="Z1754" s="99"/>
      <c r="AA1754" s="99"/>
      <c r="AB1754" s="99"/>
      <c r="AC1754" s="99"/>
      <c r="AD1754" s="99"/>
      <c r="AE1754" s="99"/>
      <c r="AF1754" s="99"/>
      <c r="AG1754" s="99"/>
      <c r="AH1754" s="99"/>
      <c r="AI1754" s="99"/>
      <c r="AJ1754" s="99"/>
      <c r="AK1754" s="99"/>
      <c r="AL1754" s="99"/>
      <c r="AM1754" s="99"/>
      <c r="AN1754" s="99"/>
      <c r="AO1754" s="99"/>
      <c r="AP1754" s="99"/>
      <c r="AQ1754" s="99"/>
      <c r="AR1754" s="99"/>
      <c r="AS1754" s="99"/>
      <c r="AT1754" s="99"/>
      <c r="AU1754" s="99"/>
      <c r="AV1754" s="99"/>
      <c r="AW1754" s="99"/>
      <c r="AX1754" s="99"/>
      <c r="AY1754" s="99"/>
      <c r="AZ1754" s="99"/>
      <c r="BA1754" s="99"/>
      <c r="BB1754" s="99"/>
      <c r="BC1754" s="99"/>
      <c r="BD1754" s="99"/>
      <c r="BE1754" s="99"/>
      <c r="BF1754" s="99"/>
    </row>
    <row r="1755" spans="1:58" x14ac:dyDescent="0.25">
      <c r="A1755" s="24"/>
      <c r="B1755" s="24"/>
      <c r="C1755" s="23"/>
      <c r="D1755" s="42"/>
      <c r="E1755" s="23"/>
      <c r="G1755" s="108"/>
      <c r="H1755" s="108"/>
      <c r="I1755" s="108"/>
      <c r="J1755" s="104"/>
      <c r="K1755" s="99"/>
      <c r="L1755" s="99"/>
      <c r="M1755" s="99"/>
      <c r="N1755" s="99"/>
      <c r="O1755" s="99"/>
      <c r="P1755" s="99"/>
      <c r="Q1755" s="99"/>
      <c r="R1755" s="99"/>
      <c r="S1755" s="99"/>
      <c r="T1755" s="99"/>
      <c r="U1755" s="99"/>
      <c r="V1755" s="99"/>
      <c r="W1755" s="99"/>
      <c r="X1755" s="99"/>
      <c r="Y1755" s="99"/>
      <c r="Z1755" s="99"/>
      <c r="AA1755" s="99"/>
      <c r="AB1755" s="99"/>
      <c r="AC1755" s="99"/>
      <c r="AD1755" s="99"/>
      <c r="AE1755" s="99"/>
      <c r="AF1755" s="99"/>
      <c r="AG1755" s="99"/>
      <c r="AH1755" s="99"/>
      <c r="AI1755" s="99"/>
      <c r="AJ1755" s="99"/>
      <c r="AK1755" s="99"/>
      <c r="AL1755" s="99"/>
      <c r="AM1755" s="99"/>
      <c r="AN1755" s="99"/>
      <c r="AO1755" s="99"/>
      <c r="AP1755" s="99"/>
      <c r="AQ1755" s="99"/>
      <c r="AR1755" s="99"/>
      <c r="AS1755" s="99"/>
      <c r="AT1755" s="99"/>
      <c r="AU1755" s="99"/>
      <c r="AV1755" s="99"/>
      <c r="AW1755" s="99"/>
      <c r="AX1755" s="99"/>
      <c r="AY1755" s="99"/>
      <c r="AZ1755" s="99"/>
      <c r="BA1755" s="99"/>
      <c r="BB1755" s="99"/>
      <c r="BC1755" s="99"/>
      <c r="BD1755" s="99"/>
      <c r="BE1755" s="99"/>
      <c r="BF1755" s="99"/>
    </row>
    <row r="1756" spans="1:58" x14ac:dyDescent="0.25">
      <c r="A1756" s="24"/>
      <c r="B1756" s="24"/>
      <c r="C1756" s="23"/>
      <c r="D1756" s="42"/>
      <c r="E1756" s="23"/>
      <c r="G1756" s="108"/>
      <c r="H1756" s="108"/>
      <c r="I1756" s="108"/>
      <c r="J1756" s="104"/>
      <c r="K1756" s="99"/>
      <c r="L1756" s="99"/>
      <c r="M1756" s="99"/>
      <c r="N1756" s="99"/>
      <c r="O1756" s="99"/>
      <c r="P1756" s="99"/>
      <c r="Q1756" s="99"/>
      <c r="R1756" s="99"/>
      <c r="S1756" s="99"/>
      <c r="T1756" s="99"/>
      <c r="U1756" s="99"/>
      <c r="V1756" s="99"/>
      <c r="W1756" s="99"/>
      <c r="X1756" s="99"/>
      <c r="Y1756" s="99"/>
      <c r="Z1756" s="99"/>
      <c r="AA1756" s="99"/>
      <c r="AB1756" s="99"/>
      <c r="AC1756" s="99"/>
      <c r="AD1756" s="99"/>
      <c r="AE1756" s="99"/>
      <c r="AF1756" s="99"/>
      <c r="AG1756" s="99"/>
      <c r="AH1756" s="99"/>
      <c r="AI1756" s="99"/>
      <c r="AJ1756" s="99"/>
      <c r="AK1756" s="99"/>
      <c r="AL1756" s="99"/>
      <c r="AM1756" s="99"/>
      <c r="AN1756" s="99"/>
      <c r="AO1756" s="99"/>
      <c r="AP1756" s="99"/>
      <c r="AQ1756" s="99"/>
      <c r="AR1756" s="99"/>
      <c r="AS1756" s="99"/>
      <c r="AT1756" s="99"/>
      <c r="AU1756" s="99"/>
      <c r="AV1756" s="99"/>
      <c r="AW1756" s="99"/>
      <c r="AX1756" s="99"/>
      <c r="AY1756" s="99"/>
      <c r="AZ1756" s="99"/>
      <c r="BA1756" s="99"/>
      <c r="BB1756" s="99"/>
      <c r="BC1756" s="99"/>
      <c r="BD1756" s="99"/>
      <c r="BE1756" s="99"/>
      <c r="BF1756" s="99"/>
    </row>
    <row r="1757" spans="1:58" x14ac:dyDescent="0.25">
      <c r="A1757" s="24"/>
      <c r="B1757" s="24"/>
      <c r="C1757" s="23"/>
      <c r="D1757" s="42"/>
      <c r="E1757" s="23"/>
      <c r="G1757" s="108"/>
      <c r="H1757" s="108"/>
      <c r="I1757" s="108"/>
      <c r="J1757" s="104"/>
      <c r="K1757" s="99"/>
      <c r="L1757" s="99"/>
      <c r="M1757" s="99"/>
      <c r="N1757" s="99"/>
      <c r="O1757" s="99"/>
      <c r="P1757" s="99"/>
      <c r="Q1757" s="99"/>
      <c r="R1757" s="99"/>
      <c r="S1757" s="99"/>
      <c r="T1757" s="99"/>
      <c r="U1757" s="99"/>
      <c r="V1757" s="99"/>
      <c r="W1757" s="99"/>
      <c r="X1757" s="99"/>
      <c r="Y1757" s="99"/>
      <c r="Z1757" s="99"/>
      <c r="AA1757" s="99"/>
      <c r="AB1757" s="99"/>
      <c r="AC1757" s="99"/>
      <c r="AD1757" s="99"/>
      <c r="AE1757" s="99"/>
      <c r="AF1757" s="99"/>
      <c r="AG1757" s="99"/>
      <c r="AH1757" s="99"/>
      <c r="AI1757" s="99"/>
      <c r="AJ1757" s="99"/>
      <c r="AK1757" s="99"/>
      <c r="AL1757" s="99"/>
      <c r="AM1757" s="99"/>
      <c r="AN1757" s="99"/>
      <c r="AO1757" s="99"/>
      <c r="AP1757" s="99"/>
      <c r="AQ1757" s="99"/>
      <c r="AR1757" s="99"/>
      <c r="AS1757" s="99"/>
      <c r="AT1757" s="99"/>
      <c r="AU1757" s="99"/>
      <c r="AV1757" s="99"/>
      <c r="AW1757" s="99"/>
      <c r="AX1757" s="99"/>
      <c r="AY1757" s="99"/>
      <c r="AZ1757" s="99"/>
      <c r="BA1757" s="99"/>
      <c r="BB1757" s="99"/>
      <c r="BC1757" s="99"/>
      <c r="BD1757" s="99"/>
      <c r="BE1757" s="99"/>
      <c r="BF1757" s="99"/>
    </row>
    <row r="1758" spans="1:58" x14ac:dyDescent="0.25">
      <c r="A1758" s="24"/>
      <c r="B1758" s="24"/>
      <c r="C1758" s="23"/>
      <c r="D1758" s="42"/>
      <c r="E1758" s="23"/>
      <c r="G1758" s="108"/>
      <c r="H1758" s="108"/>
      <c r="I1758" s="108"/>
      <c r="J1758" s="104"/>
      <c r="K1758" s="99"/>
      <c r="L1758" s="99"/>
      <c r="M1758" s="99"/>
      <c r="N1758" s="99"/>
      <c r="O1758" s="99"/>
      <c r="P1758" s="99"/>
      <c r="Q1758" s="99"/>
      <c r="R1758" s="99"/>
      <c r="S1758" s="99"/>
      <c r="T1758" s="99"/>
      <c r="U1758" s="99"/>
      <c r="V1758" s="99"/>
      <c r="W1758" s="99"/>
      <c r="X1758" s="99"/>
      <c r="Y1758" s="99"/>
      <c r="Z1758" s="99"/>
      <c r="AA1758" s="99"/>
      <c r="AB1758" s="99"/>
      <c r="AC1758" s="99"/>
      <c r="AD1758" s="99"/>
      <c r="AE1758" s="99"/>
      <c r="AF1758" s="99"/>
      <c r="AG1758" s="99"/>
      <c r="AH1758" s="99"/>
      <c r="AI1758" s="99"/>
      <c r="AJ1758" s="99"/>
      <c r="AK1758" s="99"/>
      <c r="AL1758" s="99"/>
      <c r="AM1758" s="99"/>
      <c r="AN1758" s="99"/>
      <c r="AO1758" s="99"/>
      <c r="AP1758" s="99"/>
      <c r="AQ1758" s="99"/>
      <c r="AR1758" s="99"/>
      <c r="AS1758" s="99"/>
      <c r="AT1758" s="99"/>
      <c r="AU1758" s="99"/>
      <c r="AV1758" s="99"/>
      <c r="AW1758" s="99"/>
      <c r="AX1758" s="99"/>
      <c r="AY1758" s="99"/>
      <c r="AZ1758" s="99"/>
      <c r="BA1758" s="99"/>
      <c r="BB1758" s="99"/>
      <c r="BC1758" s="99"/>
      <c r="BD1758" s="99"/>
      <c r="BE1758" s="99"/>
      <c r="BF1758" s="99"/>
    </row>
    <row r="1759" spans="1:58" x14ac:dyDescent="0.25">
      <c r="A1759" s="24"/>
      <c r="B1759" s="24"/>
      <c r="C1759" s="23"/>
      <c r="D1759" s="42"/>
      <c r="E1759" s="23"/>
      <c r="G1759" s="108"/>
      <c r="H1759" s="108"/>
      <c r="I1759" s="108"/>
      <c r="J1759" s="104"/>
      <c r="K1759" s="99"/>
      <c r="L1759" s="99"/>
      <c r="M1759" s="99"/>
      <c r="N1759" s="99"/>
      <c r="O1759" s="99"/>
      <c r="P1759" s="99"/>
      <c r="Q1759" s="99"/>
      <c r="R1759" s="99"/>
      <c r="S1759" s="99"/>
      <c r="T1759" s="99"/>
      <c r="U1759" s="99"/>
      <c r="V1759" s="99"/>
      <c r="W1759" s="99"/>
      <c r="X1759" s="99"/>
      <c r="Y1759" s="99"/>
      <c r="Z1759" s="99"/>
      <c r="AA1759" s="99"/>
      <c r="AB1759" s="99"/>
      <c r="AC1759" s="99"/>
      <c r="AD1759" s="99"/>
      <c r="AE1759" s="99"/>
      <c r="AF1759" s="99"/>
      <c r="AG1759" s="99"/>
      <c r="AH1759" s="99"/>
      <c r="AI1759" s="99"/>
      <c r="AJ1759" s="99"/>
      <c r="AK1759" s="99"/>
      <c r="AL1759" s="99"/>
      <c r="AM1759" s="99"/>
      <c r="AN1759" s="99"/>
      <c r="AO1759" s="99"/>
      <c r="AP1759" s="99"/>
      <c r="AQ1759" s="99"/>
      <c r="AR1759" s="99"/>
      <c r="AS1759" s="99"/>
      <c r="AT1759" s="99"/>
      <c r="AU1759" s="99"/>
      <c r="AV1759" s="99"/>
      <c r="AW1759" s="99"/>
      <c r="AX1759" s="99"/>
      <c r="AY1759" s="99"/>
      <c r="AZ1759" s="99"/>
      <c r="BA1759" s="99"/>
      <c r="BB1759" s="99"/>
      <c r="BC1759" s="99"/>
      <c r="BD1759" s="99"/>
      <c r="BE1759" s="99"/>
      <c r="BF1759" s="99"/>
    </row>
    <row r="1760" spans="1:58" x14ac:dyDescent="0.25">
      <c r="A1760" s="24"/>
      <c r="B1760" s="24"/>
      <c r="C1760" s="23"/>
      <c r="D1760" s="42"/>
      <c r="E1760" s="23"/>
      <c r="G1760" s="108"/>
      <c r="H1760" s="108"/>
      <c r="I1760" s="108"/>
      <c r="J1760" s="104"/>
      <c r="K1760" s="99"/>
      <c r="L1760" s="99"/>
      <c r="M1760" s="99"/>
      <c r="N1760" s="99"/>
      <c r="O1760" s="99"/>
      <c r="P1760" s="99"/>
      <c r="Q1760" s="99"/>
      <c r="R1760" s="99"/>
      <c r="S1760" s="99"/>
      <c r="T1760" s="99"/>
      <c r="U1760" s="99"/>
      <c r="V1760" s="99"/>
      <c r="W1760" s="99"/>
      <c r="X1760" s="99"/>
      <c r="Y1760" s="99"/>
      <c r="Z1760" s="99"/>
      <c r="AA1760" s="99"/>
      <c r="AB1760" s="99"/>
      <c r="AC1760" s="99"/>
      <c r="AD1760" s="99"/>
      <c r="AE1760" s="99"/>
      <c r="AF1760" s="99"/>
      <c r="AG1760" s="99"/>
      <c r="AH1760" s="99"/>
      <c r="AI1760" s="99"/>
      <c r="AJ1760" s="99"/>
      <c r="AK1760" s="99"/>
      <c r="AL1760" s="99"/>
      <c r="AM1760" s="99"/>
      <c r="AN1760" s="99"/>
      <c r="AO1760" s="99"/>
      <c r="AP1760" s="99"/>
      <c r="AQ1760" s="99"/>
      <c r="AR1760" s="99"/>
      <c r="AS1760" s="99"/>
      <c r="AT1760" s="99"/>
      <c r="AU1760" s="99"/>
      <c r="AV1760" s="99"/>
      <c r="AW1760" s="99"/>
      <c r="AX1760" s="99"/>
      <c r="AY1760" s="99"/>
      <c r="AZ1760" s="99"/>
      <c r="BA1760" s="99"/>
      <c r="BB1760" s="99"/>
      <c r="BC1760" s="99"/>
      <c r="BD1760" s="99"/>
      <c r="BE1760" s="99"/>
      <c r="BF1760" s="99"/>
    </row>
    <row r="1761" spans="1:58" x14ac:dyDescent="0.25">
      <c r="A1761" s="24"/>
      <c r="B1761" s="24"/>
      <c r="C1761" s="23"/>
      <c r="D1761" s="42"/>
      <c r="E1761" s="23"/>
      <c r="G1761" s="108"/>
      <c r="H1761" s="108"/>
      <c r="I1761" s="108"/>
      <c r="J1761" s="104"/>
      <c r="K1761" s="99"/>
      <c r="L1761" s="99"/>
      <c r="M1761" s="99"/>
      <c r="N1761" s="99"/>
      <c r="O1761" s="99"/>
      <c r="P1761" s="99"/>
      <c r="Q1761" s="99"/>
      <c r="R1761" s="99"/>
      <c r="S1761" s="99"/>
      <c r="T1761" s="99"/>
      <c r="U1761" s="99"/>
      <c r="V1761" s="99"/>
      <c r="W1761" s="99"/>
      <c r="X1761" s="99"/>
      <c r="Y1761" s="99"/>
      <c r="Z1761" s="99"/>
      <c r="AA1761" s="99"/>
      <c r="AB1761" s="99"/>
      <c r="AC1761" s="99"/>
      <c r="AD1761" s="99"/>
      <c r="AE1761" s="99"/>
      <c r="AF1761" s="99"/>
      <c r="AG1761" s="99"/>
      <c r="AH1761" s="99"/>
      <c r="AI1761" s="99"/>
      <c r="AJ1761" s="99"/>
      <c r="AK1761" s="99"/>
      <c r="AL1761" s="99"/>
      <c r="AM1761" s="99"/>
      <c r="AN1761" s="99"/>
      <c r="AO1761" s="99"/>
      <c r="AP1761" s="99"/>
      <c r="AQ1761" s="99"/>
      <c r="AR1761" s="99"/>
      <c r="AS1761" s="99"/>
      <c r="AT1761" s="99"/>
      <c r="AU1761" s="99"/>
      <c r="AV1761" s="99"/>
      <c r="AW1761" s="99"/>
      <c r="AX1761" s="99"/>
      <c r="AY1761" s="99"/>
      <c r="AZ1761" s="99"/>
      <c r="BA1761" s="99"/>
      <c r="BB1761" s="99"/>
      <c r="BC1761" s="99"/>
      <c r="BD1761" s="99"/>
      <c r="BE1761" s="99"/>
      <c r="BF1761" s="99"/>
    </row>
    <row r="1762" spans="1:58" x14ac:dyDescent="0.25">
      <c r="A1762" s="24"/>
      <c r="B1762" s="24"/>
      <c r="C1762" s="23"/>
      <c r="D1762" s="42"/>
      <c r="E1762" s="23"/>
      <c r="G1762" s="108"/>
      <c r="H1762" s="108"/>
      <c r="I1762" s="108"/>
      <c r="J1762" s="104"/>
      <c r="K1762" s="99"/>
      <c r="L1762" s="99"/>
      <c r="M1762" s="99"/>
      <c r="N1762" s="99"/>
      <c r="O1762" s="99"/>
      <c r="P1762" s="99"/>
      <c r="Q1762" s="99"/>
      <c r="R1762" s="99"/>
      <c r="S1762" s="99"/>
      <c r="T1762" s="99"/>
      <c r="U1762" s="99"/>
      <c r="V1762" s="99"/>
      <c r="W1762" s="99"/>
      <c r="X1762" s="99"/>
      <c r="Y1762" s="99"/>
      <c r="Z1762" s="99"/>
      <c r="AA1762" s="99"/>
      <c r="AB1762" s="99"/>
      <c r="AC1762" s="99"/>
      <c r="AD1762" s="99"/>
      <c r="AE1762" s="99"/>
      <c r="AF1762" s="99"/>
      <c r="AG1762" s="99"/>
      <c r="AH1762" s="99"/>
      <c r="AI1762" s="99"/>
      <c r="AJ1762" s="99"/>
      <c r="AK1762" s="99"/>
      <c r="AL1762" s="99"/>
      <c r="AM1762" s="99"/>
      <c r="AN1762" s="99"/>
      <c r="AO1762" s="99"/>
      <c r="AP1762" s="99"/>
      <c r="AQ1762" s="99"/>
      <c r="AR1762" s="99"/>
      <c r="AS1762" s="99"/>
      <c r="AT1762" s="99"/>
      <c r="AU1762" s="99"/>
      <c r="AV1762" s="99"/>
      <c r="AW1762" s="99"/>
      <c r="AX1762" s="99"/>
      <c r="AY1762" s="99"/>
      <c r="AZ1762" s="99"/>
      <c r="BA1762" s="99"/>
      <c r="BB1762" s="99"/>
      <c r="BC1762" s="99"/>
      <c r="BD1762" s="99"/>
      <c r="BE1762" s="99"/>
      <c r="BF1762" s="99"/>
    </row>
    <row r="1763" spans="1:58" x14ac:dyDescent="0.25">
      <c r="A1763" s="24"/>
      <c r="B1763" s="24"/>
      <c r="C1763" s="23"/>
      <c r="D1763" s="42"/>
      <c r="E1763" s="23"/>
      <c r="G1763" s="108"/>
      <c r="H1763" s="108"/>
      <c r="I1763" s="108"/>
      <c r="J1763" s="104"/>
      <c r="K1763" s="99"/>
      <c r="L1763" s="99"/>
      <c r="M1763" s="99"/>
      <c r="N1763" s="99"/>
      <c r="O1763" s="99"/>
      <c r="P1763" s="99"/>
      <c r="Q1763" s="99"/>
      <c r="R1763" s="99"/>
      <c r="S1763" s="99"/>
      <c r="AB1763" s="99"/>
      <c r="AC1763" s="99"/>
      <c r="AD1763" s="99"/>
      <c r="AE1763" s="99"/>
      <c r="AF1763" s="99"/>
      <c r="AG1763" s="99"/>
      <c r="AH1763" s="99"/>
      <c r="AI1763" s="99"/>
      <c r="AJ1763" s="99"/>
      <c r="AK1763" s="99"/>
      <c r="AL1763" s="99"/>
      <c r="AM1763" s="99"/>
      <c r="AN1763" s="99"/>
      <c r="AO1763" s="99"/>
      <c r="AP1763" s="99"/>
      <c r="AQ1763" s="99"/>
      <c r="AR1763" s="99"/>
      <c r="AS1763" s="99"/>
      <c r="AT1763" s="99"/>
      <c r="AU1763" s="99"/>
      <c r="AV1763" s="99"/>
      <c r="AW1763" s="99"/>
      <c r="AX1763" s="99"/>
      <c r="AY1763" s="99"/>
      <c r="AZ1763" s="99"/>
      <c r="BA1763" s="99"/>
      <c r="BB1763" s="99"/>
      <c r="BC1763" s="99"/>
      <c r="BD1763" s="99"/>
      <c r="BE1763" s="99"/>
      <c r="BF1763" s="99"/>
    </row>
    <row r="1764" spans="1:58" x14ac:dyDescent="0.25">
      <c r="A1764" s="24"/>
      <c r="B1764" s="24"/>
      <c r="C1764" s="23"/>
      <c r="D1764" s="42"/>
      <c r="E1764" s="23"/>
      <c r="G1764" s="108"/>
      <c r="H1764" s="108"/>
      <c r="I1764" s="108"/>
      <c r="J1764" s="104"/>
      <c r="K1764" s="99"/>
      <c r="L1764" s="99"/>
      <c r="M1764" s="99"/>
      <c r="N1764" s="99"/>
      <c r="O1764" s="99"/>
      <c r="P1764" s="99"/>
      <c r="Q1764" s="99"/>
      <c r="R1764" s="99"/>
      <c r="S1764" s="99"/>
      <c r="AB1764" s="99"/>
      <c r="AC1764" s="99"/>
      <c r="AD1764" s="99"/>
      <c r="AE1764" s="99"/>
      <c r="AF1764" s="99"/>
      <c r="AG1764" s="99"/>
      <c r="AH1764" s="99"/>
      <c r="AI1764" s="99"/>
      <c r="AJ1764" s="99"/>
      <c r="AK1764" s="99"/>
      <c r="AL1764" s="99"/>
      <c r="AM1764" s="99"/>
      <c r="AN1764" s="99"/>
      <c r="AO1764" s="99"/>
      <c r="AP1764" s="99"/>
      <c r="AQ1764" s="99"/>
      <c r="AR1764" s="99"/>
      <c r="AS1764" s="99"/>
      <c r="AT1764" s="99"/>
      <c r="AU1764" s="99"/>
      <c r="AV1764" s="99"/>
      <c r="AW1764" s="99"/>
      <c r="AX1764" s="99"/>
      <c r="AY1764" s="99"/>
      <c r="AZ1764" s="99"/>
      <c r="BA1764" s="99"/>
      <c r="BB1764" s="99"/>
      <c r="BC1764" s="99"/>
      <c r="BD1764" s="99"/>
      <c r="BE1764" s="99"/>
      <c r="BF1764" s="99"/>
    </row>
    <row r="1765" spans="1:58" x14ac:dyDescent="0.25">
      <c r="A1765" s="24"/>
      <c r="B1765" s="24"/>
      <c r="C1765" s="23"/>
      <c r="D1765" s="42"/>
      <c r="E1765" s="23"/>
      <c r="G1765" s="108"/>
      <c r="H1765" s="108"/>
      <c r="I1765" s="108"/>
      <c r="J1765" s="104"/>
      <c r="K1765" s="99"/>
      <c r="L1765" s="99"/>
      <c r="M1765" s="99"/>
      <c r="N1765" s="99"/>
      <c r="O1765" s="99"/>
      <c r="P1765" s="99"/>
      <c r="Q1765" s="99"/>
      <c r="R1765" s="99"/>
      <c r="S1765" s="99"/>
      <c r="AB1765" s="99"/>
      <c r="AC1765" s="99"/>
      <c r="AD1765" s="99"/>
      <c r="AE1765" s="99"/>
      <c r="AF1765" s="99"/>
      <c r="AG1765" s="99"/>
      <c r="AH1765" s="99"/>
      <c r="AI1765" s="99"/>
      <c r="AJ1765" s="99"/>
      <c r="AK1765" s="99"/>
      <c r="AL1765" s="99"/>
      <c r="AM1765" s="99"/>
      <c r="AN1765" s="99"/>
      <c r="AO1765" s="99"/>
      <c r="AP1765" s="99"/>
      <c r="AQ1765" s="99"/>
      <c r="AR1765" s="99"/>
      <c r="AS1765" s="99"/>
      <c r="AT1765" s="99"/>
      <c r="AU1765" s="99"/>
      <c r="AV1765" s="99"/>
      <c r="AW1765" s="99"/>
      <c r="AX1765" s="99"/>
      <c r="AY1765" s="99"/>
      <c r="AZ1765" s="99"/>
      <c r="BA1765" s="99"/>
      <c r="BB1765" s="99"/>
      <c r="BC1765" s="99"/>
      <c r="BD1765" s="99"/>
      <c r="BE1765" s="99"/>
      <c r="BF1765" s="99"/>
    </row>
    <row r="1766" spans="1:58" x14ac:dyDescent="0.25">
      <c r="A1766" s="24"/>
      <c r="B1766" s="24"/>
      <c r="C1766" s="23"/>
      <c r="D1766" s="42"/>
      <c r="E1766" s="23"/>
      <c r="G1766" s="108"/>
      <c r="H1766" s="108"/>
      <c r="I1766" s="108"/>
      <c r="J1766" s="104"/>
      <c r="K1766" s="99"/>
      <c r="L1766" s="99"/>
      <c r="M1766" s="99"/>
      <c r="N1766" s="99"/>
      <c r="O1766" s="99"/>
      <c r="P1766" s="99"/>
      <c r="Q1766" s="99"/>
      <c r="R1766" s="99"/>
      <c r="S1766" s="99"/>
      <c r="AB1766" s="99"/>
      <c r="AC1766" s="99"/>
      <c r="AD1766" s="99"/>
      <c r="AE1766" s="99"/>
      <c r="AF1766" s="99"/>
      <c r="AG1766" s="99"/>
      <c r="AH1766" s="99"/>
      <c r="AI1766" s="99"/>
      <c r="AJ1766" s="99"/>
      <c r="AK1766" s="99"/>
      <c r="AL1766" s="99"/>
      <c r="AM1766" s="99"/>
      <c r="AN1766" s="99"/>
      <c r="AO1766" s="99"/>
      <c r="AP1766" s="99"/>
      <c r="AQ1766" s="99"/>
      <c r="AR1766" s="99"/>
      <c r="AS1766" s="99"/>
      <c r="AT1766" s="99"/>
      <c r="AU1766" s="99"/>
      <c r="AV1766" s="99"/>
      <c r="AW1766" s="99"/>
      <c r="AX1766" s="99"/>
      <c r="AY1766" s="99"/>
      <c r="AZ1766" s="99"/>
      <c r="BA1766" s="99"/>
      <c r="BB1766" s="99"/>
      <c r="BC1766" s="99"/>
      <c r="BD1766" s="99"/>
      <c r="BE1766" s="99"/>
      <c r="BF1766" s="99"/>
    </row>
    <row r="1767" spans="1:58" x14ac:dyDescent="0.25">
      <c r="A1767" s="24"/>
      <c r="B1767" s="24"/>
      <c r="C1767" s="23"/>
      <c r="D1767" s="42"/>
      <c r="E1767" s="23"/>
      <c r="G1767" s="108"/>
      <c r="H1767" s="108"/>
      <c r="I1767" s="108"/>
      <c r="J1767" s="104"/>
      <c r="K1767" s="99"/>
      <c r="L1767" s="99"/>
      <c r="M1767" s="99"/>
      <c r="N1767" s="99"/>
      <c r="O1767" s="99"/>
      <c r="P1767" s="99"/>
      <c r="Q1767" s="99"/>
      <c r="R1767" s="99"/>
      <c r="S1767" s="99"/>
      <c r="AB1767" s="99"/>
      <c r="AC1767" s="99"/>
      <c r="AD1767" s="99"/>
      <c r="AE1767" s="99"/>
      <c r="AF1767" s="99"/>
      <c r="AG1767" s="99"/>
      <c r="AH1767" s="99"/>
      <c r="AI1767" s="99"/>
      <c r="AJ1767" s="99"/>
      <c r="AK1767" s="99"/>
      <c r="AL1767" s="99"/>
      <c r="AM1767" s="99"/>
      <c r="AN1767" s="99"/>
      <c r="AO1767" s="99"/>
      <c r="AP1767" s="99"/>
      <c r="AQ1767" s="99"/>
      <c r="AR1767" s="99"/>
      <c r="AS1767" s="99"/>
      <c r="AT1767" s="99"/>
      <c r="AU1767" s="99"/>
      <c r="AV1767" s="99"/>
      <c r="AW1767" s="99"/>
      <c r="AX1767" s="99"/>
      <c r="AY1767" s="99"/>
      <c r="AZ1767" s="99"/>
      <c r="BA1767" s="99"/>
      <c r="BB1767" s="99"/>
      <c r="BC1767" s="99"/>
      <c r="BD1767" s="99"/>
      <c r="BE1767" s="99"/>
      <c r="BF1767" s="99"/>
    </row>
    <row r="1768" spans="1:58" x14ac:dyDescent="0.25">
      <c r="A1768" s="24"/>
      <c r="B1768" s="24"/>
      <c r="C1768" s="23"/>
      <c r="D1768" s="42"/>
      <c r="E1768" s="23"/>
      <c r="G1768" s="108"/>
      <c r="H1768" s="108"/>
      <c r="I1768" s="108"/>
      <c r="J1768" s="104"/>
      <c r="K1768" s="99"/>
      <c r="L1768" s="99"/>
      <c r="M1768" s="99"/>
      <c r="N1768" s="99"/>
      <c r="O1768" s="99"/>
      <c r="P1768" s="99"/>
      <c r="Q1768" s="99"/>
      <c r="R1768" s="99"/>
      <c r="S1768" s="99"/>
      <c r="AB1768" s="99"/>
      <c r="AC1768" s="99"/>
      <c r="AD1768" s="99"/>
      <c r="AE1768" s="99"/>
      <c r="AF1768" s="99"/>
      <c r="AG1768" s="99"/>
      <c r="AH1768" s="99"/>
      <c r="AI1768" s="99"/>
      <c r="AJ1768" s="99"/>
      <c r="AK1768" s="99"/>
      <c r="AL1768" s="99"/>
      <c r="AM1768" s="99"/>
      <c r="AN1768" s="99"/>
      <c r="AO1768" s="99"/>
      <c r="AP1768" s="99"/>
      <c r="AQ1768" s="99"/>
      <c r="AR1768" s="99"/>
      <c r="AS1768" s="99"/>
      <c r="AT1768" s="99"/>
      <c r="AU1768" s="99"/>
      <c r="AV1768" s="99"/>
      <c r="AW1768" s="99"/>
      <c r="AX1768" s="99"/>
      <c r="AY1768" s="99"/>
      <c r="AZ1768" s="99"/>
      <c r="BA1768" s="99"/>
      <c r="BB1768" s="99"/>
      <c r="BC1768" s="99"/>
      <c r="BD1768" s="99"/>
      <c r="BE1768" s="99"/>
      <c r="BF1768" s="99"/>
    </row>
    <row r="1769" spans="1:58" x14ac:dyDescent="0.25">
      <c r="A1769" s="24"/>
      <c r="B1769" s="24"/>
      <c r="C1769" s="23"/>
      <c r="D1769" s="42"/>
      <c r="E1769" s="23"/>
      <c r="G1769" s="108"/>
      <c r="H1769" s="108"/>
      <c r="I1769" s="108"/>
      <c r="J1769" s="104"/>
      <c r="K1769" s="99"/>
      <c r="L1769" s="99"/>
      <c r="M1769" s="99"/>
      <c r="N1769" s="99"/>
      <c r="O1769" s="99"/>
      <c r="P1769" s="99"/>
      <c r="Q1769" s="99"/>
      <c r="R1769" s="99"/>
      <c r="S1769" s="99"/>
      <c r="AB1769" s="99"/>
      <c r="AC1769" s="99"/>
      <c r="AD1769" s="99"/>
      <c r="AE1769" s="99"/>
      <c r="AF1769" s="99"/>
      <c r="AG1769" s="99"/>
      <c r="AH1769" s="99"/>
      <c r="AI1769" s="99"/>
      <c r="AJ1769" s="99"/>
      <c r="AK1769" s="99"/>
      <c r="AL1769" s="99"/>
      <c r="AM1769" s="99"/>
      <c r="AN1769" s="99"/>
      <c r="AO1769" s="99"/>
      <c r="AP1769" s="99"/>
      <c r="AQ1769" s="99"/>
      <c r="AR1769" s="99"/>
      <c r="AS1769" s="99"/>
      <c r="AT1769" s="99"/>
      <c r="AU1769" s="99"/>
      <c r="AV1769" s="99"/>
      <c r="AW1769" s="99"/>
      <c r="AX1769" s="99"/>
      <c r="AY1769" s="99"/>
      <c r="AZ1769" s="99"/>
      <c r="BA1769" s="99"/>
      <c r="BB1769" s="99"/>
      <c r="BC1769" s="99"/>
      <c r="BD1769" s="99"/>
      <c r="BE1769" s="99"/>
      <c r="BF1769" s="99"/>
    </row>
    <row r="1770" spans="1:58" x14ac:dyDescent="0.25">
      <c r="A1770" s="24"/>
      <c r="B1770" s="24"/>
      <c r="C1770" s="23"/>
      <c r="D1770" s="42"/>
      <c r="E1770" s="23"/>
      <c r="G1770" s="108"/>
      <c r="H1770" s="108"/>
      <c r="I1770" s="108"/>
      <c r="J1770" s="104"/>
      <c r="K1770" s="99"/>
      <c r="L1770" s="99"/>
      <c r="M1770" s="99"/>
      <c r="N1770" s="99"/>
      <c r="O1770" s="99"/>
      <c r="P1770" s="99"/>
      <c r="Q1770" s="99"/>
      <c r="R1770" s="99"/>
      <c r="S1770" s="99"/>
      <c r="AB1770" s="99"/>
      <c r="AC1770" s="99"/>
      <c r="AD1770" s="99"/>
      <c r="AE1770" s="99"/>
      <c r="AF1770" s="99"/>
      <c r="AG1770" s="99"/>
      <c r="AH1770" s="99"/>
      <c r="AI1770" s="99"/>
      <c r="AJ1770" s="99"/>
      <c r="AK1770" s="99"/>
      <c r="AL1770" s="99"/>
      <c r="AM1770" s="99"/>
      <c r="AN1770" s="99"/>
      <c r="AO1770" s="99"/>
      <c r="AP1770" s="99"/>
      <c r="AQ1770" s="99"/>
      <c r="AR1770" s="99"/>
      <c r="AS1770" s="99"/>
      <c r="AT1770" s="99"/>
      <c r="AU1770" s="99"/>
      <c r="AV1770" s="99"/>
      <c r="AW1770" s="99"/>
      <c r="AX1770" s="99"/>
      <c r="AY1770" s="99"/>
      <c r="AZ1770" s="99"/>
      <c r="BA1770" s="99"/>
      <c r="BB1770" s="99"/>
      <c r="BC1770" s="99"/>
      <c r="BD1770" s="99"/>
      <c r="BE1770" s="99"/>
      <c r="BF1770" s="99"/>
    </row>
    <row r="1771" spans="1:58" x14ac:dyDescent="0.25">
      <c r="A1771" s="24"/>
      <c r="B1771" s="24"/>
      <c r="C1771" s="23"/>
      <c r="D1771" s="42"/>
      <c r="E1771" s="23"/>
      <c r="G1771" s="108"/>
      <c r="H1771" s="108"/>
      <c r="I1771" s="108"/>
      <c r="J1771" s="104"/>
      <c r="K1771" s="99"/>
      <c r="L1771" s="99"/>
      <c r="M1771" s="99"/>
      <c r="N1771" s="99"/>
      <c r="O1771" s="99"/>
      <c r="P1771" s="99"/>
      <c r="Q1771" s="99"/>
      <c r="R1771" s="99"/>
      <c r="S1771" s="99"/>
      <c r="AB1771" s="99"/>
      <c r="AC1771" s="99"/>
      <c r="AD1771" s="99"/>
      <c r="AE1771" s="99"/>
      <c r="AF1771" s="99"/>
      <c r="AG1771" s="99"/>
      <c r="AH1771" s="99"/>
      <c r="AI1771" s="99"/>
      <c r="AJ1771" s="99"/>
      <c r="AK1771" s="99"/>
      <c r="AL1771" s="99"/>
      <c r="AM1771" s="99"/>
      <c r="AN1771" s="99"/>
      <c r="AO1771" s="99"/>
      <c r="AP1771" s="99"/>
      <c r="AQ1771" s="99"/>
      <c r="AR1771" s="99"/>
      <c r="AS1771" s="99"/>
      <c r="AT1771" s="99"/>
      <c r="AU1771" s="99"/>
      <c r="AV1771" s="99"/>
      <c r="AW1771" s="99"/>
      <c r="AX1771" s="99"/>
      <c r="AY1771" s="99"/>
      <c r="AZ1771" s="99"/>
      <c r="BA1771" s="99"/>
      <c r="BB1771" s="99"/>
      <c r="BC1771" s="99"/>
      <c r="BD1771" s="99"/>
      <c r="BE1771" s="99"/>
      <c r="BF1771" s="99"/>
    </row>
    <row r="1772" spans="1:58" x14ac:dyDescent="0.25">
      <c r="A1772" s="24"/>
      <c r="B1772" s="24"/>
      <c r="C1772" s="23"/>
      <c r="D1772" s="42"/>
      <c r="E1772" s="23"/>
      <c r="G1772" s="108"/>
      <c r="H1772" s="108"/>
      <c r="I1772" s="108"/>
      <c r="J1772" s="104"/>
      <c r="K1772" s="99"/>
      <c r="L1772" s="99"/>
      <c r="M1772" s="99"/>
      <c r="N1772" s="99"/>
      <c r="O1772" s="99"/>
      <c r="P1772" s="99"/>
      <c r="Q1772" s="99"/>
      <c r="R1772" s="99"/>
      <c r="S1772" s="99"/>
      <c r="AB1772" s="99"/>
      <c r="AC1772" s="99"/>
      <c r="AD1772" s="99"/>
      <c r="AE1772" s="99"/>
      <c r="AF1772" s="99"/>
      <c r="AG1772" s="99"/>
      <c r="AH1772" s="99"/>
      <c r="AI1772" s="99"/>
      <c r="AJ1772" s="99"/>
      <c r="AK1772" s="99"/>
      <c r="AL1772" s="99"/>
      <c r="AM1772" s="99"/>
      <c r="AN1772" s="99"/>
      <c r="AO1772" s="99"/>
      <c r="AP1772" s="99"/>
      <c r="AQ1772" s="99"/>
      <c r="AR1772" s="99"/>
      <c r="AS1772" s="99"/>
      <c r="AT1772" s="99"/>
      <c r="AU1772" s="99"/>
      <c r="AV1772" s="99"/>
      <c r="AW1772" s="99"/>
      <c r="AX1772" s="99"/>
      <c r="AY1772" s="99"/>
      <c r="AZ1772" s="99"/>
      <c r="BA1772" s="99"/>
      <c r="BB1772" s="99"/>
      <c r="BC1772" s="99"/>
      <c r="BD1772" s="99"/>
      <c r="BE1772" s="99"/>
      <c r="BF1772" s="99"/>
    </row>
    <row r="1773" spans="1:58" x14ac:dyDescent="0.25">
      <c r="A1773" s="24"/>
      <c r="B1773" s="24"/>
      <c r="C1773" s="23"/>
      <c r="D1773" s="42"/>
      <c r="E1773" s="23"/>
      <c r="G1773" s="108"/>
      <c r="H1773" s="108"/>
      <c r="I1773" s="108"/>
      <c r="J1773" s="104"/>
      <c r="K1773" s="99"/>
      <c r="L1773" s="99"/>
      <c r="M1773" s="99"/>
      <c r="N1773" s="99"/>
      <c r="O1773" s="99"/>
      <c r="P1773" s="99"/>
      <c r="Q1773" s="99"/>
      <c r="R1773" s="99"/>
      <c r="S1773" s="99"/>
      <c r="AB1773" s="99"/>
      <c r="AC1773" s="99"/>
      <c r="AD1773" s="99"/>
      <c r="AE1773" s="99"/>
      <c r="AF1773" s="99"/>
      <c r="AG1773" s="99"/>
      <c r="AH1773" s="99"/>
      <c r="AI1773" s="99"/>
      <c r="AJ1773" s="99"/>
      <c r="AK1773" s="99"/>
      <c r="AL1773" s="99"/>
      <c r="AM1773" s="99"/>
      <c r="AN1773" s="99"/>
      <c r="AO1773" s="99"/>
      <c r="AP1773" s="99"/>
      <c r="AQ1773" s="99"/>
      <c r="AR1773" s="99"/>
      <c r="AS1773" s="99"/>
      <c r="AT1773" s="99"/>
      <c r="AU1773" s="99"/>
      <c r="AV1773" s="99"/>
      <c r="AW1773" s="99"/>
      <c r="AX1773" s="99"/>
      <c r="AY1773" s="99"/>
      <c r="AZ1773" s="99"/>
      <c r="BA1773" s="99"/>
      <c r="BB1773" s="99"/>
      <c r="BC1773" s="99"/>
      <c r="BD1773" s="99"/>
      <c r="BE1773" s="99"/>
      <c r="BF1773" s="99"/>
    </row>
    <row r="1774" spans="1:58" x14ac:dyDescent="0.25">
      <c r="A1774" s="24"/>
      <c r="B1774" s="24"/>
      <c r="C1774" s="23"/>
      <c r="D1774" s="42"/>
      <c r="E1774" s="23"/>
      <c r="G1774" s="108"/>
      <c r="H1774" s="108"/>
      <c r="I1774" s="108"/>
      <c r="J1774" s="104"/>
      <c r="K1774" s="99"/>
      <c r="L1774" s="99"/>
      <c r="M1774" s="99"/>
      <c r="N1774" s="99"/>
      <c r="O1774" s="99"/>
      <c r="P1774" s="99"/>
      <c r="Q1774" s="99"/>
      <c r="R1774" s="99"/>
      <c r="S1774" s="99"/>
      <c r="AB1774" s="99"/>
      <c r="AC1774" s="99"/>
      <c r="AD1774" s="99"/>
      <c r="AE1774" s="99"/>
      <c r="AF1774" s="99"/>
      <c r="AG1774" s="99"/>
      <c r="AH1774" s="99"/>
      <c r="AI1774" s="99"/>
      <c r="AJ1774" s="99"/>
      <c r="AK1774" s="99"/>
      <c r="AL1774" s="99"/>
      <c r="AM1774" s="99"/>
      <c r="AN1774" s="99"/>
      <c r="AO1774" s="99"/>
      <c r="AP1774" s="99"/>
      <c r="AQ1774" s="99"/>
      <c r="AR1774" s="99"/>
      <c r="AS1774" s="99"/>
      <c r="AT1774" s="99"/>
      <c r="AU1774" s="99"/>
      <c r="AV1774" s="99"/>
      <c r="AW1774" s="99"/>
      <c r="AX1774" s="99"/>
      <c r="AY1774" s="99"/>
      <c r="AZ1774" s="99"/>
      <c r="BA1774" s="99"/>
      <c r="BB1774" s="99"/>
      <c r="BC1774" s="99"/>
      <c r="BD1774" s="99"/>
      <c r="BE1774" s="99"/>
      <c r="BF1774" s="99"/>
    </row>
    <row r="1775" spans="1:58" x14ac:dyDescent="0.25">
      <c r="A1775" s="24"/>
      <c r="B1775" s="24"/>
      <c r="C1775" s="23"/>
      <c r="D1775" s="42"/>
      <c r="E1775" s="23"/>
      <c r="G1775" s="108"/>
      <c r="H1775" s="108"/>
      <c r="I1775" s="108"/>
      <c r="J1775" s="104"/>
      <c r="K1775" s="99"/>
      <c r="L1775" s="99"/>
      <c r="M1775" s="99"/>
      <c r="N1775" s="99"/>
      <c r="O1775" s="99"/>
      <c r="P1775" s="99"/>
      <c r="Q1775" s="99"/>
      <c r="R1775" s="99"/>
      <c r="S1775" s="99"/>
      <c r="AB1775" s="99"/>
      <c r="AC1775" s="99"/>
      <c r="AD1775" s="99"/>
      <c r="AE1775" s="99"/>
      <c r="AF1775" s="99"/>
      <c r="AG1775" s="99"/>
      <c r="AH1775" s="99"/>
      <c r="AI1775" s="99"/>
      <c r="AJ1775" s="99"/>
      <c r="AK1775" s="99"/>
      <c r="AL1775" s="99"/>
      <c r="AM1775" s="99"/>
      <c r="AN1775" s="99"/>
      <c r="AO1775" s="99"/>
      <c r="AP1775" s="99"/>
      <c r="AQ1775" s="99"/>
      <c r="AR1775" s="99"/>
      <c r="AS1775" s="99"/>
      <c r="AT1775" s="99"/>
      <c r="AU1775" s="99"/>
      <c r="AV1775" s="99"/>
      <c r="AW1775" s="99"/>
      <c r="AX1775" s="99"/>
      <c r="AY1775" s="99"/>
      <c r="AZ1775" s="99"/>
      <c r="BA1775" s="99"/>
      <c r="BB1775" s="99"/>
      <c r="BC1775" s="99"/>
      <c r="BD1775" s="99"/>
      <c r="BE1775" s="99"/>
      <c r="BF1775" s="99"/>
    </row>
    <row r="1776" spans="1:58" x14ac:dyDescent="0.25">
      <c r="A1776" s="24"/>
      <c r="B1776" s="24"/>
      <c r="C1776" s="23"/>
      <c r="D1776" s="42"/>
      <c r="E1776" s="23"/>
      <c r="G1776" s="108"/>
      <c r="H1776" s="108"/>
      <c r="I1776" s="108"/>
      <c r="J1776" s="104"/>
      <c r="K1776" s="99"/>
      <c r="L1776" s="99"/>
      <c r="M1776" s="99"/>
      <c r="N1776" s="99"/>
      <c r="O1776" s="99"/>
      <c r="P1776" s="99"/>
      <c r="Q1776" s="99"/>
      <c r="R1776" s="99"/>
      <c r="S1776" s="99"/>
      <c r="AB1776" s="99"/>
      <c r="AC1776" s="99"/>
      <c r="AD1776" s="99"/>
      <c r="AE1776" s="99"/>
      <c r="AF1776" s="99"/>
      <c r="AG1776" s="99"/>
      <c r="AH1776" s="99"/>
      <c r="AI1776" s="99"/>
      <c r="AJ1776" s="99"/>
      <c r="AK1776" s="99"/>
      <c r="AL1776" s="99"/>
      <c r="AM1776" s="99"/>
      <c r="AN1776" s="99"/>
      <c r="AO1776" s="99"/>
      <c r="AP1776" s="99"/>
      <c r="AQ1776" s="99"/>
      <c r="AR1776" s="99"/>
      <c r="AS1776" s="99"/>
      <c r="AT1776" s="99"/>
      <c r="AU1776" s="99"/>
      <c r="AV1776" s="99"/>
      <c r="AW1776" s="99"/>
      <c r="AX1776" s="99"/>
      <c r="AY1776" s="99"/>
      <c r="AZ1776" s="99"/>
      <c r="BA1776" s="99"/>
      <c r="BB1776" s="99"/>
      <c r="BC1776" s="99"/>
      <c r="BD1776" s="99"/>
      <c r="BE1776" s="99"/>
      <c r="BF1776" s="99"/>
    </row>
    <row r="1777" spans="1:58" x14ac:dyDescent="0.25">
      <c r="A1777" s="24"/>
      <c r="B1777" s="24"/>
      <c r="C1777" s="23"/>
      <c r="D1777" s="42"/>
      <c r="E1777" s="23"/>
      <c r="G1777" s="108"/>
      <c r="H1777" s="108"/>
      <c r="I1777" s="108"/>
      <c r="J1777" s="104"/>
      <c r="K1777" s="99"/>
      <c r="L1777" s="99"/>
      <c r="M1777" s="99"/>
      <c r="N1777" s="99"/>
      <c r="O1777" s="99"/>
      <c r="P1777" s="99"/>
      <c r="Q1777" s="99"/>
      <c r="R1777" s="99"/>
      <c r="S1777" s="99"/>
      <c r="AB1777" s="99"/>
      <c r="AC1777" s="99"/>
      <c r="AD1777" s="99"/>
      <c r="AE1777" s="99"/>
      <c r="AF1777" s="99"/>
      <c r="AG1777" s="99"/>
      <c r="AH1777" s="99"/>
      <c r="AI1777" s="99"/>
      <c r="AJ1777" s="99"/>
      <c r="AK1777" s="99"/>
      <c r="AL1777" s="99"/>
      <c r="AM1777" s="99"/>
      <c r="AN1777" s="99"/>
      <c r="AO1777" s="99"/>
      <c r="AP1777" s="99"/>
      <c r="AQ1777" s="99"/>
      <c r="AR1777" s="99"/>
      <c r="AS1777" s="99"/>
      <c r="AT1777" s="99"/>
      <c r="AU1777" s="99"/>
      <c r="AV1777" s="99"/>
      <c r="AW1777" s="99"/>
      <c r="AX1777" s="99"/>
      <c r="AY1777" s="99"/>
      <c r="AZ1777" s="99"/>
      <c r="BA1777" s="99"/>
      <c r="BB1777" s="99"/>
      <c r="BC1777" s="99"/>
      <c r="BD1777" s="99"/>
      <c r="BE1777" s="99"/>
      <c r="BF1777" s="99"/>
    </row>
    <row r="1778" spans="1:58" x14ac:dyDescent="0.25">
      <c r="A1778" s="24"/>
      <c r="B1778" s="24"/>
      <c r="C1778" s="23"/>
      <c r="D1778" s="42"/>
      <c r="E1778" s="23"/>
      <c r="G1778" s="108"/>
      <c r="H1778" s="108"/>
      <c r="I1778" s="108"/>
      <c r="J1778" s="104"/>
      <c r="K1778" s="99"/>
      <c r="L1778" s="99"/>
      <c r="M1778" s="99"/>
      <c r="N1778" s="99"/>
      <c r="O1778" s="99"/>
      <c r="P1778" s="99"/>
      <c r="Q1778" s="99"/>
      <c r="R1778" s="99"/>
      <c r="S1778" s="99"/>
      <c r="AB1778" s="99"/>
      <c r="AC1778" s="99"/>
      <c r="AD1778" s="99"/>
      <c r="AE1778" s="99"/>
      <c r="AF1778" s="99"/>
      <c r="AG1778" s="99"/>
      <c r="AH1778" s="99"/>
      <c r="AI1778" s="99"/>
      <c r="AJ1778" s="99"/>
      <c r="AK1778" s="99"/>
      <c r="AL1778" s="99"/>
      <c r="AM1778" s="99"/>
      <c r="AN1778" s="99"/>
      <c r="AO1778" s="99"/>
      <c r="AP1778" s="99"/>
      <c r="AQ1778" s="99"/>
      <c r="AR1778" s="99"/>
      <c r="AS1778" s="99"/>
      <c r="AT1778" s="99"/>
      <c r="AU1778" s="99"/>
      <c r="AV1778" s="99"/>
      <c r="AW1778" s="99"/>
      <c r="AX1778" s="99"/>
      <c r="AY1778" s="99"/>
      <c r="AZ1778" s="99"/>
      <c r="BA1778" s="99"/>
      <c r="BB1778" s="99"/>
      <c r="BC1778" s="99"/>
      <c r="BD1778" s="99"/>
      <c r="BE1778" s="99"/>
      <c r="BF1778" s="99"/>
    </row>
    <row r="1779" spans="1:58" x14ac:dyDescent="0.25">
      <c r="A1779" s="24"/>
      <c r="B1779" s="24"/>
      <c r="C1779" s="23"/>
      <c r="D1779" s="42"/>
      <c r="E1779" s="23"/>
      <c r="G1779" s="108"/>
      <c r="H1779" s="108"/>
      <c r="I1779" s="108"/>
      <c r="J1779" s="104"/>
      <c r="K1779" s="99"/>
      <c r="L1779" s="99"/>
      <c r="M1779" s="99"/>
      <c r="N1779" s="99"/>
      <c r="O1779" s="99"/>
      <c r="P1779" s="99"/>
      <c r="Q1779" s="99"/>
      <c r="R1779" s="99"/>
      <c r="S1779" s="99"/>
      <c r="AB1779" s="99"/>
      <c r="AC1779" s="99"/>
      <c r="AD1779" s="99"/>
      <c r="AE1779" s="99"/>
      <c r="AF1779" s="99"/>
      <c r="AG1779" s="99"/>
      <c r="AH1779" s="99"/>
      <c r="AI1779" s="99"/>
      <c r="AJ1779" s="99"/>
      <c r="AK1779" s="99"/>
      <c r="AL1779" s="99"/>
      <c r="AM1779" s="99"/>
      <c r="AN1779" s="99"/>
      <c r="AO1779" s="99"/>
      <c r="AP1779" s="99"/>
      <c r="AQ1779" s="99"/>
      <c r="AR1779" s="99"/>
      <c r="AS1779" s="99"/>
      <c r="AT1779" s="99"/>
      <c r="AU1779" s="99"/>
      <c r="AV1779" s="99"/>
      <c r="AW1779" s="99"/>
      <c r="AX1779" s="99"/>
      <c r="AY1779" s="99"/>
      <c r="AZ1779" s="99"/>
      <c r="BA1779" s="99"/>
      <c r="BB1779" s="99"/>
      <c r="BC1779" s="99"/>
      <c r="BD1779" s="99"/>
      <c r="BE1779" s="99"/>
      <c r="BF1779" s="99"/>
    </row>
    <row r="1780" spans="1:58" x14ac:dyDescent="0.25">
      <c r="A1780" s="24"/>
      <c r="B1780" s="24"/>
      <c r="C1780" s="23"/>
      <c r="D1780" s="42"/>
      <c r="E1780" s="23"/>
      <c r="G1780" s="108"/>
      <c r="H1780" s="108"/>
      <c r="I1780" s="108"/>
      <c r="J1780" s="104"/>
      <c r="K1780" s="99"/>
      <c r="L1780" s="99"/>
      <c r="M1780" s="99"/>
      <c r="N1780" s="99"/>
      <c r="O1780" s="99"/>
      <c r="P1780" s="99"/>
      <c r="Q1780" s="99"/>
      <c r="R1780" s="99"/>
      <c r="S1780" s="99"/>
      <c r="AB1780" s="99"/>
      <c r="AC1780" s="99"/>
      <c r="AD1780" s="99"/>
      <c r="AE1780" s="99"/>
      <c r="AF1780" s="99"/>
      <c r="AG1780" s="99"/>
      <c r="AH1780" s="99"/>
      <c r="AI1780" s="99"/>
      <c r="AJ1780" s="99"/>
      <c r="AK1780" s="99"/>
      <c r="AL1780" s="99"/>
      <c r="AM1780" s="99"/>
      <c r="AN1780" s="99"/>
      <c r="AO1780" s="99"/>
      <c r="AP1780" s="99"/>
      <c r="AQ1780" s="99"/>
      <c r="AR1780" s="99"/>
      <c r="AS1780" s="99"/>
      <c r="AT1780" s="99"/>
      <c r="AU1780" s="99"/>
      <c r="AV1780" s="99"/>
      <c r="AW1780" s="99"/>
      <c r="AX1780" s="99"/>
      <c r="AY1780" s="99"/>
      <c r="AZ1780" s="99"/>
      <c r="BA1780" s="99"/>
      <c r="BB1780" s="99"/>
      <c r="BC1780" s="99"/>
      <c r="BD1780" s="99"/>
      <c r="BE1780" s="99"/>
      <c r="BF1780" s="99"/>
    </row>
    <row r="1781" spans="1:58" x14ac:dyDescent="0.25">
      <c r="A1781" s="24"/>
      <c r="B1781" s="24"/>
      <c r="C1781" s="23"/>
      <c r="D1781" s="42"/>
      <c r="E1781" s="23"/>
      <c r="G1781" s="108"/>
      <c r="H1781" s="108"/>
      <c r="I1781" s="108"/>
      <c r="J1781" s="104"/>
      <c r="K1781" s="99"/>
      <c r="L1781" s="99"/>
      <c r="M1781" s="99"/>
      <c r="N1781" s="99"/>
      <c r="O1781" s="99"/>
      <c r="P1781" s="99"/>
      <c r="Q1781" s="99"/>
      <c r="R1781" s="99"/>
      <c r="S1781" s="99"/>
      <c r="AB1781" s="99"/>
      <c r="AC1781" s="99"/>
      <c r="AD1781" s="99"/>
      <c r="AE1781" s="99"/>
      <c r="AF1781" s="99"/>
      <c r="AG1781" s="99"/>
      <c r="AH1781" s="99"/>
      <c r="AI1781" s="99"/>
      <c r="AJ1781" s="99"/>
      <c r="AK1781" s="99"/>
      <c r="AL1781" s="99"/>
      <c r="AM1781" s="99"/>
      <c r="AN1781" s="99"/>
      <c r="AO1781" s="99"/>
      <c r="AP1781" s="99"/>
      <c r="AQ1781" s="99"/>
      <c r="AR1781" s="99"/>
      <c r="AS1781" s="99"/>
      <c r="AT1781" s="99"/>
      <c r="AU1781" s="99"/>
      <c r="AV1781" s="99"/>
      <c r="AW1781" s="99"/>
      <c r="AX1781" s="99"/>
      <c r="AY1781" s="99"/>
      <c r="AZ1781" s="99"/>
      <c r="BA1781" s="99"/>
      <c r="BB1781" s="99"/>
      <c r="BC1781" s="99"/>
      <c r="BD1781" s="99"/>
      <c r="BE1781" s="99"/>
      <c r="BF1781" s="99"/>
    </row>
    <row r="1782" spans="1:58" x14ac:dyDescent="0.25">
      <c r="A1782" s="24"/>
      <c r="B1782" s="24"/>
      <c r="C1782" s="23"/>
      <c r="D1782" s="42"/>
      <c r="E1782" s="23"/>
      <c r="G1782" s="108"/>
      <c r="H1782" s="108"/>
      <c r="I1782" s="108"/>
      <c r="J1782" s="104"/>
      <c r="K1782" s="99"/>
      <c r="L1782" s="99"/>
      <c r="M1782" s="99"/>
      <c r="N1782" s="99"/>
      <c r="O1782" s="99"/>
      <c r="P1782" s="99"/>
      <c r="Q1782" s="99"/>
      <c r="R1782" s="99"/>
      <c r="S1782" s="99"/>
      <c r="AB1782" s="99"/>
      <c r="AC1782" s="99"/>
      <c r="AD1782" s="99"/>
      <c r="AE1782" s="99"/>
      <c r="AF1782" s="99"/>
      <c r="AG1782" s="99"/>
      <c r="AH1782" s="99"/>
      <c r="AI1782" s="99"/>
      <c r="AJ1782" s="99"/>
      <c r="AK1782" s="99"/>
      <c r="AL1782" s="99"/>
      <c r="AM1782" s="99"/>
      <c r="AN1782" s="99"/>
      <c r="AO1782" s="99"/>
      <c r="AP1782" s="99"/>
      <c r="AQ1782" s="99"/>
      <c r="AR1782" s="99"/>
      <c r="AS1782" s="99"/>
      <c r="AT1782" s="99"/>
      <c r="AU1782" s="99"/>
      <c r="AV1782" s="99"/>
      <c r="AW1782" s="99"/>
      <c r="AX1782" s="99"/>
      <c r="AY1782" s="99"/>
      <c r="AZ1782" s="99"/>
      <c r="BA1782" s="99"/>
      <c r="BB1782" s="99"/>
      <c r="BC1782" s="99"/>
      <c r="BD1782" s="99"/>
      <c r="BE1782" s="99"/>
      <c r="BF1782" s="99"/>
    </row>
    <row r="1783" spans="1:58" x14ac:dyDescent="0.25">
      <c r="A1783" s="24"/>
      <c r="B1783" s="24"/>
      <c r="C1783" s="23"/>
      <c r="D1783" s="42"/>
      <c r="E1783" s="23"/>
      <c r="G1783" s="108"/>
      <c r="H1783" s="108"/>
      <c r="I1783" s="108"/>
      <c r="J1783" s="104"/>
      <c r="K1783" s="99"/>
      <c r="L1783" s="99"/>
      <c r="M1783" s="99"/>
      <c r="N1783" s="99"/>
      <c r="O1783" s="99"/>
      <c r="P1783" s="99"/>
      <c r="Q1783" s="99"/>
      <c r="R1783" s="99"/>
      <c r="S1783" s="99"/>
      <c r="AB1783" s="99"/>
      <c r="AC1783" s="99"/>
      <c r="AD1783" s="99"/>
      <c r="AE1783" s="99"/>
      <c r="AF1783" s="99"/>
      <c r="AG1783" s="99"/>
      <c r="AH1783" s="99"/>
      <c r="AI1783" s="99"/>
      <c r="AJ1783" s="99"/>
      <c r="AK1783" s="99"/>
      <c r="AL1783" s="99"/>
      <c r="AM1783" s="99"/>
      <c r="AN1783" s="99"/>
      <c r="AO1783" s="99"/>
      <c r="AP1783" s="99"/>
      <c r="AQ1783" s="99"/>
      <c r="AR1783" s="99"/>
      <c r="AS1783" s="99"/>
      <c r="AT1783" s="99"/>
      <c r="AU1783" s="99"/>
      <c r="AV1783" s="99"/>
      <c r="AW1783" s="99"/>
      <c r="AX1783" s="99"/>
      <c r="AY1783" s="99"/>
      <c r="AZ1783" s="99"/>
      <c r="BA1783" s="99"/>
      <c r="BB1783" s="99"/>
      <c r="BC1783" s="99"/>
      <c r="BD1783" s="99"/>
      <c r="BE1783" s="99"/>
      <c r="BF1783" s="99"/>
    </row>
    <row r="1784" spans="1:58" x14ac:dyDescent="0.25">
      <c r="A1784" s="24"/>
      <c r="B1784" s="24"/>
      <c r="C1784" s="23"/>
      <c r="D1784" s="42"/>
      <c r="E1784" s="23"/>
      <c r="G1784" s="108"/>
      <c r="H1784" s="108"/>
      <c r="I1784" s="108"/>
      <c r="J1784" s="104"/>
      <c r="K1784" s="99"/>
      <c r="L1784" s="99"/>
      <c r="M1784" s="99"/>
      <c r="N1784" s="99"/>
      <c r="O1784" s="99"/>
      <c r="P1784" s="99"/>
      <c r="Q1784" s="99"/>
      <c r="R1784" s="99"/>
      <c r="S1784" s="99"/>
      <c r="AB1784" s="99"/>
      <c r="AC1784" s="99"/>
      <c r="AD1784" s="99"/>
      <c r="AE1784" s="99"/>
      <c r="AF1784" s="99"/>
      <c r="AG1784" s="99"/>
      <c r="AH1784" s="99"/>
      <c r="AI1784" s="99"/>
      <c r="AJ1784" s="99"/>
      <c r="AK1784" s="99"/>
      <c r="AL1784" s="99"/>
      <c r="AM1784" s="99"/>
      <c r="AN1784" s="99"/>
      <c r="AO1784" s="99"/>
      <c r="AP1784" s="99"/>
      <c r="AQ1784" s="99"/>
      <c r="AR1784" s="99"/>
      <c r="AS1784" s="99"/>
      <c r="AT1784" s="99"/>
      <c r="AU1784" s="99"/>
      <c r="AV1784" s="99"/>
      <c r="AW1784" s="99"/>
      <c r="AX1784" s="99"/>
      <c r="AY1784" s="99"/>
      <c r="AZ1784" s="99"/>
      <c r="BA1784" s="99"/>
      <c r="BB1784" s="99"/>
      <c r="BC1784" s="99"/>
      <c r="BD1784" s="99"/>
      <c r="BE1784" s="99"/>
      <c r="BF1784" s="99"/>
    </row>
    <row r="1785" spans="1:58" x14ac:dyDescent="0.25">
      <c r="A1785" s="24"/>
      <c r="B1785" s="24"/>
      <c r="C1785" s="23"/>
      <c r="D1785" s="42"/>
      <c r="E1785" s="23"/>
      <c r="G1785" s="108"/>
      <c r="H1785" s="108"/>
      <c r="I1785" s="108"/>
      <c r="J1785" s="104"/>
      <c r="K1785" s="99"/>
      <c r="L1785" s="99"/>
      <c r="M1785" s="99"/>
      <c r="N1785" s="99"/>
      <c r="O1785" s="99"/>
      <c r="P1785" s="99"/>
      <c r="Q1785" s="99"/>
      <c r="R1785" s="99"/>
      <c r="S1785" s="99"/>
      <c r="AB1785" s="99"/>
      <c r="AC1785" s="99"/>
      <c r="AD1785" s="99"/>
      <c r="AE1785" s="99"/>
      <c r="AF1785" s="99"/>
      <c r="AG1785" s="99"/>
      <c r="AH1785" s="99"/>
      <c r="AI1785" s="99"/>
      <c r="AJ1785" s="99"/>
      <c r="AK1785" s="99"/>
      <c r="AL1785" s="99"/>
      <c r="AM1785" s="99"/>
      <c r="AN1785" s="99"/>
      <c r="AO1785" s="99"/>
      <c r="AP1785" s="99"/>
      <c r="AQ1785" s="99"/>
      <c r="AR1785" s="99"/>
      <c r="AS1785" s="99"/>
      <c r="AT1785" s="99"/>
      <c r="AU1785" s="99"/>
      <c r="AV1785" s="99"/>
      <c r="AW1785" s="99"/>
      <c r="AX1785" s="99"/>
      <c r="AY1785" s="99"/>
      <c r="AZ1785" s="99"/>
      <c r="BA1785" s="99"/>
      <c r="BB1785" s="99"/>
      <c r="BC1785" s="99"/>
      <c r="BD1785" s="99"/>
      <c r="BE1785" s="99"/>
      <c r="BF1785" s="99"/>
    </row>
    <row r="1786" spans="1:58" x14ac:dyDescent="0.25">
      <c r="A1786" s="24"/>
      <c r="B1786" s="24"/>
      <c r="C1786" s="23"/>
      <c r="D1786" s="42"/>
      <c r="E1786" s="23"/>
      <c r="G1786" s="108"/>
      <c r="H1786" s="108"/>
      <c r="I1786" s="108"/>
      <c r="J1786" s="104"/>
      <c r="K1786" s="99"/>
      <c r="L1786" s="99"/>
      <c r="M1786" s="99"/>
      <c r="N1786" s="99"/>
      <c r="O1786" s="99"/>
      <c r="P1786" s="99"/>
      <c r="Q1786" s="99"/>
      <c r="R1786" s="99"/>
      <c r="S1786" s="99"/>
      <c r="AB1786" s="99"/>
      <c r="AC1786" s="99"/>
      <c r="AD1786" s="99"/>
      <c r="AE1786" s="99"/>
      <c r="AF1786" s="99"/>
      <c r="AG1786" s="99"/>
      <c r="AH1786" s="99"/>
      <c r="AI1786" s="99"/>
      <c r="AJ1786" s="99"/>
      <c r="AK1786" s="99"/>
      <c r="AL1786" s="99"/>
      <c r="AM1786" s="99"/>
      <c r="AN1786" s="99"/>
      <c r="AO1786" s="99"/>
      <c r="AP1786" s="99"/>
      <c r="AQ1786" s="99"/>
      <c r="AR1786" s="99"/>
      <c r="AS1786" s="99"/>
      <c r="AT1786" s="99"/>
      <c r="AU1786" s="99"/>
      <c r="AV1786" s="99"/>
      <c r="AW1786" s="99"/>
      <c r="AX1786" s="99"/>
      <c r="AY1786" s="99"/>
      <c r="AZ1786" s="99"/>
      <c r="BA1786" s="99"/>
      <c r="BB1786" s="99"/>
      <c r="BC1786" s="99"/>
      <c r="BD1786" s="99"/>
      <c r="BE1786" s="99"/>
      <c r="BF1786" s="99"/>
    </row>
    <row r="1787" spans="1:58" x14ac:dyDescent="0.25">
      <c r="A1787" s="24"/>
      <c r="B1787" s="24"/>
      <c r="C1787" s="23"/>
      <c r="D1787" s="42"/>
      <c r="E1787" s="23"/>
      <c r="G1787" s="108"/>
      <c r="H1787" s="108"/>
      <c r="I1787" s="108"/>
      <c r="J1787" s="104"/>
      <c r="K1787" s="99"/>
      <c r="L1787" s="99"/>
      <c r="M1787" s="99"/>
      <c r="N1787" s="99"/>
      <c r="O1787" s="99"/>
      <c r="P1787" s="99"/>
      <c r="Q1787" s="99"/>
      <c r="R1787" s="99"/>
      <c r="S1787" s="99"/>
      <c r="AB1787" s="99"/>
      <c r="AC1787" s="99"/>
      <c r="AD1787" s="99"/>
      <c r="AE1787" s="99"/>
      <c r="AF1787" s="99"/>
      <c r="AG1787" s="99"/>
      <c r="AH1787" s="99"/>
      <c r="AI1787" s="99"/>
      <c r="AJ1787" s="99"/>
      <c r="AK1787" s="99"/>
      <c r="AL1787" s="99"/>
      <c r="AM1787" s="99"/>
      <c r="AN1787" s="99"/>
      <c r="AO1787" s="99"/>
      <c r="AP1787" s="99"/>
      <c r="AQ1787" s="99"/>
      <c r="AR1787" s="99"/>
      <c r="AS1787" s="99"/>
      <c r="AT1787" s="99"/>
      <c r="AU1787" s="99"/>
      <c r="AV1787" s="99"/>
      <c r="AW1787" s="99"/>
      <c r="AX1787" s="99"/>
      <c r="AY1787" s="99"/>
      <c r="AZ1787" s="99"/>
      <c r="BA1787" s="99"/>
      <c r="BB1787" s="99"/>
      <c r="BC1787" s="99"/>
      <c r="BD1787" s="99"/>
      <c r="BE1787" s="99"/>
      <c r="BF1787" s="99"/>
    </row>
    <row r="1788" spans="1:58" x14ac:dyDescent="0.25">
      <c r="A1788" s="24"/>
      <c r="B1788" s="24"/>
      <c r="C1788" s="23"/>
      <c r="D1788" s="42"/>
      <c r="E1788" s="23"/>
      <c r="G1788" s="108"/>
      <c r="H1788" s="108"/>
      <c r="I1788" s="108"/>
      <c r="J1788" s="104"/>
      <c r="K1788" s="99"/>
      <c r="L1788" s="99"/>
      <c r="M1788" s="99"/>
      <c r="N1788" s="99"/>
      <c r="O1788" s="99"/>
      <c r="P1788" s="99"/>
      <c r="Q1788" s="99"/>
      <c r="R1788" s="99"/>
      <c r="S1788" s="99"/>
      <c r="AB1788" s="99"/>
      <c r="AC1788" s="99"/>
      <c r="AD1788" s="99"/>
      <c r="AE1788" s="99"/>
      <c r="AF1788" s="99"/>
      <c r="AG1788" s="99"/>
      <c r="AH1788" s="99"/>
      <c r="AI1788" s="99"/>
      <c r="AJ1788" s="99"/>
      <c r="AK1788" s="99"/>
      <c r="AL1788" s="99"/>
      <c r="AM1788" s="99"/>
      <c r="AN1788" s="99"/>
      <c r="AO1788" s="99"/>
      <c r="AP1788" s="99"/>
      <c r="AQ1788" s="99"/>
      <c r="AR1788" s="99"/>
      <c r="AS1788" s="99"/>
      <c r="AT1788" s="99"/>
      <c r="AU1788" s="99"/>
      <c r="AV1788" s="99"/>
      <c r="AW1788" s="99"/>
      <c r="AX1788" s="99"/>
      <c r="AY1788" s="99"/>
      <c r="AZ1788" s="99"/>
      <c r="BA1788" s="99"/>
      <c r="BB1788" s="99"/>
      <c r="BC1788" s="99"/>
      <c r="BD1788" s="99"/>
      <c r="BE1788" s="99"/>
      <c r="BF1788" s="99"/>
    </row>
    <row r="1789" spans="1:58" x14ac:dyDescent="0.25">
      <c r="A1789" s="24"/>
      <c r="B1789" s="24"/>
      <c r="C1789" s="23"/>
      <c r="D1789" s="42"/>
      <c r="E1789" s="23"/>
      <c r="G1789" s="108"/>
      <c r="H1789" s="108"/>
      <c r="I1789" s="108"/>
      <c r="J1789" s="104"/>
      <c r="K1789" s="99"/>
      <c r="L1789" s="99"/>
      <c r="M1789" s="99"/>
      <c r="N1789" s="99"/>
      <c r="O1789" s="99"/>
      <c r="P1789" s="99"/>
      <c r="Q1789" s="99"/>
      <c r="R1789" s="99"/>
      <c r="S1789" s="99"/>
      <c r="AB1789" s="99"/>
      <c r="AC1789" s="99"/>
      <c r="AD1789" s="99"/>
      <c r="AE1789" s="99"/>
      <c r="AF1789" s="99"/>
      <c r="AG1789" s="99"/>
      <c r="AH1789" s="99"/>
      <c r="AI1789" s="99"/>
      <c r="AJ1789" s="99"/>
      <c r="AK1789" s="99"/>
      <c r="AL1789" s="99"/>
      <c r="AM1789" s="99"/>
      <c r="AN1789" s="99"/>
      <c r="AO1789" s="99"/>
      <c r="AP1789" s="99"/>
      <c r="AQ1789" s="99"/>
      <c r="AR1789" s="99"/>
      <c r="AS1789" s="99"/>
      <c r="AT1789" s="99"/>
      <c r="AU1789" s="99"/>
      <c r="AV1789" s="99"/>
      <c r="AW1789" s="99"/>
      <c r="AX1789" s="99"/>
      <c r="AY1789" s="99"/>
      <c r="AZ1789" s="99"/>
      <c r="BA1789" s="99"/>
      <c r="BB1789" s="99"/>
      <c r="BC1789" s="99"/>
      <c r="BD1789" s="99"/>
      <c r="BE1789" s="99"/>
      <c r="BF1789" s="99"/>
    </row>
    <row r="1790" spans="1:58" x14ac:dyDescent="0.25">
      <c r="A1790" s="24"/>
      <c r="B1790" s="24"/>
      <c r="C1790" s="23"/>
      <c r="D1790" s="42"/>
      <c r="E1790" s="23"/>
      <c r="G1790" s="108"/>
      <c r="H1790" s="108"/>
      <c r="I1790" s="108"/>
      <c r="J1790" s="104"/>
      <c r="K1790" s="99"/>
      <c r="L1790" s="99"/>
      <c r="M1790" s="99"/>
      <c r="N1790" s="99"/>
      <c r="O1790" s="99"/>
      <c r="P1790" s="99"/>
      <c r="Q1790" s="99"/>
      <c r="R1790" s="99"/>
      <c r="S1790" s="99"/>
      <c r="AB1790" s="99"/>
      <c r="AC1790" s="99"/>
      <c r="AD1790" s="99"/>
      <c r="AE1790" s="99"/>
      <c r="AF1790" s="99"/>
      <c r="AG1790" s="99"/>
      <c r="AH1790" s="99"/>
      <c r="AI1790" s="99"/>
      <c r="AJ1790" s="99"/>
      <c r="AK1790" s="99"/>
      <c r="AL1790" s="99"/>
      <c r="AM1790" s="99"/>
      <c r="AN1790" s="99"/>
      <c r="AO1790" s="99"/>
      <c r="AP1790" s="99"/>
      <c r="AQ1790" s="99"/>
      <c r="AR1790" s="99"/>
      <c r="AS1790" s="99"/>
      <c r="AT1790" s="99"/>
      <c r="AU1790" s="99"/>
      <c r="AV1790" s="99"/>
      <c r="AW1790" s="99"/>
      <c r="AX1790" s="99"/>
      <c r="AY1790" s="99"/>
      <c r="AZ1790" s="99"/>
      <c r="BA1790" s="99"/>
      <c r="BB1790" s="99"/>
      <c r="BC1790" s="99"/>
      <c r="BD1790" s="99"/>
      <c r="BE1790" s="99"/>
      <c r="BF1790" s="99"/>
    </row>
    <row r="1791" spans="1:58" x14ac:dyDescent="0.25">
      <c r="A1791" s="24"/>
      <c r="B1791" s="24"/>
      <c r="C1791" s="23"/>
      <c r="D1791" s="42"/>
      <c r="E1791" s="23"/>
      <c r="G1791" s="108"/>
      <c r="H1791" s="108"/>
      <c r="I1791" s="108"/>
      <c r="J1791" s="104"/>
      <c r="K1791" s="99"/>
      <c r="L1791" s="99"/>
      <c r="M1791" s="99"/>
      <c r="N1791" s="99"/>
      <c r="O1791" s="99"/>
      <c r="P1791" s="99"/>
      <c r="Q1791" s="99"/>
      <c r="R1791" s="99"/>
      <c r="S1791" s="99"/>
      <c r="AB1791" s="99"/>
      <c r="AC1791" s="99"/>
      <c r="AD1791" s="99"/>
      <c r="AE1791" s="99"/>
      <c r="AF1791" s="99"/>
      <c r="AG1791" s="99"/>
      <c r="AH1791" s="99"/>
      <c r="AI1791" s="99"/>
      <c r="AJ1791" s="99"/>
      <c r="AK1791" s="99"/>
      <c r="AL1791" s="99"/>
      <c r="AM1791" s="99"/>
      <c r="AN1791" s="99"/>
      <c r="AO1791" s="99"/>
      <c r="AP1791" s="99"/>
      <c r="AQ1791" s="99"/>
      <c r="AR1791" s="99"/>
      <c r="AS1791" s="99"/>
      <c r="AT1791" s="99"/>
      <c r="AU1791" s="99"/>
      <c r="AV1791" s="99"/>
      <c r="AW1791" s="99"/>
      <c r="AX1791" s="99"/>
      <c r="AY1791" s="99"/>
      <c r="AZ1791" s="99"/>
      <c r="BA1791" s="99"/>
      <c r="BB1791" s="99"/>
      <c r="BC1791" s="99"/>
      <c r="BD1791" s="99"/>
      <c r="BE1791" s="99"/>
      <c r="BF1791" s="99"/>
    </row>
    <row r="1792" spans="1:58" x14ac:dyDescent="0.25">
      <c r="A1792" s="24"/>
      <c r="B1792" s="24"/>
      <c r="C1792" s="23"/>
      <c r="D1792" s="42"/>
      <c r="E1792" s="23"/>
      <c r="G1792" s="108"/>
      <c r="H1792" s="108"/>
      <c r="I1792" s="108"/>
      <c r="J1792" s="104"/>
      <c r="K1792" s="99"/>
      <c r="L1792" s="99"/>
      <c r="M1792" s="99"/>
      <c r="N1792" s="99"/>
      <c r="O1792" s="99"/>
      <c r="P1792" s="99"/>
      <c r="Q1792" s="99"/>
      <c r="R1792" s="99"/>
      <c r="S1792" s="99"/>
      <c r="AB1792" s="99"/>
      <c r="AC1792" s="99"/>
      <c r="AD1792" s="99"/>
      <c r="AE1792" s="99"/>
      <c r="AF1792" s="99"/>
      <c r="AG1792" s="99"/>
      <c r="AH1792" s="99"/>
      <c r="AI1792" s="99"/>
      <c r="AJ1792" s="99"/>
      <c r="AK1792" s="99"/>
      <c r="AL1792" s="99"/>
      <c r="AM1792" s="99"/>
      <c r="AN1792" s="99"/>
      <c r="AO1792" s="99"/>
      <c r="AP1792" s="99"/>
      <c r="AQ1792" s="99"/>
      <c r="AR1792" s="99"/>
      <c r="AS1792" s="99"/>
      <c r="AT1792" s="99"/>
      <c r="AU1792" s="99"/>
      <c r="AV1792" s="99"/>
      <c r="AW1792" s="99"/>
      <c r="AX1792" s="99"/>
      <c r="AY1792" s="99"/>
      <c r="AZ1792" s="99"/>
      <c r="BA1792" s="99"/>
      <c r="BB1792" s="99"/>
      <c r="BC1792" s="99"/>
      <c r="BD1792" s="99"/>
      <c r="BE1792" s="99"/>
      <c r="BF1792" s="99"/>
    </row>
    <row r="1793" spans="1:58" x14ac:dyDescent="0.25">
      <c r="A1793" s="24"/>
      <c r="B1793" s="24"/>
      <c r="C1793" s="23"/>
      <c r="D1793" s="42"/>
      <c r="E1793" s="23"/>
      <c r="G1793" s="108"/>
      <c r="H1793" s="108"/>
      <c r="I1793" s="108"/>
      <c r="J1793" s="104"/>
      <c r="K1793" s="99"/>
      <c r="L1793" s="99"/>
      <c r="M1793" s="99"/>
      <c r="N1793" s="99"/>
      <c r="O1793" s="99"/>
      <c r="P1793" s="99"/>
      <c r="Q1793" s="99"/>
      <c r="R1793" s="99"/>
      <c r="S1793" s="99"/>
      <c r="AB1793" s="99"/>
      <c r="AC1793" s="99"/>
      <c r="AD1793" s="99"/>
      <c r="AE1793" s="99"/>
      <c r="AF1793" s="99"/>
      <c r="AG1793" s="99"/>
      <c r="AH1793" s="99"/>
      <c r="AI1793" s="99"/>
      <c r="AJ1793" s="99"/>
      <c r="AK1793" s="99"/>
      <c r="AL1793" s="99"/>
      <c r="AM1793" s="99"/>
      <c r="AN1793" s="99"/>
      <c r="AO1793" s="99"/>
      <c r="AP1793" s="99"/>
      <c r="AQ1793" s="99"/>
      <c r="AR1793" s="99"/>
      <c r="AS1793" s="99"/>
      <c r="AT1793" s="99"/>
      <c r="AU1793" s="99"/>
      <c r="AV1793" s="99"/>
      <c r="AW1793" s="99"/>
      <c r="AX1793" s="99"/>
      <c r="AY1793" s="99"/>
      <c r="AZ1793" s="99"/>
      <c r="BA1793" s="99"/>
      <c r="BB1793" s="99"/>
      <c r="BC1793" s="99"/>
      <c r="BD1793" s="99"/>
      <c r="BE1793" s="99"/>
      <c r="BF1793" s="99"/>
    </row>
    <row r="1794" spans="1:58" x14ac:dyDescent="0.25">
      <c r="A1794" s="24"/>
      <c r="B1794" s="24"/>
      <c r="C1794" s="23"/>
      <c r="D1794" s="42"/>
      <c r="E1794" s="23"/>
      <c r="G1794" s="108"/>
      <c r="H1794" s="108"/>
      <c r="I1794" s="108"/>
      <c r="J1794" s="104"/>
      <c r="K1794" s="99"/>
      <c r="L1794" s="99"/>
      <c r="M1794" s="99"/>
      <c r="N1794" s="99"/>
      <c r="O1794" s="99"/>
      <c r="P1794" s="99"/>
      <c r="Q1794" s="99"/>
      <c r="R1794" s="99"/>
      <c r="S1794" s="99"/>
      <c r="AB1794" s="99"/>
      <c r="AC1794" s="99"/>
      <c r="AD1794" s="99"/>
      <c r="AE1794" s="99"/>
      <c r="AF1794" s="99"/>
      <c r="AG1794" s="99"/>
      <c r="AH1794" s="99"/>
      <c r="AI1794" s="99"/>
      <c r="AJ1794" s="99"/>
      <c r="AK1794" s="99"/>
      <c r="AL1794" s="99"/>
      <c r="AM1794" s="99"/>
      <c r="AN1794" s="99"/>
      <c r="AO1794" s="99"/>
      <c r="AP1794" s="99"/>
      <c r="AQ1794" s="99"/>
      <c r="AR1794" s="99"/>
      <c r="AS1794" s="99"/>
      <c r="AT1794" s="99"/>
      <c r="AU1794" s="99"/>
      <c r="AV1794" s="99"/>
      <c r="AW1794" s="99"/>
      <c r="AX1794" s="99"/>
      <c r="AY1794" s="99"/>
      <c r="AZ1794" s="99"/>
      <c r="BA1794" s="99"/>
      <c r="BB1794" s="99"/>
      <c r="BC1794" s="99"/>
      <c r="BD1794" s="99"/>
      <c r="BE1794" s="99"/>
      <c r="BF1794" s="99"/>
    </row>
    <row r="1795" spans="1:58" x14ac:dyDescent="0.25">
      <c r="A1795" s="24"/>
      <c r="B1795" s="24"/>
      <c r="C1795" s="23"/>
      <c r="D1795" s="42"/>
      <c r="E1795" s="23"/>
      <c r="G1795" s="108"/>
      <c r="H1795" s="108"/>
      <c r="I1795" s="108"/>
      <c r="J1795" s="104"/>
      <c r="K1795" s="99"/>
      <c r="L1795" s="99"/>
      <c r="M1795" s="99"/>
      <c r="N1795" s="99"/>
      <c r="O1795" s="99"/>
      <c r="P1795" s="99"/>
      <c r="Q1795" s="99"/>
      <c r="R1795" s="99"/>
      <c r="S1795" s="99"/>
      <c r="AB1795" s="99"/>
      <c r="AC1795" s="99"/>
      <c r="AD1795" s="99"/>
      <c r="AE1795" s="99"/>
      <c r="AF1795" s="99"/>
      <c r="AG1795" s="99"/>
      <c r="AH1795" s="99"/>
      <c r="AI1795" s="99"/>
      <c r="AJ1795" s="99"/>
      <c r="AK1795" s="99"/>
      <c r="AL1795" s="99"/>
      <c r="AM1795" s="99"/>
      <c r="AN1795" s="99"/>
      <c r="AO1795" s="99"/>
      <c r="AP1795" s="99"/>
      <c r="AQ1795" s="99"/>
      <c r="AR1795" s="99"/>
      <c r="AS1795" s="99"/>
      <c r="AT1795" s="99"/>
      <c r="AU1795" s="99"/>
      <c r="AV1795" s="99"/>
      <c r="AW1795" s="99"/>
      <c r="AX1795" s="99"/>
      <c r="AY1795" s="99"/>
      <c r="AZ1795" s="99"/>
      <c r="BA1795" s="99"/>
      <c r="BB1795" s="99"/>
      <c r="BC1795" s="99"/>
      <c r="BD1795" s="99"/>
      <c r="BE1795" s="99"/>
      <c r="BF1795" s="99"/>
    </row>
    <row r="1796" spans="1:58" x14ac:dyDescent="0.25">
      <c r="A1796" s="24"/>
      <c r="B1796" s="24"/>
      <c r="C1796" s="23"/>
      <c r="D1796" s="42"/>
      <c r="E1796" s="23"/>
      <c r="G1796" s="108"/>
      <c r="H1796" s="108"/>
      <c r="I1796" s="108"/>
      <c r="J1796" s="104"/>
      <c r="K1796" s="99"/>
      <c r="L1796" s="99"/>
      <c r="M1796" s="99"/>
      <c r="N1796" s="99"/>
      <c r="O1796" s="99"/>
      <c r="P1796" s="99"/>
      <c r="Q1796" s="99"/>
      <c r="R1796" s="99"/>
      <c r="S1796" s="99"/>
      <c r="AB1796" s="99"/>
      <c r="AC1796" s="99"/>
      <c r="AD1796" s="99"/>
      <c r="AE1796" s="99"/>
      <c r="AF1796" s="99"/>
      <c r="AG1796" s="99"/>
      <c r="AH1796" s="99"/>
      <c r="AI1796" s="99"/>
      <c r="AJ1796" s="99"/>
      <c r="AK1796" s="99"/>
      <c r="AL1796" s="99"/>
      <c r="AM1796" s="99"/>
      <c r="AN1796" s="99"/>
      <c r="AO1796" s="99"/>
      <c r="AP1796" s="99"/>
      <c r="AQ1796" s="99"/>
      <c r="AR1796" s="99"/>
      <c r="AS1796" s="99"/>
      <c r="AT1796" s="99"/>
      <c r="AU1796" s="99"/>
      <c r="AV1796" s="99"/>
      <c r="AW1796" s="99"/>
      <c r="AX1796" s="99"/>
      <c r="AY1796" s="99"/>
      <c r="AZ1796" s="99"/>
      <c r="BA1796" s="99"/>
      <c r="BB1796" s="99"/>
      <c r="BC1796" s="99"/>
      <c r="BD1796" s="99"/>
      <c r="BE1796" s="99"/>
      <c r="BF1796" s="99"/>
    </row>
    <row r="1797" spans="1:58" x14ac:dyDescent="0.25">
      <c r="A1797" s="24"/>
      <c r="B1797" s="24"/>
      <c r="C1797" s="23"/>
      <c r="D1797" s="42"/>
      <c r="E1797" s="23"/>
      <c r="G1797" s="108"/>
      <c r="H1797" s="108"/>
      <c r="I1797" s="108"/>
      <c r="J1797" s="104"/>
      <c r="K1797" s="99"/>
      <c r="L1797" s="99"/>
      <c r="M1797" s="99"/>
      <c r="N1797" s="99"/>
      <c r="O1797" s="99"/>
      <c r="P1797" s="99"/>
      <c r="Q1797" s="99"/>
      <c r="R1797" s="99"/>
      <c r="S1797" s="99"/>
      <c r="AB1797" s="99"/>
      <c r="AC1797" s="99"/>
      <c r="AD1797" s="99"/>
      <c r="AE1797" s="99"/>
      <c r="AF1797" s="99"/>
      <c r="AG1797" s="99"/>
      <c r="AH1797" s="99"/>
      <c r="AI1797" s="99"/>
      <c r="AJ1797" s="99"/>
      <c r="AK1797" s="99"/>
      <c r="AL1797" s="99"/>
      <c r="AM1797" s="99"/>
      <c r="AN1797" s="99"/>
      <c r="AO1797" s="99"/>
      <c r="AP1797" s="99"/>
      <c r="AQ1797" s="99"/>
      <c r="AR1797" s="99"/>
      <c r="AS1797" s="99"/>
      <c r="AT1797" s="99"/>
      <c r="AU1797" s="99"/>
      <c r="AV1797" s="99"/>
      <c r="AW1797" s="99"/>
      <c r="AX1797" s="99"/>
      <c r="AY1797" s="99"/>
      <c r="AZ1797" s="99"/>
      <c r="BA1797" s="99"/>
      <c r="BB1797" s="99"/>
      <c r="BC1797" s="99"/>
      <c r="BD1797" s="99"/>
      <c r="BE1797" s="99"/>
      <c r="BF1797" s="99"/>
    </row>
    <row r="1798" spans="1:58" x14ac:dyDescent="0.25">
      <c r="A1798" s="24"/>
      <c r="B1798" s="24"/>
      <c r="C1798" s="23"/>
      <c r="D1798" s="42"/>
      <c r="E1798" s="23"/>
      <c r="G1798" s="108"/>
      <c r="H1798" s="108"/>
      <c r="I1798" s="108"/>
      <c r="J1798" s="104"/>
      <c r="K1798" s="99"/>
      <c r="L1798" s="99"/>
      <c r="M1798" s="99"/>
      <c r="N1798" s="99"/>
      <c r="O1798" s="99"/>
      <c r="P1798" s="99"/>
      <c r="Q1798" s="99"/>
      <c r="R1798" s="99"/>
      <c r="S1798" s="99"/>
      <c r="AB1798" s="99"/>
      <c r="AC1798" s="99"/>
      <c r="AD1798" s="99"/>
      <c r="AE1798" s="99"/>
      <c r="AF1798" s="99"/>
      <c r="AG1798" s="99"/>
      <c r="AH1798" s="99"/>
      <c r="AI1798" s="99"/>
      <c r="AJ1798" s="99"/>
      <c r="AK1798" s="99"/>
      <c r="AL1798" s="99"/>
      <c r="AM1798" s="99"/>
      <c r="AN1798" s="99"/>
      <c r="AO1798" s="99"/>
      <c r="AP1798" s="99"/>
      <c r="AQ1798" s="99"/>
      <c r="AR1798" s="99"/>
      <c r="AS1798" s="99"/>
      <c r="AT1798" s="99"/>
      <c r="AU1798" s="99"/>
      <c r="AV1798" s="99"/>
      <c r="AW1798" s="99"/>
      <c r="AX1798" s="99"/>
      <c r="AY1798" s="99"/>
      <c r="AZ1798" s="99"/>
      <c r="BA1798" s="99"/>
      <c r="BB1798" s="99"/>
      <c r="BC1798" s="99"/>
      <c r="BD1798" s="99"/>
      <c r="BE1798" s="99"/>
      <c r="BF1798" s="99"/>
    </row>
    <row r="1799" spans="1:58" x14ac:dyDescent="0.25">
      <c r="A1799" s="24"/>
      <c r="B1799" s="24"/>
      <c r="C1799" s="23"/>
      <c r="D1799" s="42"/>
      <c r="E1799" s="23"/>
      <c r="G1799" s="108"/>
      <c r="H1799" s="108"/>
      <c r="I1799" s="108"/>
      <c r="J1799" s="104"/>
      <c r="K1799" s="99"/>
      <c r="L1799" s="99"/>
      <c r="M1799" s="99"/>
      <c r="N1799" s="99"/>
      <c r="O1799" s="99"/>
      <c r="P1799" s="99"/>
      <c r="Q1799" s="99"/>
      <c r="R1799" s="99"/>
      <c r="S1799" s="99"/>
      <c r="AB1799" s="99"/>
      <c r="AC1799" s="99"/>
      <c r="AD1799" s="99"/>
      <c r="AE1799" s="99"/>
      <c r="AF1799" s="99"/>
      <c r="AG1799" s="99"/>
      <c r="AH1799" s="99"/>
      <c r="AI1799" s="99"/>
      <c r="AJ1799" s="99"/>
      <c r="AK1799" s="99"/>
      <c r="AL1799" s="99"/>
      <c r="AM1799" s="99"/>
      <c r="AN1799" s="99"/>
      <c r="AO1799" s="99"/>
      <c r="AP1799" s="99"/>
      <c r="AQ1799" s="99"/>
      <c r="AR1799" s="99"/>
      <c r="AS1799" s="99"/>
      <c r="AT1799" s="99"/>
      <c r="AU1799" s="99"/>
      <c r="AV1799" s="99"/>
      <c r="AW1799" s="99"/>
      <c r="AX1799" s="99"/>
      <c r="AY1799" s="99"/>
      <c r="AZ1799" s="99"/>
      <c r="BA1799" s="99"/>
      <c r="BB1799" s="99"/>
      <c r="BC1799" s="99"/>
      <c r="BD1799" s="99"/>
      <c r="BE1799" s="99"/>
      <c r="BF1799" s="99"/>
    </row>
    <row r="1800" spans="1:58" x14ac:dyDescent="0.25">
      <c r="A1800" s="24"/>
      <c r="B1800" s="24"/>
      <c r="C1800" s="23"/>
      <c r="D1800" s="42"/>
      <c r="E1800" s="23"/>
      <c r="G1800" s="108"/>
      <c r="H1800" s="108"/>
      <c r="I1800" s="108"/>
      <c r="J1800" s="104"/>
      <c r="K1800" s="99"/>
      <c r="L1800" s="99"/>
      <c r="M1800" s="99"/>
      <c r="N1800" s="99"/>
      <c r="O1800" s="99"/>
      <c r="P1800" s="99"/>
      <c r="Q1800" s="99"/>
      <c r="R1800" s="99"/>
      <c r="S1800" s="99"/>
      <c r="AB1800" s="99"/>
      <c r="AC1800" s="99"/>
      <c r="AD1800" s="99"/>
      <c r="AE1800" s="99"/>
      <c r="AF1800" s="99"/>
      <c r="AG1800" s="99"/>
      <c r="AH1800" s="99"/>
      <c r="AI1800" s="99"/>
      <c r="AJ1800" s="99"/>
      <c r="AK1800" s="99"/>
      <c r="AL1800" s="99"/>
      <c r="AM1800" s="99"/>
      <c r="AN1800" s="99"/>
      <c r="AO1800" s="99"/>
      <c r="AP1800" s="99"/>
      <c r="AQ1800" s="99"/>
      <c r="AR1800" s="99"/>
      <c r="AS1800" s="99"/>
      <c r="AT1800" s="99"/>
      <c r="AU1800" s="99"/>
      <c r="AV1800" s="99"/>
      <c r="AW1800" s="99"/>
      <c r="AX1800" s="99"/>
      <c r="AY1800" s="99"/>
      <c r="AZ1800" s="99"/>
      <c r="BA1800" s="99"/>
      <c r="BB1800" s="99"/>
      <c r="BC1800" s="99"/>
      <c r="BD1800" s="99"/>
      <c r="BE1800" s="99"/>
      <c r="BF1800" s="99"/>
    </row>
    <row r="1801" spans="1:58" x14ac:dyDescent="0.25">
      <c r="A1801" s="24"/>
      <c r="B1801" s="24"/>
      <c r="C1801" s="23"/>
      <c r="D1801" s="42"/>
      <c r="E1801" s="23"/>
      <c r="G1801" s="108"/>
      <c r="H1801" s="108"/>
      <c r="I1801" s="108"/>
      <c r="J1801" s="104"/>
      <c r="K1801" s="99"/>
      <c r="L1801" s="99"/>
      <c r="M1801" s="99"/>
      <c r="N1801" s="99"/>
      <c r="O1801" s="99"/>
      <c r="P1801" s="99"/>
      <c r="Q1801" s="99"/>
      <c r="R1801" s="99"/>
      <c r="S1801" s="99"/>
      <c r="AB1801" s="99"/>
      <c r="AC1801" s="99"/>
      <c r="AD1801" s="99"/>
      <c r="AE1801" s="99"/>
      <c r="AF1801" s="99"/>
      <c r="AG1801" s="99"/>
      <c r="AH1801" s="99"/>
      <c r="AI1801" s="99"/>
      <c r="AJ1801" s="99"/>
      <c r="AK1801" s="99"/>
      <c r="AL1801" s="99"/>
      <c r="AM1801" s="99"/>
      <c r="AN1801" s="99"/>
      <c r="AO1801" s="99"/>
      <c r="AP1801" s="99"/>
      <c r="AQ1801" s="99"/>
      <c r="AR1801" s="99"/>
      <c r="AS1801" s="99"/>
      <c r="AT1801" s="99"/>
      <c r="AU1801" s="99"/>
      <c r="AV1801" s="99"/>
      <c r="AW1801" s="99"/>
      <c r="AX1801" s="99"/>
      <c r="AY1801" s="99"/>
      <c r="AZ1801" s="99"/>
      <c r="BA1801" s="99"/>
      <c r="BB1801" s="99"/>
      <c r="BC1801" s="99"/>
      <c r="BD1801" s="99"/>
      <c r="BE1801" s="99"/>
      <c r="BF1801" s="99"/>
    </row>
    <row r="1802" spans="1:58" x14ac:dyDescent="0.25">
      <c r="A1802" s="24"/>
      <c r="B1802" s="24"/>
      <c r="C1802" s="23"/>
      <c r="D1802" s="42"/>
      <c r="E1802" s="23"/>
      <c r="G1802" s="108"/>
      <c r="H1802" s="108"/>
      <c r="I1802" s="108"/>
      <c r="J1802" s="104"/>
      <c r="K1802" s="99"/>
      <c r="L1802" s="99"/>
      <c r="M1802" s="99"/>
      <c r="N1802" s="99"/>
      <c r="O1802" s="99"/>
      <c r="P1802" s="99"/>
      <c r="Q1802" s="99"/>
      <c r="R1802" s="99"/>
      <c r="S1802" s="99"/>
      <c r="AB1802" s="99"/>
      <c r="AC1802" s="99"/>
      <c r="AD1802" s="99"/>
      <c r="AE1802" s="99"/>
      <c r="AF1802" s="99"/>
      <c r="AG1802" s="99"/>
      <c r="AH1802" s="99"/>
      <c r="AI1802" s="99"/>
      <c r="AJ1802" s="99"/>
      <c r="AK1802" s="99"/>
      <c r="AL1802" s="99"/>
      <c r="AM1802" s="99"/>
      <c r="AN1802" s="99"/>
      <c r="AO1802" s="99"/>
      <c r="AP1802" s="99"/>
      <c r="AQ1802" s="99"/>
      <c r="AR1802" s="99"/>
      <c r="AS1802" s="99"/>
      <c r="AT1802" s="99"/>
      <c r="AU1802" s="99"/>
      <c r="AV1802" s="99"/>
      <c r="AW1802" s="99"/>
      <c r="AX1802" s="99"/>
      <c r="AY1802" s="99"/>
      <c r="AZ1802" s="99"/>
      <c r="BA1802" s="99"/>
      <c r="BB1802" s="99"/>
      <c r="BC1802" s="99"/>
      <c r="BD1802" s="99"/>
      <c r="BE1802" s="99"/>
      <c r="BF1802" s="99"/>
    </row>
    <row r="1803" spans="1:58" x14ac:dyDescent="0.25">
      <c r="A1803" s="24"/>
      <c r="B1803" s="24"/>
      <c r="C1803" s="23"/>
      <c r="D1803" s="42"/>
      <c r="E1803" s="23"/>
      <c r="G1803" s="108"/>
      <c r="H1803" s="108"/>
      <c r="I1803" s="108"/>
      <c r="J1803" s="104"/>
      <c r="K1803" s="99"/>
      <c r="L1803" s="99"/>
      <c r="M1803" s="99"/>
      <c r="N1803" s="99"/>
      <c r="O1803" s="99"/>
      <c r="P1803" s="99"/>
      <c r="Q1803" s="99"/>
      <c r="R1803" s="99"/>
      <c r="S1803" s="99"/>
      <c r="AB1803" s="99"/>
      <c r="AC1803" s="99"/>
      <c r="AD1803" s="99"/>
      <c r="AE1803" s="99"/>
      <c r="AF1803" s="99"/>
      <c r="AG1803" s="99"/>
      <c r="AH1803" s="99"/>
      <c r="AI1803" s="99"/>
      <c r="AJ1803" s="99"/>
      <c r="AK1803" s="99"/>
      <c r="AL1803" s="99"/>
      <c r="AM1803" s="99"/>
      <c r="AN1803" s="99"/>
      <c r="AO1803" s="99"/>
      <c r="AP1803" s="99"/>
      <c r="AQ1803" s="99"/>
      <c r="AR1803" s="99"/>
      <c r="AS1803" s="99"/>
      <c r="AT1803" s="99"/>
      <c r="AU1803" s="99"/>
      <c r="AV1803" s="99"/>
      <c r="AW1803" s="99"/>
      <c r="AX1803" s="99"/>
      <c r="AY1803" s="99"/>
      <c r="AZ1803" s="99"/>
      <c r="BA1803" s="99"/>
      <c r="BB1803" s="99"/>
      <c r="BC1803" s="99"/>
      <c r="BD1803" s="99"/>
      <c r="BE1803" s="99"/>
      <c r="BF1803" s="99"/>
    </row>
    <row r="1804" spans="1:58" x14ac:dyDescent="0.25">
      <c r="A1804" s="24"/>
      <c r="B1804" s="24"/>
      <c r="C1804" s="23"/>
      <c r="D1804" s="42"/>
      <c r="E1804" s="23"/>
      <c r="G1804" s="108"/>
      <c r="H1804" s="108"/>
      <c r="I1804" s="108"/>
      <c r="J1804" s="104"/>
      <c r="K1804" s="99"/>
      <c r="L1804" s="99"/>
      <c r="M1804" s="99"/>
      <c r="N1804" s="99"/>
      <c r="O1804" s="99"/>
      <c r="P1804" s="99"/>
      <c r="Q1804" s="99"/>
      <c r="R1804" s="99"/>
      <c r="S1804" s="99"/>
      <c r="AB1804" s="99"/>
      <c r="AC1804" s="99"/>
      <c r="AD1804" s="99"/>
      <c r="AE1804" s="99"/>
      <c r="AF1804" s="99"/>
      <c r="AG1804" s="99"/>
      <c r="AH1804" s="99"/>
      <c r="AI1804" s="99"/>
      <c r="AJ1804" s="99"/>
      <c r="AK1804" s="99"/>
      <c r="AL1804" s="99"/>
      <c r="AM1804" s="99"/>
      <c r="AN1804" s="99"/>
      <c r="AO1804" s="99"/>
      <c r="AP1804" s="99"/>
      <c r="AQ1804" s="99"/>
      <c r="AR1804" s="99"/>
      <c r="AS1804" s="99"/>
      <c r="AT1804" s="99"/>
      <c r="AU1804" s="99"/>
      <c r="AV1804" s="99"/>
      <c r="AW1804" s="99"/>
      <c r="AX1804" s="99"/>
      <c r="AY1804" s="99"/>
      <c r="AZ1804" s="99"/>
      <c r="BA1804" s="99"/>
      <c r="BB1804" s="99"/>
      <c r="BC1804" s="99"/>
      <c r="BD1804" s="99"/>
      <c r="BE1804" s="99"/>
      <c r="BF1804" s="99"/>
    </row>
    <row r="1805" spans="1:58" x14ac:dyDescent="0.25">
      <c r="A1805" s="24"/>
      <c r="B1805" s="24"/>
      <c r="C1805" s="23"/>
      <c r="D1805" s="42"/>
      <c r="E1805" s="23"/>
      <c r="G1805" s="108"/>
      <c r="H1805" s="108"/>
      <c r="I1805" s="108"/>
      <c r="J1805" s="104"/>
      <c r="K1805" s="99"/>
      <c r="L1805" s="99"/>
      <c r="M1805" s="99"/>
      <c r="N1805" s="99"/>
      <c r="O1805" s="99"/>
      <c r="P1805" s="99"/>
      <c r="Q1805" s="99"/>
      <c r="R1805" s="99"/>
      <c r="S1805" s="99"/>
      <c r="AB1805" s="99"/>
      <c r="AC1805" s="99"/>
      <c r="AD1805" s="99"/>
      <c r="AE1805" s="99"/>
      <c r="AF1805" s="99"/>
      <c r="AG1805" s="99"/>
      <c r="AH1805" s="99"/>
      <c r="AI1805" s="99"/>
      <c r="AJ1805" s="99"/>
      <c r="AK1805" s="99"/>
      <c r="AL1805" s="99"/>
      <c r="AM1805" s="99"/>
      <c r="AN1805" s="99"/>
      <c r="AO1805" s="99"/>
      <c r="AP1805" s="99"/>
      <c r="AQ1805" s="99"/>
      <c r="AR1805" s="99"/>
      <c r="AS1805" s="99"/>
      <c r="AT1805" s="99"/>
      <c r="AU1805" s="99"/>
      <c r="AV1805" s="99"/>
      <c r="AW1805" s="99"/>
      <c r="AX1805" s="99"/>
      <c r="AY1805" s="99"/>
      <c r="AZ1805" s="99"/>
      <c r="BA1805" s="99"/>
      <c r="BB1805" s="99"/>
      <c r="BC1805" s="99"/>
      <c r="BD1805" s="99"/>
      <c r="BE1805" s="99"/>
      <c r="BF1805" s="99"/>
    </row>
    <row r="1806" spans="1:58" x14ac:dyDescent="0.25">
      <c r="A1806" s="24"/>
      <c r="B1806" s="24"/>
      <c r="C1806" s="23"/>
      <c r="D1806" s="42"/>
      <c r="E1806" s="23"/>
      <c r="G1806" s="108"/>
      <c r="H1806" s="108"/>
      <c r="I1806" s="108"/>
      <c r="J1806" s="104"/>
      <c r="K1806" s="99"/>
      <c r="L1806" s="99"/>
      <c r="M1806" s="99"/>
      <c r="N1806" s="99"/>
      <c r="O1806" s="99"/>
      <c r="P1806" s="99"/>
      <c r="Q1806" s="99"/>
      <c r="R1806" s="99"/>
      <c r="S1806" s="99"/>
      <c r="AB1806" s="99"/>
      <c r="AC1806" s="99"/>
      <c r="AD1806" s="99"/>
      <c r="AE1806" s="99"/>
      <c r="AF1806" s="99"/>
      <c r="AG1806" s="99"/>
      <c r="AH1806" s="99"/>
      <c r="AI1806" s="99"/>
      <c r="AJ1806" s="99"/>
      <c r="AK1806" s="99"/>
      <c r="AL1806" s="99"/>
      <c r="AM1806" s="99"/>
      <c r="AN1806" s="99"/>
      <c r="AO1806" s="99"/>
      <c r="AP1806" s="99"/>
      <c r="AQ1806" s="99"/>
      <c r="AR1806" s="99"/>
      <c r="AS1806" s="99"/>
      <c r="AT1806" s="99"/>
      <c r="AU1806" s="99"/>
      <c r="AV1806" s="99"/>
      <c r="AW1806" s="99"/>
      <c r="AX1806" s="99"/>
      <c r="AY1806" s="99"/>
      <c r="AZ1806" s="99"/>
      <c r="BA1806" s="99"/>
      <c r="BB1806" s="99"/>
      <c r="BC1806" s="99"/>
      <c r="BD1806" s="99"/>
      <c r="BE1806" s="99"/>
      <c r="BF1806" s="99"/>
    </row>
    <row r="1807" spans="1:58" x14ac:dyDescent="0.25">
      <c r="A1807" s="24"/>
      <c r="B1807" s="24"/>
      <c r="C1807" s="23"/>
      <c r="D1807" s="42"/>
      <c r="E1807" s="23"/>
      <c r="G1807" s="108"/>
      <c r="H1807" s="108"/>
      <c r="I1807" s="108"/>
      <c r="J1807" s="104"/>
      <c r="K1807" s="99"/>
      <c r="L1807" s="99"/>
      <c r="M1807" s="99"/>
      <c r="N1807" s="99"/>
      <c r="O1807" s="99"/>
      <c r="P1807" s="99"/>
      <c r="Q1807" s="99"/>
      <c r="R1807" s="99"/>
      <c r="S1807" s="99"/>
      <c r="AB1807" s="99"/>
      <c r="AC1807" s="99"/>
      <c r="AD1807" s="99"/>
      <c r="AE1807" s="99"/>
      <c r="AF1807" s="99"/>
      <c r="AG1807" s="99"/>
      <c r="AH1807" s="99"/>
      <c r="AI1807" s="99"/>
      <c r="AJ1807" s="99"/>
      <c r="AK1807" s="99"/>
      <c r="AL1807" s="99"/>
      <c r="AM1807" s="99"/>
      <c r="AN1807" s="99"/>
      <c r="AO1807" s="99"/>
      <c r="AP1807" s="99"/>
      <c r="AQ1807" s="99"/>
      <c r="AR1807" s="99"/>
      <c r="AS1807" s="99"/>
      <c r="AT1807" s="99"/>
      <c r="AU1807" s="99"/>
      <c r="AV1807" s="99"/>
      <c r="AW1807" s="99"/>
      <c r="AX1807" s="99"/>
      <c r="AY1807" s="99"/>
      <c r="AZ1807" s="99"/>
      <c r="BA1807" s="99"/>
      <c r="BB1807" s="99"/>
      <c r="BC1807" s="99"/>
      <c r="BD1807" s="99"/>
      <c r="BE1807" s="99"/>
      <c r="BF1807" s="99"/>
    </row>
    <row r="1808" spans="1:58" x14ac:dyDescent="0.25">
      <c r="A1808" s="24"/>
      <c r="B1808" s="24"/>
      <c r="C1808" s="23"/>
      <c r="D1808" s="42"/>
      <c r="E1808" s="23"/>
      <c r="G1808" s="108"/>
      <c r="H1808" s="108"/>
      <c r="I1808" s="108"/>
      <c r="J1808" s="104"/>
      <c r="K1808" s="99"/>
      <c r="L1808" s="99"/>
      <c r="M1808" s="99"/>
      <c r="N1808" s="99"/>
      <c r="O1808" s="99"/>
      <c r="P1808" s="99"/>
      <c r="Q1808" s="99"/>
      <c r="R1808" s="99"/>
      <c r="S1808" s="99"/>
      <c r="AB1808" s="99"/>
      <c r="AC1808" s="99"/>
      <c r="AD1808" s="99"/>
      <c r="AE1808" s="99"/>
      <c r="AF1808" s="99"/>
      <c r="AG1808" s="99"/>
      <c r="AH1808" s="99"/>
      <c r="AI1808" s="99"/>
      <c r="AJ1808" s="99"/>
      <c r="AK1808" s="99"/>
      <c r="AL1808" s="99"/>
      <c r="AM1808" s="99"/>
      <c r="AN1808" s="99"/>
      <c r="AO1808" s="99"/>
      <c r="AP1808" s="99"/>
      <c r="AQ1808" s="99"/>
      <c r="AR1808" s="99"/>
      <c r="AS1808" s="99"/>
      <c r="AT1808" s="99"/>
      <c r="AU1808" s="99"/>
      <c r="AV1808" s="99"/>
      <c r="AW1808" s="99"/>
      <c r="AX1808" s="99"/>
      <c r="AY1808" s="99"/>
      <c r="AZ1808" s="99"/>
      <c r="BA1808" s="99"/>
      <c r="BB1808" s="99"/>
      <c r="BC1808" s="99"/>
      <c r="BD1808" s="99"/>
      <c r="BE1808" s="99"/>
      <c r="BF1808" s="99"/>
    </row>
    <row r="1809" spans="1:58" x14ac:dyDescent="0.25">
      <c r="A1809" s="24"/>
      <c r="B1809" s="24"/>
      <c r="C1809" s="23"/>
      <c r="D1809" s="42"/>
      <c r="E1809" s="23"/>
      <c r="G1809" s="108"/>
      <c r="H1809" s="108"/>
      <c r="I1809" s="108"/>
      <c r="J1809" s="104"/>
      <c r="K1809" s="99"/>
      <c r="L1809" s="99"/>
      <c r="M1809" s="99"/>
      <c r="N1809" s="99"/>
      <c r="O1809" s="99"/>
      <c r="P1809" s="99"/>
      <c r="Q1809" s="99"/>
      <c r="R1809" s="99"/>
      <c r="S1809" s="99"/>
      <c r="AB1809" s="99"/>
      <c r="AC1809" s="99"/>
      <c r="AD1809" s="99"/>
      <c r="AE1809" s="99"/>
      <c r="AF1809" s="99"/>
      <c r="AG1809" s="99"/>
      <c r="AH1809" s="99"/>
      <c r="AI1809" s="99"/>
      <c r="AJ1809" s="99"/>
      <c r="AK1809" s="99"/>
      <c r="AL1809" s="99"/>
      <c r="AM1809" s="99"/>
      <c r="AN1809" s="99"/>
      <c r="AO1809" s="99"/>
      <c r="AP1809" s="99"/>
      <c r="AQ1809" s="99"/>
      <c r="AR1809" s="99"/>
      <c r="AS1809" s="99"/>
      <c r="AT1809" s="99"/>
      <c r="AU1809" s="99"/>
      <c r="AV1809" s="99"/>
      <c r="AW1809" s="99"/>
      <c r="AX1809" s="99"/>
      <c r="AY1809" s="99"/>
      <c r="AZ1809" s="99"/>
      <c r="BA1809" s="99"/>
      <c r="BB1809" s="99"/>
      <c r="BC1809" s="99"/>
      <c r="BD1809" s="99"/>
      <c r="BE1809" s="99"/>
      <c r="BF1809" s="99"/>
    </row>
    <row r="1810" spans="1:58" x14ac:dyDescent="0.25">
      <c r="A1810" s="24"/>
      <c r="B1810" s="24"/>
      <c r="C1810" s="23"/>
      <c r="D1810" s="42"/>
      <c r="E1810" s="23"/>
      <c r="G1810" s="108"/>
      <c r="H1810" s="108"/>
      <c r="I1810" s="108"/>
      <c r="J1810" s="104"/>
      <c r="K1810" s="99"/>
      <c r="L1810" s="99"/>
      <c r="M1810" s="99"/>
      <c r="N1810" s="99"/>
      <c r="O1810" s="99"/>
      <c r="P1810" s="99"/>
      <c r="Q1810" s="99"/>
      <c r="R1810" s="99"/>
      <c r="S1810" s="99"/>
      <c r="AB1810" s="99"/>
      <c r="AC1810" s="99"/>
      <c r="AD1810" s="99"/>
      <c r="AE1810" s="99"/>
      <c r="AF1810" s="99"/>
      <c r="AG1810" s="99"/>
      <c r="AH1810" s="99"/>
      <c r="AI1810" s="99"/>
      <c r="AJ1810" s="99"/>
      <c r="AK1810" s="99"/>
      <c r="AL1810" s="99"/>
      <c r="AM1810" s="99"/>
      <c r="AN1810" s="99"/>
      <c r="AO1810" s="99"/>
      <c r="AP1810" s="99"/>
      <c r="AQ1810" s="99"/>
      <c r="AR1810" s="99"/>
      <c r="AS1810" s="99"/>
      <c r="AT1810" s="99"/>
      <c r="AU1810" s="99"/>
      <c r="AV1810" s="99"/>
      <c r="AW1810" s="99"/>
      <c r="AX1810" s="99"/>
      <c r="AY1810" s="99"/>
      <c r="AZ1810" s="99"/>
      <c r="BA1810" s="99"/>
      <c r="BB1810" s="99"/>
      <c r="BC1810" s="99"/>
      <c r="BD1810" s="99"/>
      <c r="BE1810" s="99"/>
      <c r="BF1810" s="99"/>
    </row>
    <row r="1811" spans="1:58" x14ac:dyDescent="0.25">
      <c r="A1811" s="24"/>
      <c r="B1811" s="24"/>
      <c r="C1811" s="23"/>
      <c r="D1811" s="42"/>
      <c r="E1811" s="23"/>
      <c r="G1811" s="108"/>
      <c r="H1811" s="108"/>
      <c r="I1811" s="108"/>
      <c r="J1811" s="104"/>
      <c r="K1811" s="99"/>
      <c r="L1811" s="99"/>
      <c r="M1811" s="99"/>
      <c r="N1811" s="99"/>
      <c r="O1811" s="99"/>
      <c r="P1811" s="99"/>
      <c r="Q1811" s="99"/>
      <c r="R1811" s="99"/>
      <c r="S1811" s="99"/>
      <c r="AB1811" s="99"/>
      <c r="AC1811" s="99"/>
      <c r="AD1811" s="99"/>
      <c r="AE1811" s="99"/>
      <c r="AF1811" s="99"/>
      <c r="AG1811" s="99"/>
      <c r="AH1811" s="99"/>
      <c r="AI1811" s="99"/>
      <c r="AJ1811" s="99"/>
      <c r="AK1811" s="99"/>
      <c r="AL1811" s="99"/>
      <c r="AM1811" s="99"/>
      <c r="AN1811" s="99"/>
      <c r="AO1811" s="99"/>
      <c r="AP1811" s="99"/>
      <c r="AQ1811" s="99"/>
      <c r="AR1811" s="99"/>
      <c r="AS1811" s="99"/>
      <c r="AT1811" s="99"/>
      <c r="AU1811" s="99"/>
      <c r="AV1811" s="99"/>
      <c r="AW1811" s="99"/>
      <c r="AX1811" s="99"/>
      <c r="AY1811" s="99"/>
      <c r="AZ1811" s="99"/>
      <c r="BA1811" s="99"/>
      <c r="BB1811" s="99"/>
      <c r="BC1811" s="99"/>
      <c r="BD1811" s="99"/>
      <c r="BE1811" s="99"/>
      <c r="BF1811" s="99"/>
    </row>
    <row r="1812" spans="1:58" x14ac:dyDescent="0.25">
      <c r="A1812" s="24"/>
      <c r="B1812" s="24"/>
      <c r="C1812" s="23"/>
      <c r="D1812" s="42"/>
      <c r="E1812" s="23"/>
      <c r="G1812" s="108"/>
      <c r="H1812" s="108"/>
      <c r="I1812" s="108"/>
      <c r="J1812" s="104"/>
      <c r="K1812" s="99"/>
      <c r="L1812" s="99"/>
      <c r="M1812" s="99"/>
      <c r="N1812" s="99"/>
      <c r="O1812" s="99"/>
      <c r="P1812" s="99"/>
      <c r="Q1812" s="99"/>
      <c r="R1812" s="99"/>
      <c r="S1812" s="99"/>
      <c r="AB1812" s="99"/>
      <c r="AC1812" s="99"/>
      <c r="AD1812" s="99"/>
      <c r="AE1812" s="99"/>
      <c r="AF1812" s="99"/>
      <c r="AG1812" s="99"/>
      <c r="AH1812" s="99"/>
      <c r="AI1812" s="99"/>
      <c r="AJ1812" s="99"/>
      <c r="AK1812" s="99"/>
      <c r="AL1812" s="99"/>
      <c r="AM1812" s="99"/>
      <c r="AN1812" s="99"/>
      <c r="AO1812" s="99"/>
      <c r="AP1812" s="99"/>
      <c r="AQ1812" s="99"/>
      <c r="AR1812" s="99"/>
      <c r="AS1812" s="99"/>
      <c r="AT1812" s="99"/>
      <c r="AU1812" s="99"/>
      <c r="AV1812" s="99"/>
      <c r="AW1812" s="99"/>
      <c r="AX1812" s="99"/>
      <c r="AY1812" s="99"/>
      <c r="AZ1812" s="99"/>
      <c r="BA1812" s="99"/>
      <c r="BB1812" s="99"/>
      <c r="BC1812" s="99"/>
      <c r="BD1812" s="99"/>
      <c r="BE1812" s="99"/>
      <c r="BF1812" s="99"/>
    </row>
    <row r="1813" spans="1:58" x14ac:dyDescent="0.25">
      <c r="A1813" s="24"/>
      <c r="B1813" s="24"/>
      <c r="C1813" s="23"/>
      <c r="D1813" s="42"/>
      <c r="E1813" s="23"/>
      <c r="G1813" s="108"/>
      <c r="H1813" s="108"/>
      <c r="I1813" s="108"/>
      <c r="J1813" s="104"/>
      <c r="K1813" s="99"/>
      <c r="L1813" s="99"/>
      <c r="M1813" s="99"/>
      <c r="N1813" s="99"/>
      <c r="O1813" s="99"/>
      <c r="P1813" s="99"/>
      <c r="Q1813" s="99"/>
      <c r="R1813" s="99"/>
      <c r="S1813" s="99"/>
      <c r="AB1813" s="99"/>
      <c r="AC1813" s="99"/>
      <c r="AD1813" s="99"/>
      <c r="AE1813" s="99"/>
      <c r="AF1813" s="99"/>
      <c r="AG1813" s="99"/>
      <c r="AH1813" s="99"/>
      <c r="AI1813" s="99"/>
      <c r="AJ1813" s="99"/>
      <c r="AK1813" s="99"/>
      <c r="AL1813" s="99"/>
      <c r="AM1813" s="99"/>
      <c r="AN1813" s="99"/>
      <c r="AO1813" s="99"/>
      <c r="AP1813" s="99"/>
      <c r="AQ1813" s="99"/>
      <c r="AR1813" s="99"/>
      <c r="AS1813" s="99"/>
      <c r="AT1813" s="99"/>
      <c r="AU1813" s="99"/>
      <c r="AV1813" s="99"/>
      <c r="AW1813" s="99"/>
      <c r="AX1813" s="99"/>
      <c r="AY1813" s="99"/>
      <c r="AZ1813" s="99"/>
      <c r="BA1813" s="99"/>
      <c r="BB1813" s="99"/>
      <c r="BC1813" s="99"/>
      <c r="BD1813" s="99"/>
      <c r="BE1813" s="99"/>
      <c r="BF1813" s="99"/>
    </row>
    <row r="1814" spans="1:58" x14ac:dyDescent="0.25">
      <c r="A1814" s="24"/>
      <c r="B1814" s="24"/>
      <c r="C1814" s="23"/>
      <c r="D1814" s="42"/>
      <c r="E1814" s="23"/>
      <c r="G1814" s="108"/>
      <c r="H1814" s="108"/>
      <c r="I1814" s="108"/>
      <c r="J1814" s="104"/>
      <c r="K1814" s="99"/>
      <c r="L1814" s="99"/>
      <c r="M1814" s="99"/>
      <c r="N1814" s="99"/>
      <c r="O1814" s="99"/>
      <c r="P1814" s="99"/>
      <c r="Q1814" s="99"/>
      <c r="R1814" s="99"/>
      <c r="S1814" s="99"/>
      <c r="AB1814" s="99"/>
      <c r="AC1814" s="99"/>
      <c r="AD1814" s="99"/>
      <c r="AE1814" s="99"/>
      <c r="AF1814" s="99"/>
      <c r="AG1814" s="99"/>
      <c r="AH1814" s="99"/>
      <c r="AI1814" s="99"/>
      <c r="AJ1814" s="99"/>
      <c r="AK1814" s="99"/>
      <c r="AL1814" s="99"/>
      <c r="AM1814" s="99"/>
      <c r="AN1814" s="99"/>
      <c r="AO1814" s="99"/>
      <c r="AP1814" s="99"/>
      <c r="AQ1814" s="99"/>
      <c r="AR1814" s="99"/>
      <c r="AS1814" s="99"/>
      <c r="AT1814" s="99"/>
      <c r="AU1814" s="99"/>
      <c r="AV1814" s="99"/>
      <c r="AW1814" s="99"/>
      <c r="AX1814" s="99"/>
      <c r="AY1814" s="99"/>
      <c r="AZ1814" s="99"/>
      <c r="BA1814" s="99"/>
      <c r="BB1814" s="99"/>
      <c r="BC1814" s="99"/>
      <c r="BD1814" s="99"/>
      <c r="BE1814" s="99"/>
      <c r="BF1814" s="99"/>
    </row>
    <row r="1815" spans="1:58" x14ac:dyDescent="0.25">
      <c r="A1815" s="24"/>
      <c r="B1815" s="24"/>
      <c r="C1815" s="23"/>
      <c r="D1815" s="42"/>
      <c r="E1815" s="23"/>
      <c r="G1815" s="108"/>
      <c r="H1815" s="108"/>
      <c r="I1815" s="108"/>
      <c r="J1815" s="104"/>
      <c r="K1815" s="99"/>
      <c r="L1815" s="99"/>
      <c r="M1815" s="99"/>
      <c r="N1815" s="99"/>
      <c r="O1815" s="99"/>
      <c r="P1815" s="99"/>
      <c r="Q1815" s="99"/>
      <c r="R1815" s="99"/>
      <c r="S1815" s="99"/>
      <c r="AB1815" s="99"/>
      <c r="AC1815" s="99"/>
      <c r="AD1815" s="99"/>
      <c r="AE1815" s="99"/>
      <c r="AF1815" s="99"/>
      <c r="AG1815" s="99"/>
      <c r="AH1815" s="99"/>
      <c r="AI1815" s="99"/>
      <c r="AJ1815" s="99"/>
      <c r="AK1815" s="99"/>
      <c r="AL1815" s="99"/>
      <c r="AM1815" s="99"/>
      <c r="AN1815" s="99"/>
      <c r="AO1815" s="99"/>
      <c r="AP1815" s="99"/>
      <c r="AQ1815" s="99"/>
      <c r="AR1815" s="99"/>
      <c r="AS1815" s="99"/>
      <c r="AT1815" s="99"/>
      <c r="AU1815" s="99"/>
      <c r="AV1815" s="99"/>
      <c r="AW1815" s="99"/>
      <c r="AX1815" s="99"/>
      <c r="AY1815" s="99"/>
      <c r="AZ1815" s="99"/>
      <c r="BA1815" s="99"/>
      <c r="BB1815" s="99"/>
      <c r="BC1815" s="99"/>
      <c r="BD1815" s="99"/>
      <c r="BE1815" s="99"/>
      <c r="BF1815" s="99"/>
    </row>
    <row r="1816" spans="1:58" x14ac:dyDescent="0.25">
      <c r="A1816" s="24"/>
      <c r="B1816" s="24"/>
      <c r="C1816" s="23"/>
      <c r="D1816" s="42"/>
      <c r="E1816" s="23"/>
      <c r="G1816" s="108"/>
      <c r="H1816" s="108"/>
      <c r="I1816" s="108"/>
      <c r="J1816" s="104"/>
      <c r="K1816" s="99"/>
      <c r="L1816" s="99"/>
      <c r="M1816" s="99"/>
      <c r="N1816" s="99"/>
      <c r="O1816" s="99"/>
      <c r="P1816" s="99"/>
      <c r="Q1816" s="99"/>
      <c r="R1816" s="99"/>
      <c r="S1816" s="99"/>
      <c r="AB1816" s="99"/>
      <c r="AC1816" s="99"/>
      <c r="AD1816" s="99"/>
      <c r="AE1816" s="99"/>
      <c r="AF1816" s="99"/>
      <c r="AG1816" s="99"/>
      <c r="AH1816" s="99"/>
      <c r="AI1816" s="99"/>
      <c r="AJ1816" s="99"/>
      <c r="AK1816" s="99"/>
      <c r="AL1816" s="99"/>
      <c r="AM1816" s="99"/>
      <c r="AN1816" s="99"/>
      <c r="AO1816" s="99"/>
      <c r="AP1816" s="99"/>
      <c r="AQ1816" s="99"/>
      <c r="AR1816" s="99"/>
      <c r="AS1816" s="99"/>
      <c r="AT1816" s="99"/>
      <c r="AU1816" s="99"/>
      <c r="AV1816" s="99"/>
      <c r="AW1816" s="99"/>
      <c r="AX1816" s="99"/>
      <c r="AY1816" s="99"/>
      <c r="AZ1816" s="99"/>
      <c r="BA1816" s="99"/>
      <c r="BB1816" s="99"/>
      <c r="BC1816" s="99"/>
      <c r="BD1816" s="99"/>
      <c r="BE1816" s="99"/>
      <c r="BF1816" s="99"/>
    </row>
    <row r="1817" spans="1:58" x14ac:dyDescent="0.25">
      <c r="A1817" s="24"/>
      <c r="B1817" s="24"/>
      <c r="C1817" s="23"/>
      <c r="D1817" s="42"/>
      <c r="E1817" s="23"/>
      <c r="G1817" s="108"/>
      <c r="H1817" s="108"/>
      <c r="I1817" s="108"/>
      <c r="J1817" s="104"/>
      <c r="K1817" s="99"/>
      <c r="L1817" s="99"/>
      <c r="M1817" s="99"/>
      <c r="N1817" s="99"/>
      <c r="O1817" s="99"/>
      <c r="P1817" s="99"/>
      <c r="Q1817" s="99"/>
      <c r="R1817" s="99"/>
      <c r="S1817" s="99"/>
      <c r="AB1817" s="99"/>
      <c r="AC1817" s="99"/>
      <c r="AD1817" s="99"/>
      <c r="AE1817" s="99"/>
      <c r="AF1817" s="99"/>
      <c r="AG1817" s="99"/>
      <c r="AH1817" s="99"/>
      <c r="AI1817" s="99"/>
      <c r="AJ1817" s="99"/>
      <c r="AK1817" s="99"/>
      <c r="AL1817" s="99"/>
      <c r="AM1817" s="99"/>
      <c r="AN1817" s="99"/>
      <c r="AO1817" s="99"/>
      <c r="AP1817" s="99"/>
      <c r="AQ1817" s="99"/>
      <c r="AR1817" s="99"/>
      <c r="AS1817" s="99"/>
      <c r="AT1817" s="99"/>
      <c r="AU1817" s="99"/>
      <c r="AV1817" s="99"/>
      <c r="AW1817" s="99"/>
      <c r="AX1817" s="99"/>
      <c r="AY1817" s="99"/>
      <c r="AZ1817" s="99"/>
      <c r="BA1817" s="99"/>
      <c r="BB1817" s="99"/>
      <c r="BC1817" s="99"/>
      <c r="BD1817" s="99"/>
      <c r="BE1817" s="99"/>
      <c r="BF1817" s="99"/>
    </row>
    <row r="1818" spans="1:58" x14ac:dyDescent="0.25">
      <c r="A1818" s="24"/>
      <c r="B1818" s="24"/>
      <c r="C1818" s="23"/>
      <c r="D1818" s="42"/>
      <c r="E1818" s="23"/>
      <c r="G1818" s="108"/>
      <c r="H1818" s="108"/>
      <c r="I1818" s="108"/>
      <c r="J1818" s="104"/>
      <c r="K1818" s="99"/>
      <c r="L1818" s="99"/>
      <c r="M1818" s="99"/>
      <c r="N1818" s="99"/>
      <c r="O1818" s="99"/>
      <c r="P1818" s="99"/>
      <c r="Q1818" s="99"/>
      <c r="R1818" s="99"/>
      <c r="S1818" s="99"/>
      <c r="AB1818" s="99"/>
      <c r="AC1818" s="99"/>
      <c r="AD1818" s="99"/>
      <c r="AE1818" s="99"/>
      <c r="AF1818" s="99"/>
      <c r="AG1818" s="99"/>
      <c r="AH1818" s="99"/>
      <c r="AI1818" s="99"/>
      <c r="AJ1818" s="99"/>
      <c r="AK1818" s="99"/>
      <c r="AL1818" s="99"/>
      <c r="AM1818" s="99"/>
      <c r="AN1818" s="99"/>
      <c r="AO1818" s="99"/>
      <c r="AP1818" s="99"/>
      <c r="AQ1818" s="99"/>
      <c r="AR1818" s="99"/>
      <c r="AS1818" s="99"/>
      <c r="AT1818" s="99"/>
      <c r="AU1818" s="99"/>
      <c r="AV1818" s="99"/>
      <c r="AW1818" s="99"/>
      <c r="AX1818" s="99"/>
      <c r="AY1818" s="99"/>
      <c r="AZ1818" s="99"/>
      <c r="BA1818" s="99"/>
      <c r="BB1818" s="99"/>
      <c r="BC1818" s="99"/>
      <c r="BD1818" s="99"/>
      <c r="BE1818" s="99"/>
      <c r="BF1818" s="99"/>
    </row>
    <row r="1819" spans="1:58" x14ac:dyDescent="0.25">
      <c r="A1819" s="24"/>
      <c r="B1819" s="24"/>
      <c r="C1819" s="23"/>
      <c r="D1819" s="42"/>
      <c r="E1819" s="23"/>
      <c r="G1819" s="108"/>
      <c r="H1819" s="108"/>
      <c r="I1819" s="108"/>
      <c r="J1819" s="104"/>
      <c r="K1819" s="99"/>
      <c r="L1819" s="99"/>
      <c r="M1819" s="99"/>
      <c r="N1819" s="99"/>
      <c r="O1819" s="99"/>
      <c r="P1819" s="99"/>
      <c r="Q1819" s="99"/>
      <c r="R1819" s="99"/>
      <c r="S1819" s="99"/>
      <c r="AB1819" s="99"/>
      <c r="AC1819" s="99"/>
      <c r="AD1819" s="99"/>
      <c r="AE1819" s="99"/>
      <c r="AF1819" s="99"/>
      <c r="AG1819" s="99"/>
      <c r="AH1819" s="99"/>
      <c r="AI1819" s="99"/>
      <c r="AJ1819" s="99"/>
      <c r="AK1819" s="99"/>
      <c r="AL1819" s="99"/>
      <c r="AM1819" s="99"/>
      <c r="AN1819" s="99"/>
      <c r="AO1819" s="99"/>
      <c r="AP1819" s="99"/>
      <c r="AQ1819" s="99"/>
      <c r="AR1819" s="99"/>
      <c r="AS1819" s="99"/>
      <c r="AT1819" s="99"/>
      <c r="AU1819" s="99"/>
      <c r="AV1819" s="99"/>
      <c r="AW1819" s="99"/>
      <c r="AX1819" s="99"/>
      <c r="AY1819" s="99"/>
      <c r="AZ1819" s="99"/>
      <c r="BA1819" s="99"/>
      <c r="BB1819" s="99"/>
      <c r="BC1819" s="99"/>
      <c r="BD1819" s="99"/>
      <c r="BE1819" s="99"/>
      <c r="BF1819" s="99"/>
    </row>
    <row r="1820" spans="1:58" x14ac:dyDescent="0.25">
      <c r="A1820" s="24"/>
      <c r="B1820" s="24"/>
      <c r="C1820" s="23"/>
      <c r="D1820" s="42"/>
      <c r="E1820" s="23"/>
      <c r="G1820" s="108"/>
      <c r="H1820" s="108"/>
      <c r="I1820" s="108"/>
      <c r="J1820" s="104"/>
      <c r="K1820" s="99"/>
      <c r="L1820" s="99"/>
      <c r="M1820" s="99"/>
      <c r="N1820" s="99"/>
      <c r="O1820" s="99"/>
      <c r="P1820" s="99"/>
      <c r="Q1820" s="99"/>
      <c r="R1820" s="99"/>
      <c r="S1820" s="99"/>
      <c r="AB1820" s="99"/>
      <c r="AC1820" s="99"/>
      <c r="AD1820" s="99"/>
      <c r="AE1820" s="99"/>
      <c r="AF1820" s="99"/>
      <c r="AG1820" s="99"/>
      <c r="AH1820" s="99"/>
      <c r="AI1820" s="99"/>
      <c r="AJ1820" s="99"/>
      <c r="AK1820" s="99"/>
      <c r="AL1820" s="99"/>
      <c r="AM1820" s="99"/>
      <c r="AN1820" s="99"/>
      <c r="AO1820" s="99"/>
      <c r="AP1820" s="99"/>
      <c r="AQ1820" s="99"/>
      <c r="AR1820" s="99"/>
      <c r="AS1820" s="99"/>
      <c r="AT1820" s="99"/>
      <c r="AU1820" s="99"/>
      <c r="AV1820" s="99"/>
      <c r="AW1820" s="99"/>
      <c r="AX1820" s="99"/>
      <c r="AY1820" s="99"/>
      <c r="AZ1820" s="99"/>
      <c r="BA1820" s="99"/>
      <c r="BB1820" s="99"/>
      <c r="BC1820" s="99"/>
      <c r="BD1820" s="99"/>
      <c r="BE1820" s="99"/>
      <c r="BF1820" s="99"/>
    </row>
    <row r="1821" spans="1:58" x14ac:dyDescent="0.25">
      <c r="A1821" s="24"/>
      <c r="B1821" s="24"/>
      <c r="C1821" s="23"/>
      <c r="D1821" s="42"/>
      <c r="E1821" s="23"/>
      <c r="G1821" s="108"/>
      <c r="H1821" s="108"/>
      <c r="I1821" s="108"/>
      <c r="J1821" s="104"/>
      <c r="K1821" s="99"/>
      <c r="L1821" s="99"/>
      <c r="M1821" s="99"/>
      <c r="N1821" s="99"/>
      <c r="O1821" s="99"/>
      <c r="P1821" s="99"/>
      <c r="Q1821" s="99"/>
      <c r="R1821" s="99"/>
      <c r="S1821" s="99"/>
      <c r="AB1821" s="99"/>
      <c r="AC1821" s="99"/>
      <c r="AD1821" s="99"/>
      <c r="AE1821" s="99"/>
      <c r="AF1821" s="99"/>
      <c r="AG1821" s="99"/>
      <c r="AH1821" s="99"/>
      <c r="AI1821" s="99"/>
      <c r="AJ1821" s="99"/>
      <c r="AK1821" s="99"/>
      <c r="AL1821" s="99"/>
      <c r="AM1821" s="99"/>
      <c r="AN1821" s="99"/>
      <c r="AO1821" s="99"/>
      <c r="AP1821" s="99"/>
      <c r="AQ1821" s="99"/>
      <c r="AR1821" s="99"/>
      <c r="AS1821" s="99"/>
      <c r="AT1821" s="99"/>
      <c r="AU1821" s="99"/>
      <c r="AV1821" s="99"/>
      <c r="AW1821" s="99"/>
      <c r="AX1821" s="99"/>
      <c r="AY1821" s="99"/>
      <c r="AZ1821" s="99"/>
      <c r="BA1821" s="99"/>
      <c r="BB1821" s="99"/>
      <c r="BC1821" s="99"/>
      <c r="BD1821" s="99"/>
      <c r="BE1821" s="99"/>
      <c r="BF1821" s="99"/>
    </row>
    <row r="1822" spans="1:58" x14ac:dyDescent="0.25">
      <c r="A1822" s="24"/>
      <c r="B1822" s="24"/>
      <c r="C1822" s="23"/>
      <c r="D1822" s="42"/>
      <c r="E1822" s="23"/>
      <c r="G1822" s="108"/>
      <c r="H1822" s="108"/>
      <c r="I1822" s="108"/>
      <c r="J1822" s="104"/>
      <c r="K1822" s="99"/>
      <c r="L1822" s="99"/>
      <c r="M1822" s="99"/>
      <c r="N1822" s="99"/>
      <c r="O1822" s="99"/>
      <c r="P1822" s="99"/>
      <c r="Q1822" s="99"/>
      <c r="R1822" s="99"/>
      <c r="S1822" s="99"/>
      <c r="AB1822" s="99"/>
      <c r="AC1822" s="99"/>
      <c r="AD1822" s="99"/>
      <c r="AE1822" s="99"/>
      <c r="AF1822" s="99"/>
      <c r="AG1822" s="99"/>
      <c r="AH1822" s="99"/>
      <c r="AI1822" s="99"/>
      <c r="AJ1822" s="99"/>
      <c r="AK1822" s="99"/>
      <c r="AL1822" s="99"/>
      <c r="AM1822" s="99"/>
      <c r="AN1822" s="99"/>
      <c r="AO1822" s="99"/>
      <c r="AP1822" s="99"/>
      <c r="AQ1822" s="99"/>
      <c r="AR1822" s="99"/>
      <c r="AS1822" s="99"/>
      <c r="AT1822" s="99"/>
      <c r="AU1822" s="99"/>
      <c r="AV1822" s="99"/>
      <c r="AW1822" s="99"/>
      <c r="AX1822" s="99"/>
      <c r="AY1822" s="99"/>
      <c r="AZ1822" s="99"/>
      <c r="BA1822" s="99"/>
      <c r="BB1822" s="99"/>
      <c r="BC1822" s="99"/>
      <c r="BD1822" s="99"/>
      <c r="BE1822" s="99"/>
      <c r="BF1822" s="99"/>
    </row>
    <row r="1823" spans="1:58" x14ac:dyDescent="0.25">
      <c r="A1823" s="24"/>
      <c r="B1823" s="24"/>
      <c r="C1823" s="23"/>
      <c r="D1823" s="42"/>
      <c r="E1823" s="23"/>
      <c r="AB1823" s="99"/>
      <c r="AC1823" s="99"/>
      <c r="AD1823" s="99"/>
      <c r="AE1823" s="99"/>
      <c r="AF1823" s="99"/>
      <c r="AG1823" s="99"/>
      <c r="AH1823" s="99"/>
      <c r="AI1823" s="99"/>
      <c r="AJ1823" s="99"/>
      <c r="AK1823" s="99"/>
      <c r="AL1823" s="99"/>
      <c r="AM1823" s="99"/>
      <c r="AN1823" s="99"/>
      <c r="AO1823" s="99"/>
      <c r="AP1823" s="99"/>
      <c r="AQ1823" s="99"/>
      <c r="AR1823" s="99"/>
      <c r="AS1823" s="99"/>
      <c r="AT1823" s="99"/>
      <c r="AU1823" s="99"/>
      <c r="AV1823" s="99"/>
      <c r="AW1823" s="99"/>
      <c r="AX1823" s="99"/>
      <c r="AY1823" s="99"/>
      <c r="AZ1823" s="99"/>
      <c r="BA1823" s="99"/>
      <c r="BB1823" s="99"/>
      <c r="BC1823" s="99"/>
      <c r="BD1823" s="99"/>
      <c r="BE1823" s="99"/>
      <c r="BF1823" s="99"/>
    </row>
    <row r="1824" spans="1:58" x14ac:dyDescent="0.25">
      <c r="A1824" s="24"/>
      <c r="B1824" s="24"/>
      <c r="C1824" s="23"/>
      <c r="D1824" s="42"/>
      <c r="E1824" s="23"/>
      <c r="AB1824" s="99"/>
      <c r="AC1824" s="99"/>
      <c r="AD1824" s="99"/>
      <c r="AE1824" s="99"/>
      <c r="AF1824" s="99"/>
      <c r="AG1824" s="99"/>
      <c r="AH1824" s="99"/>
      <c r="AI1824" s="99"/>
      <c r="AJ1824" s="99"/>
      <c r="AK1824" s="99"/>
      <c r="AL1824" s="99"/>
      <c r="AM1824" s="99"/>
      <c r="AN1824" s="99"/>
      <c r="AO1824" s="99"/>
      <c r="AP1824" s="99"/>
      <c r="AQ1824" s="99"/>
      <c r="AR1824" s="99"/>
      <c r="AS1824" s="99"/>
      <c r="AT1824" s="99"/>
      <c r="AU1824" s="99"/>
      <c r="AV1824" s="99"/>
      <c r="AW1824" s="99"/>
      <c r="AX1824" s="99"/>
      <c r="AY1824" s="99"/>
      <c r="AZ1824" s="99"/>
      <c r="BA1824" s="99"/>
      <c r="BB1824" s="99"/>
      <c r="BC1824" s="99"/>
      <c r="BD1824" s="99"/>
      <c r="BE1824" s="99"/>
      <c r="BF1824" s="99"/>
    </row>
    <row r="1825" spans="1:58" x14ac:dyDescent="0.25">
      <c r="A1825" s="24"/>
      <c r="B1825" s="24"/>
      <c r="C1825" s="23"/>
      <c r="D1825" s="42"/>
      <c r="E1825" s="23"/>
      <c r="AB1825" s="99"/>
      <c r="AC1825" s="99"/>
      <c r="AD1825" s="99"/>
      <c r="AE1825" s="99"/>
      <c r="AF1825" s="99"/>
      <c r="AG1825" s="99"/>
      <c r="AH1825" s="99"/>
      <c r="AI1825" s="99"/>
      <c r="AJ1825" s="99"/>
      <c r="AK1825" s="99"/>
      <c r="AL1825" s="99"/>
      <c r="AM1825" s="99"/>
      <c r="AN1825" s="99"/>
      <c r="AO1825" s="99"/>
      <c r="AP1825" s="99"/>
      <c r="AQ1825" s="99"/>
      <c r="AR1825" s="99"/>
      <c r="AS1825" s="99"/>
      <c r="AT1825" s="99"/>
      <c r="AU1825" s="99"/>
      <c r="AV1825" s="99"/>
      <c r="AW1825" s="99"/>
      <c r="AX1825" s="99"/>
      <c r="AY1825" s="99"/>
      <c r="AZ1825" s="99"/>
      <c r="BA1825" s="99"/>
      <c r="BB1825" s="99"/>
      <c r="BC1825" s="99"/>
      <c r="BD1825" s="99"/>
      <c r="BE1825" s="99"/>
      <c r="BF1825" s="99"/>
    </row>
    <row r="1826" spans="1:58" x14ac:dyDescent="0.25">
      <c r="A1826" s="24"/>
      <c r="B1826" s="24"/>
      <c r="C1826" s="23"/>
      <c r="D1826" s="42"/>
      <c r="E1826" s="23"/>
      <c r="AB1826" s="99"/>
      <c r="AC1826" s="99"/>
      <c r="AD1826" s="99"/>
      <c r="AE1826" s="99"/>
      <c r="AF1826" s="99"/>
      <c r="AG1826" s="99"/>
      <c r="AH1826" s="99"/>
      <c r="AI1826" s="99"/>
      <c r="AJ1826" s="99"/>
      <c r="AK1826" s="99"/>
      <c r="AL1826" s="99"/>
      <c r="AM1826" s="99"/>
      <c r="AN1826" s="99"/>
      <c r="AO1826" s="99"/>
      <c r="AP1826" s="99"/>
      <c r="AQ1826" s="99"/>
      <c r="AR1826" s="99"/>
      <c r="AS1826" s="99"/>
      <c r="AT1826" s="99"/>
      <c r="AU1826" s="99"/>
      <c r="AV1826" s="99"/>
      <c r="AW1826" s="99"/>
      <c r="AX1826" s="99"/>
      <c r="AY1826" s="99"/>
      <c r="AZ1826" s="99"/>
      <c r="BA1826" s="99"/>
      <c r="BB1826" s="99"/>
      <c r="BC1826" s="99"/>
      <c r="BD1826" s="99"/>
      <c r="BE1826" s="99"/>
      <c r="BF1826" s="99"/>
    </row>
    <row r="1827" spans="1:58" x14ac:dyDescent="0.25">
      <c r="A1827" s="24"/>
      <c r="B1827" s="24"/>
      <c r="C1827" s="23"/>
      <c r="D1827" s="42"/>
      <c r="E1827" s="23"/>
      <c r="AB1827" s="99"/>
      <c r="AC1827" s="99"/>
      <c r="AD1827" s="99"/>
      <c r="AE1827" s="99"/>
      <c r="AF1827" s="99"/>
      <c r="AG1827" s="99"/>
      <c r="AH1827" s="99"/>
      <c r="AI1827" s="99"/>
      <c r="AJ1827" s="99"/>
      <c r="AK1827" s="99"/>
      <c r="AL1827" s="99"/>
      <c r="AM1827" s="99"/>
      <c r="AN1827" s="99"/>
      <c r="AO1827" s="99"/>
      <c r="AP1827" s="99"/>
      <c r="AQ1827" s="99"/>
      <c r="AR1827" s="99"/>
      <c r="AS1827" s="99"/>
      <c r="AT1827" s="99"/>
      <c r="AU1827" s="99"/>
      <c r="AV1827" s="99"/>
      <c r="AW1827" s="99"/>
      <c r="AX1827" s="99"/>
      <c r="AY1827" s="99"/>
      <c r="AZ1827" s="99"/>
      <c r="BA1827" s="99"/>
      <c r="BB1827" s="99"/>
      <c r="BC1827" s="99"/>
      <c r="BD1827" s="99"/>
      <c r="BE1827" s="99"/>
      <c r="BF1827" s="99"/>
    </row>
    <row r="1828" spans="1:58" x14ac:dyDescent="0.25">
      <c r="A1828" s="24"/>
      <c r="B1828" s="24"/>
      <c r="C1828" s="23"/>
      <c r="D1828" s="42"/>
      <c r="E1828" s="23"/>
      <c r="AB1828" s="99"/>
      <c r="AC1828" s="99"/>
      <c r="AD1828" s="99"/>
      <c r="AE1828" s="99"/>
      <c r="AF1828" s="99"/>
      <c r="AG1828" s="99"/>
      <c r="AH1828" s="99"/>
      <c r="AI1828" s="99"/>
      <c r="AJ1828" s="99"/>
      <c r="AK1828" s="99"/>
      <c r="AL1828" s="99"/>
      <c r="AM1828" s="99"/>
      <c r="AN1828" s="99"/>
      <c r="AO1828" s="99"/>
      <c r="AP1828" s="99"/>
      <c r="AQ1828" s="99"/>
      <c r="AR1828" s="99"/>
      <c r="AS1828" s="99"/>
      <c r="AT1828" s="99"/>
      <c r="AU1828" s="99"/>
      <c r="AV1828" s="99"/>
      <c r="AW1828" s="99"/>
      <c r="AX1828" s="99"/>
      <c r="AY1828" s="99"/>
      <c r="AZ1828" s="99"/>
      <c r="BA1828" s="99"/>
      <c r="BB1828" s="99"/>
      <c r="BC1828" s="99"/>
      <c r="BD1828" s="99"/>
      <c r="BE1828" s="99"/>
      <c r="BF1828" s="99"/>
    </row>
    <row r="1829" spans="1:58" x14ac:dyDescent="0.25">
      <c r="A1829" s="24"/>
      <c r="B1829" s="24"/>
      <c r="C1829" s="23"/>
      <c r="D1829" s="42"/>
      <c r="E1829" s="23"/>
      <c r="AB1829" s="99"/>
      <c r="AC1829" s="99"/>
      <c r="AD1829" s="99"/>
      <c r="AE1829" s="99"/>
      <c r="AF1829" s="99"/>
      <c r="AG1829" s="99"/>
      <c r="AH1829" s="99"/>
      <c r="AI1829" s="99"/>
      <c r="AJ1829" s="99"/>
      <c r="AK1829" s="99"/>
      <c r="AL1829" s="99"/>
      <c r="AM1829" s="99"/>
      <c r="AN1829" s="99"/>
      <c r="AO1829" s="99"/>
      <c r="AP1829" s="99"/>
      <c r="AQ1829" s="99"/>
      <c r="AR1829" s="99"/>
      <c r="AS1829" s="99"/>
      <c r="AT1829" s="99"/>
      <c r="AU1829" s="99"/>
      <c r="AV1829" s="99"/>
      <c r="AW1829" s="99"/>
      <c r="AX1829" s="99"/>
      <c r="AY1829" s="99"/>
      <c r="AZ1829" s="99"/>
      <c r="BA1829" s="99"/>
      <c r="BB1829" s="99"/>
      <c r="BC1829" s="99"/>
      <c r="BD1829" s="99"/>
      <c r="BE1829" s="99"/>
      <c r="BF1829" s="99"/>
    </row>
    <row r="1830" spans="1:58" x14ac:dyDescent="0.25">
      <c r="A1830" s="24"/>
      <c r="B1830" s="24"/>
      <c r="C1830" s="23"/>
      <c r="D1830" s="42"/>
      <c r="E1830" s="23"/>
      <c r="AB1830" s="99"/>
      <c r="AC1830" s="99"/>
      <c r="AD1830" s="99"/>
      <c r="AE1830" s="99"/>
      <c r="AF1830" s="99"/>
      <c r="AG1830" s="99"/>
      <c r="AH1830" s="99"/>
      <c r="AI1830" s="99"/>
      <c r="AJ1830" s="99"/>
      <c r="AK1830" s="99"/>
      <c r="AL1830" s="99"/>
      <c r="AM1830" s="99"/>
      <c r="AN1830" s="99"/>
      <c r="AO1830" s="99"/>
      <c r="AP1830" s="99"/>
      <c r="AQ1830" s="99"/>
      <c r="AR1830" s="99"/>
      <c r="AS1830" s="99"/>
      <c r="AT1830" s="99"/>
      <c r="AU1830" s="99"/>
      <c r="AV1830" s="99"/>
      <c r="AW1830" s="99"/>
      <c r="AX1830" s="99"/>
      <c r="AY1830" s="99"/>
      <c r="AZ1830" s="99"/>
      <c r="BA1830" s="99"/>
      <c r="BB1830" s="99"/>
      <c r="BC1830" s="99"/>
      <c r="BD1830" s="99"/>
      <c r="BE1830" s="99"/>
      <c r="BF1830" s="99"/>
    </row>
    <row r="1831" spans="1:58" x14ac:dyDescent="0.25">
      <c r="A1831" s="24"/>
      <c r="B1831" s="24"/>
      <c r="C1831" s="23"/>
      <c r="D1831" s="42"/>
      <c r="E1831" s="23"/>
      <c r="AB1831" s="99"/>
      <c r="AC1831" s="99"/>
      <c r="AD1831" s="99"/>
      <c r="AE1831" s="99"/>
      <c r="AF1831" s="99"/>
      <c r="AG1831" s="99"/>
      <c r="AH1831" s="99"/>
      <c r="AI1831" s="99"/>
      <c r="AJ1831" s="99"/>
      <c r="AK1831" s="99"/>
      <c r="AL1831" s="99"/>
      <c r="AM1831" s="99"/>
      <c r="AN1831" s="99"/>
      <c r="AO1831" s="99"/>
      <c r="AP1831" s="99"/>
      <c r="AQ1831" s="99"/>
      <c r="AR1831" s="99"/>
      <c r="AS1831" s="99"/>
      <c r="AT1831" s="99"/>
      <c r="AU1831" s="99"/>
      <c r="AV1831" s="99"/>
      <c r="AW1831" s="99"/>
      <c r="AX1831" s="99"/>
      <c r="AY1831" s="99"/>
      <c r="AZ1831" s="99"/>
      <c r="BA1831" s="99"/>
      <c r="BB1831" s="99"/>
      <c r="BC1831" s="99"/>
      <c r="BD1831" s="99"/>
      <c r="BE1831" s="99"/>
      <c r="BF1831" s="99"/>
    </row>
    <row r="1832" spans="1:58" x14ac:dyDescent="0.25">
      <c r="A1832" s="24"/>
      <c r="B1832" s="24"/>
      <c r="C1832" s="23"/>
      <c r="D1832" s="42"/>
      <c r="E1832" s="23"/>
      <c r="AB1832" s="99"/>
      <c r="AC1832" s="99"/>
      <c r="AD1832" s="99"/>
      <c r="AE1832" s="99"/>
      <c r="AF1832" s="99"/>
      <c r="AG1832" s="99"/>
      <c r="AH1832" s="99"/>
      <c r="AI1832" s="99"/>
      <c r="AJ1832" s="99"/>
      <c r="AK1832" s="99"/>
      <c r="AL1832" s="99"/>
      <c r="AM1832" s="99"/>
      <c r="AN1832" s="99"/>
      <c r="AO1832" s="99"/>
      <c r="AP1832" s="99"/>
      <c r="AQ1832" s="99"/>
      <c r="AR1832" s="99"/>
      <c r="AS1832" s="99"/>
      <c r="AT1832" s="99"/>
      <c r="AU1832" s="99"/>
      <c r="AV1832" s="99"/>
      <c r="AW1832" s="99"/>
      <c r="AX1832" s="99"/>
      <c r="AY1832" s="99"/>
      <c r="AZ1832" s="99"/>
      <c r="BA1832" s="99"/>
      <c r="BB1832" s="99"/>
      <c r="BC1832" s="99"/>
      <c r="BD1832" s="99"/>
      <c r="BE1832" s="99"/>
      <c r="BF1832" s="99"/>
    </row>
    <row r="1833" spans="1:58" x14ac:dyDescent="0.25">
      <c r="A1833" s="24"/>
      <c r="B1833" s="24"/>
      <c r="C1833" s="23"/>
      <c r="D1833" s="42"/>
      <c r="E1833" s="23"/>
      <c r="AB1833" s="99"/>
      <c r="AC1833" s="99"/>
      <c r="AD1833" s="99"/>
      <c r="AE1833" s="99"/>
      <c r="AF1833" s="99"/>
      <c r="AG1833" s="99"/>
      <c r="AH1833" s="99"/>
      <c r="AI1833" s="99"/>
      <c r="AJ1833" s="99"/>
      <c r="AK1833" s="99"/>
      <c r="AL1833" s="99"/>
      <c r="AM1833" s="99"/>
      <c r="AN1833" s="99"/>
      <c r="AO1833" s="99"/>
      <c r="AP1833" s="99"/>
      <c r="AQ1833" s="99"/>
      <c r="AR1833" s="99"/>
      <c r="AS1833" s="99"/>
      <c r="AT1833" s="99"/>
      <c r="AU1833" s="99"/>
      <c r="AV1833" s="99"/>
      <c r="AW1833" s="99"/>
      <c r="AX1833" s="99"/>
      <c r="AY1833" s="99"/>
      <c r="AZ1833" s="99"/>
      <c r="BA1833" s="99"/>
      <c r="BB1833" s="99"/>
      <c r="BC1833" s="99"/>
      <c r="BD1833" s="99"/>
      <c r="BE1833" s="99"/>
      <c r="BF1833" s="99"/>
    </row>
    <row r="1834" spans="1:58" x14ac:dyDescent="0.25">
      <c r="A1834" s="24"/>
      <c r="B1834" s="24"/>
      <c r="C1834" s="23"/>
      <c r="D1834" s="42"/>
      <c r="E1834" s="23"/>
      <c r="AB1834" s="99"/>
      <c r="AC1834" s="99"/>
      <c r="AD1834" s="99"/>
      <c r="AE1834" s="99"/>
      <c r="AF1834" s="99"/>
      <c r="AG1834" s="99"/>
      <c r="AH1834" s="99"/>
      <c r="AI1834" s="99"/>
      <c r="AJ1834" s="99"/>
      <c r="AK1834" s="99"/>
      <c r="AL1834" s="99"/>
      <c r="AM1834" s="99"/>
      <c r="AN1834" s="99"/>
      <c r="AO1834" s="99"/>
      <c r="AP1834" s="99"/>
      <c r="AQ1834" s="99"/>
      <c r="AR1834" s="99"/>
      <c r="AS1834" s="99"/>
      <c r="AT1834" s="99"/>
      <c r="AU1834" s="99"/>
      <c r="AV1834" s="99"/>
      <c r="AW1834" s="99"/>
      <c r="AX1834" s="99"/>
      <c r="AY1834" s="99"/>
      <c r="AZ1834" s="99"/>
      <c r="BA1834" s="99"/>
      <c r="BB1834" s="99"/>
      <c r="BC1834" s="99"/>
      <c r="BD1834" s="99"/>
      <c r="BE1834" s="99"/>
      <c r="BF1834" s="99"/>
    </row>
    <row r="1835" spans="1:58" x14ac:dyDescent="0.25">
      <c r="A1835" s="24"/>
      <c r="B1835" s="24"/>
      <c r="C1835" s="23"/>
      <c r="D1835" s="42"/>
      <c r="E1835" s="23"/>
      <c r="AB1835" s="99"/>
      <c r="AC1835" s="99"/>
      <c r="AD1835" s="99"/>
      <c r="AE1835" s="99"/>
      <c r="AF1835" s="99"/>
      <c r="AG1835" s="99"/>
      <c r="AH1835" s="99"/>
      <c r="AI1835" s="99"/>
      <c r="AJ1835" s="99"/>
      <c r="AK1835" s="99"/>
      <c r="AL1835" s="99"/>
      <c r="AM1835" s="99"/>
      <c r="AN1835" s="99"/>
      <c r="AO1835" s="99"/>
      <c r="AP1835" s="99"/>
      <c r="AQ1835" s="99"/>
      <c r="AR1835" s="99"/>
      <c r="AS1835" s="99"/>
      <c r="AT1835" s="99"/>
      <c r="AU1835" s="99"/>
      <c r="AV1835" s="99"/>
      <c r="AW1835" s="99"/>
      <c r="AX1835" s="99"/>
      <c r="AY1835" s="99"/>
      <c r="AZ1835" s="99"/>
      <c r="BA1835" s="99"/>
      <c r="BB1835" s="99"/>
      <c r="BC1835" s="99"/>
      <c r="BD1835" s="99"/>
      <c r="BE1835" s="99"/>
      <c r="BF1835" s="99"/>
    </row>
    <row r="1836" spans="1:58" x14ac:dyDescent="0.25">
      <c r="A1836" s="24"/>
      <c r="B1836" s="24"/>
      <c r="C1836" s="23"/>
      <c r="D1836" s="42"/>
      <c r="E1836" s="23"/>
      <c r="AB1836" s="99"/>
      <c r="AC1836" s="99"/>
      <c r="AD1836" s="99"/>
      <c r="AE1836" s="99"/>
      <c r="AF1836" s="99"/>
      <c r="AG1836" s="99"/>
      <c r="AH1836" s="99"/>
      <c r="AI1836" s="99"/>
      <c r="AJ1836" s="99"/>
      <c r="AK1836" s="99"/>
      <c r="AL1836" s="99"/>
      <c r="AM1836" s="99"/>
      <c r="AN1836" s="99"/>
      <c r="AO1836" s="99"/>
      <c r="AP1836" s="99"/>
      <c r="AQ1836" s="99"/>
      <c r="AR1836" s="99"/>
      <c r="AS1836" s="99"/>
      <c r="AT1836" s="99"/>
      <c r="AU1836" s="99"/>
      <c r="AV1836" s="99"/>
      <c r="AW1836" s="99"/>
      <c r="AX1836" s="99"/>
      <c r="AY1836" s="99"/>
      <c r="AZ1836" s="99"/>
      <c r="BA1836" s="99"/>
      <c r="BB1836" s="99"/>
      <c r="BC1836" s="99"/>
      <c r="BD1836" s="99"/>
      <c r="BE1836" s="99"/>
      <c r="BF1836" s="99"/>
    </row>
    <row r="1837" spans="1:58" x14ac:dyDescent="0.25">
      <c r="A1837" s="24"/>
      <c r="B1837" s="24"/>
      <c r="C1837" s="23"/>
      <c r="D1837" s="42"/>
      <c r="E1837" s="23"/>
      <c r="AB1837" s="99"/>
      <c r="AC1837" s="99"/>
      <c r="AD1837" s="99"/>
      <c r="AE1837" s="99"/>
      <c r="AF1837" s="99"/>
      <c r="AG1837" s="99"/>
      <c r="AH1837" s="99"/>
      <c r="AI1837" s="99"/>
      <c r="AJ1837" s="99"/>
      <c r="AK1837" s="99"/>
      <c r="AL1837" s="99"/>
      <c r="AM1837" s="99"/>
      <c r="AN1837" s="99"/>
      <c r="AO1837" s="99"/>
      <c r="AP1837" s="99"/>
      <c r="AQ1837" s="99"/>
      <c r="AR1837" s="99"/>
      <c r="AS1837" s="99"/>
      <c r="AT1837" s="99"/>
      <c r="AU1837" s="99"/>
      <c r="AV1837" s="99"/>
      <c r="AW1837" s="99"/>
      <c r="AX1837" s="99"/>
      <c r="AY1837" s="99"/>
      <c r="AZ1837" s="99"/>
      <c r="BA1837" s="99"/>
      <c r="BB1837" s="99"/>
      <c r="BC1837" s="99"/>
      <c r="BD1837" s="99"/>
      <c r="BE1837" s="99"/>
      <c r="BF1837" s="99"/>
    </row>
    <row r="1838" spans="1:58" x14ac:dyDescent="0.25">
      <c r="A1838" s="24"/>
      <c r="B1838" s="24"/>
      <c r="C1838" s="23"/>
      <c r="D1838" s="42"/>
      <c r="E1838" s="23"/>
      <c r="AB1838" s="99"/>
      <c r="AC1838" s="99"/>
      <c r="AD1838" s="99"/>
      <c r="AE1838" s="99"/>
      <c r="AF1838" s="99"/>
      <c r="AG1838" s="99"/>
      <c r="AH1838" s="99"/>
      <c r="AI1838" s="99"/>
      <c r="AJ1838" s="99"/>
      <c r="AK1838" s="99"/>
      <c r="AL1838" s="99"/>
      <c r="AM1838" s="99"/>
      <c r="AN1838" s="99"/>
      <c r="AO1838" s="99"/>
      <c r="AP1838" s="99"/>
      <c r="AQ1838" s="99"/>
      <c r="AR1838" s="99"/>
      <c r="AS1838" s="99"/>
      <c r="AT1838" s="99"/>
      <c r="AU1838" s="99"/>
      <c r="AV1838" s="99"/>
      <c r="AW1838" s="99"/>
      <c r="AX1838" s="99"/>
      <c r="AY1838" s="99"/>
      <c r="AZ1838" s="99"/>
      <c r="BA1838" s="99"/>
      <c r="BB1838" s="99"/>
      <c r="BC1838" s="99"/>
      <c r="BD1838" s="99"/>
      <c r="BE1838" s="99"/>
      <c r="BF1838" s="99"/>
    </row>
    <row r="1839" spans="1:58" x14ac:dyDescent="0.25">
      <c r="A1839" s="24"/>
      <c r="B1839" s="24"/>
      <c r="C1839" s="23"/>
      <c r="D1839" s="42"/>
      <c r="E1839" s="23"/>
      <c r="AB1839" s="99"/>
      <c r="AC1839" s="99"/>
      <c r="AD1839" s="99"/>
      <c r="AE1839" s="99"/>
      <c r="AF1839" s="99"/>
      <c r="AG1839" s="99"/>
      <c r="AH1839" s="99"/>
      <c r="AI1839" s="99"/>
      <c r="AJ1839" s="99"/>
      <c r="AK1839" s="99"/>
      <c r="AL1839" s="99"/>
      <c r="AM1839" s="99"/>
      <c r="AN1839" s="99"/>
      <c r="AO1839" s="99"/>
      <c r="AP1839" s="99"/>
      <c r="AQ1839" s="99"/>
      <c r="AR1839" s="99"/>
      <c r="AS1839" s="99"/>
      <c r="AT1839" s="99"/>
      <c r="AU1839" s="99"/>
      <c r="AV1839" s="99"/>
      <c r="AW1839" s="99"/>
      <c r="AX1839" s="99"/>
      <c r="AY1839" s="99"/>
      <c r="AZ1839" s="99"/>
      <c r="BA1839" s="99"/>
      <c r="BB1839" s="99"/>
      <c r="BC1839" s="99"/>
      <c r="BD1839" s="99"/>
      <c r="BE1839" s="99"/>
      <c r="BF1839" s="99"/>
    </row>
    <row r="1840" spans="1:58" x14ac:dyDescent="0.25">
      <c r="A1840" s="24"/>
      <c r="B1840" s="24"/>
      <c r="C1840" s="23"/>
      <c r="D1840" s="42"/>
      <c r="E1840" s="23"/>
      <c r="AB1840" s="99"/>
      <c r="AC1840" s="99"/>
      <c r="AD1840" s="99"/>
      <c r="AE1840" s="99"/>
      <c r="AF1840" s="99"/>
      <c r="AG1840" s="99"/>
      <c r="AH1840" s="99"/>
      <c r="AI1840" s="99"/>
      <c r="AJ1840" s="99"/>
      <c r="AK1840" s="99"/>
      <c r="AL1840" s="99"/>
      <c r="AM1840" s="99"/>
      <c r="AN1840" s="99"/>
      <c r="AO1840" s="99"/>
      <c r="AP1840" s="99"/>
      <c r="AQ1840" s="99"/>
      <c r="AR1840" s="99"/>
      <c r="AS1840" s="99"/>
      <c r="AT1840" s="99"/>
      <c r="AU1840" s="99"/>
      <c r="AV1840" s="99"/>
      <c r="AW1840" s="99"/>
      <c r="AX1840" s="99"/>
      <c r="AY1840" s="99"/>
      <c r="AZ1840" s="99"/>
      <c r="BA1840" s="99"/>
      <c r="BB1840" s="99"/>
      <c r="BC1840" s="99"/>
      <c r="BD1840" s="99"/>
      <c r="BE1840" s="99"/>
      <c r="BF1840" s="99"/>
    </row>
    <row r="1841" spans="1:58" x14ac:dyDescent="0.25">
      <c r="A1841" s="24"/>
      <c r="B1841" s="24"/>
      <c r="C1841" s="23"/>
      <c r="D1841" s="42"/>
      <c r="E1841" s="23"/>
      <c r="AB1841" s="99"/>
      <c r="AC1841" s="99"/>
      <c r="AD1841" s="99"/>
      <c r="AE1841" s="99"/>
      <c r="AF1841" s="99"/>
      <c r="AG1841" s="99"/>
      <c r="AH1841" s="99"/>
      <c r="AI1841" s="99"/>
      <c r="AJ1841" s="99"/>
      <c r="AK1841" s="99"/>
      <c r="AL1841" s="99"/>
      <c r="AM1841" s="99"/>
      <c r="AN1841" s="99"/>
      <c r="AO1841" s="99"/>
      <c r="AP1841" s="99"/>
      <c r="AQ1841" s="99"/>
      <c r="AR1841" s="99"/>
      <c r="AS1841" s="99"/>
      <c r="AT1841" s="99"/>
      <c r="AU1841" s="99"/>
      <c r="AV1841" s="99"/>
      <c r="AW1841" s="99"/>
      <c r="AX1841" s="99"/>
      <c r="AY1841" s="99"/>
      <c r="AZ1841" s="99"/>
      <c r="BA1841" s="99"/>
      <c r="BB1841" s="99"/>
      <c r="BC1841" s="99"/>
      <c r="BD1841" s="99"/>
      <c r="BE1841" s="99"/>
      <c r="BF1841" s="99"/>
    </row>
    <row r="1842" spans="1:58" x14ac:dyDescent="0.25">
      <c r="A1842" s="24"/>
      <c r="B1842" s="24"/>
      <c r="C1842" s="23"/>
      <c r="D1842" s="42"/>
      <c r="E1842" s="23"/>
      <c r="AB1842" s="99"/>
      <c r="AC1842" s="99"/>
      <c r="AD1842" s="99"/>
      <c r="AE1842" s="99"/>
      <c r="AF1842" s="99"/>
      <c r="AG1842" s="99"/>
      <c r="AH1842" s="99"/>
      <c r="AI1842" s="99"/>
      <c r="AJ1842" s="99"/>
      <c r="AK1842" s="99"/>
      <c r="AL1842" s="99"/>
      <c r="AM1842" s="99"/>
      <c r="AN1842" s="99"/>
      <c r="AO1842" s="99"/>
      <c r="AP1842" s="99"/>
      <c r="AQ1842" s="99"/>
      <c r="AR1842" s="99"/>
      <c r="AS1842" s="99"/>
      <c r="AT1842" s="99"/>
      <c r="AU1842" s="99"/>
      <c r="AV1842" s="99"/>
      <c r="AW1842" s="99"/>
      <c r="AX1842" s="99"/>
      <c r="AY1842" s="99"/>
      <c r="AZ1842" s="99"/>
      <c r="BA1842" s="99"/>
      <c r="BB1842" s="99"/>
      <c r="BC1842" s="99"/>
      <c r="BD1842" s="99"/>
      <c r="BE1842" s="99"/>
      <c r="BF1842" s="99"/>
    </row>
    <row r="1843" spans="1:58" x14ac:dyDescent="0.25">
      <c r="A1843" s="24"/>
      <c r="B1843" s="24"/>
      <c r="C1843" s="23"/>
      <c r="D1843" s="42"/>
      <c r="E1843" s="23"/>
      <c r="AB1843" s="99"/>
      <c r="AC1843" s="99"/>
      <c r="AD1843" s="99"/>
      <c r="AE1843" s="99"/>
      <c r="AF1843" s="99"/>
      <c r="AG1843" s="99"/>
      <c r="AH1843" s="99"/>
      <c r="AI1843" s="99"/>
      <c r="AJ1843" s="99"/>
      <c r="AK1843" s="99"/>
      <c r="AL1843" s="99"/>
      <c r="AM1843" s="99"/>
      <c r="AN1843" s="99"/>
      <c r="AO1843" s="99"/>
      <c r="AP1843" s="99"/>
      <c r="AQ1843" s="99"/>
      <c r="AR1843" s="99"/>
      <c r="AS1843" s="99"/>
      <c r="AT1843" s="99"/>
      <c r="AU1843" s="99"/>
      <c r="AV1843" s="99"/>
      <c r="AW1843" s="99"/>
      <c r="AX1843" s="99"/>
      <c r="AY1843" s="99"/>
      <c r="AZ1843" s="99"/>
      <c r="BA1843" s="99"/>
      <c r="BB1843" s="99"/>
      <c r="BC1843" s="99"/>
      <c r="BD1843" s="99"/>
      <c r="BE1843" s="99"/>
      <c r="BF1843" s="99"/>
    </row>
    <row r="1844" spans="1:58" x14ac:dyDescent="0.25">
      <c r="A1844" s="24"/>
      <c r="B1844" s="24"/>
      <c r="C1844" s="23"/>
      <c r="D1844" s="42"/>
      <c r="E1844" s="23"/>
      <c r="AB1844" s="99"/>
      <c r="AC1844" s="99"/>
      <c r="AD1844" s="99"/>
      <c r="AE1844" s="99"/>
      <c r="AF1844" s="99"/>
      <c r="AG1844" s="99"/>
      <c r="AH1844" s="99"/>
      <c r="AI1844" s="99"/>
      <c r="AJ1844" s="99"/>
      <c r="AK1844" s="99"/>
      <c r="AL1844" s="99"/>
      <c r="AM1844" s="99"/>
      <c r="AN1844" s="99"/>
      <c r="AO1844" s="99"/>
      <c r="AP1844" s="99"/>
      <c r="AQ1844" s="99"/>
      <c r="AR1844" s="99"/>
      <c r="AS1844" s="99"/>
      <c r="AT1844" s="99"/>
      <c r="AU1844" s="99"/>
      <c r="AV1844" s="99"/>
      <c r="AW1844" s="99"/>
      <c r="AX1844" s="99"/>
      <c r="AY1844" s="99"/>
      <c r="AZ1844" s="99"/>
      <c r="BA1844" s="99"/>
      <c r="BB1844" s="99"/>
      <c r="BC1844" s="99"/>
      <c r="BD1844" s="99"/>
      <c r="BE1844" s="99"/>
      <c r="BF1844" s="99"/>
    </row>
    <row r="1845" spans="1:58" x14ac:dyDescent="0.25">
      <c r="A1845" s="24"/>
      <c r="B1845" s="24"/>
      <c r="C1845" s="23"/>
      <c r="D1845" s="42"/>
      <c r="E1845" s="23"/>
      <c r="AB1845" s="99"/>
      <c r="AC1845" s="99"/>
      <c r="AD1845" s="99"/>
      <c r="AE1845" s="99"/>
      <c r="AF1845" s="99"/>
      <c r="AG1845" s="99"/>
      <c r="AH1845" s="99"/>
      <c r="AI1845" s="99"/>
      <c r="AJ1845" s="99"/>
      <c r="AK1845" s="99"/>
      <c r="AL1845" s="99"/>
      <c r="AM1845" s="99"/>
      <c r="AN1845" s="99"/>
      <c r="AO1845" s="99"/>
      <c r="AP1845" s="99"/>
      <c r="AQ1845" s="99"/>
      <c r="AR1845" s="99"/>
      <c r="AS1845" s="99"/>
      <c r="AT1845" s="99"/>
      <c r="AU1845" s="99"/>
      <c r="AV1845" s="99"/>
      <c r="AW1845" s="99"/>
      <c r="AX1845" s="99"/>
      <c r="AY1845" s="99"/>
      <c r="AZ1845" s="99"/>
      <c r="BA1845" s="99"/>
      <c r="BB1845" s="99"/>
      <c r="BC1845" s="99"/>
      <c r="BD1845" s="99"/>
      <c r="BE1845" s="99"/>
      <c r="BF1845" s="99"/>
    </row>
    <row r="1846" spans="1:58" x14ac:dyDescent="0.25">
      <c r="A1846" s="24"/>
      <c r="B1846" s="24"/>
      <c r="C1846" s="23"/>
      <c r="D1846" s="42"/>
      <c r="E1846" s="23"/>
      <c r="AB1846" s="99"/>
      <c r="AC1846" s="99"/>
      <c r="AD1846" s="99"/>
      <c r="AE1846" s="99"/>
      <c r="AF1846" s="99"/>
      <c r="AG1846" s="99"/>
      <c r="AH1846" s="99"/>
      <c r="AI1846" s="99"/>
      <c r="AJ1846" s="99"/>
      <c r="AK1846" s="99"/>
      <c r="AL1846" s="99"/>
      <c r="AM1846" s="99"/>
      <c r="AN1846" s="99"/>
      <c r="AO1846" s="99"/>
      <c r="AP1846" s="99"/>
      <c r="AQ1846" s="99"/>
      <c r="AR1846" s="99"/>
      <c r="AS1846" s="99"/>
      <c r="AT1846" s="99"/>
      <c r="AU1846" s="99"/>
      <c r="AV1846" s="99"/>
      <c r="AW1846" s="99"/>
      <c r="AX1846" s="99"/>
      <c r="AY1846" s="99"/>
      <c r="AZ1846" s="99"/>
      <c r="BA1846" s="99"/>
      <c r="BB1846" s="99"/>
      <c r="BC1846" s="99"/>
      <c r="BD1846" s="99"/>
      <c r="BE1846" s="99"/>
      <c r="BF1846" s="99"/>
    </row>
    <row r="1847" spans="1:58" x14ac:dyDescent="0.25">
      <c r="A1847" s="24"/>
      <c r="B1847" s="24"/>
      <c r="C1847" s="23"/>
      <c r="D1847" s="42"/>
      <c r="E1847" s="23"/>
      <c r="AB1847" s="99"/>
      <c r="AC1847" s="99"/>
      <c r="AD1847" s="99"/>
      <c r="AE1847" s="99"/>
      <c r="AF1847" s="99"/>
      <c r="AG1847" s="99"/>
      <c r="AH1847" s="99"/>
      <c r="AI1847" s="99"/>
      <c r="AJ1847" s="99"/>
      <c r="AK1847" s="99"/>
      <c r="AL1847" s="99"/>
      <c r="AM1847" s="99"/>
      <c r="AN1847" s="99"/>
      <c r="AO1847" s="99"/>
      <c r="AP1847" s="99"/>
      <c r="AQ1847" s="99"/>
      <c r="AR1847" s="99"/>
      <c r="AS1847" s="99"/>
      <c r="AT1847" s="99"/>
      <c r="AU1847" s="99"/>
      <c r="AV1847" s="99"/>
      <c r="AW1847" s="99"/>
      <c r="AX1847" s="99"/>
      <c r="AY1847" s="99"/>
      <c r="AZ1847" s="99"/>
      <c r="BA1847" s="99"/>
      <c r="BB1847" s="99"/>
      <c r="BC1847" s="99"/>
      <c r="BD1847" s="99"/>
      <c r="BE1847" s="99"/>
      <c r="BF1847" s="99"/>
    </row>
    <row r="1848" spans="1:58" x14ac:dyDescent="0.25">
      <c r="A1848" s="24"/>
      <c r="B1848" s="24"/>
      <c r="C1848" s="23"/>
      <c r="D1848" s="42"/>
      <c r="E1848" s="23"/>
      <c r="AB1848" s="99"/>
      <c r="AC1848" s="99"/>
      <c r="AD1848" s="99"/>
      <c r="AE1848" s="99"/>
      <c r="AF1848" s="99"/>
      <c r="AG1848" s="99"/>
      <c r="AH1848" s="99"/>
      <c r="AI1848" s="99"/>
      <c r="AJ1848" s="99"/>
      <c r="AK1848" s="99"/>
      <c r="AL1848" s="99"/>
      <c r="AM1848" s="99"/>
      <c r="AN1848" s="99"/>
      <c r="AO1848" s="99"/>
      <c r="AP1848" s="99"/>
      <c r="AQ1848" s="99"/>
      <c r="AR1848" s="99"/>
      <c r="AS1848" s="99"/>
      <c r="AT1848" s="99"/>
      <c r="AU1848" s="99"/>
      <c r="AV1848" s="99"/>
      <c r="AW1848" s="99"/>
      <c r="AX1848" s="99"/>
      <c r="AY1848" s="99"/>
      <c r="AZ1848" s="99"/>
      <c r="BA1848" s="99"/>
      <c r="BB1848" s="99"/>
      <c r="BC1848" s="99"/>
      <c r="BD1848" s="99"/>
      <c r="BE1848" s="99"/>
      <c r="BF1848" s="99"/>
    </row>
    <row r="1849" spans="1:58" x14ac:dyDescent="0.25">
      <c r="A1849" s="24"/>
      <c r="B1849" s="24"/>
      <c r="C1849" s="23"/>
      <c r="D1849" s="42"/>
      <c r="E1849" s="23"/>
      <c r="AB1849" s="99"/>
      <c r="AC1849" s="99"/>
      <c r="AD1849" s="99"/>
      <c r="AE1849" s="99"/>
      <c r="AF1849" s="99"/>
      <c r="AG1849" s="99"/>
      <c r="AH1849" s="99"/>
      <c r="AI1849" s="99"/>
      <c r="AJ1849" s="99"/>
      <c r="AK1849" s="99"/>
      <c r="AL1849" s="99"/>
      <c r="AM1849" s="99"/>
      <c r="AN1849" s="99"/>
      <c r="AO1849" s="99"/>
      <c r="AP1849" s="99"/>
      <c r="AQ1849" s="99"/>
      <c r="AR1849" s="99"/>
      <c r="AS1849" s="99"/>
      <c r="AT1849" s="99"/>
      <c r="AU1849" s="99"/>
      <c r="AV1849" s="99"/>
      <c r="AW1849" s="99"/>
      <c r="AX1849" s="99"/>
      <c r="AY1849" s="99"/>
      <c r="AZ1849" s="99"/>
      <c r="BA1849" s="99"/>
      <c r="BB1849" s="99"/>
      <c r="BC1849" s="99"/>
      <c r="BD1849" s="99"/>
      <c r="BE1849" s="99"/>
      <c r="BF1849" s="99"/>
    </row>
    <row r="1850" spans="1:58" x14ac:dyDescent="0.25">
      <c r="A1850" s="24"/>
      <c r="B1850" s="24"/>
      <c r="C1850" s="23"/>
      <c r="D1850" s="42"/>
      <c r="E1850" s="23"/>
      <c r="AB1850" s="99"/>
      <c r="AC1850" s="99"/>
      <c r="AD1850" s="99"/>
      <c r="AE1850" s="99"/>
      <c r="AF1850" s="99"/>
      <c r="AG1850" s="99"/>
      <c r="AH1850" s="99"/>
      <c r="AI1850" s="99"/>
      <c r="AJ1850" s="99"/>
      <c r="AK1850" s="99"/>
      <c r="AL1850" s="99"/>
      <c r="AM1850" s="99"/>
      <c r="AN1850" s="99"/>
      <c r="AO1850" s="99"/>
      <c r="AP1850" s="99"/>
      <c r="AQ1850" s="99"/>
      <c r="AR1850" s="99"/>
      <c r="AS1850" s="99"/>
      <c r="AT1850" s="99"/>
      <c r="AU1850" s="99"/>
      <c r="AV1850" s="99"/>
      <c r="AW1850" s="99"/>
      <c r="AX1850" s="99"/>
      <c r="AY1850" s="99"/>
      <c r="AZ1850" s="99"/>
      <c r="BA1850" s="99"/>
      <c r="BB1850" s="99"/>
      <c r="BC1850" s="99"/>
      <c r="BD1850" s="99"/>
      <c r="BE1850" s="99"/>
      <c r="BF1850" s="99"/>
    </row>
    <row r="1851" spans="1:58" x14ac:dyDescent="0.25">
      <c r="A1851" s="24"/>
      <c r="B1851" s="24"/>
      <c r="C1851" s="23"/>
      <c r="D1851" s="42"/>
      <c r="E1851" s="23"/>
      <c r="AB1851" s="99"/>
      <c r="AC1851" s="99"/>
      <c r="AD1851" s="99"/>
      <c r="AE1851" s="99"/>
      <c r="AF1851" s="99"/>
      <c r="AG1851" s="99"/>
      <c r="AH1851" s="99"/>
      <c r="AI1851" s="99"/>
      <c r="AJ1851" s="99"/>
      <c r="AK1851" s="99"/>
      <c r="AL1851" s="99"/>
      <c r="AM1851" s="99"/>
      <c r="AN1851" s="99"/>
      <c r="AO1851" s="99"/>
      <c r="AP1851" s="99"/>
      <c r="AQ1851" s="99"/>
      <c r="AR1851" s="99"/>
      <c r="AS1851" s="99"/>
      <c r="AT1851" s="99"/>
      <c r="AU1851" s="99"/>
      <c r="AV1851" s="99"/>
      <c r="AW1851" s="99"/>
      <c r="AX1851" s="99"/>
      <c r="AY1851" s="99"/>
      <c r="AZ1851" s="99"/>
      <c r="BA1851" s="99"/>
      <c r="BB1851" s="99"/>
      <c r="BC1851" s="99"/>
      <c r="BD1851" s="99"/>
      <c r="BE1851" s="99"/>
      <c r="BF1851" s="99"/>
    </row>
    <row r="1852" spans="1:58" x14ac:dyDescent="0.25">
      <c r="A1852" s="24"/>
      <c r="B1852" s="24"/>
      <c r="C1852" s="23"/>
      <c r="D1852" s="42"/>
      <c r="E1852" s="23"/>
      <c r="AB1852" s="99"/>
      <c r="AC1852" s="99"/>
      <c r="AD1852" s="99"/>
      <c r="AE1852" s="99"/>
      <c r="AF1852" s="99"/>
      <c r="AG1852" s="99"/>
      <c r="AH1852" s="99"/>
      <c r="AI1852" s="99"/>
      <c r="AJ1852" s="99"/>
      <c r="AK1852" s="99"/>
      <c r="AL1852" s="99"/>
      <c r="AM1852" s="99"/>
      <c r="AN1852" s="99"/>
      <c r="AO1852" s="99"/>
      <c r="AP1852" s="99"/>
      <c r="AQ1852" s="99"/>
      <c r="AR1852" s="99"/>
      <c r="AS1852" s="99"/>
      <c r="AT1852" s="99"/>
      <c r="AU1852" s="99"/>
      <c r="AV1852" s="99"/>
      <c r="AW1852" s="99"/>
      <c r="AX1852" s="99"/>
      <c r="AY1852" s="99"/>
      <c r="AZ1852" s="99"/>
      <c r="BA1852" s="99"/>
      <c r="BB1852" s="99"/>
      <c r="BC1852" s="99"/>
      <c r="BD1852" s="99"/>
      <c r="BE1852" s="99"/>
      <c r="BF1852" s="99"/>
    </row>
    <row r="1853" spans="1:58" x14ac:dyDescent="0.25">
      <c r="A1853" s="24"/>
      <c r="B1853" s="24"/>
      <c r="C1853" s="23"/>
      <c r="D1853" s="42"/>
      <c r="E1853" s="23"/>
      <c r="AB1853" s="99"/>
      <c r="AC1853" s="99"/>
      <c r="AD1853" s="99"/>
      <c r="AE1853" s="99"/>
      <c r="AF1853" s="99"/>
      <c r="AG1853" s="99"/>
      <c r="AH1853" s="99"/>
      <c r="AI1853" s="99"/>
      <c r="AJ1853" s="99"/>
      <c r="AK1853" s="99"/>
      <c r="AL1853" s="99"/>
      <c r="AM1853" s="99"/>
      <c r="AN1853" s="99"/>
      <c r="AO1853" s="99"/>
      <c r="AP1853" s="99"/>
      <c r="AQ1853" s="99"/>
      <c r="AR1853" s="99"/>
      <c r="AS1853" s="99"/>
      <c r="AT1853" s="99"/>
      <c r="AU1853" s="99"/>
      <c r="AV1853" s="99"/>
      <c r="AW1853" s="99"/>
      <c r="AX1853" s="99"/>
      <c r="AY1853" s="99"/>
      <c r="AZ1853" s="99"/>
      <c r="BA1853" s="99"/>
      <c r="BB1853" s="99"/>
      <c r="BC1853" s="99"/>
      <c r="BD1853" s="99"/>
      <c r="BE1853" s="99"/>
      <c r="BF1853" s="99"/>
    </row>
    <row r="1854" spans="1:58" x14ac:dyDescent="0.25">
      <c r="A1854" s="24"/>
      <c r="B1854" s="24"/>
      <c r="C1854" s="23"/>
      <c r="D1854" s="42"/>
      <c r="E1854" s="23"/>
      <c r="AB1854" s="99"/>
      <c r="AC1854" s="99"/>
      <c r="AD1854" s="99"/>
      <c r="AE1854" s="99"/>
      <c r="AF1854" s="99"/>
      <c r="AG1854" s="99"/>
      <c r="AH1854" s="99"/>
      <c r="AI1854" s="99"/>
      <c r="AJ1854" s="99"/>
      <c r="AK1854" s="99"/>
      <c r="AL1854" s="99"/>
      <c r="AM1854" s="99"/>
      <c r="AN1854" s="99"/>
      <c r="AO1854" s="99"/>
      <c r="AP1854" s="99"/>
      <c r="AQ1854" s="99"/>
      <c r="AR1854" s="99"/>
      <c r="AS1854" s="99"/>
      <c r="AT1854" s="99"/>
      <c r="AU1854" s="99"/>
      <c r="AV1854" s="99"/>
      <c r="AW1854" s="99"/>
      <c r="AX1854" s="99"/>
      <c r="AY1854" s="99"/>
      <c r="AZ1854" s="99"/>
      <c r="BA1854" s="99"/>
      <c r="BB1854" s="99"/>
      <c r="BC1854" s="99"/>
      <c r="BD1854" s="99"/>
      <c r="BE1854" s="99"/>
      <c r="BF1854" s="99"/>
    </row>
    <row r="1855" spans="1:58" x14ac:dyDescent="0.25">
      <c r="A1855" s="24"/>
      <c r="B1855" s="24"/>
      <c r="C1855" s="23"/>
      <c r="D1855" s="42"/>
      <c r="E1855" s="23"/>
      <c r="AB1855" s="99"/>
      <c r="AC1855" s="99"/>
      <c r="AD1855" s="99"/>
      <c r="AE1855" s="99"/>
      <c r="AF1855" s="99"/>
      <c r="AG1855" s="99"/>
      <c r="AH1855" s="99"/>
      <c r="AI1855" s="99"/>
      <c r="AJ1855" s="99"/>
      <c r="AK1855" s="99"/>
      <c r="AL1855" s="99"/>
      <c r="AM1855" s="99"/>
      <c r="AN1855" s="99"/>
      <c r="AO1855" s="99"/>
      <c r="AP1855" s="99"/>
      <c r="AQ1855" s="99"/>
      <c r="AR1855" s="99"/>
      <c r="AS1855" s="99"/>
      <c r="AT1855" s="99"/>
      <c r="AU1855" s="99"/>
      <c r="AV1855" s="99"/>
      <c r="AW1855" s="99"/>
      <c r="AX1855" s="99"/>
      <c r="AY1855" s="99"/>
      <c r="AZ1855" s="99"/>
      <c r="BA1855" s="99"/>
      <c r="BB1855" s="99"/>
      <c r="BC1855" s="99"/>
      <c r="BD1855" s="99"/>
      <c r="BE1855" s="99"/>
      <c r="BF1855" s="99"/>
    </row>
    <row r="1856" spans="1:58" x14ac:dyDescent="0.25">
      <c r="A1856" s="24"/>
      <c r="B1856" s="24"/>
      <c r="C1856" s="23"/>
      <c r="D1856" s="42"/>
      <c r="E1856" s="23"/>
      <c r="AB1856" s="99"/>
      <c r="AC1856" s="99"/>
      <c r="AD1856" s="99"/>
      <c r="AE1856" s="99"/>
      <c r="AF1856" s="99"/>
      <c r="AG1856" s="99"/>
      <c r="AH1856" s="99"/>
      <c r="AI1856" s="99"/>
      <c r="AJ1856" s="99"/>
      <c r="AK1856" s="99"/>
      <c r="AL1856" s="99"/>
      <c r="AM1856" s="99"/>
      <c r="AN1856" s="99"/>
      <c r="AO1856" s="99"/>
      <c r="AP1856" s="99"/>
      <c r="AQ1856" s="99"/>
      <c r="AR1856" s="99"/>
      <c r="AS1856" s="99"/>
      <c r="AT1856" s="99"/>
      <c r="AU1856" s="99"/>
      <c r="AV1856" s="99"/>
      <c r="AW1856" s="99"/>
      <c r="AX1856" s="99"/>
      <c r="AY1856" s="99"/>
      <c r="AZ1856" s="99"/>
      <c r="BA1856" s="99"/>
      <c r="BB1856" s="99"/>
      <c r="BC1856" s="99"/>
      <c r="BD1856" s="99"/>
      <c r="BE1856" s="99"/>
      <c r="BF1856" s="99"/>
    </row>
    <row r="1857" spans="1:58" x14ac:dyDescent="0.25">
      <c r="A1857" s="24"/>
      <c r="B1857" s="24"/>
      <c r="C1857" s="23"/>
      <c r="D1857" s="42"/>
      <c r="E1857" s="23"/>
      <c r="AB1857" s="99"/>
      <c r="AC1857" s="99"/>
      <c r="AD1857" s="99"/>
      <c r="AE1857" s="99"/>
      <c r="AF1857" s="99"/>
      <c r="AG1857" s="99"/>
      <c r="AH1857" s="99"/>
      <c r="AI1857" s="99"/>
      <c r="AJ1857" s="99"/>
      <c r="AK1857" s="99"/>
      <c r="AL1857" s="99"/>
      <c r="AM1857" s="99"/>
      <c r="AN1857" s="99"/>
      <c r="AO1857" s="99"/>
      <c r="AP1857" s="99"/>
      <c r="AQ1857" s="99"/>
      <c r="AR1857" s="99"/>
      <c r="AS1857" s="99"/>
      <c r="AT1857" s="99"/>
      <c r="AU1857" s="99"/>
      <c r="AV1857" s="99"/>
      <c r="AW1857" s="99"/>
      <c r="AX1857" s="99"/>
      <c r="AY1857" s="99"/>
      <c r="AZ1857" s="99"/>
      <c r="BA1857" s="99"/>
      <c r="BB1857" s="99"/>
      <c r="BC1857" s="99"/>
      <c r="BD1857" s="99"/>
      <c r="BE1857" s="99"/>
      <c r="BF1857" s="99"/>
    </row>
    <row r="1858" spans="1:58" x14ac:dyDescent="0.25">
      <c r="A1858" s="24"/>
      <c r="B1858" s="24"/>
      <c r="C1858" s="23"/>
      <c r="D1858" s="42"/>
      <c r="E1858" s="23"/>
      <c r="AB1858" s="99"/>
      <c r="AC1858" s="99"/>
      <c r="AD1858" s="99"/>
      <c r="AE1858" s="99"/>
      <c r="AF1858" s="99"/>
      <c r="AG1858" s="99"/>
      <c r="AH1858" s="99"/>
      <c r="AI1858" s="99"/>
      <c r="AJ1858" s="99"/>
      <c r="AK1858" s="99"/>
      <c r="AL1858" s="99"/>
      <c r="AM1858" s="99"/>
      <c r="AN1858" s="99"/>
      <c r="AO1858" s="99"/>
      <c r="AP1858" s="99"/>
      <c r="AQ1858" s="99"/>
      <c r="AR1858" s="99"/>
      <c r="AS1858" s="99"/>
      <c r="AT1858" s="99"/>
      <c r="AU1858" s="99"/>
      <c r="AV1858" s="99"/>
      <c r="AW1858" s="99"/>
      <c r="AX1858" s="99"/>
      <c r="AY1858" s="99"/>
      <c r="AZ1858" s="99"/>
      <c r="BA1858" s="99"/>
      <c r="BB1858" s="99"/>
      <c r="BC1858" s="99"/>
      <c r="BD1858" s="99"/>
      <c r="BE1858" s="99"/>
      <c r="BF1858" s="99"/>
    </row>
    <row r="1859" spans="1:58" x14ac:dyDescent="0.25">
      <c r="A1859" s="24"/>
      <c r="B1859" s="24"/>
      <c r="C1859" s="23"/>
      <c r="D1859" s="42"/>
      <c r="E1859" s="23"/>
      <c r="AB1859" s="99"/>
      <c r="AC1859" s="99"/>
      <c r="AD1859" s="99"/>
      <c r="AE1859" s="99"/>
      <c r="AF1859" s="99"/>
      <c r="AG1859" s="99"/>
      <c r="AH1859" s="99"/>
      <c r="AI1859" s="99"/>
      <c r="AJ1859" s="99"/>
      <c r="AK1859" s="99"/>
      <c r="AL1859" s="99"/>
      <c r="AM1859" s="99"/>
      <c r="AN1859" s="99"/>
      <c r="AO1859" s="99"/>
      <c r="AP1859" s="99"/>
      <c r="AQ1859" s="99"/>
      <c r="AR1859" s="99"/>
      <c r="AS1859" s="99"/>
      <c r="AT1859" s="99"/>
      <c r="AU1859" s="99"/>
      <c r="AV1859" s="99"/>
      <c r="AW1859" s="99"/>
      <c r="AX1859" s="99"/>
      <c r="AY1859" s="99"/>
      <c r="AZ1859" s="99"/>
      <c r="BA1859" s="99"/>
      <c r="BB1859" s="99"/>
      <c r="BC1859" s="99"/>
      <c r="BD1859" s="99"/>
      <c r="BE1859" s="99"/>
      <c r="BF1859" s="99"/>
    </row>
    <row r="1860" spans="1:58" x14ac:dyDescent="0.25">
      <c r="A1860" s="24"/>
      <c r="B1860" s="24"/>
      <c r="C1860" s="23"/>
      <c r="D1860" s="42"/>
      <c r="E1860" s="23"/>
      <c r="AB1860" s="99"/>
      <c r="AC1860" s="99"/>
      <c r="AD1860" s="99"/>
      <c r="AE1860" s="99"/>
      <c r="AF1860" s="99"/>
      <c r="AG1860" s="99"/>
      <c r="AH1860" s="99"/>
      <c r="AI1860" s="99"/>
      <c r="AJ1860" s="99"/>
      <c r="AK1860" s="99"/>
      <c r="AL1860" s="99"/>
      <c r="AM1860" s="99"/>
      <c r="AN1860" s="99"/>
      <c r="AO1860" s="99"/>
      <c r="AP1860" s="99"/>
      <c r="AQ1860" s="99"/>
      <c r="AR1860" s="99"/>
      <c r="AS1860" s="99"/>
      <c r="AT1860" s="99"/>
      <c r="AU1860" s="99"/>
      <c r="AV1860" s="99"/>
      <c r="AW1860" s="99"/>
      <c r="AX1860" s="99"/>
      <c r="AY1860" s="99"/>
      <c r="AZ1860" s="99"/>
      <c r="BA1860" s="99"/>
      <c r="BB1860" s="99"/>
      <c r="BC1860" s="99"/>
      <c r="BD1860" s="99"/>
      <c r="BE1860" s="99"/>
      <c r="BF1860" s="99"/>
    </row>
    <row r="1861" spans="1:58" x14ac:dyDescent="0.25">
      <c r="A1861" s="24"/>
      <c r="B1861" s="24"/>
      <c r="C1861" s="23"/>
      <c r="D1861" s="42"/>
      <c r="E1861" s="23"/>
      <c r="AB1861" s="99"/>
      <c r="AC1861" s="99"/>
      <c r="AD1861" s="99"/>
      <c r="AE1861" s="99"/>
      <c r="AF1861" s="99"/>
      <c r="AG1861" s="99"/>
      <c r="AH1861" s="99"/>
      <c r="AI1861" s="99"/>
      <c r="AJ1861" s="99"/>
      <c r="AK1861" s="99"/>
      <c r="AL1861" s="99"/>
      <c r="AM1861" s="99"/>
      <c r="AN1861" s="99"/>
      <c r="AO1861" s="99"/>
      <c r="AP1861" s="99"/>
      <c r="AQ1861" s="99"/>
      <c r="AR1861" s="99"/>
      <c r="AS1861" s="99"/>
      <c r="AT1861" s="99"/>
      <c r="AU1861" s="99"/>
      <c r="AV1861" s="99"/>
      <c r="AW1861" s="99"/>
      <c r="AX1861" s="99"/>
      <c r="AY1861" s="99"/>
      <c r="AZ1861" s="99"/>
      <c r="BA1861" s="99"/>
      <c r="BB1861" s="99"/>
      <c r="BC1861" s="99"/>
      <c r="BD1861" s="99"/>
      <c r="BE1861" s="99"/>
      <c r="BF1861" s="99"/>
    </row>
    <row r="1862" spans="1:58" x14ac:dyDescent="0.25">
      <c r="A1862" s="24"/>
      <c r="B1862" s="24"/>
      <c r="C1862" s="23"/>
      <c r="D1862" s="42"/>
      <c r="E1862" s="23"/>
      <c r="AB1862" s="99"/>
      <c r="AC1862" s="99"/>
      <c r="AD1862" s="99"/>
      <c r="AE1862" s="99"/>
      <c r="AF1862" s="99"/>
      <c r="AG1862" s="99"/>
      <c r="AH1862" s="99"/>
      <c r="AI1862" s="99"/>
      <c r="AJ1862" s="99"/>
      <c r="AK1862" s="99"/>
      <c r="AL1862" s="99"/>
      <c r="AM1862" s="99"/>
      <c r="AN1862" s="99"/>
      <c r="AO1862" s="99"/>
      <c r="AP1862" s="99"/>
      <c r="AQ1862" s="99"/>
      <c r="AR1862" s="99"/>
      <c r="AS1862" s="99"/>
      <c r="AT1862" s="99"/>
      <c r="AU1862" s="99"/>
      <c r="AV1862" s="99"/>
      <c r="AW1862" s="99"/>
      <c r="AX1862" s="99"/>
      <c r="AY1862" s="99"/>
      <c r="AZ1862" s="99"/>
      <c r="BA1862" s="99"/>
      <c r="BB1862" s="99"/>
      <c r="BC1862" s="99"/>
      <c r="BD1862" s="99"/>
      <c r="BE1862" s="99"/>
      <c r="BF1862" s="99"/>
    </row>
    <row r="1863" spans="1:58" x14ac:dyDescent="0.25">
      <c r="A1863" s="24"/>
      <c r="B1863" s="24"/>
      <c r="C1863" s="23"/>
      <c r="D1863" s="42"/>
      <c r="E1863" s="23"/>
      <c r="AB1863" s="99"/>
      <c r="AC1863" s="99"/>
      <c r="AD1863" s="99"/>
      <c r="AE1863" s="99"/>
      <c r="AF1863" s="99"/>
      <c r="AG1863" s="99"/>
      <c r="AH1863" s="99"/>
      <c r="AI1863" s="99"/>
      <c r="AJ1863" s="99"/>
      <c r="AK1863" s="99"/>
      <c r="AL1863" s="99"/>
      <c r="AM1863" s="99"/>
      <c r="AN1863" s="99"/>
      <c r="AO1863" s="99"/>
      <c r="AP1863" s="99"/>
      <c r="AQ1863" s="99"/>
      <c r="AR1863" s="99"/>
      <c r="AS1863" s="99"/>
      <c r="AT1863" s="99"/>
      <c r="AU1863" s="99"/>
      <c r="AV1863" s="99"/>
      <c r="AW1863" s="99"/>
      <c r="AX1863" s="99"/>
      <c r="AY1863" s="99"/>
      <c r="AZ1863" s="99"/>
      <c r="BA1863" s="99"/>
      <c r="BB1863" s="99"/>
      <c r="BC1863" s="99"/>
      <c r="BD1863" s="99"/>
      <c r="BE1863" s="99"/>
      <c r="BF1863" s="99"/>
    </row>
    <row r="1864" spans="1:58" x14ac:dyDescent="0.25">
      <c r="A1864" s="24"/>
      <c r="B1864" s="24"/>
      <c r="C1864" s="23"/>
      <c r="D1864" s="42"/>
      <c r="E1864" s="23"/>
      <c r="AB1864" s="99"/>
      <c r="AC1864" s="99"/>
      <c r="AD1864" s="99"/>
      <c r="AE1864" s="99"/>
      <c r="AF1864" s="99"/>
      <c r="AG1864" s="99"/>
      <c r="AH1864" s="99"/>
      <c r="AI1864" s="99"/>
      <c r="AJ1864" s="99"/>
      <c r="AK1864" s="99"/>
      <c r="AL1864" s="99"/>
      <c r="AM1864" s="99"/>
      <c r="AN1864" s="99"/>
      <c r="AO1864" s="99"/>
      <c r="AP1864" s="99"/>
      <c r="AQ1864" s="99"/>
      <c r="AR1864" s="99"/>
      <c r="AS1864" s="99"/>
      <c r="AT1864" s="99"/>
      <c r="AU1864" s="99"/>
      <c r="AV1864" s="99"/>
      <c r="AW1864" s="99"/>
      <c r="AX1864" s="99"/>
      <c r="AY1864" s="99"/>
      <c r="AZ1864" s="99"/>
      <c r="BA1864" s="99"/>
      <c r="BB1864" s="99"/>
      <c r="BC1864" s="99"/>
      <c r="BD1864" s="99"/>
      <c r="BE1864" s="99"/>
      <c r="BF1864" s="99"/>
    </row>
    <row r="1865" spans="1:58" x14ac:dyDescent="0.25">
      <c r="A1865" s="24"/>
      <c r="B1865" s="24"/>
      <c r="C1865" s="23"/>
      <c r="D1865" s="42"/>
      <c r="E1865" s="23"/>
      <c r="AB1865" s="99"/>
      <c r="AC1865" s="99"/>
      <c r="AD1865" s="99"/>
      <c r="AE1865" s="99"/>
      <c r="AF1865" s="99"/>
      <c r="AG1865" s="99"/>
      <c r="AH1865" s="99"/>
      <c r="AI1865" s="99"/>
      <c r="AJ1865" s="99"/>
      <c r="AK1865" s="99"/>
      <c r="AL1865" s="99"/>
      <c r="AM1865" s="99"/>
      <c r="AN1865" s="99"/>
      <c r="AO1865" s="99"/>
      <c r="AP1865" s="99"/>
      <c r="AQ1865" s="99"/>
      <c r="AR1865" s="99"/>
      <c r="AS1865" s="99"/>
      <c r="AT1865" s="99"/>
      <c r="AU1865" s="99"/>
      <c r="AV1865" s="99"/>
      <c r="AW1865" s="99"/>
      <c r="AX1865" s="99"/>
      <c r="AY1865" s="99"/>
      <c r="AZ1865" s="99"/>
      <c r="BA1865" s="99"/>
      <c r="BB1865" s="99"/>
      <c r="BC1865" s="99"/>
      <c r="BD1865" s="99"/>
      <c r="BE1865" s="99"/>
      <c r="BF1865" s="99"/>
    </row>
    <row r="1866" spans="1:58" x14ac:dyDescent="0.25">
      <c r="A1866" s="24"/>
      <c r="B1866" s="24"/>
      <c r="C1866" s="23"/>
      <c r="D1866" s="42"/>
      <c r="E1866" s="23"/>
      <c r="AB1866" s="99"/>
      <c r="AC1866" s="99"/>
      <c r="AD1866" s="99"/>
      <c r="AE1866" s="99"/>
      <c r="AF1866" s="99"/>
      <c r="AG1866" s="99"/>
      <c r="AH1866" s="99"/>
      <c r="AI1866" s="99"/>
      <c r="AJ1866" s="99"/>
      <c r="AK1866" s="99"/>
      <c r="AL1866" s="99"/>
      <c r="AM1866" s="99"/>
      <c r="AN1866" s="99"/>
      <c r="AO1866" s="99"/>
      <c r="AP1866" s="99"/>
      <c r="AQ1866" s="99"/>
      <c r="AR1866" s="99"/>
      <c r="AS1866" s="99"/>
      <c r="AT1866" s="99"/>
      <c r="AU1866" s="99"/>
      <c r="AV1866" s="99"/>
      <c r="AW1866" s="99"/>
      <c r="AX1866" s="99"/>
      <c r="AY1866" s="99"/>
      <c r="AZ1866" s="99"/>
      <c r="BA1866" s="99"/>
      <c r="BB1866" s="99"/>
      <c r="BC1866" s="99"/>
      <c r="BD1866" s="99"/>
      <c r="BE1866" s="99"/>
      <c r="BF1866" s="99"/>
    </row>
    <row r="1867" spans="1:58" x14ac:dyDescent="0.25">
      <c r="A1867" s="24"/>
      <c r="B1867" s="24"/>
      <c r="C1867" s="23"/>
      <c r="D1867" s="42"/>
      <c r="E1867" s="23"/>
      <c r="AB1867" s="99"/>
      <c r="AC1867" s="99"/>
      <c r="AD1867" s="99"/>
      <c r="AE1867" s="99"/>
      <c r="AF1867" s="99"/>
      <c r="AG1867" s="99"/>
      <c r="AH1867" s="99"/>
      <c r="AI1867" s="99"/>
      <c r="AJ1867" s="99"/>
      <c r="AK1867" s="99"/>
      <c r="AL1867" s="99"/>
      <c r="AM1867" s="99"/>
      <c r="AN1867" s="99"/>
      <c r="AO1867" s="99"/>
      <c r="AP1867" s="99"/>
      <c r="AQ1867" s="99"/>
      <c r="AR1867" s="99"/>
      <c r="AS1867" s="99"/>
      <c r="AT1867" s="99"/>
      <c r="AU1867" s="99"/>
      <c r="AV1867" s="99"/>
      <c r="AW1867" s="99"/>
      <c r="AX1867" s="99"/>
      <c r="AY1867" s="99"/>
      <c r="AZ1867" s="99"/>
      <c r="BA1867" s="99"/>
      <c r="BB1867" s="99"/>
      <c r="BC1867" s="99"/>
      <c r="BD1867" s="99"/>
      <c r="BE1867" s="99"/>
      <c r="BF1867" s="99"/>
    </row>
    <row r="1868" spans="1:58" x14ac:dyDescent="0.25">
      <c r="A1868" s="24"/>
      <c r="B1868" s="24"/>
      <c r="C1868" s="23"/>
      <c r="D1868" s="42"/>
      <c r="E1868" s="23"/>
      <c r="AB1868" s="99"/>
      <c r="AC1868" s="99"/>
      <c r="AD1868" s="99"/>
      <c r="AE1868" s="99"/>
      <c r="AF1868" s="99"/>
      <c r="AG1868" s="99"/>
      <c r="AH1868" s="99"/>
      <c r="AI1868" s="99"/>
      <c r="AJ1868" s="99"/>
      <c r="AK1868" s="99"/>
      <c r="AL1868" s="99"/>
      <c r="AM1868" s="99"/>
      <c r="AN1868" s="99"/>
      <c r="AO1868" s="99"/>
      <c r="AP1868" s="99"/>
      <c r="AQ1868" s="99"/>
      <c r="AR1868" s="99"/>
      <c r="AS1868" s="99"/>
      <c r="AT1868" s="99"/>
      <c r="AU1868" s="99"/>
      <c r="AV1868" s="99"/>
      <c r="AW1868" s="99"/>
      <c r="AX1868" s="99"/>
      <c r="AY1868" s="99"/>
      <c r="AZ1868" s="99"/>
      <c r="BA1868" s="99"/>
      <c r="BB1868" s="99"/>
      <c r="BC1868" s="99"/>
      <c r="BD1868" s="99"/>
      <c r="BE1868" s="99"/>
      <c r="BF1868" s="99"/>
    </row>
    <row r="1869" spans="1:58" x14ac:dyDescent="0.25">
      <c r="A1869" s="24"/>
      <c r="B1869" s="24"/>
      <c r="C1869" s="23"/>
      <c r="D1869" s="42"/>
      <c r="E1869" s="23"/>
      <c r="AB1869" s="99"/>
      <c r="AC1869" s="99"/>
      <c r="AD1869" s="99"/>
      <c r="AE1869" s="99"/>
      <c r="AF1869" s="99"/>
      <c r="AG1869" s="99"/>
      <c r="AH1869" s="99"/>
      <c r="AI1869" s="99"/>
      <c r="AJ1869" s="99"/>
      <c r="AK1869" s="99"/>
      <c r="AL1869" s="99"/>
      <c r="AM1869" s="99"/>
      <c r="AN1869" s="99"/>
      <c r="AO1869" s="99"/>
      <c r="AP1869" s="99"/>
      <c r="AQ1869" s="99"/>
      <c r="AR1869" s="99"/>
      <c r="AS1869" s="99"/>
      <c r="AT1869" s="99"/>
      <c r="AU1869" s="99"/>
      <c r="AV1869" s="99"/>
      <c r="AW1869" s="99"/>
      <c r="AX1869" s="99"/>
      <c r="AY1869" s="99"/>
      <c r="AZ1869" s="99"/>
      <c r="BA1869" s="99"/>
      <c r="BB1869" s="99"/>
      <c r="BC1869" s="99"/>
      <c r="BD1869" s="99"/>
      <c r="BE1869" s="99"/>
      <c r="BF1869" s="99"/>
    </row>
    <row r="1870" spans="1:58" x14ac:dyDescent="0.25">
      <c r="A1870" s="24"/>
      <c r="B1870" s="24"/>
      <c r="C1870" s="23"/>
      <c r="D1870" s="42"/>
      <c r="E1870" s="23"/>
      <c r="AB1870" s="99"/>
      <c r="AC1870" s="99"/>
      <c r="AD1870" s="99"/>
      <c r="AE1870" s="99"/>
      <c r="AF1870" s="99"/>
      <c r="AG1870" s="99"/>
      <c r="AH1870" s="99"/>
      <c r="AI1870" s="99"/>
      <c r="AJ1870" s="99"/>
      <c r="AK1870" s="99"/>
      <c r="AL1870" s="99"/>
      <c r="AM1870" s="99"/>
      <c r="AN1870" s="99"/>
      <c r="AO1870" s="99"/>
      <c r="AP1870" s="99"/>
      <c r="AQ1870" s="99"/>
      <c r="AR1870" s="99"/>
      <c r="AS1870" s="99"/>
      <c r="AT1870" s="99"/>
      <c r="AU1870" s="99"/>
      <c r="AV1870" s="99"/>
      <c r="AW1870" s="99"/>
      <c r="AX1870" s="99"/>
      <c r="AY1870" s="99"/>
      <c r="AZ1870" s="99"/>
      <c r="BA1870" s="99"/>
      <c r="BB1870" s="99"/>
      <c r="BC1870" s="99"/>
      <c r="BD1870" s="99"/>
      <c r="BE1870" s="99"/>
      <c r="BF1870" s="99"/>
    </row>
    <row r="1871" spans="1:58" x14ac:dyDescent="0.25">
      <c r="A1871" s="24"/>
      <c r="B1871" s="24"/>
      <c r="C1871" s="23"/>
      <c r="D1871" s="42"/>
      <c r="E1871" s="23"/>
      <c r="AB1871" s="99"/>
      <c r="AC1871" s="99"/>
      <c r="AD1871" s="99"/>
      <c r="AE1871" s="99"/>
      <c r="AF1871" s="99"/>
      <c r="AG1871" s="99"/>
      <c r="AH1871" s="99"/>
      <c r="AI1871" s="99"/>
      <c r="AJ1871" s="99"/>
      <c r="AK1871" s="99"/>
      <c r="AL1871" s="99"/>
      <c r="AM1871" s="99"/>
      <c r="AN1871" s="99"/>
      <c r="AO1871" s="99"/>
      <c r="AP1871" s="99"/>
      <c r="AQ1871" s="99"/>
      <c r="AR1871" s="99"/>
      <c r="AS1871" s="99"/>
      <c r="AT1871" s="99"/>
      <c r="AU1871" s="99"/>
      <c r="AV1871" s="99"/>
      <c r="AW1871" s="99"/>
      <c r="AX1871" s="99"/>
      <c r="AY1871" s="99"/>
      <c r="AZ1871" s="99"/>
      <c r="BA1871" s="99"/>
      <c r="BB1871" s="99"/>
      <c r="BC1871" s="99"/>
      <c r="BD1871" s="99"/>
      <c r="BE1871" s="99"/>
      <c r="BF1871" s="99"/>
    </row>
    <row r="1872" spans="1:58" x14ac:dyDescent="0.25">
      <c r="A1872" s="24"/>
      <c r="B1872" s="24"/>
      <c r="C1872" s="23"/>
      <c r="D1872" s="42"/>
      <c r="E1872" s="23"/>
      <c r="AB1872" s="99"/>
      <c r="AC1872" s="99"/>
      <c r="AD1872" s="99"/>
      <c r="AE1872" s="99"/>
      <c r="AF1872" s="99"/>
      <c r="AG1872" s="99"/>
      <c r="AH1872" s="99"/>
      <c r="AI1872" s="99"/>
      <c r="AJ1872" s="99"/>
      <c r="AK1872" s="99"/>
      <c r="AL1872" s="99"/>
      <c r="AM1872" s="99"/>
      <c r="AN1872" s="99"/>
      <c r="AO1872" s="99"/>
      <c r="AP1872" s="99"/>
      <c r="AQ1872" s="99"/>
      <c r="AR1872" s="99"/>
      <c r="AS1872" s="99"/>
      <c r="AT1872" s="99"/>
      <c r="AU1872" s="99"/>
      <c r="AV1872" s="99"/>
      <c r="AW1872" s="99"/>
      <c r="AX1872" s="99"/>
      <c r="AY1872" s="99"/>
      <c r="AZ1872" s="99"/>
      <c r="BA1872" s="99"/>
      <c r="BB1872" s="99"/>
      <c r="BC1872" s="99"/>
      <c r="BD1872" s="99"/>
      <c r="BE1872" s="99"/>
      <c r="BF1872" s="99"/>
    </row>
    <row r="1873" spans="1:58" x14ac:dyDescent="0.25">
      <c r="A1873" s="24"/>
      <c r="B1873" s="24"/>
      <c r="C1873" s="23"/>
      <c r="D1873" s="42"/>
      <c r="E1873" s="23"/>
      <c r="AB1873" s="99"/>
      <c r="AC1873" s="99"/>
      <c r="AD1873" s="99"/>
      <c r="AE1873" s="99"/>
      <c r="AF1873" s="99"/>
      <c r="AG1873" s="99"/>
      <c r="AH1873" s="99"/>
      <c r="AI1873" s="99"/>
      <c r="AJ1873" s="99"/>
      <c r="AK1873" s="99"/>
      <c r="AL1873" s="99"/>
      <c r="AM1873" s="99"/>
      <c r="AN1873" s="99"/>
      <c r="AO1873" s="99"/>
      <c r="AP1873" s="99"/>
      <c r="AQ1873" s="99"/>
      <c r="AR1873" s="99"/>
      <c r="AS1873" s="99"/>
      <c r="AT1873" s="99"/>
      <c r="AU1873" s="99"/>
      <c r="AV1873" s="99"/>
      <c r="AW1873" s="99"/>
      <c r="AX1873" s="99"/>
      <c r="AY1873" s="99"/>
      <c r="AZ1873" s="99"/>
      <c r="BA1873" s="99"/>
      <c r="BB1873" s="99"/>
      <c r="BC1873" s="99"/>
      <c r="BD1873" s="99"/>
      <c r="BE1873" s="99"/>
      <c r="BF1873" s="99"/>
    </row>
    <row r="1874" spans="1:58" x14ac:dyDescent="0.25">
      <c r="A1874" s="24"/>
      <c r="B1874" s="24"/>
      <c r="C1874" s="23"/>
      <c r="D1874" s="42"/>
      <c r="E1874" s="23"/>
      <c r="AB1874" s="99"/>
      <c r="AC1874" s="99"/>
      <c r="AD1874" s="99"/>
      <c r="AE1874" s="99"/>
      <c r="AF1874" s="99"/>
      <c r="AG1874" s="99"/>
      <c r="AH1874" s="99"/>
      <c r="AI1874" s="99"/>
      <c r="AJ1874" s="99"/>
      <c r="AK1874" s="99"/>
      <c r="AL1874" s="99"/>
      <c r="AM1874" s="99"/>
      <c r="AN1874" s="99"/>
      <c r="AO1874" s="99"/>
      <c r="AP1874" s="99"/>
      <c r="AQ1874" s="99"/>
      <c r="AR1874" s="99"/>
      <c r="AS1874" s="99"/>
      <c r="AT1874" s="99"/>
      <c r="AU1874" s="99"/>
      <c r="AV1874" s="99"/>
      <c r="AW1874" s="99"/>
      <c r="AX1874" s="99"/>
      <c r="AY1874" s="99"/>
      <c r="AZ1874" s="99"/>
      <c r="BA1874" s="99"/>
      <c r="BB1874" s="99"/>
      <c r="BC1874" s="99"/>
      <c r="BD1874" s="99"/>
      <c r="BE1874" s="99"/>
      <c r="BF1874" s="99"/>
    </row>
    <row r="1875" spans="1:58" x14ac:dyDescent="0.25">
      <c r="A1875" s="24"/>
      <c r="B1875" s="24"/>
      <c r="C1875" s="23"/>
      <c r="D1875" s="42"/>
      <c r="E1875" s="23"/>
      <c r="AB1875" s="99"/>
      <c r="AC1875" s="99"/>
      <c r="AD1875" s="99"/>
      <c r="AE1875" s="99"/>
      <c r="AF1875" s="99"/>
      <c r="AG1875" s="99"/>
      <c r="AH1875" s="99"/>
      <c r="AI1875" s="99"/>
      <c r="AJ1875" s="99"/>
      <c r="AK1875" s="99"/>
      <c r="AL1875" s="99"/>
      <c r="AM1875" s="99"/>
      <c r="AN1875" s="99"/>
      <c r="AO1875" s="99"/>
      <c r="AP1875" s="99"/>
      <c r="AQ1875" s="99"/>
      <c r="AR1875" s="99"/>
      <c r="AS1875" s="99"/>
      <c r="AT1875" s="99"/>
      <c r="AU1875" s="99"/>
      <c r="AV1875" s="99"/>
      <c r="AW1875" s="99"/>
      <c r="AX1875" s="99"/>
      <c r="AY1875" s="99"/>
      <c r="AZ1875" s="99"/>
      <c r="BA1875" s="99"/>
      <c r="BB1875" s="99"/>
      <c r="BC1875" s="99"/>
      <c r="BD1875" s="99"/>
      <c r="BE1875" s="99"/>
      <c r="BF1875" s="99"/>
    </row>
    <row r="1876" spans="1:58" x14ac:dyDescent="0.25">
      <c r="A1876" s="24"/>
      <c r="B1876" s="24"/>
      <c r="C1876" s="23"/>
      <c r="D1876" s="42"/>
      <c r="E1876" s="23"/>
      <c r="AB1876" s="99"/>
      <c r="AC1876" s="99"/>
      <c r="AD1876" s="99"/>
      <c r="AE1876" s="99"/>
      <c r="AF1876" s="99"/>
      <c r="AG1876" s="99"/>
      <c r="AH1876" s="99"/>
      <c r="AI1876" s="99"/>
      <c r="AJ1876" s="99"/>
      <c r="AK1876" s="99"/>
      <c r="AL1876" s="99"/>
      <c r="AM1876" s="99"/>
      <c r="AN1876" s="99"/>
      <c r="AO1876" s="99"/>
      <c r="AP1876" s="99"/>
      <c r="AQ1876" s="99"/>
      <c r="AR1876" s="99"/>
      <c r="AS1876" s="99"/>
      <c r="AT1876" s="99"/>
      <c r="AU1876" s="99"/>
      <c r="AV1876" s="99"/>
      <c r="AW1876" s="99"/>
      <c r="AX1876" s="99"/>
      <c r="AY1876" s="99"/>
      <c r="AZ1876" s="99"/>
      <c r="BA1876" s="99"/>
      <c r="BB1876" s="99"/>
      <c r="BC1876" s="99"/>
      <c r="BD1876" s="99"/>
      <c r="BE1876" s="99"/>
      <c r="BF1876" s="99"/>
    </row>
    <row r="1877" spans="1:58" x14ac:dyDescent="0.25">
      <c r="A1877" s="24"/>
      <c r="B1877" s="24"/>
      <c r="C1877" s="23"/>
      <c r="D1877" s="42"/>
      <c r="E1877" s="23"/>
      <c r="AB1877" s="99"/>
      <c r="AC1877" s="99"/>
      <c r="AD1877" s="99"/>
      <c r="AE1877" s="99"/>
      <c r="AF1877" s="99"/>
      <c r="AG1877" s="99"/>
      <c r="AH1877" s="99"/>
      <c r="AI1877" s="99"/>
      <c r="AJ1877" s="99"/>
      <c r="AK1877" s="99"/>
      <c r="AL1877" s="99"/>
      <c r="AM1877" s="99"/>
      <c r="AN1877" s="99"/>
      <c r="AO1877" s="99"/>
      <c r="AP1877" s="99"/>
      <c r="AQ1877" s="99"/>
      <c r="AR1877" s="99"/>
      <c r="AS1877" s="99"/>
      <c r="AT1877" s="99"/>
      <c r="AU1877" s="99"/>
      <c r="AV1877" s="99"/>
      <c r="AW1877" s="99"/>
      <c r="AX1877" s="99"/>
      <c r="AY1877" s="99"/>
      <c r="AZ1877" s="99"/>
      <c r="BA1877" s="99"/>
      <c r="BB1877" s="99"/>
      <c r="BC1877" s="99"/>
      <c r="BD1877" s="99"/>
      <c r="BE1877" s="99"/>
      <c r="BF1877" s="99"/>
    </row>
    <row r="1878" spans="1:58" x14ac:dyDescent="0.25">
      <c r="A1878" s="24"/>
      <c r="B1878" s="24"/>
      <c r="C1878" s="23"/>
      <c r="D1878" s="42"/>
      <c r="E1878" s="23"/>
      <c r="AB1878" s="99"/>
      <c r="AC1878" s="99"/>
      <c r="AD1878" s="99"/>
      <c r="AE1878" s="99"/>
      <c r="AF1878" s="99"/>
      <c r="AG1878" s="99"/>
      <c r="AH1878" s="99"/>
      <c r="AI1878" s="99"/>
      <c r="AJ1878" s="99"/>
      <c r="AK1878" s="99"/>
      <c r="AL1878" s="99"/>
      <c r="AM1878" s="99"/>
      <c r="AN1878" s="99"/>
      <c r="AO1878" s="99"/>
      <c r="AP1878" s="99"/>
      <c r="AQ1878" s="99"/>
      <c r="AR1878" s="99"/>
      <c r="AS1878" s="99"/>
      <c r="AT1878" s="99"/>
      <c r="AU1878" s="99"/>
      <c r="AV1878" s="99"/>
      <c r="AW1878" s="99"/>
      <c r="AX1878" s="99"/>
      <c r="AY1878" s="99"/>
      <c r="AZ1878" s="99"/>
      <c r="BA1878" s="99"/>
      <c r="BB1878" s="99"/>
      <c r="BC1878" s="99"/>
      <c r="BD1878" s="99"/>
      <c r="BE1878" s="99"/>
      <c r="BF1878" s="99"/>
    </row>
    <row r="1879" spans="1:58" x14ac:dyDescent="0.25">
      <c r="A1879" s="24"/>
      <c r="B1879" s="24"/>
      <c r="C1879" s="23"/>
      <c r="D1879" s="42"/>
      <c r="E1879" s="23"/>
      <c r="AB1879" s="99"/>
      <c r="AC1879" s="99"/>
      <c r="AD1879" s="99"/>
      <c r="AE1879" s="99"/>
      <c r="AF1879" s="99"/>
      <c r="AG1879" s="99"/>
      <c r="AH1879" s="99"/>
      <c r="AI1879" s="99"/>
      <c r="AJ1879" s="99"/>
      <c r="AK1879" s="99"/>
      <c r="AL1879" s="99"/>
      <c r="AM1879" s="99"/>
      <c r="AN1879" s="99"/>
      <c r="AO1879" s="99"/>
      <c r="AP1879" s="99"/>
      <c r="AQ1879" s="99"/>
      <c r="AR1879" s="99"/>
      <c r="AS1879" s="99"/>
      <c r="AT1879" s="99"/>
      <c r="AU1879" s="99"/>
      <c r="AV1879" s="99"/>
      <c r="AW1879" s="99"/>
      <c r="AX1879" s="99"/>
      <c r="AY1879" s="99"/>
      <c r="AZ1879" s="99"/>
      <c r="BA1879" s="99"/>
      <c r="BB1879" s="99"/>
      <c r="BC1879" s="99"/>
      <c r="BD1879" s="99"/>
      <c r="BE1879" s="99"/>
      <c r="BF1879" s="99"/>
    </row>
    <row r="1880" spans="1:58" x14ac:dyDescent="0.25">
      <c r="A1880" s="24"/>
      <c r="B1880" s="24"/>
      <c r="C1880" s="23"/>
      <c r="D1880" s="42"/>
      <c r="E1880" s="23"/>
      <c r="AB1880" s="99"/>
      <c r="AC1880" s="99"/>
      <c r="AD1880" s="99"/>
      <c r="AE1880" s="99"/>
      <c r="AF1880" s="99"/>
      <c r="AG1880" s="99"/>
      <c r="AH1880" s="99"/>
      <c r="AI1880" s="99"/>
      <c r="AJ1880" s="99"/>
      <c r="AK1880" s="99"/>
      <c r="AL1880" s="99"/>
      <c r="AM1880" s="99"/>
      <c r="AN1880" s="99"/>
      <c r="AO1880" s="99"/>
      <c r="AP1880" s="99"/>
      <c r="AQ1880" s="99"/>
      <c r="AR1880" s="99"/>
      <c r="AS1880" s="99"/>
      <c r="AT1880" s="99"/>
      <c r="AU1880" s="99"/>
      <c r="AV1880" s="99"/>
      <c r="AW1880" s="99"/>
      <c r="AX1880" s="99"/>
      <c r="AY1880" s="99"/>
      <c r="AZ1880" s="99"/>
      <c r="BA1880" s="99"/>
      <c r="BB1880" s="99"/>
      <c r="BC1880" s="99"/>
      <c r="BD1880" s="99"/>
      <c r="BE1880" s="99"/>
      <c r="BF1880" s="99"/>
    </row>
    <row r="1881" spans="1:58" x14ac:dyDescent="0.25">
      <c r="A1881" s="24"/>
      <c r="B1881" s="24"/>
      <c r="C1881" s="23"/>
      <c r="D1881" s="42"/>
      <c r="E1881" s="23"/>
      <c r="AB1881" s="99"/>
      <c r="AC1881" s="99"/>
      <c r="AD1881" s="99"/>
      <c r="AE1881" s="99"/>
      <c r="AF1881" s="99"/>
      <c r="AG1881" s="99"/>
      <c r="AH1881" s="99"/>
      <c r="AI1881" s="99"/>
      <c r="AJ1881" s="99"/>
      <c r="AK1881" s="99"/>
      <c r="AL1881" s="99"/>
      <c r="AM1881" s="99"/>
      <c r="AN1881" s="99"/>
      <c r="AO1881" s="99"/>
      <c r="AP1881" s="99"/>
      <c r="AQ1881" s="99"/>
      <c r="AR1881" s="99"/>
      <c r="AS1881" s="99"/>
      <c r="AT1881" s="99"/>
      <c r="AU1881" s="99"/>
      <c r="AV1881" s="99"/>
      <c r="AW1881" s="99"/>
      <c r="AX1881" s="99"/>
      <c r="AY1881" s="99"/>
      <c r="AZ1881" s="99"/>
      <c r="BA1881" s="99"/>
      <c r="BB1881" s="99"/>
      <c r="BC1881" s="99"/>
      <c r="BD1881" s="99"/>
      <c r="BE1881" s="99"/>
      <c r="BF1881" s="99"/>
    </row>
    <row r="1882" spans="1:58" x14ac:dyDescent="0.25">
      <c r="A1882" s="24"/>
      <c r="B1882" s="24"/>
      <c r="C1882" s="23"/>
      <c r="D1882" s="42"/>
      <c r="E1882" s="23"/>
      <c r="AB1882" s="99"/>
      <c r="AC1882" s="99"/>
      <c r="AD1882" s="99"/>
      <c r="AE1882" s="99"/>
      <c r="AF1882" s="99"/>
      <c r="AG1882" s="99"/>
      <c r="AH1882" s="99"/>
      <c r="AI1882" s="99"/>
      <c r="AJ1882" s="99"/>
      <c r="AK1882" s="99"/>
      <c r="AL1882" s="99"/>
      <c r="AM1882" s="99"/>
      <c r="AN1882" s="99"/>
      <c r="AO1882" s="99"/>
      <c r="AP1882" s="99"/>
      <c r="AQ1882" s="99"/>
      <c r="AR1882" s="99"/>
      <c r="AS1882" s="99"/>
      <c r="AT1882" s="99"/>
      <c r="AU1882" s="99"/>
      <c r="AV1882" s="99"/>
      <c r="AW1882" s="99"/>
      <c r="AX1882" s="99"/>
      <c r="AY1882" s="99"/>
      <c r="AZ1882" s="99"/>
      <c r="BA1882" s="99"/>
      <c r="BB1882" s="99"/>
      <c r="BC1882" s="99"/>
      <c r="BD1882" s="99"/>
      <c r="BE1882" s="99"/>
      <c r="BF1882" s="99"/>
    </row>
    <row r="1883" spans="1:58" x14ac:dyDescent="0.25">
      <c r="A1883" s="24"/>
      <c r="B1883" s="24"/>
      <c r="C1883" s="23"/>
      <c r="D1883" s="42"/>
      <c r="E1883" s="23"/>
      <c r="AB1883" s="99"/>
      <c r="AC1883" s="99"/>
      <c r="AD1883" s="99"/>
      <c r="AE1883" s="99"/>
      <c r="AF1883" s="99"/>
      <c r="AG1883" s="99"/>
      <c r="AH1883" s="99"/>
      <c r="AI1883" s="99"/>
      <c r="AJ1883" s="99"/>
      <c r="AK1883" s="99"/>
      <c r="AL1883" s="99"/>
      <c r="AM1883" s="99"/>
      <c r="AN1883" s="99"/>
      <c r="AO1883" s="99"/>
      <c r="AP1883" s="99"/>
      <c r="AQ1883" s="99"/>
      <c r="AR1883" s="99"/>
      <c r="AS1883" s="99"/>
      <c r="AT1883" s="99"/>
      <c r="AU1883" s="99"/>
      <c r="AV1883" s="99"/>
      <c r="AW1883" s="99"/>
      <c r="AX1883" s="99"/>
      <c r="AY1883" s="99"/>
      <c r="AZ1883" s="99"/>
      <c r="BA1883" s="99"/>
      <c r="BB1883" s="99"/>
      <c r="BC1883" s="99"/>
      <c r="BD1883" s="99"/>
      <c r="BE1883" s="99"/>
      <c r="BF1883" s="99"/>
    </row>
    <row r="1884" spans="1:58" x14ac:dyDescent="0.25">
      <c r="A1884" s="24"/>
      <c r="B1884" s="24"/>
      <c r="C1884" s="23"/>
      <c r="D1884" s="42"/>
      <c r="E1884" s="23"/>
      <c r="AB1884" s="99"/>
      <c r="AC1884" s="99"/>
      <c r="AD1884" s="99"/>
      <c r="AE1884" s="99"/>
      <c r="AF1884" s="99"/>
      <c r="AG1884" s="99"/>
      <c r="AH1884" s="99"/>
      <c r="AI1884" s="99"/>
      <c r="AJ1884" s="99"/>
      <c r="AK1884" s="99"/>
      <c r="AL1884" s="99"/>
      <c r="AM1884" s="99"/>
      <c r="AN1884" s="99"/>
      <c r="AO1884" s="99"/>
      <c r="AP1884" s="99"/>
      <c r="AQ1884" s="99"/>
      <c r="AR1884" s="99"/>
      <c r="AS1884" s="99"/>
      <c r="AT1884" s="99"/>
      <c r="AU1884" s="99"/>
      <c r="AV1884" s="99"/>
      <c r="AW1884" s="99"/>
      <c r="AX1884" s="99"/>
      <c r="AY1884" s="99"/>
      <c r="AZ1884" s="99"/>
      <c r="BA1884" s="99"/>
      <c r="BB1884" s="99"/>
      <c r="BC1884" s="99"/>
      <c r="BD1884" s="99"/>
      <c r="BE1884" s="99"/>
      <c r="BF1884" s="99"/>
    </row>
    <row r="1885" spans="1:58" x14ac:dyDescent="0.25">
      <c r="A1885" s="24"/>
      <c r="B1885" s="24"/>
      <c r="C1885" s="23"/>
      <c r="D1885" s="42"/>
      <c r="E1885" s="23"/>
      <c r="AB1885" s="99"/>
      <c r="AC1885" s="99"/>
      <c r="AD1885" s="99"/>
      <c r="AE1885" s="99"/>
      <c r="AF1885" s="99"/>
      <c r="AG1885" s="99"/>
      <c r="AH1885" s="99"/>
      <c r="AI1885" s="99"/>
      <c r="AJ1885" s="99"/>
      <c r="AK1885" s="99"/>
      <c r="AL1885" s="99"/>
      <c r="AM1885" s="99"/>
      <c r="AN1885" s="99"/>
      <c r="AO1885" s="99"/>
      <c r="AP1885" s="99"/>
      <c r="AQ1885" s="99"/>
      <c r="AR1885" s="99"/>
      <c r="AS1885" s="99"/>
      <c r="AT1885" s="99"/>
      <c r="AU1885" s="99"/>
      <c r="AV1885" s="99"/>
      <c r="AW1885" s="99"/>
      <c r="AX1885" s="99"/>
      <c r="AY1885" s="99"/>
      <c r="AZ1885" s="99"/>
      <c r="BA1885" s="99"/>
      <c r="BB1885" s="99"/>
      <c r="BC1885" s="99"/>
      <c r="BD1885" s="99"/>
      <c r="BE1885" s="99"/>
      <c r="BF1885" s="99"/>
    </row>
    <row r="1886" spans="1:58" x14ac:dyDescent="0.25">
      <c r="A1886" s="24"/>
      <c r="B1886" s="24"/>
      <c r="C1886" s="23"/>
      <c r="D1886" s="42"/>
      <c r="E1886" s="23"/>
      <c r="AB1886" s="99"/>
      <c r="AC1886" s="99"/>
      <c r="AD1886" s="99"/>
      <c r="AE1886" s="99"/>
      <c r="AF1886" s="99"/>
      <c r="AG1886" s="99"/>
      <c r="AH1886" s="99"/>
      <c r="AI1886" s="99"/>
      <c r="AJ1886" s="99"/>
      <c r="AK1886" s="99"/>
      <c r="AL1886" s="99"/>
      <c r="AM1886" s="99"/>
      <c r="AN1886" s="99"/>
      <c r="AO1886" s="99"/>
      <c r="AP1886" s="99"/>
      <c r="AQ1886" s="99"/>
      <c r="AR1886" s="99"/>
      <c r="AS1886" s="99"/>
      <c r="AT1886" s="99"/>
      <c r="AU1886" s="99"/>
      <c r="AV1886" s="99"/>
      <c r="AW1886" s="99"/>
      <c r="AX1886" s="99"/>
      <c r="AY1886" s="99"/>
      <c r="AZ1886" s="99"/>
      <c r="BA1886" s="99"/>
      <c r="BB1886" s="99"/>
      <c r="BC1886" s="99"/>
      <c r="BD1886" s="99"/>
      <c r="BE1886" s="99"/>
      <c r="BF1886" s="99"/>
    </row>
    <row r="1887" spans="1:58" x14ac:dyDescent="0.25">
      <c r="A1887" s="24"/>
      <c r="B1887" s="24"/>
      <c r="C1887" s="23"/>
      <c r="D1887" s="42"/>
      <c r="E1887" s="23"/>
      <c r="AB1887" s="99"/>
      <c r="AC1887" s="99"/>
      <c r="AD1887" s="99"/>
      <c r="AE1887" s="99"/>
      <c r="AF1887" s="99"/>
      <c r="AG1887" s="99"/>
      <c r="AH1887" s="99"/>
      <c r="AI1887" s="99"/>
      <c r="AJ1887" s="99"/>
      <c r="AK1887" s="99"/>
      <c r="AL1887" s="99"/>
      <c r="AM1887" s="99"/>
      <c r="AN1887" s="99"/>
      <c r="AO1887" s="99"/>
      <c r="AP1887" s="99"/>
      <c r="AQ1887" s="99"/>
      <c r="AR1887" s="99"/>
      <c r="AS1887" s="99"/>
      <c r="AT1887" s="99"/>
      <c r="AU1887" s="99"/>
      <c r="AV1887" s="99"/>
      <c r="AW1887" s="99"/>
      <c r="AX1887" s="99"/>
      <c r="AY1887" s="99"/>
      <c r="AZ1887" s="99"/>
      <c r="BA1887" s="99"/>
      <c r="BB1887" s="99"/>
      <c r="BC1887" s="99"/>
      <c r="BD1887" s="99"/>
      <c r="BE1887" s="99"/>
      <c r="BF1887" s="99"/>
    </row>
    <row r="1888" spans="1:58" x14ac:dyDescent="0.25">
      <c r="A1888" s="24"/>
      <c r="B1888" s="24"/>
      <c r="C1888" s="23"/>
      <c r="D1888" s="42"/>
      <c r="E1888" s="23"/>
      <c r="AB1888" s="99"/>
      <c r="AC1888" s="99"/>
      <c r="AD1888" s="99"/>
      <c r="AE1888" s="99"/>
      <c r="AF1888" s="99"/>
      <c r="AG1888" s="99"/>
      <c r="AH1888" s="99"/>
      <c r="AI1888" s="99"/>
      <c r="AJ1888" s="99"/>
      <c r="AK1888" s="99"/>
      <c r="AL1888" s="99"/>
      <c r="AM1888" s="99"/>
      <c r="AN1888" s="99"/>
      <c r="AO1888" s="99"/>
      <c r="AP1888" s="99"/>
      <c r="AQ1888" s="99"/>
      <c r="AR1888" s="99"/>
      <c r="AS1888" s="99"/>
      <c r="AT1888" s="99"/>
      <c r="AU1888" s="99"/>
      <c r="AV1888" s="99"/>
      <c r="AW1888" s="99"/>
      <c r="AX1888" s="99"/>
      <c r="AY1888" s="99"/>
      <c r="AZ1888" s="99"/>
      <c r="BA1888" s="99"/>
      <c r="BB1888" s="99"/>
      <c r="BC1888" s="99"/>
      <c r="BD1888" s="99"/>
      <c r="BE1888" s="99"/>
      <c r="BF1888" s="99"/>
    </row>
    <row r="1889" spans="1:58" x14ac:dyDescent="0.25">
      <c r="A1889" s="24"/>
      <c r="B1889" s="24"/>
      <c r="C1889" s="23"/>
      <c r="D1889" s="42"/>
      <c r="E1889" s="23"/>
      <c r="AB1889" s="99"/>
      <c r="AC1889" s="99"/>
      <c r="AD1889" s="99"/>
      <c r="AE1889" s="99"/>
      <c r="AF1889" s="99"/>
      <c r="AG1889" s="99"/>
      <c r="AH1889" s="99"/>
      <c r="AI1889" s="99"/>
      <c r="AJ1889" s="99"/>
      <c r="AK1889" s="99"/>
      <c r="AL1889" s="99"/>
      <c r="AM1889" s="99"/>
      <c r="AN1889" s="99"/>
      <c r="AO1889" s="99"/>
      <c r="AP1889" s="99"/>
      <c r="AQ1889" s="99"/>
      <c r="AR1889" s="99"/>
      <c r="AS1889" s="99"/>
      <c r="AT1889" s="99"/>
      <c r="AU1889" s="99"/>
      <c r="AV1889" s="99"/>
      <c r="AW1889" s="99"/>
      <c r="AX1889" s="99"/>
      <c r="AY1889" s="99"/>
      <c r="AZ1889" s="99"/>
      <c r="BA1889" s="99"/>
      <c r="BB1889" s="99"/>
      <c r="BC1889" s="99"/>
      <c r="BD1889" s="99"/>
      <c r="BE1889" s="99"/>
      <c r="BF1889" s="99"/>
    </row>
    <row r="1890" spans="1:58" x14ac:dyDescent="0.25">
      <c r="A1890" s="24"/>
      <c r="B1890" s="24"/>
      <c r="C1890" s="23"/>
      <c r="D1890" s="42"/>
      <c r="E1890" s="23"/>
      <c r="AB1890" s="99"/>
      <c r="AC1890" s="99"/>
      <c r="AD1890" s="99"/>
      <c r="AE1890" s="99"/>
      <c r="AF1890" s="99"/>
      <c r="AG1890" s="99"/>
      <c r="AH1890" s="99"/>
      <c r="AI1890" s="99"/>
      <c r="AJ1890" s="99"/>
      <c r="AK1890" s="99"/>
      <c r="AL1890" s="99"/>
      <c r="AM1890" s="99"/>
      <c r="AN1890" s="99"/>
      <c r="AO1890" s="99"/>
      <c r="AP1890" s="99"/>
      <c r="AQ1890" s="99"/>
      <c r="AR1890" s="99"/>
      <c r="AS1890" s="99"/>
      <c r="AT1890" s="99"/>
      <c r="AU1890" s="99"/>
      <c r="AV1890" s="99"/>
      <c r="AW1890" s="99"/>
      <c r="AX1890" s="99"/>
      <c r="AY1890" s="99"/>
      <c r="AZ1890" s="99"/>
      <c r="BA1890" s="99"/>
      <c r="BB1890" s="99"/>
      <c r="BC1890" s="99"/>
      <c r="BD1890" s="99"/>
      <c r="BE1890" s="99"/>
      <c r="BF1890" s="99"/>
    </row>
    <row r="1891" spans="1:58" x14ac:dyDescent="0.25">
      <c r="A1891" s="24"/>
      <c r="B1891" s="24"/>
      <c r="C1891" s="23"/>
      <c r="D1891" s="42"/>
      <c r="E1891" s="23"/>
      <c r="AB1891" s="99"/>
      <c r="AC1891" s="99"/>
      <c r="AD1891" s="99"/>
      <c r="AE1891" s="99"/>
      <c r="AF1891" s="99"/>
      <c r="AG1891" s="99"/>
      <c r="AH1891" s="99"/>
      <c r="AI1891" s="99"/>
      <c r="AJ1891" s="99"/>
      <c r="AK1891" s="99"/>
      <c r="AL1891" s="99"/>
      <c r="AM1891" s="99"/>
      <c r="AN1891" s="99"/>
      <c r="AO1891" s="99"/>
      <c r="AP1891" s="99"/>
      <c r="AQ1891" s="99"/>
      <c r="AR1891" s="99"/>
      <c r="AS1891" s="99"/>
      <c r="AT1891" s="99"/>
      <c r="AU1891" s="99"/>
      <c r="AV1891" s="99"/>
      <c r="AW1891" s="99"/>
      <c r="AX1891" s="99"/>
      <c r="AY1891" s="99"/>
      <c r="AZ1891" s="99"/>
      <c r="BA1891" s="99"/>
      <c r="BB1891" s="99"/>
      <c r="BC1891" s="99"/>
      <c r="BD1891" s="99"/>
      <c r="BE1891" s="99"/>
      <c r="BF1891" s="99"/>
    </row>
    <row r="1892" spans="1:58" x14ac:dyDescent="0.25">
      <c r="A1892" s="24"/>
      <c r="B1892" s="24"/>
      <c r="C1892" s="23"/>
      <c r="D1892" s="42"/>
      <c r="E1892" s="23"/>
      <c r="AB1892" s="99"/>
      <c r="AC1892" s="99"/>
      <c r="AD1892" s="99"/>
      <c r="AE1892" s="99"/>
      <c r="AF1892" s="99"/>
      <c r="AG1892" s="99"/>
      <c r="AH1892" s="99"/>
      <c r="AI1892" s="99"/>
      <c r="AJ1892" s="99"/>
      <c r="AK1892" s="99"/>
      <c r="AL1892" s="99"/>
      <c r="AM1892" s="99"/>
      <c r="AN1892" s="99"/>
      <c r="AO1892" s="99"/>
      <c r="AP1892" s="99"/>
      <c r="AQ1892" s="99"/>
      <c r="AR1892" s="99"/>
      <c r="AS1892" s="99"/>
      <c r="AT1892" s="99"/>
      <c r="AU1892" s="99"/>
      <c r="AV1892" s="99"/>
      <c r="AW1892" s="99"/>
      <c r="AX1892" s="99"/>
      <c r="AY1892" s="99"/>
      <c r="AZ1892" s="99"/>
      <c r="BA1892" s="99"/>
      <c r="BB1892" s="99"/>
      <c r="BC1892" s="99"/>
      <c r="BD1892" s="99"/>
      <c r="BE1892" s="99"/>
      <c r="BF1892" s="99"/>
    </row>
    <row r="1893" spans="1:58" x14ac:dyDescent="0.25">
      <c r="A1893" s="24"/>
      <c r="B1893" s="24"/>
      <c r="C1893" s="23"/>
      <c r="D1893" s="42"/>
      <c r="E1893" s="23"/>
      <c r="AB1893" s="99"/>
      <c r="AC1893" s="99"/>
      <c r="AD1893" s="99"/>
      <c r="AE1893" s="99"/>
      <c r="AF1893" s="99"/>
      <c r="AG1893" s="99"/>
      <c r="AH1893" s="99"/>
      <c r="AI1893" s="99"/>
      <c r="AJ1893" s="99"/>
      <c r="AK1893" s="99"/>
      <c r="AL1893" s="99"/>
      <c r="AM1893" s="99"/>
      <c r="AN1893" s="99"/>
      <c r="AO1893" s="99"/>
      <c r="AP1893" s="99"/>
      <c r="AQ1893" s="99"/>
      <c r="AR1893" s="99"/>
      <c r="AS1893" s="99"/>
      <c r="AT1893" s="99"/>
      <c r="AU1893" s="99"/>
      <c r="AV1893" s="99"/>
      <c r="AW1893" s="99"/>
      <c r="AX1893" s="99"/>
      <c r="AY1893" s="99"/>
      <c r="AZ1893" s="99"/>
      <c r="BA1893" s="99"/>
      <c r="BB1893" s="99"/>
      <c r="BC1893" s="99"/>
      <c r="BD1893" s="99"/>
      <c r="BE1893" s="99"/>
      <c r="BF1893" s="99"/>
    </row>
    <row r="1894" spans="1:58" x14ac:dyDescent="0.25">
      <c r="A1894" s="24"/>
      <c r="B1894" s="24"/>
      <c r="C1894" s="23"/>
      <c r="D1894" s="42"/>
      <c r="E1894" s="23"/>
      <c r="AB1894" s="99"/>
      <c r="AC1894" s="99"/>
      <c r="AD1894" s="99"/>
      <c r="AE1894" s="99"/>
      <c r="AF1894" s="99"/>
      <c r="AG1894" s="99"/>
      <c r="AH1894" s="99"/>
      <c r="AI1894" s="99"/>
      <c r="AJ1894" s="99"/>
      <c r="AK1894" s="99"/>
      <c r="AL1894" s="99"/>
      <c r="AM1894" s="99"/>
      <c r="AN1894" s="99"/>
      <c r="AO1894" s="99"/>
      <c r="AP1894" s="99"/>
      <c r="AQ1894" s="99"/>
      <c r="AR1894" s="99"/>
      <c r="AS1894" s="99"/>
      <c r="AT1894" s="99"/>
      <c r="AU1894" s="99"/>
      <c r="AV1894" s="99"/>
      <c r="AW1894" s="99"/>
      <c r="AX1894" s="99"/>
      <c r="AY1894" s="99"/>
      <c r="AZ1894" s="99"/>
      <c r="BA1894" s="99"/>
      <c r="BB1894" s="99"/>
      <c r="BC1894" s="99"/>
      <c r="BD1894" s="99"/>
      <c r="BE1894" s="99"/>
      <c r="BF1894" s="99"/>
    </row>
    <row r="1895" spans="1:58" x14ac:dyDescent="0.25">
      <c r="A1895" s="24"/>
      <c r="B1895" s="24"/>
      <c r="C1895" s="23"/>
      <c r="D1895" s="42"/>
      <c r="E1895" s="23"/>
      <c r="AB1895" s="99"/>
      <c r="AC1895" s="99"/>
      <c r="AD1895" s="99"/>
      <c r="AE1895" s="99"/>
      <c r="AF1895" s="99"/>
      <c r="AG1895" s="99"/>
      <c r="AH1895" s="99"/>
      <c r="AI1895" s="99"/>
      <c r="AJ1895" s="99"/>
      <c r="AK1895" s="99"/>
      <c r="AL1895" s="99"/>
      <c r="AM1895" s="99"/>
      <c r="AN1895" s="99"/>
      <c r="AO1895" s="99"/>
      <c r="AP1895" s="99"/>
      <c r="AQ1895" s="99"/>
      <c r="AR1895" s="99"/>
      <c r="AS1895" s="99"/>
      <c r="AT1895" s="99"/>
      <c r="AU1895" s="99"/>
      <c r="AV1895" s="99"/>
      <c r="AW1895" s="99"/>
      <c r="AX1895" s="99"/>
      <c r="AY1895" s="99"/>
      <c r="AZ1895" s="99"/>
      <c r="BA1895" s="99"/>
      <c r="BB1895" s="99"/>
      <c r="BC1895" s="99"/>
      <c r="BD1895" s="99"/>
      <c r="BE1895" s="99"/>
      <c r="BF1895" s="99"/>
    </row>
    <row r="1896" spans="1:58" x14ac:dyDescent="0.25">
      <c r="A1896" s="24"/>
      <c r="B1896" s="24"/>
      <c r="C1896" s="23"/>
      <c r="D1896" s="42"/>
      <c r="E1896" s="23"/>
      <c r="AB1896" s="99"/>
      <c r="AC1896" s="99"/>
      <c r="AD1896" s="99"/>
      <c r="AE1896" s="99"/>
      <c r="AF1896" s="99"/>
      <c r="AG1896" s="99"/>
      <c r="AH1896" s="99"/>
      <c r="AI1896" s="99"/>
      <c r="AJ1896" s="99"/>
      <c r="AK1896" s="99"/>
      <c r="AL1896" s="99"/>
      <c r="AM1896" s="99"/>
      <c r="AN1896" s="99"/>
      <c r="AO1896" s="99"/>
      <c r="AP1896" s="99"/>
      <c r="AQ1896" s="99"/>
      <c r="AR1896" s="99"/>
      <c r="AS1896" s="99"/>
      <c r="AT1896" s="99"/>
      <c r="AU1896" s="99"/>
      <c r="AV1896" s="99"/>
      <c r="AW1896" s="99"/>
      <c r="AX1896" s="99"/>
      <c r="AY1896" s="99"/>
      <c r="AZ1896" s="99"/>
      <c r="BA1896" s="99"/>
      <c r="BB1896" s="99"/>
      <c r="BC1896" s="99"/>
      <c r="BD1896" s="99"/>
      <c r="BE1896" s="99"/>
      <c r="BF1896" s="99"/>
    </row>
    <row r="1897" spans="1:58" x14ac:dyDescent="0.25">
      <c r="A1897" s="24"/>
      <c r="B1897" s="24"/>
      <c r="C1897" s="23"/>
      <c r="D1897" s="42"/>
      <c r="E1897" s="23"/>
      <c r="AB1897" s="99"/>
      <c r="AC1897" s="99"/>
      <c r="AD1897" s="99"/>
      <c r="AE1897" s="99"/>
      <c r="AF1897" s="99"/>
      <c r="AG1897" s="99"/>
      <c r="AH1897" s="99"/>
      <c r="AI1897" s="99"/>
      <c r="AJ1897" s="99"/>
      <c r="AK1897" s="99"/>
      <c r="AL1897" s="99"/>
      <c r="AM1897" s="99"/>
      <c r="AN1897" s="99"/>
      <c r="AO1897" s="99"/>
      <c r="AP1897" s="99"/>
      <c r="AQ1897" s="99"/>
      <c r="AR1897" s="99"/>
      <c r="AS1897" s="99"/>
      <c r="AT1897" s="99"/>
      <c r="AU1897" s="99"/>
      <c r="AV1897" s="99"/>
      <c r="AW1897" s="99"/>
      <c r="AX1897" s="99"/>
      <c r="AY1897" s="99"/>
      <c r="AZ1897" s="99"/>
      <c r="BA1897" s="99"/>
      <c r="BB1897" s="99"/>
      <c r="BC1897" s="99"/>
      <c r="BD1897" s="99"/>
      <c r="BE1897" s="99"/>
      <c r="BF1897" s="99"/>
    </row>
    <row r="1898" spans="1:58" x14ac:dyDescent="0.25">
      <c r="A1898" s="24"/>
      <c r="B1898" s="24"/>
      <c r="C1898" s="23"/>
      <c r="D1898" s="42"/>
      <c r="E1898" s="23"/>
      <c r="AB1898" s="99"/>
      <c r="AC1898" s="99"/>
      <c r="AD1898" s="99"/>
      <c r="AE1898" s="99"/>
      <c r="AF1898" s="99"/>
      <c r="AG1898" s="99"/>
      <c r="AH1898" s="99"/>
      <c r="AI1898" s="99"/>
      <c r="AJ1898" s="99"/>
      <c r="AK1898" s="99"/>
      <c r="AL1898" s="99"/>
      <c r="AM1898" s="99"/>
      <c r="AN1898" s="99"/>
      <c r="AO1898" s="99"/>
      <c r="AP1898" s="99"/>
      <c r="AQ1898" s="99"/>
      <c r="AR1898" s="99"/>
      <c r="AS1898" s="99"/>
      <c r="AT1898" s="99"/>
      <c r="AU1898" s="99"/>
      <c r="AV1898" s="99"/>
      <c r="AW1898" s="99"/>
      <c r="AX1898" s="99"/>
      <c r="AY1898" s="99"/>
      <c r="AZ1898" s="99"/>
      <c r="BA1898" s="99"/>
      <c r="BB1898" s="99"/>
      <c r="BC1898" s="99"/>
      <c r="BD1898" s="99"/>
      <c r="BE1898" s="99"/>
      <c r="BF1898" s="99"/>
    </row>
    <row r="1899" spans="1:58" x14ac:dyDescent="0.25">
      <c r="A1899" s="24"/>
      <c r="B1899" s="24"/>
      <c r="C1899" s="23"/>
      <c r="D1899" s="42"/>
      <c r="E1899" s="23"/>
      <c r="AB1899" s="99"/>
      <c r="AC1899" s="99"/>
      <c r="AD1899" s="99"/>
      <c r="AE1899" s="99"/>
      <c r="AF1899" s="99"/>
      <c r="AG1899" s="99"/>
      <c r="AH1899" s="99"/>
      <c r="AI1899" s="99"/>
      <c r="AJ1899" s="99"/>
      <c r="AK1899" s="99"/>
      <c r="AL1899" s="99"/>
      <c r="AM1899" s="99"/>
      <c r="AN1899" s="99"/>
      <c r="AO1899" s="99"/>
      <c r="AP1899" s="99"/>
      <c r="AQ1899" s="99"/>
      <c r="AR1899" s="99"/>
      <c r="AS1899" s="99"/>
      <c r="AT1899" s="99"/>
      <c r="AU1899" s="99"/>
      <c r="AV1899" s="99"/>
      <c r="AW1899" s="99"/>
      <c r="AX1899" s="99"/>
      <c r="AY1899" s="99"/>
      <c r="AZ1899" s="99"/>
      <c r="BA1899" s="99"/>
      <c r="BB1899" s="99"/>
      <c r="BC1899" s="99"/>
      <c r="BD1899" s="99"/>
      <c r="BE1899" s="99"/>
      <c r="BF1899" s="99"/>
    </row>
    <row r="1900" spans="1:58" x14ac:dyDescent="0.25">
      <c r="A1900" s="24"/>
      <c r="B1900" s="24"/>
      <c r="C1900" s="23"/>
      <c r="D1900" s="42"/>
      <c r="E1900" s="23"/>
      <c r="AB1900" s="99"/>
      <c r="AC1900" s="99"/>
      <c r="AD1900" s="99"/>
      <c r="AE1900" s="99"/>
      <c r="AF1900" s="99"/>
      <c r="AG1900" s="99"/>
      <c r="AH1900" s="99"/>
      <c r="AI1900" s="99"/>
      <c r="AJ1900" s="99"/>
      <c r="AK1900" s="99"/>
      <c r="AL1900" s="99"/>
      <c r="AM1900" s="99"/>
      <c r="AN1900" s="99"/>
      <c r="AO1900" s="99"/>
      <c r="AP1900" s="99"/>
      <c r="AQ1900" s="99"/>
      <c r="AR1900" s="99"/>
      <c r="AS1900" s="99"/>
      <c r="AT1900" s="99"/>
      <c r="AU1900" s="99"/>
      <c r="AV1900" s="99"/>
      <c r="AW1900" s="99"/>
      <c r="AX1900" s="99"/>
      <c r="AY1900" s="99"/>
      <c r="AZ1900" s="99"/>
      <c r="BA1900" s="99"/>
      <c r="BB1900" s="99"/>
      <c r="BC1900" s="99"/>
      <c r="BD1900" s="99"/>
      <c r="BE1900" s="99"/>
      <c r="BF1900" s="99"/>
    </row>
    <row r="1901" spans="1:58" x14ac:dyDescent="0.25">
      <c r="A1901" s="24"/>
      <c r="B1901" s="24"/>
      <c r="C1901" s="23"/>
      <c r="D1901" s="42"/>
      <c r="E1901" s="23"/>
      <c r="AB1901" s="99"/>
      <c r="AC1901" s="99"/>
      <c r="AD1901" s="99"/>
      <c r="AE1901" s="99"/>
      <c r="AF1901" s="99"/>
      <c r="AG1901" s="99"/>
      <c r="AH1901" s="99"/>
      <c r="AI1901" s="99"/>
      <c r="AJ1901" s="99"/>
      <c r="AK1901" s="99"/>
      <c r="AL1901" s="99"/>
      <c r="AM1901" s="99"/>
      <c r="AN1901" s="99"/>
      <c r="AO1901" s="99"/>
      <c r="AP1901" s="99"/>
      <c r="AQ1901" s="99"/>
      <c r="AR1901" s="99"/>
      <c r="AS1901" s="99"/>
      <c r="AT1901" s="99"/>
      <c r="AU1901" s="99"/>
      <c r="AV1901" s="99"/>
      <c r="AW1901" s="99"/>
      <c r="AX1901" s="99"/>
      <c r="AY1901" s="99"/>
      <c r="AZ1901" s="99"/>
      <c r="BA1901" s="99"/>
      <c r="BB1901" s="99"/>
      <c r="BC1901" s="99"/>
      <c r="BD1901" s="99"/>
      <c r="BE1901" s="99"/>
      <c r="BF1901" s="99"/>
    </row>
    <row r="1902" spans="1:58" x14ac:dyDescent="0.25">
      <c r="A1902" s="24"/>
      <c r="B1902" s="24"/>
      <c r="C1902" s="23"/>
      <c r="D1902" s="42"/>
      <c r="E1902" s="23"/>
      <c r="AB1902" s="99"/>
      <c r="AC1902" s="99"/>
      <c r="AD1902" s="99"/>
      <c r="AE1902" s="99"/>
      <c r="AF1902" s="99"/>
      <c r="AG1902" s="99"/>
      <c r="AH1902" s="99"/>
      <c r="AI1902" s="99"/>
      <c r="AJ1902" s="99"/>
      <c r="AK1902" s="99"/>
      <c r="AL1902" s="99"/>
      <c r="AM1902" s="99"/>
      <c r="AN1902" s="99"/>
      <c r="AO1902" s="99"/>
      <c r="AP1902" s="99"/>
      <c r="AQ1902" s="99"/>
      <c r="AR1902" s="99"/>
      <c r="AS1902" s="99"/>
      <c r="AT1902" s="99"/>
      <c r="AU1902" s="99"/>
      <c r="AV1902" s="99"/>
      <c r="AW1902" s="99"/>
      <c r="AX1902" s="99"/>
      <c r="AY1902" s="99"/>
      <c r="AZ1902" s="99"/>
      <c r="BA1902" s="99"/>
      <c r="BB1902" s="99"/>
      <c r="BC1902" s="99"/>
      <c r="BD1902" s="99"/>
      <c r="BE1902" s="99"/>
      <c r="BF1902" s="99"/>
    </row>
    <row r="1903" spans="1:58" x14ac:dyDescent="0.25">
      <c r="A1903" s="24"/>
      <c r="B1903" s="24"/>
      <c r="C1903" s="23"/>
      <c r="D1903" s="42"/>
      <c r="E1903" s="23"/>
      <c r="AB1903" s="99"/>
      <c r="AC1903" s="99"/>
      <c r="AD1903" s="99"/>
      <c r="AE1903" s="99"/>
      <c r="AF1903" s="99"/>
      <c r="AG1903" s="99"/>
      <c r="AH1903" s="99"/>
      <c r="AI1903" s="99"/>
      <c r="AJ1903" s="99"/>
      <c r="AK1903" s="99"/>
      <c r="AL1903" s="99"/>
      <c r="AM1903" s="99"/>
      <c r="AN1903" s="99"/>
      <c r="AO1903" s="99"/>
      <c r="AP1903" s="99"/>
      <c r="AQ1903" s="99"/>
      <c r="AR1903" s="99"/>
      <c r="AS1903" s="99"/>
      <c r="AT1903" s="99"/>
      <c r="AU1903" s="99"/>
      <c r="AV1903" s="99"/>
      <c r="AW1903" s="99"/>
      <c r="AX1903" s="99"/>
      <c r="AY1903" s="99"/>
      <c r="AZ1903" s="99"/>
      <c r="BA1903" s="99"/>
      <c r="BB1903" s="99"/>
      <c r="BC1903" s="99"/>
      <c r="BD1903" s="99"/>
      <c r="BE1903" s="99"/>
      <c r="BF1903" s="99"/>
    </row>
    <row r="1904" spans="1:58" x14ac:dyDescent="0.25">
      <c r="A1904" s="24"/>
      <c r="B1904" s="24"/>
      <c r="C1904" s="23"/>
      <c r="D1904" s="42"/>
      <c r="E1904" s="23"/>
      <c r="AB1904" s="99"/>
      <c r="AC1904" s="99"/>
      <c r="AD1904" s="99"/>
      <c r="AE1904" s="99"/>
      <c r="AF1904" s="99"/>
      <c r="AG1904" s="99"/>
      <c r="AH1904" s="99"/>
      <c r="AI1904" s="99"/>
      <c r="AJ1904" s="99"/>
      <c r="AK1904" s="99"/>
      <c r="AL1904" s="99"/>
      <c r="AM1904" s="99"/>
      <c r="AN1904" s="99"/>
      <c r="AO1904" s="99"/>
      <c r="AP1904" s="99"/>
      <c r="AQ1904" s="99"/>
      <c r="AR1904" s="99"/>
      <c r="AS1904" s="99"/>
      <c r="AT1904" s="99"/>
      <c r="AU1904" s="99"/>
      <c r="AV1904" s="99"/>
      <c r="AW1904" s="99"/>
      <c r="AX1904" s="99"/>
      <c r="AY1904" s="99"/>
      <c r="AZ1904" s="99"/>
      <c r="BA1904" s="99"/>
      <c r="BB1904" s="99"/>
      <c r="BC1904" s="99"/>
      <c r="BD1904" s="99"/>
      <c r="BE1904" s="99"/>
      <c r="BF1904" s="99"/>
    </row>
    <row r="1905" spans="1:58" x14ac:dyDescent="0.25">
      <c r="A1905" s="24"/>
      <c r="B1905" s="24"/>
      <c r="C1905" s="23"/>
      <c r="D1905" s="42"/>
      <c r="E1905" s="23"/>
      <c r="AB1905" s="99"/>
      <c r="AC1905" s="99"/>
      <c r="AD1905" s="99"/>
      <c r="AE1905" s="99"/>
      <c r="AF1905" s="99"/>
      <c r="AG1905" s="99"/>
      <c r="AH1905" s="99"/>
      <c r="AI1905" s="99"/>
      <c r="AJ1905" s="99"/>
      <c r="AK1905" s="99"/>
      <c r="AL1905" s="99"/>
      <c r="AM1905" s="99"/>
      <c r="AN1905" s="99"/>
      <c r="AO1905" s="99"/>
      <c r="AP1905" s="99"/>
      <c r="AQ1905" s="99"/>
      <c r="AR1905" s="99"/>
      <c r="AS1905" s="99"/>
      <c r="AT1905" s="99"/>
      <c r="AU1905" s="99"/>
      <c r="AV1905" s="99"/>
      <c r="AW1905" s="99"/>
      <c r="AX1905" s="99"/>
      <c r="AY1905" s="99"/>
      <c r="AZ1905" s="99"/>
      <c r="BA1905" s="99"/>
      <c r="BB1905" s="99"/>
      <c r="BC1905" s="99"/>
      <c r="BD1905" s="99"/>
      <c r="BE1905" s="99"/>
      <c r="BF1905" s="99"/>
    </row>
    <row r="1906" spans="1:58" x14ac:dyDescent="0.25">
      <c r="A1906" s="24"/>
      <c r="B1906" s="24"/>
      <c r="C1906" s="23"/>
      <c r="D1906" s="42"/>
      <c r="E1906" s="23"/>
      <c r="AB1906" s="99"/>
      <c r="AC1906" s="99"/>
      <c r="AD1906" s="99"/>
      <c r="AE1906" s="99"/>
      <c r="AF1906" s="99"/>
      <c r="AG1906" s="99"/>
      <c r="AH1906" s="99"/>
      <c r="AI1906" s="99"/>
      <c r="AJ1906" s="99"/>
      <c r="AK1906" s="99"/>
      <c r="AL1906" s="99"/>
      <c r="AM1906" s="99"/>
      <c r="AN1906" s="99"/>
      <c r="AO1906" s="99"/>
      <c r="AP1906" s="99"/>
      <c r="AQ1906" s="99"/>
      <c r="AR1906" s="99"/>
      <c r="AS1906" s="99"/>
      <c r="AT1906" s="99"/>
      <c r="AU1906" s="99"/>
      <c r="AV1906" s="99"/>
      <c r="AW1906" s="99"/>
      <c r="AX1906" s="99"/>
      <c r="AY1906" s="99"/>
      <c r="AZ1906" s="99"/>
      <c r="BA1906" s="99"/>
      <c r="BB1906" s="99"/>
      <c r="BC1906" s="99"/>
      <c r="BD1906" s="99"/>
      <c r="BE1906" s="99"/>
      <c r="BF1906" s="99"/>
    </row>
    <row r="1907" spans="1:58" x14ac:dyDescent="0.25">
      <c r="A1907" s="24"/>
      <c r="B1907" s="24"/>
      <c r="C1907" s="23"/>
      <c r="D1907" s="42"/>
      <c r="E1907" s="23"/>
      <c r="AB1907" s="99"/>
      <c r="AC1907" s="99"/>
      <c r="AD1907" s="99"/>
      <c r="AE1907" s="99"/>
      <c r="AF1907" s="99"/>
      <c r="AG1907" s="99"/>
      <c r="AH1907" s="99"/>
      <c r="AI1907" s="99"/>
      <c r="AJ1907" s="99"/>
      <c r="AK1907" s="99"/>
      <c r="AL1907" s="99"/>
      <c r="AM1907" s="99"/>
      <c r="AN1907" s="99"/>
      <c r="AO1907" s="99"/>
      <c r="AP1907" s="99"/>
      <c r="AQ1907" s="99"/>
      <c r="AR1907" s="99"/>
      <c r="AS1907" s="99"/>
      <c r="AT1907" s="99"/>
      <c r="AU1907" s="99"/>
      <c r="AV1907" s="99"/>
      <c r="AW1907" s="99"/>
      <c r="AX1907" s="99"/>
      <c r="AY1907" s="99"/>
      <c r="AZ1907" s="99"/>
      <c r="BA1907" s="99"/>
      <c r="BB1907" s="99"/>
      <c r="BC1907" s="99"/>
      <c r="BD1907" s="99"/>
      <c r="BE1907" s="99"/>
      <c r="BF1907" s="99"/>
    </row>
    <row r="1908" spans="1:58" x14ac:dyDescent="0.25">
      <c r="A1908" s="24"/>
      <c r="B1908" s="24"/>
      <c r="C1908" s="23"/>
      <c r="D1908" s="42"/>
      <c r="E1908" s="23"/>
      <c r="AB1908" s="99"/>
      <c r="AC1908" s="99"/>
      <c r="AD1908" s="99"/>
      <c r="AE1908" s="99"/>
      <c r="AF1908" s="99"/>
      <c r="AG1908" s="99"/>
      <c r="AH1908" s="99"/>
      <c r="AI1908" s="99"/>
      <c r="AJ1908" s="99"/>
      <c r="AK1908" s="99"/>
      <c r="AL1908" s="99"/>
      <c r="AM1908" s="99"/>
      <c r="AN1908" s="99"/>
      <c r="AO1908" s="99"/>
      <c r="AP1908" s="99"/>
      <c r="AQ1908" s="99"/>
      <c r="AR1908" s="99"/>
      <c r="AS1908" s="99"/>
      <c r="AT1908" s="99"/>
      <c r="AU1908" s="99"/>
      <c r="AV1908" s="99"/>
      <c r="AW1908" s="99"/>
      <c r="AX1908" s="99"/>
      <c r="AY1908" s="99"/>
      <c r="AZ1908" s="99"/>
      <c r="BA1908" s="99"/>
      <c r="BB1908" s="99"/>
      <c r="BC1908" s="99"/>
      <c r="BD1908" s="99"/>
      <c r="BE1908" s="99"/>
      <c r="BF1908" s="99"/>
    </row>
    <row r="1909" spans="1:58" x14ac:dyDescent="0.25">
      <c r="A1909" s="24"/>
      <c r="B1909" s="24"/>
      <c r="C1909" s="23"/>
      <c r="D1909" s="42"/>
      <c r="E1909" s="23"/>
      <c r="AB1909" s="99"/>
      <c r="AC1909" s="99"/>
      <c r="AD1909" s="99"/>
      <c r="AE1909" s="99"/>
      <c r="AF1909" s="99"/>
      <c r="AG1909" s="99"/>
      <c r="AH1909" s="99"/>
      <c r="AI1909" s="99"/>
      <c r="AJ1909" s="99"/>
      <c r="AK1909" s="99"/>
      <c r="AL1909" s="99"/>
      <c r="AM1909" s="99"/>
      <c r="AN1909" s="99"/>
      <c r="AO1909" s="99"/>
      <c r="AP1909" s="99"/>
      <c r="AQ1909" s="99"/>
      <c r="AR1909" s="99"/>
      <c r="AS1909" s="99"/>
      <c r="AT1909" s="99"/>
      <c r="AU1909" s="99"/>
      <c r="AV1909" s="99"/>
      <c r="AW1909" s="99"/>
      <c r="AX1909" s="99"/>
      <c r="AY1909" s="99"/>
      <c r="AZ1909" s="99"/>
      <c r="BA1909" s="99"/>
      <c r="BB1909" s="99"/>
      <c r="BC1909" s="99"/>
      <c r="BD1909" s="99"/>
      <c r="BE1909" s="99"/>
      <c r="BF1909" s="99"/>
    </row>
    <row r="1910" spans="1:58" x14ac:dyDescent="0.25">
      <c r="A1910" s="24"/>
      <c r="B1910" s="24"/>
      <c r="C1910" s="23"/>
      <c r="D1910" s="42"/>
      <c r="E1910" s="23"/>
      <c r="AB1910" s="99"/>
      <c r="AC1910" s="99"/>
      <c r="AD1910" s="99"/>
      <c r="AE1910" s="99"/>
      <c r="AF1910" s="99"/>
      <c r="AG1910" s="99"/>
      <c r="AH1910" s="99"/>
      <c r="AI1910" s="99"/>
      <c r="AJ1910" s="99"/>
      <c r="AK1910" s="99"/>
      <c r="AL1910" s="99"/>
      <c r="AM1910" s="99"/>
      <c r="AN1910" s="99"/>
      <c r="AO1910" s="99"/>
      <c r="AP1910" s="99"/>
      <c r="AQ1910" s="99"/>
      <c r="AR1910" s="99"/>
      <c r="AS1910" s="99"/>
      <c r="AT1910" s="99"/>
      <c r="AU1910" s="99"/>
      <c r="AV1910" s="99"/>
      <c r="AW1910" s="99"/>
      <c r="AX1910" s="99"/>
      <c r="AY1910" s="99"/>
      <c r="AZ1910" s="99"/>
      <c r="BA1910" s="99"/>
      <c r="BB1910" s="99"/>
      <c r="BC1910" s="99"/>
      <c r="BD1910" s="99"/>
      <c r="BE1910" s="99"/>
      <c r="BF1910" s="99"/>
    </row>
    <row r="1911" spans="1:58" x14ac:dyDescent="0.25">
      <c r="A1911" s="24"/>
      <c r="B1911" s="24"/>
      <c r="C1911" s="23"/>
      <c r="D1911" s="42"/>
      <c r="E1911" s="23"/>
      <c r="AB1911" s="99"/>
      <c r="AC1911" s="99"/>
      <c r="AD1911" s="99"/>
      <c r="AE1911" s="99"/>
      <c r="AF1911" s="99"/>
      <c r="AG1911" s="99"/>
      <c r="AH1911" s="99"/>
      <c r="AI1911" s="99"/>
      <c r="AJ1911" s="99"/>
      <c r="AK1911" s="99"/>
      <c r="AL1911" s="99"/>
      <c r="AM1911" s="99"/>
      <c r="AN1911" s="99"/>
      <c r="AO1911" s="99"/>
      <c r="AP1911" s="99"/>
      <c r="AQ1911" s="99"/>
      <c r="AR1911" s="99"/>
      <c r="AS1911" s="99"/>
      <c r="AT1911" s="99"/>
      <c r="AU1911" s="99"/>
      <c r="AV1911" s="99"/>
      <c r="AW1911" s="99"/>
      <c r="AX1911" s="99"/>
      <c r="AY1911" s="99"/>
      <c r="AZ1911" s="99"/>
      <c r="BA1911" s="99"/>
      <c r="BB1911" s="99"/>
      <c r="BC1911" s="99"/>
      <c r="BD1911" s="99"/>
      <c r="BE1911" s="99"/>
      <c r="BF1911" s="99"/>
    </row>
    <row r="1912" spans="1:58" x14ac:dyDescent="0.25">
      <c r="A1912" s="24"/>
      <c r="B1912" s="24"/>
      <c r="C1912" s="23"/>
      <c r="D1912" s="42"/>
      <c r="E1912" s="23"/>
      <c r="AB1912" s="99"/>
      <c r="AC1912" s="99"/>
      <c r="AD1912" s="99"/>
      <c r="AE1912" s="99"/>
      <c r="AF1912" s="99"/>
      <c r="AG1912" s="99"/>
      <c r="AH1912" s="99"/>
      <c r="AI1912" s="99"/>
      <c r="AJ1912" s="99"/>
      <c r="AK1912" s="99"/>
      <c r="AL1912" s="99"/>
      <c r="AM1912" s="99"/>
      <c r="AN1912" s="99"/>
      <c r="AO1912" s="99"/>
      <c r="AP1912" s="99"/>
      <c r="AQ1912" s="99"/>
      <c r="AR1912" s="99"/>
      <c r="AS1912" s="99"/>
      <c r="AT1912" s="99"/>
      <c r="AU1912" s="99"/>
      <c r="AV1912" s="99"/>
      <c r="AW1912" s="99"/>
      <c r="AX1912" s="99"/>
      <c r="AY1912" s="99"/>
      <c r="AZ1912" s="99"/>
      <c r="BA1912" s="99"/>
      <c r="BB1912" s="99"/>
      <c r="BC1912" s="99"/>
      <c r="BD1912" s="99"/>
      <c r="BE1912" s="99"/>
      <c r="BF1912" s="99"/>
    </row>
    <row r="1913" spans="1:58" x14ac:dyDescent="0.25">
      <c r="A1913" s="24"/>
      <c r="B1913" s="24"/>
      <c r="C1913" s="23"/>
      <c r="D1913" s="42"/>
      <c r="E1913" s="23"/>
      <c r="AB1913" s="99"/>
      <c r="AC1913" s="99"/>
      <c r="AD1913" s="99"/>
      <c r="AE1913" s="99"/>
      <c r="AF1913" s="99"/>
      <c r="AG1913" s="99"/>
      <c r="AH1913" s="99"/>
      <c r="AI1913" s="99"/>
      <c r="AJ1913" s="99"/>
      <c r="AK1913" s="99"/>
      <c r="AL1913" s="99"/>
      <c r="AM1913" s="99"/>
      <c r="AN1913" s="99"/>
      <c r="AO1913" s="99"/>
      <c r="AP1913" s="99"/>
      <c r="AQ1913" s="99"/>
      <c r="AR1913" s="99"/>
      <c r="AS1913" s="99"/>
      <c r="AT1913" s="99"/>
      <c r="AU1913" s="99"/>
      <c r="AV1913" s="99"/>
      <c r="AW1913" s="99"/>
      <c r="AX1913" s="99"/>
      <c r="AY1913" s="99"/>
      <c r="AZ1913" s="99"/>
      <c r="BA1913" s="99"/>
      <c r="BB1913" s="99"/>
      <c r="BC1913" s="99"/>
      <c r="BD1913" s="99"/>
      <c r="BE1913" s="99"/>
      <c r="BF1913" s="99"/>
    </row>
    <row r="1914" spans="1:58" x14ac:dyDescent="0.25">
      <c r="A1914" s="24"/>
      <c r="B1914" s="24"/>
      <c r="C1914" s="23"/>
      <c r="D1914" s="42"/>
      <c r="E1914" s="23"/>
      <c r="AB1914" s="99"/>
      <c r="AC1914" s="99"/>
      <c r="AD1914" s="99"/>
      <c r="AE1914" s="99"/>
      <c r="AF1914" s="99"/>
      <c r="AG1914" s="99"/>
      <c r="AH1914" s="99"/>
      <c r="AI1914" s="99"/>
      <c r="AJ1914" s="99"/>
      <c r="AK1914" s="99"/>
      <c r="AL1914" s="99"/>
      <c r="AM1914" s="99"/>
      <c r="AN1914" s="99"/>
      <c r="AO1914" s="99"/>
      <c r="AP1914" s="99"/>
      <c r="AQ1914" s="99"/>
      <c r="AR1914" s="99"/>
      <c r="AS1914" s="99"/>
      <c r="AT1914" s="99"/>
      <c r="AU1914" s="99"/>
      <c r="AV1914" s="99"/>
      <c r="AW1914" s="99"/>
      <c r="AX1914" s="99"/>
      <c r="AY1914" s="99"/>
      <c r="AZ1914" s="99"/>
      <c r="BA1914" s="99"/>
      <c r="BB1914" s="99"/>
      <c r="BC1914" s="99"/>
      <c r="BD1914" s="99"/>
      <c r="BE1914" s="99"/>
      <c r="BF1914" s="99"/>
    </row>
    <row r="1915" spans="1:58" x14ac:dyDescent="0.25">
      <c r="A1915" s="24"/>
      <c r="B1915" s="24"/>
      <c r="C1915" s="23"/>
      <c r="D1915" s="42"/>
      <c r="E1915" s="23"/>
      <c r="AB1915" s="99"/>
      <c r="AC1915" s="99"/>
      <c r="AD1915" s="99"/>
      <c r="AE1915" s="99"/>
      <c r="AF1915" s="99"/>
      <c r="AG1915" s="99"/>
      <c r="AH1915" s="99"/>
      <c r="AI1915" s="99"/>
      <c r="AJ1915" s="99"/>
      <c r="AK1915" s="99"/>
      <c r="AL1915" s="99"/>
      <c r="AM1915" s="99"/>
      <c r="AN1915" s="99"/>
      <c r="AO1915" s="99"/>
      <c r="AP1915" s="99"/>
      <c r="AQ1915" s="99"/>
      <c r="AR1915" s="99"/>
      <c r="AS1915" s="99"/>
      <c r="AT1915" s="99"/>
      <c r="AU1915" s="99"/>
      <c r="AV1915" s="99"/>
      <c r="AW1915" s="99"/>
      <c r="AX1915" s="99"/>
      <c r="AY1915" s="99"/>
      <c r="AZ1915" s="99"/>
      <c r="BA1915" s="99"/>
      <c r="BB1915" s="99"/>
      <c r="BC1915" s="99"/>
      <c r="BD1915" s="99"/>
      <c r="BE1915" s="99"/>
      <c r="BF1915" s="99"/>
    </row>
    <row r="1916" spans="1:58" x14ac:dyDescent="0.25">
      <c r="A1916" s="24"/>
      <c r="B1916" s="24"/>
      <c r="C1916" s="23"/>
      <c r="D1916" s="42"/>
      <c r="E1916" s="23"/>
      <c r="AB1916" s="99"/>
      <c r="AC1916" s="99"/>
      <c r="AD1916" s="99"/>
      <c r="AE1916" s="99"/>
      <c r="AF1916" s="99"/>
      <c r="AG1916" s="99"/>
      <c r="AH1916" s="99"/>
      <c r="AI1916" s="99"/>
      <c r="AJ1916" s="99"/>
      <c r="AK1916" s="99"/>
      <c r="AL1916" s="99"/>
      <c r="AM1916" s="99"/>
      <c r="AN1916" s="99"/>
      <c r="AO1916" s="99"/>
      <c r="AP1916" s="99"/>
      <c r="AQ1916" s="99"/>
      <c r="AR1916" s="99"/>
      <c r="AS1916" s="99"/>
      <c r="AT1916" s="99"/>
      <c r="AU1916" s="99"/>
      <c r="AV1916" s="99"/>
      <c r="AW1916" s="99"/>
      <c r="AX1916" s="99"/>
      <c r="AY1916" s="99"/>
      <c r="AZ1916" s="99"/>
      <c r="BA1916" s="99"/>
      <c r="BB1916" s="99"/>
      <c r="BC1916" s="99"/>
      <c r="BD1916" s="99"/>
      <c r="BE1916" s="99"/>
      <c r="BF1916" s="99"/>
    </row>
    <row r="1917" spans="1:58" x14ac:dyDescent="0.25">
      <c r="A1917" s="24"/>
      <c r="B1917" s="24"/>
      <c r="C1917" s="23"/>
      <c r="D1917" s="42"/>
      <c r="E1917" s="23"/>
      <c r="AB1917" s="99"/>
      <c r="AC1917" s="99"/>
      <c r="AD1917" s="99"/>
      <c r="AE1917" s="99"/>
      <c r="AF1917" s="99"/>
      <c r="AG1917" s="99"/>
      <c r="AH1917" s="99"/>
      <c r="AI1917" s="99"/>
      <c r="AJ1917" s="99"/>
      <c r="AK1917" s="99"/>
      <c r="AL1917" s="99"/>
      <c r="AM1917" s="99"/>
      <c r="AN1917" s="99"/>
      <c r="AO1917" s="99"/>
      <c r="AP1917" s="99"/>
      <c r="AQ1917" s="99"/>
      <c r="AR1917" s="99"/>
      <c r="AS1917" s="99"/>
      <c r="AT1917" s="99"/>
      <c r="AU1917" s="99"/>
      <c r="AV1917" s="99"/>
      <c r="AW1917" s="99"/>
      <c r="AX1917" s="99"/>
      <c r="AY1917" s="99"/>
      <c r="AZ1917" s="99"/>
      <c r="BA1917" s="99"/>
      <c r="BB1917" s="99"/>
      <c r="BC1917" s="99"/>
      <c r="BD1917" s="99"/>
      <c r="BE1917" s="99"/>
      <c r="BF1917" s="99"/>
    </row>
    <row r="1918" spans="1:58" x14ac:dyDescent="0.25">
      <c r="A1918" s="24"/>
      <c r="B1918" s="24"/>
      <c r="C1918" s="23"/>
      <c r="D1918" s="42"/>
      <c r="E1918" s="23"/>
      <c r="AB1918" s="99"/>
      <c r="AC1918" s="99"/>
      <c r="AD1918" s="99"/>
      <c r="AE1918" s="99"/>
      <c r="AF1918" s="99"/>
      <c r="AG1918" s="99"/>
      <c r="AH1918" s="99"/>
      <c r="AI1918" s="99"/>
      <c r="AJ1918" s="99"/>
      <c r="AK1918" s="99"/>
      <c r="AL1918" s="99"/>
      <c r="AM1918" s="99"/>
      <c r="AN1918" s="99"/>
      <c r="AO1918" s="99"/>
      <c r="AP1918" s="99"/>
      <c r="AQ1918" s="99"/>
      <c r="AR1918" s="99"/>
      <c r="AS1918" s="99"/>
      <c r="AT1918" s="99"/>
      <c r="AU1918" s="99"/>
      <c r="AV1918" s="99"/>
      <c r="AW1918" s="99"/>
      <c r="AX1918" s="99"/>
      <c r="AY1918" s="99"/>
      <c r="AZ1918" s="99"/>
      <c r="BA1918" s="99"/>
      <c r="BB1918" s="99"/>
      <c r="BC1918" s="99"/>
      <c r="BD1918" s="99"/>
      <c r="BE1918" s="99"/>
      <c r="BF1918" s="99"/>
    </row>
    <row r="1919" spans="1:58" x14ac:dyDescent="0.25">
      <c r="A1919" s="24"/>
      <c r="B1919" s="24"/>
      <c r="C1919" s="23"/>
      <c r="D1919" s="42"/>
      <c r="E1919" s="23"/>
      <c r="AB1919" s="99"/>
      <c r="AC1919" s="99"/>
      <c r="AD1919" s="99"/>
      <c r="AE1919" s="99"/>
      <c r="AF1919" s="99"/>
      <c r="AG1919" s="99"/>
      <c r="AH1919" s="99"/>
      <c r="AI1919" s="99"/>
      <c r="AJ1919" s="99"/>
      <c r="AK1919" s="99"/>
      <c r="AL1919" s="99"/>
      <c r="AM1919" s="99"/>
      <c r="AN1919" s="99"/>
      <c r="AO1919" s="99"/>
      <c r="AP1919" s="99"/>
      <c r="AQ1919" s="99"/>
      <c r="AR1919" s="99"/>
      <c r="AS1919" s="99"/>
      <c r="AT1919" s="99"/>
      <c r="AU1919" s="99"/>
      <c r="AV1919" s="99"/>
      <c r="AW1919" s="99"/>
      <c r="AX1919" s="99"/>
      <c r="AY1919" s="99"/>
      <c r="AZ1919" s="99"/>
      <c r="BA1919" s="99"/>
      <c r="BB1919" s="99"/>
      <c r="BC1919" s="99"/>
      <c r="BD1919" s="99"/>
      <c r="BE1919" s="99"/>
      <c r="BF1919" s="99"/>
    </row>
    <row r="1920" spans="1:58" x14ac:dyDescent="0.25">
      <c r="A1920" s="24"/>
      <c r="B1920" s="24"/>
      <c r="C1920" s="23"/>
      <c r="D1920" s="42"/>
      <c r="E1920" s="23"/>
      <c r="AB1920" s="99"/>
      <c r="AC1920" s="99"/>
      <c r="AD1920" s="99"/>
      <c r="AE1920" s="99"/>
      <c r="AF1920" s="99"/>
      <c r="AG1920" s="99"/>
      <c r="AH1920" s="99"/>
      <c r="AI1920" s="99"/>
      <c r="AJ1920" s="99"/>
      <c r="AK1920" s="99"/>
      <c r="AL1920" s="99"/>
      <c r="AM1920" s="99"/>
      <c r="AN1920" s="99"/>
      <c r="AO1920" s="99"/>
      <c r="AP1920" s="99"/>
      <c r="AQ1920" s="99"/>
      <c r="AR1920" s="99"/>
      <c r="AS1920" s="99"/>
      <c r="AT1920" s="99"/>
      <c r="AU1920" s="99"/>
      <c r="AV1920" s="99"/>
      <c r="AW1920" s="99"/>
      <c r="AX1920" s="99"/>
      <c r="AY1920" s="99"/>
      <c r="AZ1920" s="99"/>
      <c r="BA1920" s="99"/>
      <c r="BB1920" s="99"/>
      <c r="BC1920" s="99"/>
      <c r="BD1920" s="99"/>
      <c r="BE1920" s="99"/>
      <c r="BF1920" s="99"/>
    </row>
    <row r="1921" spans="1:58" x14ac:dyDescent="0.25">
      <c r="A1921" s="24"/>
      <c r="B1921" s="24"/>
      <c r="C1921" s="23"/>
      <c r="D1921" s="42"/>
      <c r="E1921" s="23"/>
      <c r="AB1921" s="99"/>
      <c r="AC1921" s="99"/>
      <c r="AD1921" s="99"/>
      <c r="AE1921" s="99"/>
      <c r="AF1921" s="99"/>
      <c r="AG1921" s="99"/>
      <c r="AH1921" s="99"/>
      <c r="AI1921" s="99"/>
      <c r="AJ1921" s="99"/>
      <c r="AK1921" s="99"/>
      <c r="AL1921" s="99"/>
      <c r="AM1921" s="99"/>
      <c r="AN1921" s="99"/>
      <c r="AO1921" s="99"/>
      <c r="AP1921" s="99"/>
      <c r="AQ1921" s="99"/>
      <c r="AR1921" s="99"/>
      <c r="AS1921" s="99"/>
      <c r="AT1921" s="99"/>
      <c r="AU1921" s="99"/>
      <c r="AV1921" s="99"/>
      <c r="AW1921" s="99"/>
      <c r="AX1921" s="99"/>
      <c r="AY1921" s="99"/>
      <c r="AZ1921" s="99"/>
      <c r="BA1921" s="99"/>
      <c r="BB1921" s="99"/>
      <c r="BC1921" s="99"/>
      <c r="BD1921" s="99"/>
      <c r="BE1921" s="99"/>
      <c r="BF1921" s="99"/>
    </row>
    <row r="1922" spans="1:58" x14ac:dyDescent="0.25">
      <c r="A1922" s="24"/>
      <c r="B1922" s="24"/>
      <c r="C1922" s="23"/>
      <c r="D1922" s="42"/>
      <c r="E1922" s="23"/>
      <c r="AB1922" s="99"/>
      <c r="AC1922" s="99"/>
      <c r="AD1922" s="99"/>
      <c r="AE1922" s="99"/>
      <c r="AF1922" s="99"/>
      <c r="AG1922" s="99"/>
      <c r="AH1922" s="99"/>
      <c r="AI1922" s="99"/>
      <c r="AJ1922" s="99"/>
      <c r="AK1922" s="99"/>
      <c r="AL1922" s="99"/>
      <c r="AM1922" s="99"/>
      <c r="AN1922" s="99"/>
      <c r="AO1922" s="99"/>
      <c r="AP1922" s="99"/>
      <c r="AQ1922" s="99"/>
      <c r="AR1922" s="99"/>
      <c r="AS1922" s="99"/>
      <c r="AT1922" s="99"/>
      <c r="AU1922" s="99"/>
      <c r="AV1922" s="99"/>
      <c r="AW1922" s="99"/>
      <c r="AX1922" s="99"/>
      <c r="AY1922" s="99"/>
      <c r="AZ1922" s="99"/>
      <c r="BA1922" s="99"/>
      <c r="BB1922" s="99"/>
      <c r="BC1922" s="99"/>
      <c r="BD1922" s="99"/>
      <c r="BE1922" s="99"/>
      <c r="BF1922" s="99"/>
    </row>
    <row r="1923" spans="1:58" x14ac:dyDescent="0.25">
      <c r="A1923" s="24"/>
      <c r="B1923" s="24"/>
      <c r="C1923" s="23"/>
      <c r="D1923" s="42"/>
      <c r="E1923" s="23"/>
      <c r="AB1923" s="99"/>
      <c r="AC1923" s="99"/>
      <c r="AD1923" s="99"/>
      <c r="AE1923" s="99"/>
      <c r="AF1923" s="99"/>
      <c r="AG1923" s="99"/>
      <c r="AH1923" s="99"/>
      <c r="AI1923" s="99"/>
      <c r="AJ1923" s="99"/>
      <c r="AK1923" s="99"/>
      <c r="AL1923" s="99"/>
      <c r="AM1923" s="99"/>
      <c r="AN1923" s="99"/>
      <c r="AO1923" s="99"/>
      <c r="AP1923" s="99"/>
      <c r="AQ1923" s="99"/>
      <c r="AR1923" s="99"/>
      <c r="AS1923" s="99"/>
      <c r="AT1923" s="99"/>
      <c r="AU1923" s="99"/>
      <c r="AV1923" s="99"/>
      <c r="AW1923" s="99"/>
      <c r="AX1923" s="99"/>
      <c r="AY1923" s="99"/>
      <c r="AZ1923" s="99"/>
      <c r="BA1923" s="99"/>
      <c r="BB1923" s="99"/>
      <c r="BC1923" s="99"/>
      <c r="BD1923" s="99"/>
      <c r="BE1923" s="99"/>
      <c r="BF1923" s="99"/>
    </row>
    <row r="1924" spans="1:58" x14ac:dyDescent="0.25">
      <c r="A1924" s="24"/>
      <c r="B1924" s="24"/>
      <c r="C1924" s="23"/>
      <c r="D1924" s="42"/>
      <c r="E1924" s="23"/>
      <c r="AB1924" s="99"/>
      <c r="AC1924" s="99"/>
      <c r="AD1924" s="99"/>
      <c r="AE1924" s="99"/>
      <c r="AF1924" s="99"/>
      <c r="AG1924" s="99"/>
      <c r="AH1924" s="99"/>
      <c r="AI1924" s="99"/>
      <c r="AJ1924" s="99"/>
      <c r="AK1924" s="99"/>
      <c r="AL1924" s="99"/>
      <c r="AM1924" s="99"/>
      <c r="AN1924" s="99"/>
      <c r="AO1924" s="99"/>
      <c r="AP1924" s="99"/>
      <c r="AQ1924" s="99"/>
      <c r="AR1924" s="99"/>
      <c r="AS1924" s="99"/>
      <c r="AT1924" s="99"/>
      <c r="AU1924" s="99"/>
      <c r="AV1924" s="99"/>
      <c r="AW1924" s="99"/>
      <c r="AX1924" s="99"/>
      <c r="AY1924" s="99"/>
      <c r="AZ1924" s="99"/>
      <c r="BA1924" s="99"/>
      <c r="BB1924" s="99"/>
      <c r="BC1924" s="99"/>
      <c r="BD1924" s="99"/>
      <c r="BE1924" s="99"/>
      <c r="BF1924" s="99"/>
    </row>
    <row r="1925" spans="1:58" x14ac:dyDescent="0.25">
      <c r="A1925" s="24"/>
      <c r="B1925" s="24"/>
      <c r="C1925" s="23"/>
      <c r="D1925" s="42"/>
      <c r="E1925" s="23"/>
      <c r="AB1925" s="99"/>
      <c r="AC1925" s="99"/>
      <c r="AD1925" s="99"/>
      <c r="AE1925" s="99"/>
      <c r="AF1925" s="99"/>
      <c r="AG1925" s="99"/>
      <c r="AH1925" s="99"/>
      <c r="AI1925" s="99"/>
      <c r="AJ1925" s="99"/>
      <c r="AK1925" s="99"/>
      <c r="AL1925" s="99"/>
      <c r="AM1925" s="99"/>
      <c r="AN1925" s="99"/>
      <c r="AO1925" s="99"/>
      <c r="AP1925" s="99"/>
      <c r="AQ1925" s="99"/>
      <c r="AR1925" s="99"/>
      <c r="AS1925" s="99"/>
      <c r="AT1925" s="99"/>
      <c r="AU1925" s="99"/>
      <c r="AV1925" s="99"/>
      <c r="AW1925" s="99"/>
      <c r="AX1925" s="99"/>
      <c r="AY1925" s="99"/>
      <c r="AZ1925" s="99"/>
      <c r="BA1925" s="99"/>
      <c r="BB1925" s="99"/>
      <c r="BC1925" s="99"/>
      <c r="BD1925" s="99"/>
      <c r="BE1925" s="99"/>
      <c r="BF1925" s="99"/>
    </row>
    <row r="1926" spans="1:58" x14ac:dyDescent="0.25">
      <c r="A1926" s="24"/>
      <c r="B1926" s="24"/>
      <c r="C1926" s="23"/>
      <c r="D1926" s="42"/>
      <c r="E1926" s="23"/>
      <c r="AB1926" s="99"/>
      <c r="AC1926" s="99"/>
      <c r="AD1926" s="99"/>
      <c r="AE1926" s="99"/>
      <c r="AF1926" s="99"/>
      <c r="AG1926" s="99"/>
      <c r="AH1926" s="99"/>
      <c r="AI1926" s="99"/>
      <c r="AJ1926" s="99"/>
      <c r="AK1926" s="99"/>
      <c r="AL1926" s="99"/>
      <c r="AM1926" s="99"/>
      <c r="AN1926" s="99"/>
      <c r="AO1926" s="99"/>
      <c r="AP1926" s="99"/>
      <c r="AQ1926" s="99"/>
      <c r="AR1926" s="99"/>
      <c r="AS1926" s="99"/>
      <c r="AT1926" s="99"/>
      <c r="AU1926" s="99"/>
      <c r="AV1926" s="99"/>
      <c r="AW1926" s="99"/>
      <c r="AX1926" s="99"/>
      <c r="AY1926" s="99"/>
      <c r="AZ1926" s="99"/>
      <c r="BA1926" s="99"/>
      <c r="BB1926" s="99"/>
      <c r="BC1926" s="99"/>
      <c r="BD1926" s="99"/>
      <c r="BE1926" s="99"/>
      <c r="BF1926" s="99"/>
    </row>
    <row r="1927" spans="1:58" x14ac:dyDescent="0.25">
      <c r="A1927" s="24"/>
      <c r="B1927" s="24"/>
      <c r="C1927" s="23"/>
      <c r="D1927" s="42"/>
      <c r="E1927" s="23"/>
      <c r="AB1927" s="99"/>
      <c r="AC1927" s="99"/>
      <c r="AD1927" s="99"/>
      <c r="AE1927" s="99"/>
      <c r="AF1927" s="99"/>
      <c r="AG1927" s="99"/>
      <c r="AH1927" s="99"/>
      <c r="AI1927" s="99"/>
      <c r="AJ1927" s="99"/>
      <c r="AK1927" s="99"/>
      <c r="AL1927" s="99"/>
      <c r="AM1927" s="99"/>
      <c r="AN1927" s="99"/>
      <c r="AO1927" s="99"/>
      <c r="AP1927" s="99"/>
      <c r="AQ1927" s="99"/>
      <c r="AR1927" s="99"/>
      <c r="AS1927" s="99"/>
      <c r="AT1927" s="99"/>
      <c r="AU1927" s="99"/>
      <c r="AV1927" s="99"/>
      <c r="AW1927" s="99"/>
      <c r="AX1927" s="99"/>
      <c r="AY1927" s="99"/>
      <c r="AZ1927" s="99"/>
      <c r="BA1927" s="99"/>
      <c r="BB1927" s="99"/>
      <c r="BC1927" s="99"/>
      <c r="BD1927" s="99"/>
      <c r="BE1927" s="99"/>
      <c r="BF1927" s="99"/>
    </row>
    <row r="1928" spans="1:58" x14ac:dyDescent="0.25">
      <c r="A1928" s="24"/>
      <c r="B1928" s="24"/>
      <c r="C1928" s="23"/>
      <c r="D1928" s="42"/>
      <c r="E1928" s="23"/>
      <c r="AB1928" s="99"/>
      <c r="AC1928" s="99"/>
      <c r="AD1928" s="99"/>
      <c r="AE1928" s="99"/>
      <c r="AF1928" s="99"/>
      <c r="AG1928" s="99"/>
      <c r="AH1928" s="99"/>
      <c r="AI1928" s="99"/>
      <c r="AJ1928" s="99"/>
      <c r="AK1928" s="99"/>
      <c r="AL1928" s="99"/>
      <c r="AM1928" s="99"/>
      <c r="AN1928" s="99"/>
      <c r="AO1928" s="99"/>
      <c r="AP1928" s="99"/>
      <c r="AQ1928" s="99"/>
      <c r="AR1928" s="99"/>
      <c r="AS1928" s="99"/>
      <c r="AT1928" s="99"/>
      <c r="AU1928" s="99"/>
      <c r="AV1928" s="99"/>
      <c r="AW1928" s="99"/>
      <c r="AX1928" s="99"/>
      <c r="AY1928" s="99"/>
      <c r="AZ1928" s="99"/>
      <c r="BA1928" s="99"/>
      <c r="BB1928" s="99"/>
      <c r="BC1928" s="99"/>
      <c r="BD1928" s="99"/>
      <c r="BE1928" s="99"/>
      <c r="BF1928" s="99"/>
    </row>
    <row r="1929" spans="1:58" x14ac:dyDescent="0.25">
      <c r="A1929" s="24"/>
      <c r="B1929" s="24"/>
      <c r="C1929" s="23"/>
      <c r="D1929" s="42"/>
      <c r="E1929" s="23"/>
      <c r="AB1929" s="99"/>
      <c r="AC1929" s="99"/>
      <c r="AD1929" s="99"/>
      <c r="AE1929" s="99"/>
      <c r="AF1929" s="99"/>
      <c r="AG1929" s="99"/>
      <c r="AH1929" s="99"/>
      <c r="AI1929" s="99"/>
      <c r="AJ1929" s="99"/>
      <c r="AK1929" s="99"/>
      <c r="AL1929" s="99"/>
      <c r="AM1929" s="99"/>
      <c r="AN1929" s="99"/>
      <c r="AO1929" s="99"/>
      <c r="AP1929" s="99"/>
      <c r="AQ1929" s="99"/>
      <c r="AR1929" s="99"/>
      <c r="AS1929" s="99"/>
      <c r="AT1929" s="99"/>
      <c r="AU1929" s="99"/>
      <c r="AV1929" s="99"/>
      <c r="AW1929" s="99"/>
      <c r="AX1929" s="99"/>
      <c r="AY1929" s="99"/>
      <c r="AZ1929" s="99"/>
      <c r="BA1929" s="99"/>
      <c r="BB1929" s="99"/>
      <c r="BC1929" s="99"/>
      <c r="BD1929" s="99"/>
      <c r="BE1929" s="99"/>
      <c r="BF1929" s="99"/>
    </row>
    <row r="1930" spans="1:58" x14ac:dyDescent="0.25">
      <c r="A1930" s="24"/>
      <c r="B1930" s="24"/>
      <c r="C1930" s="23"/>
      <c r="D1930" s="42"/>
      <c r="E1930" s="23"/>
      <c r="AB1930" s="99"/>
      <c r="AC1930" s="99"/>
      <c r="AD1930" s="99"/>
      <c r="AE1930" s="99"/>
      <c r="AF1930" s="99"/>
      <c r="AG1930" s="99"/>
      <c r="AH1930" s="99"/>
      <c r="AI1930" s="99"/>
      <c r="AJ1930" s="99"/>
      <c r="AK1930" s="99"/>
      <c r="AL1930" s="99"/>
      <c r="AM1930" s="99"/>
      <c r="AN1930" s="99"/>
      <c r="AO1930" s="99"/>
      <c r="AP1930" s="99"/>
      <c r="AQ1930" s="99"/>
      <c r="AR1930" s="99"/>
      <c r="AS1930" s="99"/>
      <c r="AT1930" s="99"/>
      <c r="AU1930" s="99"/>
      <c r="AV1930" s="99"/>
      <c r="AW1930" s="99"/>
      <c r="AX1930" s="99"/>
      <c r="AY1930" s="99"/>
      <c r="AZ1930" s="99"/>
      <c r="BA1930" s="99"/>
      <c r="BB1930" s="99"/>
      <c r="BC1930" s="99"/>
      <c r="BD1930" s="99"/>
      <c r="BE1930" s="99"/>
      <c r="BF1930" s="99"/>
    </row>
    <row r="1931" spans="1:58" x14ac:dyDescent="0.25">
      <c r="A1931" s="24"/>
      <c r="B1931" s="24"/>
      <c r="C1931" s="23"/>
      <c r="D1931" s="42"/>
      <c r="E1931" s="23"/>
      <c r="AB1931" s="99"/>
      <c r="AC1931" s="99"/>
      <c r="AD1931" s="99"/>
      <c r="AE1931" s="99"/>
      <c r="AF1931" s="99"/>
      <c r="AG1931" s="99"/>
      <c r="AH1931" s="99"/>
      <c r="AI1931" s="99"/>
      <c r="AJ1931" s="99"/>
      <c r="AK1931" s="99"/>
      <c r="AL1931" s="99"/>
      <c r="AM1931" s="99"/>
      <c r="AN1931" s="99"/>
      <c r="AO1931" s="99"/>
      <c r="AP1931" s="99"/>
      <c r="AQ1931" s="99"/>
      <c r="AR1931" s="99"/>
      <c r="AS1931" s="99"/>
      <c r="AT1931" s="99"/>
      <c r="AU1931" s="99"/>
      <c r="AV1931" s="99"/>
      <c r="AW1931" s="99"/>
      <c r="AX1931" s="99"/>
      <c r="AY1931" s="99"/>
      <c r="AZ1931" s="99"/>
      <c r="BA1931" s="99"/>
      <c r="BB1931" s="99"/>
      <c r="BC1931" s="99"/>
      <c r="BD1931" s="99"/>
      <c r="BE1931" s="99"/>
      <c r="BF1931" s="99"/>
    </row>
    <row r="1932" spans="1:58" x14ac:dyDescent="0.25">
      <c r="A1932" s="24"/>
      <c r="B1932" s="24"/>
      <c r="C1932" s="23"/>
      <c r="D1932" s="42"/>
      <c r="E1932" s="23"/>
      <c r="AB1932" s="99"/>
      <c r="AC1932" s="99"/>
      <c r="AD1932" s="99"/>
      <c r="AE1932" s="99"/>
      <c r="AF1932" s="99"/>
      <c r="AG1932" s="99"/>
      <c r="AH1932" s="99"/>
      <c r="AI1932" s="99"/>
      <c r="AJ1932" s="99"/>
      <c r="AK1932" s="99"/>
      <c r="AL1932" s="99"/>
      <c r="AM1932" s="99"/>
      <c r="AN1932" s="99"/>
      <c r="AO1932" s="99"/>
      <c r="AP1932" s="99"/>
      <c r="AQ1932" s="99"/>
      <c r="AR1932" s="99"/>
      <c r="AS1932" s="99"/>
      <c r="AT1932" s="99"/>
      <c r="AU1932" s="99"/>
      <c r="AV1932" s="99"/>
      <c r="AW1932" s="99"/>
      <c r="AX1932" s="99"/>
      <c r="AY1932" s="99"/>
      <c r="AZ1932" s="99"/>
      <c r="BA1932" s="99"/>
      <c r="BB1932" s="99"/>
      <c r="BC1932" s="99"/>
      <c r="BD1932" s="99"/>
      <c r="BE1932" s="99"/>
      <c r="BF1932" s="99"/>
    </row>
    <row r="1933" spans="1:58" x14ac:dyDescent="0.25">
      <c r="A1933" s="24"/>
      <c r="B1933" s="24"/>
      <c r="C1933" s="23"/>
      <c r="D1933" s="42"/>
      <c r="E1933" s="23"/>
      <c r="AB1933" s="99"/>
      <c r="AC1933" s="99"/>
      <c r="AD1933" s="99"/>
      <c r="AE1933" s="99"/>
      <c r="AF1933" s="99"/>
      <c r="AG1933" s="99"/>
      <c r="AH1933" s="99"/>
      <c r="AI1933" s="99"/>
      <c r="AJ1933" s="99"/>
      <c r="AK1933" s="99"/>
      <c r="AL1933" s="99"/>
      <c r="AM1933" s="99"/>
      <c r="AN1933" s="99"/>
      <c r="AO1933" s="99"/>
      <c r="AP1933" s="99"/>
      <c r="AQ1933" s="99"/>
      <c r="AR1933" s="99"/>
      <c r="AS1933" s="99"/>
      <c r="AT1933" s="99"/>
      <c r="AU1933" s="99"/>
      <c r="AV1933" s="99"/>
      <c r="AW1933" s="99"/>
      <c r="AX1933" s="99"/>
      <c r="AY1933" s="99"/>
      <c r="AZ1933" s="99"/>
      <c r="BA1933" s="99"/>
      <c r="BB1933" s="99"/>
      <c r="BC1933" s="99"/>
      <c r="BD1933" s="99"/>
      <c r="BE1933" s="99"/>
      <c r="BF1933" s="99"/>
    </row>
    <row r="1934" spans="1:58" x14ac:dyDescent="0.25">
      <c r="A1934" s="24"/>
      <c r="B1934" s="24"/>
      <c r="C1934" s="23"/>
      <c r="D1934" s="42"/>
      <c r="E1934" s="23"/>
      <c r="AB1934" s="99"/>
      <c r="AC1934" s="99"/>
      <c r="AD1934" s="99"/>
      <c r="AE1934" s="99"/>
      <c r="AF1934" s="99"/>
      <c r="AG1934" s="99"/>
      <c r="AH1934" s="99"/>
      <c r="AI1934" s="99"/>
      <c r="AJ1934" s="99"/>
      <c r="AK1934" s="99"/>
      <c r="AL1934" s="99"/>
      <c r="AM1934" s="99"/>
      <c r="AN1934" s="99"/>
      <c r="AO1934" s="99"/>
      <c r="AP1934" s="99"/>
      <c r="AQ1934" s="99"/>
      <c r="AR1934" s="99"/>
      <c r="AS1934" s="99"/>
      <c r="AT1934" s="99"/>
      <c r="AU1934" s="99"/>
      <c r="AV1934" s="99"/>
      <c r="AW1934" s="99"/>
      <c r="AX1934" s="99"/>
      <c r="AY1934" s="99"/>
      <c r="AZ1934" s="99"/>
      <c r="BA1934" s="99"/>
      <c r="BB1934" s="99"/>
      <c r="BC1934" s="99"/>
      <c r="BD1934" s="99"/>
      <c r="BE1934" s="99"/>
      <c r="BF1934" s="99"/>
    </row>
    <row r="1935" spans="1:58" x14ac:dyDescent="0.25">
      <c r="A1935" s="24"/>
      <c r="B1935" s="24"/>
      <c r="C1935" s="23"/>
      <c r="D1935" s="42"/>
      <c r="E1935" s="23"/>
      <c r="AB1935" s="99"/>
      <c r="AC1935" s="99"/>
      <c r="AD1935" s="99"/>
      <c r="AE1935" s="99"/>
      <c r="AF1935" s="99"/>
      <c r="AG1935" s="99"/>
      <c r="AH1935" s="99"/>
      <c r="AI1935" s="99"/>
      <c r="AJ1935" s="99"/>
      <c r="AK1935" s="99"/>
      <c r="AL1935" s="99"/>
      <c r="AM1935" s="99"/>
      <c r="AN1935" s="99"/>
      <c r="AO1935" s="99"/>
      <c r="AP1935" s="99"/>
      <c r="AQ1935" s="99"/>
      <c r="AR1935" s="99"/>
      <c r="AS1935" s="99"/>
      <c r="AT1935" s="99"/>
      <c r="AU1935" s="99"/>
      <c r="AV1935" s="99"/>
      <c r="AW1935" s="99"/>
      <c r="AX1935" s="99"/>
      <c r="AY1935" s="99"/>
      <c r="AZ1935" s="99"/>
      <c r="BA1935" s="99"/>
      <c r="BB1935" s="99"/>
      <c r="BC1935" s="99"/>
      <c r="BD1935" s="99"/>
      <c r="BE1935" s="99"/>
      <c r="BF1935" s="99"/>
    </row>
    <row r="1936" spans="1:58" x14ac:dyDescent="0.25">
      <c r="A1936" s="24"/>
      <c r="B1936" s="24"/>
      <c r="C1936" s="23"/>
      <c r="D1936" s="42"/>
      <c r="E1936" s="23"/>
      <c r="AB1936" s="99"/>
      <c r="AC1936" s="99"/>
      <c r="AD1936" s="99"/>
      <c r="AE1936" s="99"/>
      <c r="AF1936" s="99"/>
      <c r="AG1936" s="99"/>
      <c r="AH1936" s="99"/>
      <c r="AI1936" s="99"/>
      <c r="AJ1936" s="99"/>
      <c r="AK1936" s="99"/>
      <c r="AL1936" s="99"/>
      <c r="AM1936" s="99"/>
      <c r="AN1936" s="99"/>
      <c r="AO1936" s="99"/>
      <c r="AP1936" s="99"/>
      <c r="AQ1936" s="99"/>
      <c r="AR1936" s="99"/>
      <c r="AS1936" s="99"/>
      <c r="AT1936" s="99"/>
      <c r="AU1936" s="99"/>
      <c r="AV1936" s="99"/>
      <c r="AW1936" s="99"/>
      <c r="AX1936" s="99"/>
      <c r="AY1936" s="99"/>
      <c r="AZ1936" s="99"/>
      <c r="BA1936" s="99"/>
      <c r="BB1936" s="99"/>
      <c r="BC1936" s="99"/>
      <c r="BD1936" s="99"/>
      <c r="BE1936" s="99"/>
      <c r="BF1936" s="99"/>
    </row>
    <row r="1937" spans="1:58" x14ac:dyDescent="0.25">
      <c r="A1937" s="24"/>
      <c r="B1937" s="24"/>
      <c r="C1937" s="23"/>
      <c r="D1937" s="42"/>
      <c r="E1937" s="23"/>
      <c r="AB1937" s="99"/>
      <c r="AC1937" s="99"/>
      <c r="AD1937" s="99"/>
      <c r="AE1937" s="99"/>
      <c r="AF1937" s="99"/>
      <c r="AG1937" s="99"/>
      <c r="AH1937" s="99"/>
      <c r="AI1937" s="99"/>
      <c r="AJ1937" s="99"/>
      <c r="AK1937" s="99"/>
      <c r="AL1937" s="99"/>
      <c r="AM1937" s="99"/>
      <c r="AN1937" s="99"/>
      <c r="AO1937" s="99"/>
      <c r="AP1937" s="99"/>
      <c r="AQ1937" s="99"/>
      <c r="AR1937" s="99"/>
      <c r="AS1937" s="99"/>
      <c r="AT1937" s="99"/>
      <c r="AU1937" s="99"/>
      <c r="AV1937" s="99"/>
      <c r="AW1937" s="99"/>
      <c r="AX1937" s="99"/>
      <c r="AY1937" s="99"/>
      <c r="AZ1937" s="99"/>
      <c r="BA1937" s="99"/>
      <c r="BB1937" s="99"/>
      <c r="BC1937" s="99"/>
      <c r="BD1937" s="99"/>
      <c r="BE1937" s="99"/>
      <c r="BF1937" s="99"/>
    </row>
    <row r="1938" spans="1:58" x14ac:dyDescent="0.25">
      <c r="A1938" s="24"/>
      <c r="B1938" s="24"/>
      <c r="C1938" s="23"/>
      <c r="D1938" s="42"/>
      <c r="E1938" s="23"/>
      <c r="AB1938" s="99"/>
      <c r="AC1938" s="99"/>
      <c r="AD1938" s="99"/>
      <c r="AE1938" s="99"/>
      <c r="AF1938" s="99"/>
      <c r="AG1938" s="99"/>
      <c r="AH1938" s="99"/>
      <c r="AI1938" s="99"/>
      <c r="AJ1938" s="99"/>
      <c r="AK1938" s="99"/>
      <c r="AL1938" s="99"/>
      <c r="AM1938" s="99"/>
      <c r="AN1938" s="99"/>
      <c r="AO1938" s="99"/>
      <c r="AP1938" s="99"/>
      <c r="AQ1938" s="99"/>
      <c r="AR1938" s="99"/>
      <c r="AS1938" s="99"/>
      <c r="AT1938" s="99"/>
      <c r="AU1938" s="99"/>
      <c r="AV1938" s="99"/>
      <c r="AW1938" s="99"/>
      <c r="AX1938" s="99"/>
      <c r="AY1938" s="99"/>
      <c r="AZ1938" s="99"/>
      <c r="BA1938" s="99"/>
      <c r="BB1938" s="99"/>
      <c r="BC1938" s="99"/>
      <c r="BD1938" s="99"/>
      <c r="BE1938" s="99"/>
      <c r="BF1938" s="99"/>
    </row>
    <row r="1939" spans="1:58" x14ac:dyDescent="0.25">
      <c r="A1939" s="24"/>
      <c r="B1939" s="24"/>
      <c r="C1939" s="23"/>
      <c r="D1939" s="42"/>
      <c r="E1939" s="23"/>
      <c r="AB1939" s="99"/>
      <c r="AC1939" s="99"/>
      <c r="AD1939" s="99"/>
      <c r="AE1939" s="99"/>
      <c r="AF1939" s="99"/>
      <c r="AG1939" s="99"/>
      <c r="AH1939" s="99"/>
      <c r="AI1939" s="99"/>
      <c r="AJ1939" s="99"/>
      <c r="AK1939" s="99"/>
      <c r="AL1939" s="99"/>
      <c r="AM1939" s="99"/>
      <c r="AN1939" s="99"/>
      <c r="AO1939" s="99"/>
      <c r="AP1939" s="99"/>
      <c r="AQ1939" s="99"/>
      <c r="AR1939" s="99"/>
      <c r="AS1939" s="99"/>
      <c r="AT1939" s="99"/>
      <c r="AU1939" s="99"/>
      <c r="AV1939" s="99"/>
      <c r="AW1939" s="99"/>
      <c r="AX1939" s="99"/>
      <c r="AY1939" s="99"/>
      <c r="AZ1939" s="99"/>
      <c r="BA1939" s="99"/>
      <c r="BB1939" s="99"/>
      <c r="BC1939" s="99"/>
      <c r="BD1939" s="99"/>
      <c r="BE1939" s="99"/>
      <c r="BF1939" s="99"/>
    </row>
    <row r="1940" spans="1:58" x14ac:dyDescent="0.25">
      <c r="A1940" s="24"/>
      <c r="B1940" s="24"/>
      <c r="C1940" s="23"/>
      <c r="D1940" s="42"/>
      <c r="E1940" s="23"/>
      <c r="AB1940" s="99"/>
      <c r="AC1940" s="99"/>
      <c r="AD1940" s="99"/>
      <c r="AE1940" s="99"/>
      <c r="AF1940" s="99"/>
      <c r="AG1940" s="99"/>
      <c r="AH1940" s="99"/>
      <c r="AI1940" s="99"/>
      <c r="AJ1940" s="99"/>
      <c r="AK1940" s="99"/>
      <c r="AL1940" s="99"/>
      <c r="AM1940" s="99"/>
      <c r="AN1940" s="99"/>
      <c r="AO1940" s="99"/>
      <c r="AP1940" s="99"/>
      <c r="AQ1940" s="99"/>
      <c r="AR1940" s="99"/>
      <c r="AS1940" s="99"/>
      <c r="AT1940" s="99"/>
      <c r="AU1940" s="99"/>
      <c r="AV1940" s="99"/>
      <c r="AW1940" s="99"/>
      <c r="AX1940" s="99"/>
      <c r="AY1940" s="99"/>
      <c r="AZ1940" s="99"/>
      <c r="BA1940" s="99"/>
      <c r="BB1940" s="99"/>
      <c r="BC1940" s="99"/>
      <c r="BD1940" s="99"/>
      <c r="BE1940" s="99"/>
      <c r="BF1940" s="99"/>
    </row>
    <row r="1941" spans="1:58" x14ac:dyDescent="0.25">
      <c r="A1941" s="24"/>
      <c r="B1941" s="24"/>
      <c r="C1941" s="23"/>
      <c r="D1941" s="42"/>
      <c r="E1941" s="23"/>
      <c r="AB1941" s="99"/>
      <c r="AC1941" s="99"/>
      <c r="AD1941" s="99"/>
      <c r="AE1941" s="99"/>
      <c r="AF1941" s="99"/>
      <c r="AG1941" s="99"/>
      <c r="AH1941" s="99"/>
      <c r="AI1941" s="99"/>
      <c r="AJ1941" s="99"/>
      <c r="AK1941" s="99"/>
      <c r="AL1941" s="99"/>
      <c r="AM1941" s="99"/>
      <c r="AN1941" s="99"/>
      <c r="AO1941" s="99"/>
      <c r="AP1941" s="99"/>
      <c r="AQ1941" s="99"/>
      <c r="AR1941" s="99"/>
      <c r="AS1941" s="99"/>
      <c r="AT1941" s="99"/>
      <c r="AU1941" s="99"/>
      <c r="AV1941" s="99"/>
      <c r="AW1941" s="99"/>
      <c r="AX1941" s="99"/>
      <c r="AY1941" s="99"/>
      <c r="AZ1941" s="99"/>
      <c r="BA1941" s="99"/>
      <c r="BB1941" s="99"/>
      <c r="BC1941" s="99"/>
      <c r="BD1941" s="99"/>
      <c r="BE1941" s="99"/>
      <c r="BF1941" s="99"/>
    </row>
    <row r="1942" spans="1:58" x14ac:dyDescent="0.25">
      <c r="A1942" s="24"/>
      <c r="B1942" s="24"/>
      <c r="C1942" s="23"/>
      <c r="D1942" s="42"/>
      <c r="E1942" s="23"/>
      <c r="AB1942" s="99"/>
      <c r="AC1942" s="99"/>
      <c r="AD1942" s="99"/>
      <c r="AE1942" s="99"/>
      <c r="AF1942" s="99"/>
      <c r="AG1942" s="99"/>
      <c r="AH1942" s="99"/>
      <c r="AI1942" s="99"/>
      <c r="AJ1942" s="99"/>
      <c r="AK1942" s="99"/>
      <c r="AL1942" s="99"/>
      <c r="AM1942" s="99"/>
      <c r="AN1942" s="99"/>
      <c r="AO1942" s="99"/>
      <c r="AP1942" s="99"/>
      <c r="AQ1942" s="99"/>
      <c r="AR1942" s="99"/>
      <c r="AS1942" s="99"/>
      <c r="AT1942" s="99"/>
      <c r="AU1942" s="99"/>
      <c r="AV1942" s="99"/>
      <c r="AW1942" s="99"/>
      <c r="AX1942" s="99"/>
      <c r="AY1942" s="99"/>
      <c r="AZ1942" s="99"/>
      <c r="BA1942" s="99"/>
      <c r="BB1942" s="99"/>
      <c r="BC1942" s="99"/>
      <c r="BD1942" s="99"/>
      <c r="BE1942" s="99"/>
      <c r="BF1942" s="99"/>
    </row>
    <row r="1943" spans="1:58" x14ac:dyDescent="0.25">
      <c r="A1943" s="24"/>
      <c r="B1943" s="24"/>
      <c r="C1943" s="23"/>
      <c r="D1943" s="42"/>
      <c r="E1943" s="23"/>
      <c r="AB1943" s="99"/>
      <c r="AC1943" s="99"/>
      <c r="AD1943" s="99"/>
      <c r="AE1943" s="99"/>
      <c r="AF1943" s="99"/>
      <c r="AG1943" s="99"/>
      <c r="AH1943" s="99"/>
      <c r="AI1943" s="99"/>
      <c r="AJ1943" s="99"/>
      <c r="AK1943" s="99"/>
      <c r="AL1943" s="99"/>
      <c r="AM1943" s="99"/>
      <c r="AN1943" s="99"/>
      <c r="AO1943" s="99"/>
      <c r="AP1943" s="99"/>
      <c r="AQ1943" s="99"/>
      <c r="AR1943" s="99"/>
      <c r="AS1943" s="99"/>
      <c r="AT1943" s="99"/>
      <c r="AU1943" s="99"/>
      <c r="AV1943" s="99"/>
      <c r="AW1943" s="99"/>
      <c r="AX1943" s="99"/>
      <c r="AY1943" s="99"/>
      <c r="AZ1943" s="99"/>
      <c r="BA1943" s="99"/>
      <c r="BB1943" s="99"/>
      <c r="BC1943" s="99"/>
      <c r="BD1943" s="99"/>
      <c r="BE1943" s="99"/>
      <c r="BF1943" s="99"/>
    </row>
    <row r="1944" spans="1:58" x14ac:dyDescent="0.25">
      <c r="A1944" s="24"/>
      <c r="B1944" s="24"/>
      <c r="C1944" s="23"/>
      <c r="D1944" s="42"/>
      <c r="E1944" s="23"/>
      <c r="AB1944" s="99"/>
      <c r="AC1944" s="99"/>
      <c r="AD1944" s="99"/>
      <c r="AE1944" s="99"/>
      <c r="AF1944" s="99"/>
      <c r="AG1944" s="99"/>
      <c r="AH1944" s="99"/>
      <c r="AI1944" s="99"/>
      <c r="AJ1944" s="99"/>
      <c r="AK1944" s="99"/>
      <c r="AL1944" s="99"/>
      <c r="AM1944" s="99"/>
      <c r="AN1944" s="99"/>
      <c r="AO1944" s="99"/>
      <c r="AP1944" s="99"/>
      <c r="AQ1944" s="99"/>
      <c r="AR1944" s="99"/>
      <c r="AS1944" s="99"/>
      <c r="AT1944" s="99"/>
      <c r="AU1944" s="99"/>
      <c r="AV1944" s="99"/>
      <c r="AW1944" s="99"/>
      <c r="AX1944" s="99"/>
      <c r="AY1944" s="99"/>
      <c r="AZ1944" s="99"/>
      <c r="BA1944" s="99"/>
      <c r="BB1944" s="99"/>
      <c r="BC1944" s="99"/>
      <c r="BD1944" s="99"/>
      <c r="BE1944" s="99"/>
      <c r="BF1944" s="99"/>
    </row>
    <row r="1945" spans="1:58" x14ac:dyDescent="0.25">
      <c r="A1945" s="24"/>
      <c r="B1945" s="24"/>
      <c r="C1945" s="23"/>
      <c r="D1945" s="42"/>
      <c r="E1945" s="23"/>
      <c r="AB1945" s="99"/>
      <c r="AC1945" s="99"/>
      <c r="AD1945" s="99"/>
      <c r="AE1945" s="99"/>
      <c r="AF1945" s="99"/>
      <c r="AG1945" s="99"/>
      <c r="AH1945" s="99"/>
      <c r="AI1945" s="99"/>
      <c r="AJ1945" s="99"/>
      <c r="AK1945" s="99"/>
      <c r="AL1945" s="99"/>
      <c r="AM1945" s="99"/>
      <c r="AN1945" s="99"/>
      <c r="AO1945" s="99"/>
      <c r="AP1945" s="99"/>
      <c r="AQ1945" s="99"/>
      <c r="AR1945" s="99"/>
      <c r="AS1945" s="99"/>
      <c r="AT1945" s="99"/>
      <c r="AU1945" s="99"/>
      <c r="AV1945" s="99"/>
      <c r="AW1945" s="99"/>
      <c r="AX1945" s="99"/>
      <c r="AY1945" s="99"/>
      <c r="AZ1945" s="99"/>
      <c r="BA1945" s="99"/>
      <c r="BB1945" s="99"/>
      <c r="BC1945" s="99"/>
      <c r="BD1945" s="99"/>
      <c r="BE1945" s="99"/>
      <c r="BF1945" s="99"/>
    </row>
    <row r="1946" spans="1:58" x14ac:dyDescent="0.25">
      <c r="A1946" s="24"/>
      <c r="B1946" s="24"/>
      <c r="C1946" s="23"/>
      <c r="D1946" s="42"/>
      <c r="E1946" s="23"/>
      <c r="AB1946" s="99"/>
      <c r="AC1946" s="99"/>
      <c r="AD1946" s="99"/>
      <c r="AE1946" s="99"/>
      <c r="AF1946" s="99"/>
      <c r="AG1946" s="99"/>
      <c r="AH1946" s="99"/>
      <c r="AI1946" s="99"/>
      <c r="AJ1946" s="99"/>
      <c r="AK1946" s="99"/>
      <c r="AL1946" s="99"/>
      <c r="AM1946" s="99"/>
      <c r="AN1946" s="99"/>
      <c r="AO1946" s="99"/>
      <c r="AP1946" s="99"/>
      <c r="AQ1946" s="99"/>
      <c r="AR1946" s="99"/>
      <c r="AS1946" s="99"/>
      <c r="AT1946" s="99"/>
      <c r="AU1946" s="99"/>
      <c r="AV1946" s="99"/>
      <c r="AW1946" s="99"/>
      <c r="AX1946" s="99"/>
      <c r="AY1946" s="99"/>
      <c r="AZ1946" s="99"/>
      <c r="BA1946" s="99"/>
      <c r="BB1946" s="99"/>
      <c r="BC1946" s="99"/>
      <c r="BD1946" s="99"/>
      <c r="BE1946" s="99"/>
      <c r="BF1946" s="99"/>
    </row>
    <row r="1947" spans="1:58" x14ac:dyDescent="0.25">
      <c r="A1947" s="24"/>
      <c r="B1947" s="24"/>
      <c r="C1947" s="23"/>
      <c r="D1947" s="42"/>
      <c r="E1947" s="23"/>
      <c r="AB1947" s="99"/>
      <c r="AC1947" s="99"/>
      <c r="AD1947" s="99"/>
      <c r="AE1947" s="99"/>
      <c r="AF1947" s="99"/>
      <c r="AG1947" s="99"/>
      <c r="AH1947" s="99"/>
      <c r="AI1947" s="99"/>
      <c r="AJ1947" s="99"/>
      <c r="AK1947" s="99"/>
      <c r="AL1947" s="99"/>
      <c r="AM1947" s="99"/>
      <c r="AN1947" s="99"/>
      <c r="AO1947" s="99"/>
      <c r="AP1947" s="99"/>
      <c r="AQ1947" s="99"/>
      <c r="AR1947" s="99"/>
      <c r="AS1947" s="99"/>
      <c r="AT1947" s="99"/>
      <c r="AU1947" s="99"/>
      <c r="AV1947" s="99"/>
      <c r="AW1947" s="99"/>
      <c r="AX1947" s="99"/>
      <c r="AY1947" s="99"/>
      <c r="AZ1947" s="99"/>
      <c r="BA1947" s="99"/>
      <c r="BB1947" s="99"/>
      <c r="BC1947" s="99"/>
      <c r="BD1947" s="99"/>
      <c r="BE1947" s="99"/>
      <c r="BF1947" s="99"/>
    </row>
    <row r="1948" spans="1:58" x14ac:dyDescent="0.25">
      <c r="A1948" s="24"/>
      <c r="B1948" s="24"/>
      <c r="C1948" s="23"/>
      <c r="D1948" s="42"/>
      <c r="E1948" s="23"/>
      <c r="AB1948" s="99"/>
      <c r="AC1948" s="99"/>
      <c r="AD1948" s="99"/>
      <c r="AE1948" s="99"/>
      <c r="AF1948" s="99"/>
      <c r="AG1948" s="99"/>
      <c r="AH1948" s="99"/>
      <c r="AI1948" s="99"/>
      <c r="AJ1948" s="99"/>
      <c r="AK1948" s="99"/>
      <c r="AL1948" s="99"/>
      <c r="AM1948" s="99"/>
      <c r="AN1948" s="99"/>
      <c r="AO1948" s="99"/>
      <c r="AP1948" s="99"/>
      <c r="AQ1948" s="99"/>
      <c r="AR1948" s="99"/>
      <c r="AS1948" s="99"/>
      <c r="AT1948" s="99"/>
      <c r="AU1948" s="99"/>
      <c r="AV1948" s="99"/>
      <c r="AW1948" s="99"/>
      <c r="AX1948" s="99"/>
      <c r="AY1948" s="99"/>
      <c r="AZ1948" s="99"/>
      <c r="BA1948" s="99"/>
      <c r="BB1948" s="99"/>
      <c r="BC1948" s="99"/>
      <c r="BD1948" s="99"/>
      <c r="BE1948" s="99"/>
      <c r="BF1948" s="99"/>
    </row>
    <row r="1949" spans="1:58" x14ac:dyDescent="0.25">
      <c r="A1949" s="24"/>
      <c r="B1949" s="24"/>
      <c r="C1949" s="23"/>
      <c r="D1949" s="42"/>
      <c r="E1949" s="23"/>
      <c r="AB1949" s="99"/>
      <c r="AC1949" s="99"/>
      <c r="AD1949" s="99"/>
      <c r="AE1949" s="99"/>
      <c r="AF1949" s="99"/>
      <c r="AG1949" s="99"/>
      <c r="AH1949" s="99"/>
      <c r="AI1949" s="99"/>
      <c r="AJ1949" s="99"/>
      <c r="AK1949" s="99"/>
      <c r="AL1949" s="99"/>
      <c r="AM1949" s="99"/>
      <c r="AN1949" s="99"/>
      <c r="AO1949" s="99"/>
      <c r="AP1949" s="99"/>
      <c r="AQ1949" s="99"/>
      <c r="AR1949" s="99"/>
      <c r="AS1949" s="99"/>
      <c r="AT1949" s="99"/>
      <c r="AU1949" s="99"/>
      <c r="AV1949" s="99"/>
      <c r="AW1949" s="99"/>
      <c r="AX1949" s="99"/>
      <c r="AY1949" s="99"/>
      <c r="AZ1949" s="99"/>
      <c r="BA1949" s="99"/>
      <c r="BB1949" s="99"/>
      <c r="BC1949" s="99"/>
      <c r="BD1949" s="99"/>
      <c r="BE1949" s="99"/>
      <c r="BF1949" s="99"/>
    </row>
    <row r="1950" spans="1:58" x14ac:dyDescent="0.25">
      <c r="A1950" s="24"/>
      <c r="B1950" s="24"/>
      <c r="C1950" s="23"/>
      <c r="D1950" s="42"/>
      <c r="E1950" s="23"/>
      <c r="AB1950" s="99"/>
      <c r="AC1950" s="99"/>
      <c r="AD1950" s="99"/>
      <c r="AE1950" s="99"/>
      <c r="AF1950" s="99"/>
      <c r="AG1950" s="99"/>
      <c r="AH1950" s="99"/>
      <c r="AI1950" s="99"/>
      <c r="AJ1950" s="99"/>
      <c r="AK1950" s="99"/>
      <c r="AL1950" s="99"/>
      <c r="AM1950" s="99"/>
      <c r="AN1950" s="99"/>
      <c r="AO1950" s="99"/>
      <c r="AP1950" s="99"/>
      <c r="AQ1950" s="99"/>
      <c r="AR1950" s="99"/>
      <c r="AS1950" s="99"/>
      <c r="AT1950" s="99"/>
      <c r="AU1950" s="99"/>
      <c r="AV1950" s="99"/>
      <c r="AW1950" s="99"/>
      <c r="AX1950" s="99"/>
      <c r="AY1950" s="99"/>
      <c r="AZ1950" s="99"/>
      <c r="BA1950" s="99"/>
      <c r="BB1950" s="99"/>
      <c r="BC1950" s="99"/>
      <c r="BD1950" s="99"/>
      <c r="BE1950" s="99"/>
      <c r="BF1950" s="99"/>
    </row>
    <row r="1951" spans="1:58" x14ac:dyDescent="0.25">
      <c r="A1951" s="24"/>
      <c r="B1951" s="24"/>
      <c r="C1951" s="23"/>
      <c r="D1951" s="42"/>
      <c r="E1951" s="23"/>
      <c r="AB1951" s="99"/>
      <c r="AC1951" s="99"/>
      <c r="AD1951" s="99"/>
      <c r="AE1951" s="99"/>
      <c r="AF1951" s="99"/>
      <c r="AG1951" s="99"/>
      <c r="AH1951" s="99"/>
      <c r="AI1951" s="99"/>
      <c r="AJ1951" s="99"/>
      <c r="AK1951" s="99"/>
      <c r="AL1951" s="99"/>
      <c r="AM1951" s="99"/>
      <c r="AN1951" s="99"/>
      <c r="AO1951" s="99"/>
      <c r="AP1951" s="99"/>
      <c r="AQ1951" s="99"/>
      <c r="AR1951" s="99"/>
      <c r="AS1951" s="99"/>
      <c r="AT1951" s="99"/>
      <c r="AU1951" s="99"/>
      <c r="AV1951" s="99"/>
      <c r="AW1951" s="99"/>
      <c r="AX1951" s="99"/>
      <c r="AY1951" s="99"/>
      <c r="AZ1951" s="99"/>
      <c r="BA1951" s="99"/>
      <c r="BB1951" s="99"/>
      <c r="BC1951" s="99"/>
      <c r="BD1951" s="99"/>
      <c r="BE1951" s="99"/>
      <c r="BF1951" s="99"/>
    </row>
    <row r="1952" spans="1:58" x14ac:dyDescent="0.25">
      <c r="A1952" s="24"/>
      <c r="B1952" s="24"/>
      <c r="C1952" s="23"/>
      <c r="D1952" s="42"/>
      <c r="E1952" s="23"/>
      <c r="AB1952" s="99"/>
      <c r="AC1952" s="99"/>
      <c r="AD1952" s="99"/>
      <c r="AE1952" s="99"/>
      <c r="AF1952" s="99"/>
      <c r="AG1952" s="99"/>
      <c r="AH1952" s="99"/>
      <c r="AI1952" s="99"/>
      <c r="AJ1952" s="99"/>
      <c r="AK1952" s="99"/>
      <c r="AL1952" s="99"/>
      <c r="AM1952" s="99"/>
      <c r="AN1952" s="99"/>
      <c r="AO1952" s="99"/>
      <c r="AP1952" s="99"/>
      <c r="AQ1952" s="99"/>
      <c r="AR1952" s="99"/>
      <c r="AS1952" s="99"/>
      <c r="AT1952" s="99"/>
      <c r="AU1952" s="99"/>
      <c r="AV1952" s="99"/>
      <c r="AW1952" s="99"/>
      <c r="AX1952" s="99"/>
      <c r="AY1952" s="99"/>
      <c r="AZ1952" s="99"/>
      <c r="BA1952" s="99"/>
      <c r="BB1952" s="99"/>
      <c r="BC1952" s="99"/>
      <c r="BD1952" s="99"/>
      <c r="BE1952" s="99"/>
      <c r="BF1952" s="99"/>
    </row>
    <row r="1953" spans="1:58" x14ac:dyDescent="0.25">
      <c r="A1953" s="24"/>
      <c r="B1953" s="24"/>
      <c r="C1953" s="23"/>
      <c r="D1953" s="42"/>
      <c r="E1953" s="23"/>
      <c r="AB1953" s="99"/>
      <c r="AC1953" s="99"/>
      <c r="AD1953" s="99"/>
      <c r="AE1953" s="99"/>
      <c r="AF1953" s="99"/>
      <c r="AG1953" s="99"/>
      <c r="AH1953" s="99"/>
      <c r="AI1953" s="99"/>
      <c r="AJ1953" s="99"/>
      <c r="AK1953" s="99"/>
      <c r="AL1953" s="99"/>
      <c r="AM1953" s="99"/>
      <c r="AN1953" s="99"/>
      <c r="AO1953" s="99"/>
      <c r="AP1953" s="99"/>
      <c r="AQ1953" s="99"/>
      <c r="AR1953" s="99"/>
      <c r="AS1953" s="99"/>
      <c r="AT1953" s="99"/>
      <c r="AU1953" s="99"/>
      <c r="AV1953" s="99"/>
      <c r="AW1953" s="99"/>
      <c r="AX1953" s="99"/>
      <c r="AY1953" s="99"/>
      <c r="AZ1953" s="99"/>
      <c r="BA1953" s="99"/>
      <c r="BB1953" s="99"/>
      <c r="BC1953" s="99"/>
      <c r="BD1953" s="99"/>
      <c r="BE1953" s="99"/>
      <c r="BF1953" s="99"/>
    </row>
    <row r="1954" spans="1:58" x14ac:dyDescent="0.25">
      <c r="A1954" s="24"/>
      <c r="B1954" s="24"/>
      <c r="C1954" s="23"/>
      <c r="D1954" s="42"/>
      <c r="E1954" s="23"/>
      <c r="AB1954" s="99"/>
      <c r="AC1954" s="99"/>
      <c r="AD1954" s="99"/>
      <c r="AE1954" s="99"/>
      <c r="AF1954" s="99"/>
      <c r="AG1954" s="99"/>
      <c r="AH1954" s="99"/>
      <c r="AI1954" s="99"/>
      <c r="AJ1954" s="99"/>
      <c r="AK1954" s="99"/>
      <c r="AL1954" s="99"/>
      <c r="AM1954" s="99"/>
      <c r="AN1954" s="99"/>
      <c r="AO1954" s="99"/>
      <c r="AP1954" s="99"/>
      <c r="AQ1954" s="99"/>
      <c r="AR1954" s="99"/>
      <c r="AS1954" s="99"/>
      <c r="AT1954" s="99"/>
      <c r="AU1954" s="99"/>
      <c r="AV1954" s="99"/>
      <c r="AW1954" s="99"/>
      <c r="AX1954" s="99"/>
      <c r="AY1954" s="99"/>
      <c r="AZ1954" s="99"/>
      <c r="BA1954" s="99"/>
      <c r="BB1954" s="99"/>
      <c r="BC1954" s="99"/>
      <c r="BD1954" s="99"/>
      <c r="BE1954" s="99"/>
      <c r="BF1954" s="99"/>
    </row>
    <row r="1955" spans="1:58" x14ac:dyDescent="0.25">
      <c r="A1955" s="24"/>
      <c r="B1955" s="24"/>
      <c r="C1955" s="23"/>
      <c r="D1955" s="42"/>
      <c r="E1955" s="23"/>
      <c r="AB1955" s="99"/>
      <c r="AC1955" s="99"/>
      <c r="AD1955" s="99"/>
      <c r="AE1955" s="99"/>
      <c r="AF1955" s="99"/>
      <c r="AG1955" s="99"/>
      <c r="AH1955" s="99"/>
      <c r="AI1955" s="99"/>
      <c r="AJ1955" s="99"/>
      <c r="AK1955" s="99"/>
      <c r="AL1955" s="99"/>
      <c r="AM1955" s="99"/>
      <c r="AN1955" s="99"/>
      <c r="AO1955" s="99"/>
      <c r="AP1955" s="99"/>
      <c r="AQ1955" s="99"/>
      <c r="AR1955" s="99"/>
      <c r="AS1955" s="99"/>
      <c r="AT1955" s="99"/>
      <c r="AU1955" s="99"/>
      <c r="AV1955" s="99"/>
      <c r="AW1955" s="99"/>
      <c r="AX1955" s="99"/>
      <c r="AY1955" s="99"/>
      <c r="AZ1955" s="99"/>
      <c r="BA1955" s="99"/>
      <c r="BB1955" s="99"/>
      <c r="BC1955" s="99"/>
      <c r="BD1955" s="99"/>
      <c r="BE1955" s="99"/>
      <c r="BF1955" s="99"/>
    </row>
    <row r="1956" spans="1:58" x14ac:dyDescent="0.25">
      <c r="A1956" s="24"/>
      <c r="B1956" s="24"/>
      <c r="C1956" s="23"/>
      <c r="D1956" s="42"/>
      <c r="E1956" s="23"/>
      <c r="AB1956" s="99"/>
      <c r="AC1956" s="99"/>
      <c r="AD1956" s="99"/>
      <c r="AE1956" s="99"/>
      <c r="AF1956" s="99"/>
      <c r="AG1956" s="99"/>
      <c r="AH1956" s="99"/>
      <c r="AI1956" s="99"/>
      <c r="AJ1956" s="99"/>
      <c r="AK1956" s="99"/>
      <c r="AL1956" s="99"/>
      <c r="AM1956" s="99"/>
      <c r="AN1956" s="99"/>
      <c r="AO1956" s="99"/>
      <c r="AP1956" s="99"/>
      <c r="AQ1956" s="99"/>
      <c r="AR1956" s="99"/>
      <c r="AS1956" s="99"/>
      <c r="AT1956" s="99"/>
      <c r="AU1956" s="99"/>
      <c r="AV1956" s="99"/>
      <c r="AW1956" s="99"/>
      <c r="AX1956" s="99"/>
      <c r="AY1956" s="99"/>
      <c r="AZ1956" s="99"/>
      <c r="BA1956" s="99"/>
      <c r="BB1956" s="99"/>
      <c r="BC1956" s="99"/>
      <c r="BD1956" s="99"/>
      <c r="BE1956" s="99"/>
      <c r="BF1956" s="99"/>
    </row>
    <row r="1957" spans="1:58" x14ac:dyDescent="0.25">
      <c r="A1957" s="24"/>
      <c r="B1957" s="24"/>
      <c r="C1957" s="23"/>
      <c r="D1957" s="42"/>
      <c r="E1957" s="23"/>
      <c r="AB1957" s="99"/>
      <c r="AC1957" s="99"/>
      <c r="AD1957" s="99"/>
      <c r="AE1957" s="99"/>
      <c r="AF1957" s="99"/>
      <c r="AG1957" s="99"/>
      <c r="AH1957" s="99"/>
      <c r="AI1957" s="99"/>
      <c r="AJ1957" s="99"/>
      <c r="AK1957" s="99"/>
      <c r="AL1957" s="99"/>
      <c r="AM1957" s="99"/>
      <c r="AN1957" s="99"/>
      <c r="AO1957" s="99"/>
      <c r="AP1957" s="99"/>
      <c r="AQ1957" s="99"/>
      <c r="AR1957" s="99"/>
      <c r="AS1957" s="99"/>
      <c r="AT1957" s="99"/>
      <c r="AU1957" s="99"/>
      <c r="AV1957" s="99"/>
      <c r="AW1957" s="99"/>
      <c r="AX1957" s="99"/>
      <c r="AY1957" s="99"/>
      <c r="AZ1957" s="99"/>
      <c r="BA1957" s="99"/>
      <c r="BB1957" s="99"/>
      <c r="BC1957" s="99"/>
      <c r="BD1957" s="99"/>
      <c r="BE1957" s="99"/>
      <c r="BF1957" s="99"/>
    </row>
    <row r="1958" spans="1:58" x14ac:dyDescent="0.25">
      <c r="A1958" s="24"/>
      <c r="B1958" s="24"/>
      <c r="C1958" s="23"/>
      <c r="D1958" s="42"/>
      <c r="E1958" s="23"/>
      <c r="AB1958" s="99"/>
      <c r="AC1958" s="99"/>
      <c r="AD1958" s="99"/>
      <c r="AE1958" s="99"/>
      <c r="AF1958" s="99"/>
      <c r="AG1958" s="99"/>
      <c r="AH1958" s="99"/>
      <c r="AI1958" s="99"/>
      <c r="AJ1958" s="99"/>
      <c r="AK1958" s="99"/>
      <c r="AL1958" s="99"/>
      <c r="AM1958" s="99"/>
      <c r="AN1958" s="99"/>
      <c r="AO1958" s="99"/>
      <c r="AP1958" s="99"/>
      <c r="AQ1958" s="99"/>
      <c r="AR1958" s="99"/>
      <c r="AS1958" s="99"/>
      <c r="AT1958" s="99"/>
      <c r="AU1958" s="99"/>
      <c r="AV1958" s="99"/>
      <c r="AW1958" s="99"/>
      <c r="AX1958" s="99"/>
      <c r="AY1958" s="99"/>
      <c r="AZ1958" s="99"/>
      <c r="BA1958" s="99"/>
      <c r="BB1958" s="99"/>
      <c r="BC1958" s="99"/>
      <c r="BD1958" s="99"/>
      <c r="BE1958" s="99"/>
      <c r="BF1958" s="99"/>
    </row>
    <row r="1959" spans="1:58" x14ac:dyDescent="0.25">
      <c r="A1959" s="24"/>
      <c r="B1959" s="24"/>
      <c r="C1959" s="23"/>
      <c r="D1959" s="42"/>
      <c r="E1959" s="23"/>
      <c r="AB1959" s="99"/>
      <c r="AC1959" s="99"/>
      <c r="AD1959" s="99"/>
      <c r="AE1959" s="99"/>
      <c r="AF1959" s="99"/>
      <c r="AG1959" s="99"/>
      <c r="AH1959" s="99"/>
      <c r="AI1959" s="99"/>
      <c r="AJ1959" s="99"/>
      <c r="AK1959" s="99"/>
      <c r="AL1959" s="99"/>
      <c r="AM1959" s="99"/>
      <c r="AN1959" s="99"/>
      <c r="AO1959" s="99"/>
      <c r="AP1959" s="99"/>
      <c r="AQ1959" s="99"/>
      <c r="AR1959" s="99"/>
      <c r="AS1959" s="99"/>
      <c r="AT1959" s="99"/>
      <c r="AU1959" s="99"/>
      <c r="AV1959" s="99"/>
      <c r="AW1959" s="99"/>
      <c r="AX1959" s="99"/>
      <c r="AY1959" s="99"/>
      <c r="AZ1959" s="99"/>
      <c r="BA1959" s="99"/>
      <c r="BB1959" s="99"/>
      <c r="BC1959" s="99"/>
      <c r="BD1959" s="99"/>
      <c r="BE1959" s="99"/>
      <c r="BF1959" s="99"/>
    </row>
    <row r="1960" spans="1:58" x14ac:dyDescent="0.25">
      <c r="A1960" s="24"/>
      <c r="B1960" s="24"/>
      <c r="C1960" s="23"/>
      <c r="D1960" s="42"/>
      <c r="E1960" s="23"/>
      <c r="AB1960" s="99"/>
      <c r="AC1960" s="99"/>
      <c r="AD1960" s="99"/>
      <c r="AE1960" s="99"/>
      <c r="AF1960" s="99"/>
      <c r="AG1960" s="99"/>
      <c r="AH1960" s="99"/>
      <c r="AI1960" s="99"/>
      <c r="AJ1960" s="99"/>
      <c r="AK1960" s="99"/>
      <c r="AL1960" s="99"/>
      <c r="AM1960" s="99"/>
      <c r="AN1960" s="99"/>
      <c r="AO1960" s="99"/>
      <c r="AP1960" s="99"/>
      <c r="AQ1960" s="99"/>
      <c r="AR1960" s="99"/>
      <c r="AS1960" s="99"/>
      <c r="AT1960" s="99"/>
      <c r="AU1960" s="99"/>
      <c r="AV1960" s="99"/>
      <c r="AW1960" s="99"/>
      <c r="AX1960" s="99"/>
      <c r="AY1960" s="99"/>
      <c r="AZ1960" s="99"/>
      <c r="BA1960" s="99"/>
      <c r="BB1960" s="99"/>
      <c r="BC1960" s="99"/>
      <c r="BD1960" s="99"/>
      <c r="BE1960" s="99"/>
      <c r="BF1960" s="99"/>
    </row>
    <row r="1961" spans="1:58" x14ac:dyDescent="0.25">
      <c r="A1961" s="24"/>
      <c r="B1961" s="24"/>
      <c r="C1961" s="23"/>
      <c r="D1961" s="42"/>
      <c r="E1961" s="23"/>
      <c r="AB1961" s="99"/>
      <c r="AC1961" s="99"/>
      <c r="AD1961" s="99"/>
      <c r="AE1961" s="99"/>
      <c r="AF1961" s="99"/>
      <c r="AG1961" s="99"/>
      <c r="AH1961" s="99"/>
      <c r="AI1961" s="99"/>
      <c r="AJ1961" s="99"/>
      <c r="AK1961" s="99"/>
      <c r="AL1961" s="99"/>
      <c r="AM1961" s="99"/>
      <c r="AN1961" s="99"/>
      <c r="AO1961" s="99"/>
      <c r="AP1961" s="99"/>
      <c r="AQ1961" s="99"/>
      <c r="AR1961" s="99"/>
      <c r="AS1961" s="99"/>
      <c r="AT1961" s="99"/>
      <c r="AU1961" s="99"/>
      <c r="AV1961" s="99"/>
      <c r="AW1961" s="99"/>
      <c r="AX1961" s="99"/>
      <c r="AY1961" s="99"/>
      <c r="AZ1961" s="99"/>
      <c r="BA1961" s="99"/>
      <c r="BB1961" s="99"/>
      <c r="BC1961" s="99"/>
      <c r="BD1961" s="99"/>
      <c r="BE1961" s="99"/>
      <c r="BF1961" s="99"/>
    </row>
    <row r="1962" spans="1:58" x14ac:dyDescent="0.25">
      <c r="A1962" s="24"/>
      <c r="B1962" s="24"/>
      <c r="C1962" s="23"/>
      <c r="D1962" s="42"/>
      <c r="E1962" s="23"/>
      <c r="AB1962" s="99"/>
      <c r="AC1962" s="99"/>
      <c r="AD1962" s="99"/>
      <c r="AE1962" s="99"/>
      <c r="AF1962" s="99"/>
      <c r="AG1962" s="99"/>
      <c r="AH1962" s="99"/>
      <c r="AI1962" s="99"/>
      <c r="AJ1962" s="99"/>
      <c r="AK1962" s="99"/>
      <c r="AL1962" s="99"/>
      <c r="AM1962" s="99"/>
      <c r="AN1962" s="99"/>
      <c r="AO1962" s="99"/>
      <c r="AP1962" s="99"/>
      <c r="AQ1962" s="99"/>
      <c r="AR1962" s="99"/>
      <c r="AS1962" s="99"/>
      <c r="AT1962" s="99"/>
      <c r="AU1962" s="99"/>
      <c r="AV1962" s="99"/>
      <c r="AW1962" s="99"/>
      <c r="AX1962" s="99"/>
      <c r="AY1962" s="99"/>
      <c r="AZ1962" s="99"/>
      <c r="BA1962" s="99"/>
      <c r="BB1962" s="99"/>
      <c r="BC1962" s="99"/>
      <c r="BD1962" s="99"/>
      <c r="BE1962" s="99"/>
      <c r="BF1962" s="99"/>
    </row>
    <row r="1963" spans="1:58" x14ac:dyDescent="0.25">
      <c r="A1963" s="24"/>
      <c r="B1963" s="24"/>
      <c r="C1963" s="23"/>
      <c r="D1963" s="42"/>
      <c r="E1963" s="23"/>
      <c r="AB1963" s="99"/>
      <c r="AC1963" s="99"/>
      <c r="AD1963" s="99"/>
      <c r="AE1963" s="99"/>
      <c r="AF1963" s="99"/>
      <c r="AG1963" s="99"/>
      <c r="AH1963" s="99"/>
      <c r="AI1963" s="99"/>
      <c r="AJ1963" s="99"/>
      <c r="AK1963" s="99"/>
      <c r="AL1963" s="99"/>
      <c r="AM1963" s="99"/>
      <c r="AN1963" s="99"/>
      <c r="AO1963" s="99"/>
      <c r="AP1963" s="99"/>
      <c r="AQ1963" s="99"/>
      <c r="AR1963" s="99"/>
      <c r="AS1963" s="99"/>
      <c r="AT1963" s="99"/>
      <c r="AU1963" s="99"/>
      <c r="AV1963" s="99"/>
      <c r="AW1963" s="99"/>
      <c r="AX1963" s="99"/>
      <c r="AY1963" s="99"/>
      <c r="AZ1963" s="99"/>
      <c r="BA1963" s="99"/>
      <c r="BB1963" s="99"/>
      <c r="BC1963" s="99"/>
      <c r="BD1963" s="99"/>
      <c r="BE1963" s="99"/>
      <c r="BF1963" s="99"/>
    </row>
    <row r="1964" spans="1:58" x14ac:dyDescent="0.25">
      <c r="A1964" s="24"/>
      <c r="B1964" s="24"/>
      <c r="C1964" s="23"/>
      <c r="D1964" s="42"/>
      <c r="E1964" s="23"/>
      <c r="AB1964" s="99"/>
      <c r="AC1964" s="99"/>
      <c r="AD1964" s="99"/>
      <c r="AE1964" s="99"/>
      <c r="AF1964" s="99"/>
      <c r="AG1964" s="99"/>
      <c r="AH1964" s="99"/>
      <c r="AI1964" s="99"/>
      <c r="AJ1964" s="99"/>
      <c r="AK1964" s="99"/>
      <c r="AL1964" s="99"/>
      <c r="AM1964" s="99"/>
      <c r="AN1964" s="99"/>
      <c r="AO1964" s="99"/>
      <c r="AP1964" s="99"/>
      <c r="AQ1964" s="99"/>
      <c r="AR1964" s="99"/>
      <c r="AS1964" s="99"/>
      <c r="AT1964" s="99"/>
      <c r="AU1964" s="99"/>
      <c r="AV1964" s="99"/>
      <c r="AW1964" s="99"/>
      <c r="AX1964" s="99"/>
      <c r="AY1964" s="99"/>
      <c r="AZ1964" s="99"/>
      <c r="BA1964" s="99"/>
      <c r="BB1964" s="99"/>
      <c r="BC1964" s="99"/>
      <c r="BD1964" s="99"/>
      <c r="BE1964" s="99"/>
      <c r="BF1964" s="99"/>
    </row>
    <row r="1965" spans="1:58" x14ac:dyDescent="0.25">
      <c r="A1965" s="24"/>
      <c r="B1965" s="24"/>
      <c r="C1965" s="23"/>
      <c r="D1965" s="42"/>
      <c r="E1965" s="23"/>
      <c r="AB1965" s="99"/>
      <c r="AC1965" s="99"/>
      <c r="AD1965" s="99"/>
      <c r="AE1965" s="99"/>
      <c r="AF1965" s="99"/>
      <c r="AG1965" s="99"/>
      <c r="AH1965" s="99"/>
      <c r="AI1965" s="99"/>
      <c r="AJ1965" s="99"/>
      <c r="AK1965" s="99"/>
      <c r="AL1965" s="99"/>
      <c r="AM1965" s="99"/>
      <c r="AN1965" s="99"/>
      <c r="AO1965" s="99"/>
      <c r="AP1965" s="99"/>
      <c r="AQ1965" s="99"/>
      <c r="AR1965" s="99"/>
      <c r="AS1965" s="99"/>
      <c r="AT1965" s="99"/>
      <c r="AU1965" s="99"/>
      <c r="AV1965" s="99"/>
      <c r="AW1965" s="99"/>
      <c r="AX1965" s="99"/>
      <c r="AY1965" s="99"/>
      <c r="AZ1965" s="99"/>
      <c r="BA1965" s="99"/>
      <c r="BB1965" s="99"/>
      <c r="BC1965" s="99"/>
      <c r="BD1965" s="99"/>
      <c r="BE1965" s="99"/>
      <c r="BF1965" s="99"/>
    </row>
    <row r="1966" spans="1:58" x14ac:dyDescent="0.25">
      <c r="A1966" s="24"/>
      <c r="B1966" s="24"/>
      <c r="C1966" s="23"/>
      <c r="D1966" s="42"/>
      <c r="E1966" s="23"/>
      <c r="AB1966" s="99"/>
      <c r="AC1966" s="99"/>
      <c r="AD1966" s="99"/>
      <c r="AE1966" s="99"/>
      <c r="AF1966" s="99"/>
      <c r="AG1966" s="99"/>
      <c r="AH1966" s="99"/>
      <c r="AI1966" s="99"/>
      <c r="AJ1966" s="99"/>
      <c r="AK1966" s="99"/>
      <c r="AL1966" s="99"/>
      <c r="AM1966" s="99"/>
      <c r="AN1966" s="99"/>
      <c r="AO1966" s="99"/>
      <c r="AP1966" s="99"/>
      <c r="AQ1966" s="99"/>
      <c r="AR1966" s="99"/>
      <c r="AS1966" s="99"/>
      <c r="AT1966" s="99"/>
      <c r="AU1966" s="99"/>
      <c r="AV1966" s="99"/>
      <c r="AW1966" s="99"/>
      <c r="AX1966" s="99"/>
      <c r="AY1966" s="99"/>
      <c r="AZ1966" s="99"/>
      <c r="BA1966" s="99"/>
      <c r="BB1966" s="99"/>
      <c r="BC1966" s="99"/>
      <c r="BD1966" s="99"/>
      <c r="BE1966" s="99"/>
      <c r="BF1966" s="99"/>
    </row>
    <row r="1967" spans="1:58" x14ac:dyDescent="0.25">
      <c r="A1967" s="24"/>
      <c r="B1967" s="24"/>
      <c r="C1967" s="23"/>
      <c r="D1967" s="42"/>
      <c r="E1967" s="23"/>
      <c r="AB1967" s="99"/>
      <c r="AC1967" s="99"/>
      <c r="AD1967" s="99"/>
      <c r="AE1967" s="99"/>
      <c r="AF1967" s="99"/>
      <c r="AG1967" s="99"/>
      <c r="AH1967" s="99"/>
      <c r="AI1967" s="99"/>
      <c r="AJ1967" s="99"/>
      <c r="AK1967" s="99"/>
      <c r="AL1967" s="99"/>
      <c r="AM1967" s="99"/>
      <c r="AN1967" s="99"/>
      <c r="AO1967" s="99"/>
      <c r="AP1967" s="99"/>
      <c r="AQ1967" s="99"/>
      <c r="AR1967" s="99"/>
      <c r="AS1967" s="99"/>
      <c r="AT1967" s="99"/>
      <c r="AU1967" s="99"/>
      <c r="AV1967" s="99"/>
      <c r="AW1967" s="99"/>
      <c r="AX1967" s="99"/>
      <c r="AY1967" s="99"/>
      <c r="AZ1967" s="99"/>
      <c r="BA1967" s="99"/>
      <c r="BB1967" s="99"/>
      <c r="BC1967" s="99"/>
      <c r="BD1967" s="99"/>
      <c r="BE1967" s="99"/>
      <c r="BF1967" s="99"/>
    </row>
    <row r="1968" spans="1:58" x14ac:dyDescent="0.25">
      <c r="A1968" s="24"/>
      <c r="B1968" s="24"/>
      <c r="C1968" s="23"/>
      <c r="D1968" s="42"/>
      <c r="E1968" s="23"/>
      <c r="AB1968" s="99"/>
      <c r="AC1968" s="99"/>
      <c r="AD1968" s="99"/>
      <c r="AE1968" s="99"/>
      <c r="AF1968" s="99"/>
      <c r="AG1968" s="99"/>
      <c r="AH1968" s="99"/>
      <c r="AI1968" s="99"/>
      <c r="AJ1968" s="99"/>
      <c r="AK1968" s="99"/>
      <c r="AL1968" s="99"/>
      <c r="AM1968" s="99"/>
      <c r="AN1968" s="99"/>
      <c r="AO1968" s="99"/>
      <c r="AP1968" s="99"/>
      <c r="AQ1968" s="99"/>
      <c r="AR1968" s="99"/>
      <c r="AS1968" s="99"/>
      <c r="AT1968" s="99"/>
      <c r="AU1968" s="99"/>
      <c r="AV1968" s="99"/>
      <c r="AW1968" s="99"/>
      <c r="AX1968" s="99"/>
      <c r="AY1968" s="99"/>
      <c r="AZ1968" s="99"/>
      <c r="BA1968" s="99"/>
      <c r="BB1968" s="99"/>
      <c r="BC1968" s="99"/>
      <c r="BD1968" s="99"/>
      <c r="BE1968" s="99"/>
      <c r="BF1968" s="99"/>
    </row>
    <row r="1969" spans="1:58" x14ac:dyDescent="0.25">
      <c r="A1969" s="24"/>
      <c r="B1969" s="24"/>
      <c r="C1969" s="23"/>
      <c r="D1969" s="42"/>
      <c r="E1969" s="23"/>
      <c r="AB1969" s="99"/>
      <c r="AC1969" s="99"/>
      <c r="AD1969" s="99"/>
      <c r="AE1969" s="99"/>
      <c r="AF1969" s="99"/>
      <c r="AG1969" s="99"/>
      <c r="AH1969" s="99"/>
      <c r="AI1969" s="99"/>
      <c r="AJ1969" s="99"/>
      <c r="AK1969" s="99"/>
      <c r="AL1969" s="99"/>
      <c r="AM1969" s="99"/>
      <c r="AN1969" s="99"/>
      <c r="AO1969" s="99"/>
      <c r="AP1969" s="99"/>
      <c r="AQ1969" s="99"/>
      <c r="AR1969" s="99"/>
      <c r="AS1969" s="99"/>
      <c r="AT1969" s="99"/>
      <c r="AU1969" s="99"/>
      <c r="AV1969" s="99"/>
      <c r="AW1969" s="99"/>
      <c r="AX1969" s="99"/>
      <c r="AY1969" s="99"/>
      <c r="AZ1969" s="99"/>
      <c r="BA1969" s="99"/>
      <c r="BB1969" s="99"/>
      <c r="BC1969" s="99"/>
      <c r="BD1969" s="99"/>
      <c r="BE1969" s="99"/>
      <c r="BF1969" s="99"/>
    </row>
    <row r="1970" spans="1:58" x14ac:dyDescent="0.25">
      <c r="A1970" s="24"/>
      <c r="B1970" s="24"/>
      <c r="C1970" s="23"/>
      <c r="D1970" s="42"/>
      <c r="E1970" s="23"/>
      <c r="AB1970" s="99"/>
      <c r="AC1970" s="99"/>
      <c r="AD1970" s="99"/>
      <c r="AE1970" s="99"/>
      <c r="AF1970" s="99"/>
      <c r="AG1970" s="99"/>
      <c r="AH1970" s="99"/>
      <c r="AI1970" s="99"/>
      <c r="AJ1970" s="99"/>
      <c r="AK1970" s="99"/>
      <c r="AL1970" s="99"/>
      <c r="AM1970" s="99"/>
      <c r="AN1970" s="99"/>
      <c r="AO1970" s="99"/>
      <c r="AP1970" s="99"/>
      <c r="AQ1970" s="99"/>
      <c r="AR1970" s="99"/>
      <c r="AS1970" s="99"/>
      <c r="AT1970" s="99"/>
      <c r="AU1970" s="99"/>
      <c r="AV1970" s="99"/>
      <c r="AW1970" s="99"/>
      <c r="AX1970" s="99"/>
      <c r="AY1970" s="99"/>
      <c r="AZ1970" s="99"/>
      <c r="BA1970" s="99"/>
      <c r="BB1970" s="99"/>
      <c r="BC1970" s="99"/>
      <c r="BD1970" s="99"/>
      <c r="BE1970" s="99"/>
      <c r="BF1970" s="99"/>
    </row>
    <row r="1971" spans="1:58" x14ac:dyDescent="0.25">
      <c r="A1971" s="24"/>
      <c r="B1971" s="24"/>
      <c r="C1971" s="23"/>
      <c r="D1971" s="42"/>
      <c r="E1971" s="23"/>
      <c r="AB1971" s="99"/>
      <c r="AC1971" s="99"/>
      <c r="AD1971" s="99"/>
      <c r="AE1971" s="99"/>
      <c r="AF1971" s="99"/>
      <c r="AG1971" s="99"/>
      <c r="AH1971" s="99"/>
      <c r="AI1971" s="99"/>
      <c r="AJ1971" s="99"/>
      <c r="AK1971" s="99"/>
      <c r="AL1971" s="99"/>
      <c r="AM1971" s="99"/>
      <c r="AN1971" s="99"/>
      <c r="AO1971" s="99"/>
      <c r="AP1971" s="99"/>
      <c r="AQ1971" s="99"/>
      <c r="AR1971" s="99"/>
      <c r="AS1971" s="99"/>
      <c r="AT1971" s="99"/>
      <c r="AU1971" s="99"/>
      <c r="AV1971" s="99"/>
      <c r="AW1971" s="99"/>
      <c r="AX1971" s="99"/>
      <c r="AY1971" s="99"/>
      <c r="AZ1971" s="99"/>
      <c r="BA1971" s="99"/>
      <c r="BB1971" s="99"/>
      <c r="BC1971" s="99"/>
      <c r="BD1971" s="99"/>
      <c r="BE1971" s="99"/>
      <c r="BF1971" s="99"/>
    </row>
    <row r="1972" spans="1:58" x14ac:dyDescent="0.25">
      <c r="A1972" s="24"/>
      <c r="B1972" s="24"/>
      <c r="C1972" s="23"/>
      <c r="D1972" s="42"/>
      <c r="E1972" s="23"/>
      <c r="AB1972" s="99"/>
      <c r="AC1972" s="99"/>
      <c r="AD1972" s="99"/>
      <c r="AE1972" s="99"/>
      <c r="AF1972" s="99"/>
      <c r="AG1972" s="99"/>
      <c r="AH1972" s="99"/>
      <c r="AI1972" s="99"/>
      <c r="AJ1972" s="99"/>
      <c r="AK1972" s="99"/>
      <c r="AL1972" s="99"/>
      <c r="AM1972" s="99"/>
      <c r="AN1972" s="99"/>
      <c r="AO1972" s="99"/>
      <c r="AP1972" s="99"/>
      <c r="AQ1972" s="99"/>
      <c r="AR1972" s="99"/>
      <c r="AS1972" s="99"/>
      <c r="AT1972" s="99"/>
      <c r="AU1972" s="99"/>
      <c r="AV1972" s="99"/>
      <c r="AW1972" s="99"/>
      <c r="AX1972" s="99"/>
      <c r="AY1972" s="99"/>
      <c r="AZ1972" s="99"/>
      <c r="BA1972" s="99"/>
      <c r="BB1972" s="99"/>
      <c r="BC1972" s="99"/>
      <c r="BD1972" s="99"/>
      <c r="BE1972" s="99"/>
      <c r="BF1972" s="99"/>
    </row>
    <row r="1973" spans="1:58" x14ac:dyDescent="0.25">
      <c r="A1973" s="24"/>
      <c r="B1973" s="24"/>
      <c r="C1973" s="23"/>
      <c r="D1973" s="42"/>
      <c r="E1973" s="23"/>
      <c r="AB1973" s="99"/>
      <c r="AC1973" s="99"/>
      <c r="AD1973" s="99"/>
      <c r="AE1973" s="99"/>
      <c r="AF1973" s="99"/>
      <c r="AG1973" s="99"/>
      <c r="AH1973" s="99"/>
      <c r="AI1973" s="99"/>
      <c r="AJ1973" s="99"/>
      <c r="AK1973" s="99"/>
      <c r="AL1973" s="99"/>
      <c r="AM1973" s="99"/>
      <c r="AN1973" s="99"/>
      <c r="AO1973" s="99"/>
      <c r="AP1973" s="99"/>
      <c r="AQ1973" s="99"/>
      <c r="AR1973" s="99"/>
      <c r="AS1973" s="99"/>
      <c r="AT1973" s="99"/>
      <c r="AU1973" s="99"/>
      <c r="AV1973" s="99"/>
      <c r="AW1973" s="99"/>
      <c r="AX1973" s="99"/>
      <c r="AY1973" s="99"/>
      <c r="AZ1973" s="99"/>
      <c r="BA1973" s="99"/>
      <c r="BB1973" s="99"/>
      <c r="BC1973" s="99"/>
      <c r="BD1973" s="99"/>
      <c r="BE1973" s="99"/>
      <c r="BF1973" s="99"/>
    </row>
    <row r="1974" spans="1:58" x14ac:dyDescent="0.25">
      <c r="A1974" s="24"/>
      <c r="B1974" s="24"/>
      <c r="C1974" s="23"/>
      <c r="D1974" s="42"/>
      <c r="E1974" s="23"/>
      <c r="AB1974" s="99"/>
      <c r="AC1974" s="99"/>
      <c r="AD1974" s="99"/>
      <c r="AE1974" s="99"/>
      <c r="AF1974" s="99"/>
      <c r="AG1974" s="99"/>
      <c r="AH1974" s="99"/>
      <c r="AI1974" s="99"/>
      <c r="AJ1974" s="99"/>
      <c r="AK1974" s="99"/>
      <c r="AL1974" s="99"/>
      <c r="AM1974" s="99"/>
      <c r="AN1974" s="99"/>
      <c r="AO1974" s="99"/>
      <c r="AP1974" s="99"/>
      <c r="AQ1974" s="99"/>
      <c r="AR1974" s="99"/>
      <c r="AS1974" s="99"/>
      <c r="AT1974" s="99"/>
      <c r="AU1974" s="99"/>
      <c r="AV1974" s="99"/>
      <c r="AW1974" s="99"/>
      <c r="AX1974" s="99"/>
      <c r="AY1974" s="99"/>
      <c r="AZ1974" s="99"/>
      <c r="BA1974" s="99"/>
      <c r="BB1974" s="99"/>
      <c r="BC1974" s="99"/>
      <c r="BD1974" s="99"/>
      <c r="BE1974" s="99"/>
      <c r="BF1974" s="99"/>
    </row>
    <row r="1975" spans="1:58" x14ac:dyDescent="0.25">
      <c r="A1975" s="24"/>
      <c r="B1975" s="24"/>
      <c r="C1975" s="23"/>
      <c r="D1975" s="42"/>
      <c r="E1975" s="23"/>
      <c r="AB1975" s="99"/>
      <c r="AC1975" s="99"/>
      <c r="AD1975" s="99"/>
      <c r="AE1975" s="99"/>
      <c r="AF1975" s="99"/>
      <c r="AG1975" s="99"/>
      <c r="AH1975" s="99"/>
      <c r="AI1975" s="99"/>
      <c r="AJ1975" s="99"/>
      <c r="AK1975" s="99"/>
      <c r="AL1975" s="99"/>
      <c r="AM1975" s="99"/>
      <c r="AN1975" s="99"/>
      <c r="AO1975" s="99"/>
      <c r="AP1975" s="99"/>
      <c r="AQ1975" s="99"/>
      <c r="AR1975" s="99"/>
      <c r="AS1975" s="99"/>
      <c r="AT1975" s="99"/>
      <c r="AU1975" s="99"/>
      <c r="AV1975" s="99"/>
      <c r="AW1975" s="99"/>
      <c r="AX1975" s="99"/>
      <c r="AY1975" s="99"/>
      <c r="AZ1975" s="99"/>
      <c r="BA1975" s="99"/>
      <c r="BB1975" s="99"/>
      <c r="BC1975" s="99"/>
      <c r="BD1975" s="99"/>
      <c r="BE1975" s="99"/>
      <c r="BF1975" s="99"/>
    </row>
    <row r="1976" spans="1:58" x14ac:dyDescent="0.25">
      <c r="A1976" s="24"/>
      <c r="B1976" s="24"/>
      <c r="C1976" s="23"/>
      <c r="D1976" s="42"/>
      <c r="E1976" s="23"/>
      <c r="AB1976" s="99"/>
      <c r="AC1976" s="99"/>
      <c r="AD1976" s="99"/>
      <c r="AE1976" s="99"/>
      <c r="AF1976" s="99"/>
      <c r="AG1976" s="99"/>
      <c r="AH1976" s="99"/>
      <c r="AI1976" s="99"/>
      <c r="AJ1976" s="99"/>
      <c r="AK1976" s="99"/>
      <c r="AL1976" s="99"/>
      <c r="AM1976" s="99"/>
      <c r="AN1976" s="99"/>
      <c r="AO1976" s="99"/>
      <c r="AP1976" s="99"/>
      <c r="AQ1976" s="99"/>
      <c r="AR1976" s="99"/>
      <c r="AS1976" s="99"/>
      <c r="AT1976" s="99"/>
      <c r="AU1976" s="99"/>
      <c r="AV1976" s="99"/>
      <c r="AW1976" s="99"/>
      <c r="AX1976" s="99"/>
      <c r="AY1976" s="99"/>
      <c r="AZ1976" s="99"/>
      <c r="BA1976" s="99"/>
      <c r="BB1976" s="99"/>
      <c r="BC1976" s="99"/>
      <c r="BD1976" s="99"/>
      <c r="BE1976" s="99"/>
      <c r="BF1976" s="99"/>
    </row>
    <row r="1977" spans="1:58" x14ac:dyDescent="0.25">
      <c r="A1977" s="24"/>
      <c r="B1977" s="24"/>
      <c r="C1977" s="23"/>
      <c r="D1977" s="42"/>
      <c r="E1977" s="23"/>
      <c r="AB1977" s="99"/>
      <c r="AC1977" s="99"/>
      <c r="AD1977" s="99"/>
      <c r="AE1977" s="99"/>
      <c r="AF1977" s="99"/>
      <c r="AG1977" s="99"/>
      <c r="AH1977" s="99"/>
      <c r="AI1977" s="99"/>
      <c r="AJ1977" s="99"/>
      <c r="AK1977" s="99"/>
      <c r="AL1977" s="99"/>
      <c r="AM1977" s="99"/>
      <c r="AN1977" s="99"/>
      <c r="AO1977" s="99"/>
      <c r="AP1977" s="99"/>
      <c r="AQ1977" s="99"/>
      <c r="AR1977" s="99"/>
      <c r="AS1977" s="99"/>
      <c r="AT1977" s="99"/>
      <c r="AU1977" s="99"/>
      <c r="AV1977" s="99"/>
      <c r="AW1977" s="99"/>
      <c r="AX1977" s="99"/>
      <c r="AY1977" s="99"/>
      <c r="AZ1977" s="99"/>
      <c r="BA1977" s="99"/>
      <c r="BB1977" s="99"/>
      <c r="BC1977" s="99"/>
      <c r="BD1977" s="99"/>
      <c r="BE1977" s="99"/>
      <c r="BF1977" s="99"/>
    </row>
    <row r="1978" spans="1:58" x14ac:dyDescent="0.25">
      <c r="A1978" s="24"/>
      <c r="B1978" s="24"/>
      <c r="C1978" s="23"/>
      <c r="D1978" s="42"/>
      <c r="E1978" s="23"/>
      <c r="AB1978" s="99"/>
      <c r="AC1978" s="99"/>
      <c r="AD1978" s="99"/>
      <c r="AE1978" s="99"/>
      <c r="AF1978" s="99"/>
      <c r="AG1978" s="99"/>
      <c r="AH1978" s="99"/>
      <c r="AI1978" s="99"/>
      <c r="AJ1978" s="99"/>
      <c r="AK1978" s="99"/>
      <c r="AL1978" s="99"/>
      <c r="AM1978" s="99"/>
      <c r="AN1978" s="99"/>
      <c r="AO1978" s="99"/>
      <c r="AP1978" s="99"/>
      <c r="AQ1978" s="99"/>
      <c r="AR1978" s="99"/>
      <c r="AS1978" s="99"/>
      <c r="AT1978" s="99"/>
      <c r="AU1978" s="99"/>
      <c r="AV1978" s="99"/>
      <c r="AW1978" s="99"/>
      <c r="AX1978" s="99"/>
      <c r="AY1978" s="99"/>
      <c r="AZ1978" s="99"/>
      <c r="BA1978" s="99"/>
      <c r="BB1978" s="99"/>
      <c r="BC1978" s="99"/>
      <c r="BD1978" s="99"/>
      <c r="BE1978" s="99"/>
      <c r="BF1978" s="99"/>
    </row>
    <row r="1979" spans="1:58" x14ac:dyDescent="0.25">
      <c r="A1979" s="24"/>
      <c r="B1979" s="24"/>
      <c r="C1979" s="23"/>
      <c r="D1979" s="42"/>
      <c r="E1979" s="23"/>
      <c r="AB1979" s="99"/>
      <c r="AC1979" s="99"/>
      <c r="AD1979" s="99"/>
      <c r="AE1979" s="99"/>
      <c r="AF1979" s="99"/>
      <c r="AG1979" s="99"/>
      <c r="AH1979" s="99"/>
      <c r="AI1979" s="99"/>
      <c r="AJ1979" s="99"/>
      <c r="AK1979" s="99"/>
      <c r="AL1979" s="99"/>
      <c r="AM1979" s="99"/>
      <c r="AN1979" s="99"/>
      <c r="AO1979" s="99"/>
      <c r="AP1979" s="99"/>
      <c r="AQ1979" s="99"/>
      <c r="AR1979" s="99"/>
      <c r="AS1979" s="99"/>
      <c r="AT1979" s="99"/>
      <c r="AU1979" s="99"/>
      <c r="AV1979" s="99"/>
      <c r="AW1979" s="99"/>
      <c r="AX1979" s="99"/>
      <c r="AY1979" s="99"/>
      <c r="AZ1979" s="99"/>
      <c r="BA1979" s="99"/>
      <c r="BB1979" s="99"/>
      <c r="BC1979" s="99"/>
      <c r="BD1979" s="99"/>
      <c r="BE1979" s="99"/>
      <c r="BF1979" s="99"/>
    </row>
    <row r="1980" spans="1:58" x14ac:dyDescent="0.25">
      <c r="A1980" s="24"/>
      <c r="B1980" s="24"/>
      <c r="C1980" s="23"/>
      <c r="D1980" s="42"/>
      <c r="E1980" s="23"/>
      <c r="AB1980" s="99"/>
      <c r="AC1980" s="99"/>
      <c r="AD1980" s="99"/>
      <c r="AE1980" s="99"/>
      <c r="AF1980" s="99"/>
      <c r="AG1980" s="99"/>
      <c r="AH1980" s="99"/>
      <c r="AI1980" s="99"/>
      <c r="AJ1980" s="99"/>
      <c r="AK1980" s="99"/>
      <c r="AL1980" s="99"/>
      <c r="AM1980" s="99"/>
      <c r="AN1980" s="99"/>
      <c r="AO1980" s="99"/>
      <c r="AP1980" s="99"/>
      <c r="AQ1980" s="99"/>
      <c r="AR1980" s="99"/>
      <c r="AS1980" s="99"/>
      <c r="AT1980" s="99"/>
      <c r="AU1980" s="99"/>
      <c r="AV1980" s="99"/>
      <c r="AW1980" s="99"/>
      <c r="AX1980" s="99"/>
      <c r="AY1980" s="99"/>
      <c r="AZ1980" s="99"/>
      <c r="BA1980" s="99"/>
      <c r="BB1980" s="99"/>
      <c r="BC1980" s="99"/>
      <c r="BD1980" s="99"/>
      <c r="BE1980" s="99"/>
      <c r="BF1980" s="99"/>
    </row>
    <row r="1981" spans="1:58" x14ac:dyDescent="0.25">
      <c r="A1981" s="24"/>
      <c r="B1981" s="24"/>
      <c r="C1981" s="23"/>
      <c r="D1981" s="42"/>
      <c r="E1981" s="23"/>
      <c r="AB1981" s="99"/>
      <c r="AC1981" s="99"/>
      <c r="AD1981" s="99"/>
      <c r="AE1981" s="99"/>
      <c r="AF1981" s="99"/>
      <c r="AG1981" s="99"/>
      <c r="AH1981" s="99"/>
      <c r="AI1981" s="99"/>
      <c r="AJ1981" s="99"/>
      <c r="AK1981" s="99"/>
      <c r="AL1981" s="99"/>
      <c r="AM1981" s="99"/>
      <c r="AN1981" s="99"/>
      <c r="AO1981" s="99"/>
      <c r="AP1981" s="99"/>
      <c r="AQ1981" s="99"/>
      <c r="AR1981" s="99"/>
      <c r="AS1981" s="99"/>
      <c r="AT1981" s="99"/>
      <c r="AU1981" s="99"/>
      <c r="AV1981" s="99"/>
      <c r="AW1981" s="99"/>
      <c r="AX1981" s="99"/>
      <c r="AY1981" s="99"/>
      <c r="AZ1981" s="99"/>
      <c r="BA1981" s="99"/>
      <c r="BB1981" s="99"/>
      <c r="BC1981" s="99"/>
      <c r="BD1981" s="99"/>
      <c r="BE1981" s="99"/>
      <c r="BF1981" s="99"/>
    </row>
    <row r="1982" spans="1:58" x14ac:dyDescent="0.25">
      <c r="A1982" s="24"/>
      <c r="B1982" s="24"/>
      <c r="C1982" s="23"/>
      <c r="D1982" s="42"/>
      <c r="E1982" s="23"/>
      <c r="AB1982" s="99"/>
      <c r="AC1982" s="99"/>
      <c r="AD1982" s="99"/>
      <c r="AE1982" s="99"/>
      <c r="AF1982" s="99"/>
      <c r="AG1982" s="99"/>
      <c r="AH1982" s="99"/>
      <c r="AI1982" s="99"/>
      <c r="AJ1982" s="99"/>
      <c r="AK1982" s="99"/>
      <c r="AL1982" s="99"/>
      <c r="AM1982" s="99"/>
      <c r="AN1982" s="99"/>
      <c r="AO1982" s="99"/>
      <c r="AP1982" s="99"/>
      <c r="AQ1982" s="99"/>
      <c r="AR1982" s="99"/>
      <c r="AS1982" s="99"/>
      <c r="AT1982" s="99"/>
      <c r="AU1982" s="99"/>
      <c r="AV1982" s="99"/>
      <c r="AW1982" s="99"/>
      <c r="AX1982" s="99"/>
      <c r="AY1982" s="99"/>
      <c r="AZ1982" s="99"/>
      <c r="BA1982" s="99"/>
      <c r="BB1982" s="99"/>
      <c r="BC1982" s="99"/>
      <c r="BD1982" s="99"/>
      <c r="BE1982" s="99"/>
      <c r="BF1982" s="99"/>
    </row>
    <row r="1983" spans="1:58" x14ac:dyDescent="0.25">
      <c r="A1983" s="24"/>
      <c r="B1983" s="24"/>
      <c r="C1983" s="23"/>
      <c r="D1983" s="42"/>
      <c r="E1983" s="23"/>
      <c r="AB1983" s="99"/>
      <c r="AC1983" s="99"/>
      <c r="AD1983" s="99"/>
      <c r="AE1983" s="99"/>
      <c r="AF1983" s="99"/>
      <c r="AG1983" s="99"/>
      <c r="AH1983" s="99"/>
      <c r="AI1983" s="99"/>
      <c r="AJ1983" s="99"/>
      <c r="AK1983" s="99"/>
      <c r="AL1983" s="99"/>
      <c r="AM1983" s="99"/>
      <c r="AN1983" s="99"/>
      <c r="AO1983" s="99"/>
      <c r="AP1983" s="99"/>
      <c r="AQ1983" s="99"/>
      <c r="AR1983" s="99"/>
      <c r="AS1983" s="99"/>
      <c r="AT1983" s="99"/>
      <c r="AU1983" s="99"/>
      <c r="AV1983" s="99"/>
      <c r="AW1983" s="99"/>
      <c r="AX1983" s="99"/>
      <c r="AY1983" s="99"/>
      <c r="AZ1983" s="99"/>
      <c r="BA1983" s="99"/>
      <c r="BB1983" s="99"/>
      <c r="BC1983" s="99"/>
      <c r="BD1983" s="99"/>
      <c r="BE1983" s="99"/>
      <c r="BF1983" s="99"/>
    </row>
    <row r="1984" spans="1:58" x14ac:dyDescent="0.25">
      <c r="A1984" s="24"/>
      <c r="B1984" s="24"/>
      <c r="C1984" s="23"/>
      <c r="D1984" s="42"/>
      <c r="E1984" s="23"/>
      <c r="AB1984" s="99"/>
      <c r="AC1984" s="99"/>
      <c r="AD1984" s="99"/>
      <c r="AE1984" s="99"/>
      <c r="AF1984" s="99"/>
      <c r="AG1984" s="99"/>
      <c r="AH1984" s="99"/>
      <c r="AI1984" s="99"/>
      <c r="AJ1984" s="99"/>
      <c r="AK1984" s="99"/>
      <c r="AL1984" s="99"/>
      <c r="AM1984" s="99"/>
      <c r="AN1984" s="99"/>
      <c r="AO1984" s="99"/>
      <c r="AP1984" s="99"/>
      <c r="AQ1984" s="99"/>
      <c r="AR1984" s="99"/>
      <c r="AS1984" s="99"/>
      <c r="AT1984" s="99"/>
      <c r="AU1984" s="99"/>
      <c r="AV1984" s="99"/>
      <c r="AW1984" s="99"/>
      <c r="AX1984" s="99"/>
      <c r="AY1984" s="99"/>
      <c r="AZ1984" s="99"/>
      <c r="BA1984" s="99"/>
      <c r="BB1984" s="99"/>
      <c r="BC1984" s="99"/>
      <c r="BD1984" s="99"/>
      <c r="BE1984" s="99"/>
      <c r="BF1984" s="99"/>
    </row>
    <row r="1985" spans="1:58" x14ac:dyDescent="0.25">
      <c r="A1985" s="24"/>
      <c r="B1985" s="24"/>
      <c r="C1985" s="23"/>
      <c r="D1985" s="42"/>
      <c r="E1985" s="23"/>
      <c r="AB1985" s="99"/>
      <c r="AC1985" s="99"/>
      <c r="AD1985" s="99"/>
      <c r="AE1985" s="99"/>
      <c r="AF1985" s="99"/>
      <c r="AG1985" s="99"/>
      <c r="AH1985" s="99"/>
      <c r="AI1985" s="99"/>
      <c r="AJ1985" s="99"/>
      <c r="AK1985" s="99"/>
      <c r="AL1985" s="99"/>
      <c r="AM1985" s="99"/>
      <c r="AN1985" s="99"/>
      <c r="AO1985" s="99"/>
      <c r="AP1985" s="99"/>
      <c r="AQ1985" s="99"/>
      <c r="AR1985" s="99"/>
      <c r="AS1985" s="99"/>
      <c r="AT1985" s="99"/>
      <c r="AU1985" s="99"/>
      <c r="AV1985" s="99"/>
      <c r="AW1985" s="99"/>
      <c r="AX1985" s="99"/>
      <c r="AY1985" s="99"/>
      <c r="AZ1985" s="99"/>
      <c r="BA1985" s="99"/>
      <c r="BB1985" s="99"/>
      <c r="BC1985" s="99"/>
      <c r="BD1985" s="99"/>
      <c r="BE1985" s="99"/>
      <c r="BF1985" s="99"/>
    </row>
    <row r="1986" spans="1:58" x14ac:dyDescent="0.25">
      <c r="A1986" s="24"/>
      <c r="B1986" s="24"/>
      <c r="C1986" s="23"/>
      <c r="D1986" s="42"/>
      <c r="E1986" s="23"/>
      <c r="AB1986" s="99"/>
      <c r="AC1986" s="99"/>
      <c r="AD1986" s="99"/>
      <c r="AE1986" s="99"/>
      <c r="AF1986" s="99"/>
      <c r="AG1986" s="99"/>
      <c r="AH1986" s="99"/>
      <c r="AI1986" s="99"/>
      <c r="AJ1986" s="99"/>
      <c r="AK1986" s="99"/>
      <c r="AL1986" s="99"/>
      <c r="AM1986" s="99"/>
      <c r="AN1986" s="99"/>
      <c r="AO1986" s="99"/>
      <c r="AP1986" s="99"/>
      <c r="AQ1986" s="99"/>
      <c r="AR1986" s="99"/>
      <c r="AS1986" s="99"/>
      <c r="AT1986" s="99"/>
      <c r="AU1986" s="99"/>
      <c r="AV1986" s="99"/>
      <c r="AW1986" s="99"/>
      <c r="AX1986" s="99"/>
      <c r="AY1986" s="99"/>
      <c r="AZ1986" s="99"/>
      <c r="BA1986" s="99"/>
      <c r="BB1986" s="99"/>
      <c r="BC1986" s="99"/>
      <c r="BD1986" s="99"/>
      <c r="BE1986" s="99"/>
      <c r="BF1986" s="99"/>
    </row>
    <row r="1987" spans="1:58" x14ac:dyDescent="0.25">
      <c r="A1987" s="24"/>
      <c r="B1987" s="24"/>
      <c r="C1987" s="23"/>
      <c r="D1987" s="42"/>
      <c r="E1987" s="23"/>
      <c r="AB1987" s="99"/>
      <c r="AC1987" s="99"/>
      <c r="AD1987" s="99"/>
      <c r="AE1987" s="99"/>
      <c r="AF1987" s="99"/>
      <c r="AG1987" s="99"/>
      <c r="AH1987" s="99"/>
      <c r="AI1987" s="99"/>
      <c r="AJ1987" s="99"/>
      <c r="AK1987" s="99"/>
      <c r="AL1987" s="99"/>
      <c r="AM1987" s="99"/>
      <c r="AN1987" s="99"/>
      <c r="AO1987" s="99"/>
      <c r="AP1987" s="99"/>
      <c r="AQ1987" s="99"/>
      <c r="AR1987" s="99"/>
      <c r="AS1987" s="99"/>
      <c r="AT1987" s="99"/>
      <c r="AU1987" s="99"/>
      <c r="AV1987" s="99"/>
      <c r="AW1987" s="99"/>
      <c r="AX1987" s="99"/>
      <c r="AY1987" s="99"/>
      <c r="AZ1987" s="99"/>
      <c r="BA1987" s="99"/>
      <c r="BB1987" s="99"/>
      <c r="BC1987" s="99"/>
      <c r="BD1987" s="99"/>
      <c r="BE1987" s="99"/>
      <c r="BF1987" s="99"/>
    </row>
    <row r="1988" spans="1:58" x14ac:dyDescent="0.25">
      <c r="A1988" s="24"/>
      <c r="B1988" s="24"/>
      <c r="C1988" s="23"/>
      <c r="D1988" s="42"/>
      <c r="E1988" s="23"/>
      <c r="AB1988" s="99"/>
      <c r="AC1988" s="99"/>
      <c r="AD1988" s="99"/>
      <c r="AE1988" s="99"/>
      <c r="AF1988" s="99"/>
      <c r="AG1988" s="99"/>
      <c r="AH1988" s="99"/>
      <c r="AI1988" s="99"/>
      <c r="AJ1988" s="99"/>
      <c r="AK1988" s="99"/>
      <c r="AL1988" s="99"/>
      <c r="AM1988" s="99"/>
      <c r="AN1988" s="99"/>
      <c r="AO1988" s="99"/>
      <c r="AP1988" s="99"/>
      <c r="AQ1988" s="99"/>
      <c r="AR1988" s="99"/>
      <c r="AS1988" s="99"/>
      <c r="AT1988" s="99"/>
      <c r="AU1988" s="99"/>
      <c r="AV1988" s="99"/>
      <c r="AW1988" s="99"/>
      <c r="AX1988" s="99"/>
      <c r="AY1988" s="99"/>
      <c r="AZ1988" s="99"/>
      <c r="BA1988" s="99"/>
      <c r="BB1988" s="99"/>
      <c r="BC1988" s="99"/>
      <c r="BD1988" s="99"/>
      <c r="BE1988" s="99"/>
      <c r="BF1988" s="99"/>
    </row>
    <row r="1989" spans="1:58" x14ac:dyDescent="0.25">
      <c r="A1989" s="24"/>
      <c r="B1989" s="24"/>
      <c r="C1989" s="23"/>
      <c r="D1989" s="42"/>
      <c r="E1989" s="23"/>
      <c r="AB1989" s="99"/>
      <c r="AC1989" s="99"/>
      <c r="AD1989" s="99"/>
      <c r="AE1989" s="99"/>
      <c r="AF1989" s="99"/>
      <c r="AG1989" s="99"/>
      <c r="AH1989" s="99"/>
      <c r="AI1989" s="99"/>
      <c r="AJ1989" s="99"/>
      <c r="AK1989" s="99"/>
      <c r="AL1989" s="99"/>
      <c r="AM1989" s="99"/>
      <c r="AN1989" s="99"/>
      <c r="AO1989" s="99"/>
      <c r="AP1989" s="99"/>
      <c r="AQ1989" s="99"/>
      <c r="AR1989" s="99"/>
      <c r="AS1989" s="99"/>
      <c r="AT1989" s="99"/>
      <c r="AU1989" s="99"/>
      <c r="AV1989" s="99"/>
      <c r="AW1989" s="99"/>
      <c r="AX1989" s="99"/>
      <c r="AY1989" s="99"/>
      <c r="AZ1989" s="99"/>
      <c r="BA1989" s="99"/>
      <c r="BB1989" s="99"/>
      <c r="BC1989" s="99"/>
      <c r="BD1989" s="99"/>
      <c r="BE1989" s="99"/>
      <c r="BF1989" s="99"/>
    </row>
    <row r="1990" spans="1:58" x14ac:dyDescent="0.25">
      <c r="A1990" s="24"/>
      <c r="B1990" s="24"/>
      <c r="C1990" s="23"/>
      <c r="D1990" s="42"/>
      <c r="E1990" s="23"/>
      <c r="AB1990" s="99"/>
      <c r="AC1990" s="99"/>
      <c r="AD1990" s="99"/>
      <c r="AE1990" s="99"/>
      <c r="AF1990" s="99"/>
      <c r="AG1990" s="99"/>
      <c r="AH1990" s="99"/>
      <c r="AI1990" s="99"/>
      <c r="AJ1990" s="99"/>
      <c r="AK1990" s="99"/>
      <c r="AL1990" s="99"/>
      <c r="AM1990" s="99"/>
      <c r="AN1990" s="99"/>
      <c r="AO1990" s="99"/>
      <c r="AP1990" s="99"/>
      <c r="AQ1990" s="99"/>
      <c r="AR1990" s="99"/>
      <c r="AS1990" s="99"/>
      <c r="AT1990" s="99"/>
      <c r="AU1990" s="99"/>
      <c r="AV1990" s="99"/>
      <c r="AW1990" s="99"/>
      <c r="AX1990" s="99"/>
      <c r="AY1990" s="99"/>
      <c r="AZ1990" s="99"/>
      <c r="BA1990" s="99"/>
      <c r="BB1990" s="99"/>
      <c r="BC1990" s="99"/>
      <c r="BD1990" s="99"/>
      <c r="BE1990" s="99"/>
      <c r="BF1990" s="99"/>
    </row>
    <row r="1991" spans="1:58" x14ac:dyDescent="0.25">
      <c r="A1991" s="24"/>
      <c r="B1991" s="24"/>
      <c r="C1991" s="23"/>
      <c r="D1991" s="42"/>
      <c r="E1991" s="23"/>
      <c r="AB1991" s="99"/>
      <c r="AC1991" s="99"/>
      <c r="AD1991" s="99"/>
      <c r="AE1991" s="99"/>
      <c r="AF1991" s="99"/>
      <c r="AG1991" s="99"/>
      <c r="AH1991" s="99"/>
      <c r="AI1991" s="99"/>
      <c r="AJ1991" s="99"/>
      <c r="AK1991" s="99"/>
      <c r="AL1991" s="99"/>
      <c r="AM1991" s="99"/>
      <c r="AN1991" s="99"/>
      <c r="AO1991" s="99"/>
      <c r="AP1991" s="99"/>
      <c r="AQ1991" s="99"/>
      <c r="AR1991" s="99"/>
      <c r="AS1991" s="99"/>
      <c r="AT1991" s="99"/>
      <c r="AU1991" s="99"/>
      <c r="AV1991" s="99"/>
      <c r="AW1991" s="99"/>
      <c r="AX1991" s="99"/>
      <c r="AY1991" s="99"/>
      <c r="AZ1991" s="99"/>
      <c r="BA1991" s="99"/>
      <c r="BB1991" s="99"/>
      <c r="BC1991" s="99"/>
      <c r="BD1991" s="99"/>
      <c r="BE1991" s="99"/>
      <c r="BF1991" s="99"/>
    </row>
    <row r="1992" spans="1:58" x14ac:dyDescent="0.25">
      <c r="A1992" s="24"/>
      <c r="B1992" s="24"/>
      <c r="C1992" s="23"/>
      <c r="D1992" s="42"/>
      <c r="E1992" s="23"/>
      <c r="AB1992" s="99"/>
      <c r="AC1992" s="99"/>
      <c r="AD1992" s="99"/>
      <c r="AE1992" s="99"/>
      <c r="AF1992" s="99"/>
      <c r="AG1992" s="99"/>
      <c r="AH1992" s="99"/>
      <c r="AI1992" s="99"/>
      <c r="AJ1992" s="99"/>
      <c r="AK1992" s="99"/>
      <c r="AL1992" s="99"/>
      <c r="AM1992" s="99"/>
      <c r="AN1992" s="99"/>
      <c r="AO1992" s="99"/>
      <c r="AP1992" s="99"/>
      <c r="AQ1992" s="99"/>
      <c r="AR1992" s="99"/>
      <c r="AS1992" s="99"/>
      <c r="AT1992" s="99"/>
      <c r="AU1992" s="99"/>
      <c r="AV1992" s="99"/>
      <c r="AW1992" s="99"/>
      <c r="AX1992" s="99"/>
      <c r="AY1992" s="99"/>
      <c r="AZ1992" s="99"/>
      <c r="BA1992" s="99"/>
      <c r="BB1992" s="99"/>
      <c r="BC1992" s="99"/>
      <c r="BD1992" s="99"/>
      <c r="BE1992" s="99"/>
      <c r="BF1992" s="99"/>
    </row>
    <row r="1993" spans="1:58" x14ac:dyDescent="0.25">
      <c r="A1993" s="24"/>
      <c r="B1993" s="24"/>
      <c r="C1993" s="23"/>
      <c r="D1993" s="42"/>
      <c r="E1993" s="23"/>
      <c r="AB1993" s="99"/>
      <c r="AC1993" s="99"/>
      <c r="AD1993" s="99"/>
      <c r="AE1993" s="99"/>
      <c r="AF1993" s="99"/>
      <c r="AG1993" s="99"/>
      <c r="AH1993" s="99"/>
      <c r="AI1993" s="99"/>
      <c r="AJ1993" s="99"/>
      <c r="AK1993" s="99"/>
      <c r="AL1993" s="99"/>
      <c r="AM1993" s="99"/>
      <c r="AN1993" s="99"/>
      <c r="AO1993" s="99"/>
      <c r="AP1993" s="99"/>
      <c r="AQ1993" s="99"/>
      <c r="AR1993" s="99"/>
      <c r="AS1993" s="99"/>
      <c r="AT1993" s="99"/>
      <c r="AU1993" s="99"/>
      <c r="AV1993" s="99"/>
      <c r="AW1993" s="99"/>
      <c r="AX1993" s="99"/>
      <c r="AY1993" s="99"/>
      <c r="AZ1993" s="99"/>
      <c r="BA1993" s="99"/>
      <c r="BB1993" s="99"/>
      <c r="BC1993" s="99"/>
      <c r="BD1993" s="99"/>
      <c r="BE1993" s="99"/>
      <c r="BF1993" s="99"/>
    </row>
    <row r="1994" spans="1:58" x14ac:dyDescent="0.25">
      <c r="A1994" s="24"/>
      <c r="B1994" s="24"/>
      <c r="C1994" s="23"/>
      <c r="D1994" s="42"/>
      <c r="E1994" s="23"/>
      <c r="AB1994" s="99"/>
      <c r="AC1994" s="99"/>
      <c r="AD1994" s="99"/>
      <c r="AE1994" s="99"/>
      <c r="AF1994" s="99"/>
      <c r="AG1994" s="99"/>
      <c r="AH1994" s="99"/>
      <c r="AI1994" s="99"/>
      <c r="AJ1994" s="99"/>
      <c r="AK1994" s="99"/>
      <c r="AL1994" s="99"/>
      <c r="AM1994" s="99"/>
      <c r="AN1994" s="99"/>
      <c r="AO1994" s="99"/>
      <c r="AP1994" s="99"/>
      <c r="AQ1994" s="99"/>
      <c r="AR1994" s="99"/>
      <c r="AS1994" s="99"/>
      <c r="AT1994" s="99"/>
      <c r="AU1994" s="99"/>
      <c r="AV1994" s="99"/>
      <c r="AW1994" s="99"/>
      <c r="AX1994" s="99"/>
      <c r="AY1994" s="99"/>
      <c r="AZ1994" s="99"/>
      <c r="BA1994" s="99"/>
      <c r="BB1994" s="99"/>
      <c r="BC1994" s="99"/>
      <c r="BD1994" s="99"/>
      <c r="BE1994" s="99"/>
      <c r="BF1994" s="99"/>
    </row>
    <row r="1995" spans="1:58" x14ac:dyDescent="0.25">
      <c r="A1995" s="24"/>
      <c r="B1995" s="24"/>
      <c r="C1995" s="23"/>
      <c r="D1995" s="42"/>
      <c r="E1995" s="23"/>
      <c r="AB1995" s="99"/>
      <c r="AC1995" s="99"/>
      <c r="AD1995" s="99"/>
      <c r="AE1995" s="99"/>
      <c r="AF1995" s="99"/>
      <c r="AG1995" s="99"/>
      <c r="AH1995" s="99"/>
      <c r="AI1995" s="99"/>
      <c r="AJ1995" s="99"/>
      <c r="AK1995" s="99"/>
      <c r="AL1995" s="99"/>
      <c r="AM1995" s="99"/>
      <c r="AN1995" s="99"/>
      <c r="AO1995" s="99"/>
      <c r="AP1995" s="99"/>
      <c r="AQ1995" s="99"/>
      <c r="AR1995" s="99"/>
      <c r="AS1995" s="99"/>
      <c r="AT1995" s="99"/>
      <c r="AU1995" s="99"/>
      <c r="AV1995" s="99"/>
      <c r="AW1995" s="99"/>
      <c r="AX1995" s="99"/>
      <c r="AY1995" s="99"/>
      <c r="AZ1995" s="99"/>
      <c r="BA1995" s="99"/>
      <c r="BB1995" s="99"/>
      <c r="BC1995" s="99"/>
      <c r="BD1995" s="99"/>
      <c r="BE1995" s="99"/>
      <c r="BF1995" s="99"/>
    </row>
    <row r="1996" spans="1:58" x14ac:dyDescent="0.25">
      <c r="A1996" s="24"/>
      <c r="B1996" s="24"/>
      <c r="C1996" s="23"/>
      <c r="D1996" s="42"/>
      <c r="E1996" s="23"/>
      <c r="AB1996" s="99"/>
      <c r="AC1996" s="99"/>
      <c r="AD1996" s="99"/>
      <c r="AE1996" s="99"/>
      <c r="AF1996" s="99"/>
      <c r="AG1996" s="99"/>
      <c r="AH1996" s="99"/>
      <c r="AI1996" s="99"/>
      <c r="AJ1996" s="99"/>
      <c r="AK1996" s="99"/>
      <c r="AL1996" s="99"/>
      <c r="AM1996" s="99"/>
      <c r="AN1996" s="99"/>
      <c r="AO1996" s="99"/>
      <c r="AP1996" s="99"/>
      <c r="AQ1996" s="99"/>
      <c r="AR1996" s="99"/>
      <c r="AS1996" s="99"/>
      <c r="AT1996" s="99"/>
      <c r="AU1996" s="99"/>
      <c r="AV1996" s="99"/>
      <c r="AW1996" s="99"/>
      <c r="AX1996" s="99"/>
      <c r="AY1996" s="99"/>
      <c r="AZ1996" s="99"/>
      <c r="BA1996" s="99"/>
      <c r="BB1996" s="99"/>
      <c r="BC1996" s="99"/>
      <c r="BD1996" s="99"/>
      <c r="BE1996" s="99"/>
      <c r="BF1996" s="99"/>
    </row>
    <row r="1997" spans="1:58" x14ac:dyDescent="0.25">
      <c r="A1997" s="24"/>
      <c r="B1997" s="24"/>
      <c r="C1997" s="23"/>
      <c r="D1997" s="42"/>
      <c r="E1997" s="23"/>
      <c r="AB1997" s="99"/>
      <c r="AC1997" s="99"/>
      <c r="AD1997" s="99"/>
      <c r="AE1997" s="99"/>
      <c r="AF1997" s="99"/>
      <c r="AG1997" s="99"/>
      <c r="AH1997" s="99"/>
      <c r="AI1997" s="99"/>
      <c r="AJ1997" s="99"/>
      <c r="AK1997" s="99"/>
      <c r="AL1997" s="99"/>
      <c r="AM1997" s="99"/>
      <c r="AN1997" s="99"/>
      <c r="AO1997" s="99"/>
      <c r="AP1997" s="99"/>
      <c r="AQ1997" s="99"/>
      <c r="AR1997" s="99"/>
      <c r="AS1997" s="99"/>
      <c r="AT1997" s="99"/>
      <c r="AU1997" s="99"/>
      <c r="AV1997" s="99"/>
      <c r="AW1997" s="99"/>
      <c r="AX1997" s="99"/>
      <c r="AY1997" s="99"/>
      <c r="AZ1997" s="99"/>
      <c r="BA1997" s="99"/>
      <c r="BB1997" s="99"/>
      <c r="BC1997" s="99"/>
      <c r="BD1997" s="99"/>
      <c r="BE1997" s="99"/>
      <c r="BF1997" s="99"/>
    </row>
    <row r="1998" spans="1:58" x14ac:dyDescent="0.25">
      <c r="A1998" s="24"/>
      <c r="B1998" s="24"/>
      <c r="C1998" s="23"/>
      <c r="D1998" s="42"/>
      <c r="E1998" s="23"/>
      <c r="AB1998" s="99"/>
      <c r="AC1998" s="99"/>
      <c r="AD1998" s="99"/>
      <c r="AE1998" s="99"/>
      <c r="AF1998" s="99"/>
      <c r="AG1998" s="99"/>
      <c r="AH1998" s="99"/>
      <c r="AI1998" s="99"/>
      <c r="AJ1998" s="99"/>
      <c r="AK1998" s="99"/>
      <c r="AL1998" s="99"/>
      <c r="AM1998" s="99"/>
      <c r="AN1998" s="99"/>
      <c r="AO1998" s="99"/>
      <c r="AP1998" s="99"/>
      <c r="AQ1998" s="99"/>
      <c r="AR1998" s="99"/>
      <c r="AS1998" s="99"/>
      <c r="AT1998" s="99"/>
      <c r="AU1998" s="99"/>
      <c r="AV1998" s="99"/>
      <c r="AW1998" s="99"/>
      <c r="AX1998" s="99"/>
      <c r="AY1998" s="99"/>
      <c r="AZ1998" s="99"/>
      <c r="BA1998" s="99"/>
      <c r="BB1998" s="99"/>
      <c r="BC1998" s="99"/>
      <c r="BD1998" s="99"/>
      <c r="BE1998" s="99"/>
      <c r="BF1998" s="99"/>
    </row>
    <row r="1999" spans="1:58" x14ac:dyDescent="0.25">
      <c r="A1999" s="24"/>
      <c r="B1999" s="24"/>
      <c r="C1999" s="23"/>
      <c r="D1999" s="42"/>
      <c r="E1999" s="23"/>
      <c r="AB1999" s="99"/>
      <c r="AC1999" s="99"/>
      <c r="AD1999" s="99"/>
      <c r="AE1999" s="99"/>
      <c r="AF1999" s="99"/>
      <c r="AG1999" s="99"/>
      <c r="AH1999" s="99"/>
      <c r="AI1999" s="99"/>
      <c r="AJ1999" s="99"/>
      <c r="AK1999" s="99"/>
      <c r="AL1999" s="99"/>
      <c r="AM1999" s="99"/>
      <c r="AN1999" s="99"/>
      <c r="AO1999" s="99"/>
      <c r="AP1999" s="99"/>
      <c r="AQ1999" s="99"/>
      <c r="AR1999" s="99"/>
      <c r="AS1999" s="99"/>
      <c r="AT1999" s="99"/>
      <c r="AU1999" s="99"/>
      <c r="AV1999" s="99"/>
      <c r="AW1999" s="99"/>
      <c r="AX1999" s="99"/>
      <c r="AY1999" s="99"/>
      <c r="AZ1999" s="99"/>
      <c r="BA1999" s="99"/>
      <c r="BB1999" s="99"/>
      <c r="BC1999" s="99"/>
      <c r="BD1999" s="99"/>
      <c r="BE1999" s="99"/>
      <c r="BF1999" s="99"/>
    </row>
    <row r="2000" spans="1:58" x14ac:dyDescent="0.25">
      <c r="A2000" s="24"/>
      <c r="B2000" s="24"/>
      <c r="C2000" s="23"/>
      <c r="D2000" s="42"/>
      <c r="E2000" s="23"/>
      <c r="AB2000" s="99"/>
      <c r="AC2000" s="99"/>
      <c r="AD2000" s="99"/>
      <c r="AE2000" s="99"/>
      <c r="AF2000" s="99"/>
      <c r="AG2000" s="99"/>
      <c r="AH2000" s="99"/>
      <c r="AI2000" s="99"/>
      <c r="AJ2000" s="99"/>
      <c r="AK2000" s="99"/>
      <c r="AL2000" s="99"/>
      <c r="AM2000" s="99"/>
      <c r="AN2000" s="99"/>
      <c r="AO2000" s="99"/>
      <c r="AP2000" s="99"/>
      <c r="AQ2000" s="99"/>
      <c r="AR2000" s="99"/>
      <c r="AS2000" s="99"/>
      <c r="AT2000" s="99"/>
      <c r="AU2000" s="99"/>
      <c r="AV2000" s="99"/>
      <c r="AW2000" s="99"/>
      <c r="AX2000" s="99"/>
      <c r="AY2000" s="99"/>
      <c r="AZ2000" s="99"/>
      <c r="BA2000" s="99"/>
      <c r="BB2000" s="99"/>
      <c r="BC2000" s="99"/>
      <c r="BD2000" s="99"/>
      <c r="BE2000" s="99"/>
      <c r="BF2000" s="99"/>
    </row>
    <row r="2001" spans="1:58" x14ac:dyDescent="0.25">
      <c r="A2001" s="24"/>
      <c r="B2001" s="24"/>
      <c r="C2001" s="23"/>
      <c r="D2001" s="42"/>
      <c r="E2001" s="23"/>
      <c r="AB2001" s="99"/>
      <c r="AC2001" s="99"/>
      <c r="AD2001" s="99"/>
      <c r="AE2001" s="99"/>
      <c r="AF2001" s="99"/>
      <c r="AG2001" s="99"/>
      <c r="AH2001" s="99"/>
      <c r="AI2001" s="99"/>
      <c r="AJ2001" s="99"/>
      <c r="AK2001" s="99"/>
      <c r="AL2001" s="99"/>
      <c r="AM2001" s="99"/>
      <c r="AN2001" s="99"/>
      <c r="AO2001" s="99"/>
      <c r="AP2001" s="99"/>
      <c r="AQ2001" s="99"/>
      <c r="AR2001" s="99"/>
      <c r="AS2001" s="99"/>
      <c r="AT2001" s="99"/>
      <c r="AU2001" s="99"/>
      <c r="AV2001" s="99"/>
      <c r="AW2001" s="99"/>
      <c r="AX2001" s="99"/>
      <c r="AY2001" s="99"/>
      <c r="AZ2001" s="99"/>
      <c r="BA2001" s="99"/>
      <c r="BB2001" s="99"/>
      <c r="BC2001" s="99"/>
      <c r="BD2001" s="99"/>
      <c r="BE2001" s="99"/>
      <c r="BF2001" s="99"/>
    </row>
    <row r="2002" spans="1:58" x14ac:dyDescent="0.25">
      <c r="A2002" s="24"/>
      <c r="B2002" s="24"/>
      <c r="C2002" s="23"/>
      <c r="D2002" s="42"/>
      <c r="E2002" s="23"/>
      <c r="AB2002" s="99"/>
      <c r="AC2002" s="99"/>
      <c r="AD2002" s="99"/>
      <c r="AE2002" s="99"/>
      <c r="AF2002" s="99"/>
      <c r="AG2002" s="99"/>
      <c r="AH2002" s="99"/>
      <c r="AI2002" s="99"/>
      <c r="AJ2002" s="99"/>
      <c r="AK2002" s="99"/>
      <c r="AL2002" s="99"/>
      <c r="AM2002" s="99"/>
      <c r="AN2002" s="99"/>
      <c r="AO2002" s="99"/>
      <c r="AP2002" s="99"/>
      <c r="AQ2002" s="99"/>
      <c r="AR2002" s="99"/>
      <c r="AS2002" s="99"/>
      <c r="AT2002" s="99"/>
      <c r="AU2002" s="99"/>
      <c r="AV2002" s="99"/>
      <c r="AW2002" s="99"/>
      <c r="AX2002" s="99"/>
      <c r="AY2002" s="99"/>
      <c r="AZ2002" s="99"/>
      <c r="BA2002" s="99"/>
      <c r="BB2002" s="99"/>
      <c r="BC2002" s="99"/>
      <c r="BD2002" s="99"/>
      <c r="BE2002" s="99"/>
      <c r="BF2002" s="99"/>
    </row>
    <row r="2003" spans="1:58" x14ac:dyDescent="0.25">
      <c r="A2003" s="24"/>
      <c r="B2003" s="24"/>
      <c r="C2003" s="23"/>
      <c r="D2003" s="42"/>
      <c r="E2003" s="23"/>
      <c r="AB2003" s="99"/>
      <c r="AC2003" s="99"/>
      <c r="AD2003" s="99"/>
      <c r="AE2003" s="99"/>
      <c r="AF2003" s="99"/>
      <c r="AG2003" s="99"/>
      <c r="AH2003" s="99"/>
      <c r="AI2003" s="99"/>
      <c r="AJ2003" s="99"/>
      <c r="AK2003" s="99"/>
      <c r="AL2003" s="99"/>
      <c r="AM2003" s="99"/>
      <c r="AN2003" s="99"/>
      <c r="AO2003" s="99"/>
      <c r="AP2003" s="99"/>
      <c r="AQ2003" s="99"/>
      <c r="AR2003" s="99"/>
      <c r="AS2003" s="99"/>
      <c r="AT2003" s="99"/>
      <c r="AU2003" s="99"/>
      <c r="AV2003" s="99"/>
      <c r="AW2003" s="99"/>
      <c r="AX2003" s="99"/>
      <c r="AY2003" s="99"/>
      <c r="AZ2003" s="99"/>
      <c r="BA2003" s="99"/>
      <c r="BB2003" s="99"/>
      <c r="BC2003" s="99"/>
      <c r="BD2003" s="99"/>
      <c r="BE2003" s="99"/>
      <c r="BF2003" s="99"/>
    </row>
    <row r="2004" spans="1:58" x14ac:dyDescent="0.25">
      <c r="A2004" s="24"/>
      <c r="B2004" s="24"/>
      <c r="C2004" s="23"/>
      <c r="D2004" s="42"/>
      <c r="E2004" s="23"/>
      <c r="AB2004" s="99"/>
      <c r="AC2004" s="99"/>
      <c r="AD2004" s="99"/>
      <c r="AE2004" s="99"/>
      <c r="AF2004" s="99"/>
      <c r="AG2004" s="99"/>
      <c r="AH2004" s="99"/>
      <c r="AI2004" s="99"/>
      <c r="AJ2004" s="99"/>
      <c r="AK2004" s="99"/>
      <c r="AL2004" s="99"/>
      <c r="AM2004" s="99"/>
      <c r="AN2004" s="99"/>
      <c r="AO2004" s="99"/>
      <c r="AP2004" s="99"/>
      <c r="AQ2004" s="99"/>
      <c r="AR2004" s="99"/>
      <c r="AS2004" s="99"/>
      <c r="AT2004" s="99"/>
      <c r="AU2004" s="99"/>
      <c r="AV2004" s="99"/>
      <c r="AW2004" s="99"/>
      <c r="AX2004" s="99"/>
      <c r="AY2004" s="99"/>
      <c r="AZ2004" s="99"/>
      <c r="BA2004" s="99"/>
      <c r="BB2004" s="99"/>
      <c r="BC2004" s="99"/>
      <c r="BD2004" s="99"/>
      <c r="BE2004" s="99"/>
      <c r="BF2004" s="99"/>
    </row>
    <row r="2005" spans="1:58" x14ac:dyDescent="0.25">
      <c r="A2005" s="24"/>
      <c r="B2005" s="24"/>
      <c r="C2005" s="23"/>
      <c r="D2005" s="42"/>
      <c r="E2005" s="23"/>
      <c r="AB2005" s="99"/>
      <c r="AC2005" s="99"/>
      <c r="AD2005" s="99"/>
      <c r="AE2005" s="99"/>
      <c r="AF2005" s="99"/>
      <c r="AG2005" s="99"/>
      <c r="AH2005" s="99"/>
      <c r="AI2005" s="99"/>
      <c r="AJ2005" s="99"/>
      <c r="AK2005" s="99"/>
      <c r="AL2005" s="99"/>
      <c r="AM2005" s="99"/>
      <c r="AN2005" s="99"/>
      <c r="AO2005" s="99"/>
      <c r="AP2005" s="99"/>
      <c r="AQ2005" s="99"/>
      <c r="AR2005" s="99"/>
      <c r="AS2005" s="99"/>
      <c r="AT2005" s="99"/>
      <c r="AU2005" s="99"/>
      <c r="AV2005" s="99"/>
      <c r="AW2005" s="99"/>
      <c r="AX2005" s="99"/>
      <c r="AY2005" s="99"/>
      <c r="AZ2005" s="99"/>
      <c r="BA2005" s="99"/>
      <c r="BB2005" s="99"/>
      <c r="BC2005" s="99"/>
      <c r="BD2005" s="99"/>
      <c r="BE2005" s="99"/>
      <c r="BF2005" s="99"/>
    </row>
    <row r="2006" spans="1:58" x14ac:dyDescent="0.25">
      <c r="A2006" s="24"/>
      <c r="B2006" s="24"/>
      <c r="C2006" s="23"/>
      <c r="D2006" s="42"/>
      <c r="E2006" s="23"/>
      <c r="AB2006" s="99"/>
      <c r="AC2006" s="99"/>
      <c r="AD2006" s="99"/>
      <c r="AE2006" s="99"/>
      <c r="AF2006" s="99"/>
      <c r="AG2006" s="99"/>
      <c r="AH2006" s="99"/>
      <c r="AI2006" s="99"/>
      <c r="AJ2006" s="99"/>
      <c r="AK2006" s="99"/>
      <c r="AL2006" s="99"/>
      <c r="AM2006" s="99"/>
      <c r="AN2006" s="99"/>
      <c r="AO2006" s="99"/>
      <c r="AP2006" s="99"/>
      <c r="AQ2006" s="99"/>
      <c r="AR2006" s="99"/>
      <c r="AS2006" s="99"/>
      <c r="AT2006" s="99"/>
      <c r="AU2006" s="99"/>
      <c r="AV2006" s="99"/>
      <c r="AW2006" s="99"/>
      <c r="AX2006" s="99"/>
      <c r="AY2006" s="99"/>
      <c r="AZ2006" s="99"/>
      <c r="BA2006" s="99"/>
      <c r="BB2006" s="99"/>
      <c r="BC2006" s="99"/>
      <c r="BD2006" s="99"/>
      <c r="BE2006" s="99"/>
      <c r="BF2006" s="99"/>
    </row>
    <row r="2007" spans="1:58" x14ac:dyDescent="0.25">
      <c r="A2007" s="24"/>
      <c r="B2007" s="24"/>
      <c r="C2007" s="23"/>
      <c r="D2007" s="42"/>
      <c r="E2007" s="23"/>
      <c r="AB2007" s="99"/>
      <c r="AC2007" s="99"/>
      <c r="AD2007" s="99"/>
      <c r="AE2007" s="99"/>
      <c r="AF2007" s="99"/>
      <c r="AG2007" s="99"/>
      <c r="AH2007" s="99"/>
      <c r="AI2007" s="99"/>
      <c r="AJ2007" s="99"/>
      <c r="AK2007" s="99"/>
      <c r="AL2007" s="99"/>
      <c r="AM2007" s="99"/>
      <c r="AN2007" s="99"/>
      <c r="AO2007" s="99"/>
      <c r="AP2007" s="99"/>
      <c r="AQ2007" s="99"/>
      <c r="AR2007" s="99"/>
      <c r="AS2007" s="99"/>
      <c r="AT2007" s="99"/>
      <c r="AU2007" s="99"/>
      <c r="AV2007" s="99"/>
      <c r="AW2007" s="99"/>
      <c r="AX2007" s="99"/>
      <c r="AY2007" s="99"/>
      <c r="AZ2007" s="99"/>
      <c r="BA2007" s="99"/>
      <c r="BB2007" s="99"/>
      <c r="BC2007" s="99"/>
      <c r="BD2007" s="99"/>
      <c r="BE2007" s="99"/>
      <c r="BF2007" s="99"/>
    </row>
    <row r="2008" spans="1:58" x14ac:dyDescent="0.25">
      <c r="A2008" s="24"/>
      <c r="B2008" s="24"/>
      <c r="C2008" s="23"/>
      <c r="D2008" s="42"/>
      <c r="E2008" s="23"/>
      <c r="AB2008" s="99"/>
      <c r="AC2008" s="99"/>
      <c r="AD2008" s="99"/>
      <c r="AE2008" s="99"/>
      <c r="AF2008" s="99"/>
      <c r="AG2008" s="99"/>
      <c r="AH2008" s="99"/>
      <c r="AI2008" s="99"/>
      <c r="AJ2008" s="99"/>
      <c r="AK2008" s="99"/>
      <c r="AL2008" s="99"/>
      <c r="AM2008" s="99"/>
      <c r="AN2008" s="99"/>
      <c r="AO2008" s="99"/>
      <c r="AP2008" s="99"/>
      <c r="AQ2008" s="99"/>
      <c r="AR2008" s="99"/>
      <c r="AS2008" s="99"/>
      <c r="AT2008" s="99"/>
      <c r="AU2008" s="99"/>
      <c r="AV2008" s="99"/>
      <c r="AW2008" s="99"/>
      <c r="AX2008" s="99"/>
      <c r="AY2008" s="99"/>
      <c r="AZ2008" s="99"/>
      <c r="BA2008" s="99"/>
      <c r="BB2008" s="99"/>
      <c r="BC2008" s="99"/>
      <c r="BD2008" s="99"/>
      <c r="BE2008" s="99"/>
      <c r="BF2008" s="99"/>
    </row>
    <row r="2009" spans="1:58" x14ac:dyDescent="0.25">
      <c r="A2009" s="24"/>
      <c r="B2009" s="24"/>
      <c r="C2009" s="23"/>
      <c r="D2009" s="42"/>
      <c r="E2009" s="23"/>
      <c r="AB2009" s="99"/>
      <c r="AC2009" s="99"/>
      <c r="AD2009" s="99"/>
      <c r="AE2009" s="99"/>
      <c r="AF2009" s="99"/>
      <c r="AG2009" s="99"/>
      <c r="AH2009" s="99"/>
      <c r="AI2009" s="99"/>
      <c r="AJ2009" s="99"/>
      <c r="AK2009" s="99"/>
      <c r="AL2009" s="99"/>
      <c r="AM2009" s="99"/>
      <c r="AN2009" s="99"/>
      <c r="AO2009" s="99"/>
      <c r="AP2009" s="99"/>
      <c r="AQ2009" s="99"/>
      <c r="AR2009" s="99"/>
      <c r="AS2009" s="99"/>
      <c r="AT2009" s="99"/>
      <c r="AU2009" s="99"/>
      <c r="AV2009" s="99"/>
      <c r="AW2009" s="99"/>
      <c r="AX2009" s="99"/>
      <c r="AY2009" s="99"/>
      <c r="AZ2009" s="99"/>
      <c r="BA2009" s="99"/>
      <c r="BB2009" s="99"/>
      <c r="BC2009" s="99"/>
      <c r="BD2009" s="99"/>
      <c r="BE2009" s="99"/>
      <c r="BF2009" s="99"/>
    </row>
    <row r="2010" spans="1:58" x14ac:dyDescent="0.25">
      <c r="A2010" s="24"/>
      <c r="B2010" s="24"/>
      <c r="C2010" s="23"/>
      <c r="D2010" s="42"/>
      <c r="E2010" s="23"/>
      <c r="AB2010" s="99"/>
      <c r="AC2010" s="99"/>
      <c r="AD2010" s="99"/>
      <c r="AE2010" s="99"/>
      <c r="AF2010" s="99"/>
      <c r="AG2010" s="99"/>
      <c r="AH2010" s="99"/>
      <c r="AI2010" s="99"/>
      <c r="AJ2010" s="99"/>
      <c r="AK2010" s="99"/>
      <c r="AL2010" s="99"/>
      <c r="AM2010" s="99"/>
      <c r="AN2010" s="99"/>
      <c r="AO2010" s="99"/>
      <c r="AP2010" s="99"/>
      <c r="AQ2010" s="99"/>
      <c r="AR2010" s="99"/>
      <c r="AS2010" s="99"/>
      <c r="AT2010" s="99"/>
      <c r="AU2010" s="99"/>
      <c r="AV2010" s="99"/>
      <c r="AW2010" s="99"/>
      <c r="AX2010" s="99"/>
      <c r="AY2010" s="99"/>
      <c r="AZ2010" s="99"/>
      <c r="BA2010" s="99"/>
      <c r="BB2010" s="99"/>
      <c r="BC2010" s="99"/>
      <c r="BD2010" s="99"/>
      <c r="BE2010" s="99"/>
      <c r="BF2010" s="99"/>
    </row>
    <row r="2011" spans="1:58" x14ac:dyDescent="0.25">
      <c r="A2011" s="24"/>
      <c r="B2011" s="24"/>
      <c r="C2011" s="23"/>
      <c r="D2011" s="42"/>
      <c r="E2011" s="23"/>
      <c r="AB2011" s="99"/>
      <c r="AC2011" s="99"/>
      <c r="AD2011" s="99"/>
      <c r="AE2011" s="99"/>
      <c r="AF2011" s="99"/>
      <c r="AG2011" s="99"/>
      <c r="AH2011" s="99"/>
      <c r="AI2011" s="99"/>
      <c r="AJ2011" s="99"/>
      <c r="AK2011" s="99"/>
      <c r="AL2011" s="99"/>
      <c r="AM2011" s="99"/>
      <c r="AN2011" s="99"/>
      <c r="AO2011" s="99"/>
      <c r="AP2011" s="99"/>
      <c r="AQ2011" s="99"/>
      <c r="AR2011" s="99"/>
      <c r="AS2011" s="99"/>
      <c r="AT2011" s="99"/>
      <c r="AU2011" s="99"/>
      <c r="AV2011" s="99"/>
      <c r="AW2011" s="99"/>
      <c r="AX2011" s="99"/>
      <c r="AY2011" s="99"/>
      <c r="AZ2011" s="99"/>
      <c r="BA2011" s="99"/>
      <c r="BB2011" s="99"/>
      <c r="BC2011" s="99"/>
      <c r="BD2011" s="99"/>
      <c r="BE2011" s="99"/>
      <c r="BF2011" s="99"/>
    </row>
    <row r="2012" spans="1:58" x14ac:dyDescent="0.25">
      <c r="A2012" s="24"/>
      <c r="B2012" s="24"/>
      <c r="C2012" s="23"/>
      <c r="D2012" s="42"/>
      <c r="E2012" s="23"/>
      <c r="AB2012" s="99"/>
      <c r="AC2012" s="99"/>
      <c r="AD2012" s="99"/>
      <c r="AE2012" s="99"/>
      <c r="AF2012" s="99"/>
      <c r="AG2012" s="99"/>
      <c r="AH2012" s="99"/>
      <c r="AI2012" s="99"/>
      <c r="AJ2012" s="99"/>
      <c r="AK2012" s="99"/>
      <c r="AL2012" s="99"/>
      <c r="AM2012" s="99"/>
      <c r="AN2012" s="99"/>
      <c r="AO2012" s="99"/>
      <c r="AP2012" s="99"/>
      <c r="AQ2012" s="99"/>
      <c r="AR2012" s="99"/>
      <c r="AS2012" s="99"/>
      <c r="AT2012" s="99"/>
      <c r="AU2012" s="99"/>
      <c r="AV2012" s="99"/>
      <c r="AW2012" s="99"/>
      <c r="AX2012" s="99"/>
      <c r="AY2012" s="99"/>
      <c r="AZ2012" s="99"/>
      <c r="BA2012" s="99"/>
      <c r="BB2012" s="99"/>
      <c r="BC2012" s="99"/>
      <c r="BD2012" s="99"/>
      <c r="BE2012" s="99"/>
      <c r="BF2012" s="99"/>
    </row>
    <row r="2013" spans="1:58" x14ac:dyDescent="0.25">
      <c r="A2013" s="24"/>
      <c r="B2013" s="24"/>
      <c r="C2013" s="23"/>
      <c r="D2013" s="42"/>
      <c r="E2013" s="23"/>
      <c r="AB2013" s="99"/>
      <c r="AC2013" s="99"/>
      <c r="AD2013" s="99"/>
      <c r="AE2013" s="99"/>
      <c r="AF2013" s="99"/>
      <c r="AG2013" s="99"/>
      <c r="AH2013" s="99"/>
      <c r="AI2013" s="99"/>
      <c r="AJ2013" s="99"/>
      <c r="AK2013" s="99"/>
      <c r="AL2013" s="99"/>
      <c r="AM2013" s="99"/>
      <c r="AN2013" s="99"/>
      <c r="AO2013" s="99"/>
      <c r="AP2013" s="99"/>
      <c r="AQ2013" s="99"/>
      <c r="AR2013" s="99"/>
      <c r="AS2013" s="99"/>
      <c r="AT2013" s="99"/>
      <c r="AU2013" s="99"/>
      <c r="AV2013" s="99"/>
      <c r="AW2013" s="99"/>
      <c r="AX2013" s="99"/>
      <c r="AY2013" s="99"/>
      <c r="AZ2013" s="99"/>
      <c r="BA2013" s="99"/>
      <c r="BB2013" s="99"/>
      <c r="BC2013" s="99"/>
      <c r="BD2013" s="99"/>
      <c r="BE2013" s="99"/>
      <c r="BF2013" s="99"/>
    </row>
    <row r="2014" spans="1:58" x14ac:dyDescent="0.25">
      <c r="A2014" s="24"/>
      <c r="B2014" s="24"/>
      <c r="C2014" s="23"/>
      <c r="D2014" s="42"/>
      <c r="E2014" s="23"/>
      <c r="AB2014" s="99"/>
      <c r="AC2014" s="99"/>
      <c r="AD2014" s="99"/>
      <c r="AE2014" s="99"/>
      <c r="AF2014" s="99"/>
      <c r="AG2014" s="99"/>
      <c r="AH2014" s="99"/>
      <c r="AI2014" s="99"/>
      <c r="AJ2014" s="99"/>
      <c r="AK2014" s="99"/>
      <c r="AL2014" s="99"/>
      <c r="AM2014" s="99"/>
      <c r="AN2014" s="99"/>
      <c r="AO2014" s="99"/>
      <c r="AP2014" s="99"/>
      <c r="AQ2014" s="99"/>
      <c r="AR2014" s="99"/>
      <c r="AS2014" s="99"/>
      <c r="AT2014" s="99"/>
      <c r="AU2014" s="99"/>
      <c r="AV2014" s="99"/>
      <c r="AW2014" s="99"/>
      <c r="AX2014" s="99"/>
      <c r="AY2014" s="99"/>
      <c r="AZ2014" s="99"/>
      <c r="BA2014" s="99"/>
      <c r="BB2014" s="99"/>
      <c r="BC2014" s="99"/>
      <c r="BD2014" s="99"/>
      <c r="BE2014" s="99"/>
      <c r="BF2014" s="99"/>
    </row>
    <row r="2015" spans="1:58" x14ac:dyDescent="0.25">
      <c r="A2015" s="24"/>
      <c r="B2015" s="24"/>
      <c r="C2015" s="23"/>
      <c r="D2015" s="42"/>
      <c r="E2015" s="23"/>
      <c r="AB2015" s="99"/>
      <c r="AC2015" s="99"/>
      <c r="AD2015" s="99"/>
      <c r="AE2015" s="99"/>
      <c r="AF2015" s="99"/>
      <c r="AG2015" s="99"/>
      <c r="AH2015" s="99"/>
      <c r="AI2015" s="99"/>
      <c r="AJ2015" s="99"/>
      <c r="AK2015" s="99"/>
      <c r="AL2015" s="99"/>
      <c r="AM2015" s="99"/>
      <c r="AN2015" s="99"/>
      <c r="AO2015" s="99"/>
      <c r="AP2015" s="99"/>
      <c r="AQ2015" s="99"/>
      <c r="AR2015" s="99"/>
      <c r="AS2015" s="99"/>
      <c r="AT2015" s="99"/>
      <c r="AU2015" s="99"/>
      <c r="AV2015" s="99"/>
      <c r="AW2015" s="99"/>
      <c r="AX2015" s="99"/>
      <c r="AY2015" s="99"/>
      <c r="AZ2015" s="99"/>
      <c r="BA2015" s="99"/>
      <c r="BB2015" s="99"/>
      <c r="BC2015" s="99"/>
      <c r="BD2015" s="99"/>
      <c r="BE2015" s="99"/>
      <c r="BF2015" s="99"/>
    </row>
    <row r="2016" spans="1:58" x14ac:dyDescent="0.25">
      <c r="A2016" s="24"/>
      <c r="B2016" s="24"/>
      <c r="C2016" s="23"/>
      <c r="D2016" s="42"/>
      <c r="E2016" s="23"/>
      <c r="AB2016" s="99"/>
      <c r="AC2016" s="99"/>
      <c r="AD2016" s="99"/>
      <c r="AE2016" s="99"/>
      <c r="AF2016" s="99"/>
      <c r="AG2016" s="99"/>
      <c r="AH2016" s="99"/>
      <c r="AI2016" s="99"/>
      <c r="AJ2016" s="99"/>
      <c r="AK2016" s="99"/>
      <c r="AL2016" s="99"/>
      <c r="AM2016" s="99"/>
      <c r="AN2016" s="99"/>
      <c r="AO2016" s="99"/>
      <c r="AP2016" s="99"/>
      <c r="AQ2016" s="99"/>
      <c r="AR2016" s="99"/>
      <c r="AS2016" s="99"/>
      <c r="AT2016" s="99"/>
      <c r="AU2016" s="99"/>
      <c r="AV2016" s="99"/>
      <c r="AW2016" s="99"/>
      <c r="AX2016" s="99"/>
      <c r="AY2016" s="99"/>
      <c r="AZ2016" s="99"/>
      <c r="BA2016" s="99"/>
      <c r="BB2016" s="99"/>
      <c r="BC2016" s="99"/>
      <c r="BD2016" s="99"/>
      <c r="BE2016" s="99"/>
      <c r="BF2016" s="99"/>
    </row>
    <row r="2017" spans="1:58" x14ac:dyDescent="0.25">
      <c r="A2017" s="24"/>
      <c r="B2017" s="24"/>
      <c r="C2017" s="23"/>
      <c r="D2017" s="42"/>
      <c r="E2017" s="23"/>
      <c r="AB2017" s="99"/>
      <c r="AC2017" s="99"/>
      <c r="AD2017" s="99"/>
      <c r="AE2017" s="99"/>
      <c r="AF2017" s="99"/>
      <c r="AG2017" s="99"/>
      <c r="AH2017" s="99"/>
      <c r="AI2017" s="99"/>
      <c r="AJ2017" s="99"/>
      <c r="AK2017" s="99"/>
      <c r="AL2017" s="99"/>
      <c r="AM2017" s="99"/>
      <c r="AN2017" s="99"/>
      <c r="AO2017" s="99"/>
      <c r="AP2017" s="99"/>
      <c r="AQ2017" s="99"/>
      <c r="AR2017" s="99"/>
      <c r="AS2017" s="99"/>
      <c r="AT2017" s="99"/>
      <c r="AU2017" s="99"/>
      <c r="AV2017" s="99"/>
      <c r="AW2017" s="99"/>
      <c r="AX2017" s="99"/>
      <c r="AY2017" s="99"/>
      <c r="AZ2017" s="99"/>
      <c r="BA2017" s="99"/>
      <c r="BB2017" s="99"/>
      <c r="BC2017" s="99"/>
      <c r="BD2017" s="99"/>
      <c r="BE2017" s="99"/>
      <c r="BF2017" s="99"/>
    </row>
    <row r="2018" spans="1:58" x14ac:dyDescent="0.25">
      <c r="A2018" s="24"/>
      <c r="B2018" s="24"/>
      <c r="C2018" s="23"/>
      <c r="D2018" s="42"/>
      <c r="E2018" s="23"/>
      <c r="AB2018" s="99"/>
      <c r="AC2018" s="99"/>
      <c r="AD2018" s="99"/>
      <c r="AE2018" s="99"/>
      <c r="AF2018" s="99"/>
      <c r="AG2018" s="99"/>
      <c r="AH2018" s="99"/>
      <c r="AI2018" s="99"/>
      <c r="AJ2018" s="99"/>
      <c r="AK2018" s="99"/>
      <c r="AL2018" s="99"/>
      <c r="AM2018" s="99"/>
      <c r="AN2018" s="99"/>
      <c r="AO2018" s="99"/>
      <c r="AP2018" s="99"/>
      <c r="AQ2018" s="99"/>
      <c r="AR2018" s="99"/>
      <c r="AS2018" s="99"/>
      <c r="AT2018" s="99"/>
      <c r="AU2018" s="99"/>
      <c r="AV2018" s="99"/>
      <c r="AW2018" s="99"/>
      <c r="AX2018" s="99"/>
      <c r="AY2018" s="99"/>
      <c r="AZ2018" s="99"/>
      <c r="BA2018" s="99"/>
      <c r="BB2018" s="99"/>
      <c r="BC2018" s="99"/>
      <c r="BD2018" s="99"/>
      <c r="BE2018" s="99"/>
      <c r="BF2018" s="99"/>
    </row>
    <row r="2019" spans="1:58" x14ac:dyDescent="0.25">
      <c r="A2019" s="24"/>
      <c r="B2019" s="24"/>
      <c r="C2019" s="23"/>
      <c r="D2019" s="42"/>
      <c r="E2019" s="23"/>
      <c r="AB2019" s="99"/>
      <c r="AC2019" s="99"/>
      <c r="AD2019" s="99"/>
      <c r="AE2019" s="99"/>
      <c r="AF2019" s="99"/>
      <c r="AG2019" s="99"/>
      <c r="AH2019" s="99"/>
      <c r="AI2019" s="99"/>
      <c r="AJ2019" s="99"/>
      <c r="AK2019" s="99"/>
      <c r="AL2019" s="99"/>
      <c r="AM2019" s="99"/>
      <c r="AN2019" s="99"/>
      <c r="AO2019" s="99"/>
      <c r="AP2019" s="99"/>
      <c r="AQ2019" s="99"/>
      <c r="AR2019" s="99"/>
      <c r="AS2019" s="99"/>
      <c r="AT2019" s="99"/>
      <c r="AU2019" s="99"/>
      <c r="AV2019" s="99"/>
      <c r="AW2019" s="99"/>
      <c r="AX2019" s="99"/>
      <c r="AY2019" s="99"/>
      <c r="AZ2019" s="99"/>
      <c r="BA2019" s="99"/>
      <c r="BB2019" s="99"/>
      <c r="BC2019" s="99"/>
      <c r="BD2019" s="99"/>
      <c r="BE2019" s="99"/>
      <c r="BF2019" s="99"/>
    </row>
    <row r="2020" spans="1:58" x14ac:dyDescent="0.25">
      <c r="A2020" s="24"/>
      <c r="B2020" s="24"/>
      <c r="C2020" s="23"/>
      <c r="D2020" s="42"/>
      <c r="E2020" s="23"/>
      <c r="AB2020" s="99"/>
      <c r="AC2020" s="99"/>
      <c r="AD2020" s="99"/>
      <c r="AE2020" s="99"/>
      <c r="AF2020" s="99"/>
      <c r="AG2020" s="99"/>
      <c r="AH2020" s="99"/>
      <c r="AI2020" s="99"/>
      <c r="AJ2020" s="99"/>
      <c r="AK2020" s="99"/>
      <c r="AL2020" s="99"/>
      <c r="AM2020" s="99"/>
      <c r="AN2020" s="99"/>
      <c r="AO2020" s="99"/>
      <c r="AP2020" s="99"/>
      <c r="AQ2020" s="99"/>
      <c r="AR2020" s="99"/>
      <c r="AS2020" s="99"/>
      <c r="AT2020" s="99"/>
      <c r="AU2020" s="99"/>
      <c r="AV2020" s="99"/>
      <c r="AW2020" s="99"/>
      <c r="AX2020" s="99"/>
      <c r="AY2020" s="99"/>
      <c r="AZ2020" s="99"/>
      <c r="BA2020" s="99"/>
      <c r="BB2020" s="99"/>
      <c r="BC2020" s="99"/>
      <c r="BD2020" s="99"/>
      <c r="BE2020" s="99"/>
      <c r="BF2020" s="99"/>
    </row>
    <row r="2021" spans="1:58" x14ac:dyDescent="0.25">
      <c r="A2021" s="24"/>
      <c r="B2021" s="24"/>
      <c r="C2021" s="23"/>
      <c r="D2021" s="42"/>
      <c r="E2021" s="23"/>
      <c r="AB2021" s="99"/>
      <c r="AC2021" s="99"/>
      <c r="AD2021" s="99"/>
      <c r="AE2021" s="99"/>
      <c r="AF2021" s="99"/>
      <c r="AG2021" s="99"/>
      <c r="AH2021" s="99"/>
      <c r="AI2021" s="99"/>
      <c r="AJ2021" s="99"/>
      <c r="AK2021" s="99"/>
      <c r="AL2021" s="99"/>
      <c r="AM2021" s="99"/>
      <c r="AN2021" s="99"/>
      <c r="AO2021" s="99"/>
      <c r="AP2021" s="99"/>
      <c r="AQ2021" s="99"/>
      <c r="AR2021" s="99"/>
      <c r="AS2021" s="99"/>
      <c r="AT2021" s="99"/>
      <c r="AU2021" s="99"/>
      <c r="AV2021" s="99"/>
      <c r="AW2021" s="99"/>
      <c r="AX2021" s="99"/>
      <c r="AY2021" s="99"/>
      <c r="AZ2021" s="99"/>
      <c r="BA2021" s="99"/>
      <c r="BB2021" s="99"/>
      <c r="BC2021" s="99"/>
      <c r="BD2021" s="99"/>
      <c r="BE2021" s="99"/>
      <c r="BF2021" s="99"/>
    </row>
    <row r="2022" spans="1:58" x14ac:dyDescent="0.25">
      <c r="A2022" s="24"/>
      <c r="B2022" s="24"/>
      <c r="C2022" s="23"/>
      <c r="D2022" s="42"/>
      <c r="E2022" s="23"/>
      <c r="AB2022" s="99"/>
      <c r="AC2022" s="99"/>
      <c r="AD2022" s="99"/>
      <c r="AE2022" s="99"/>
      <c r="AF2022" s="99"/>
      <c r="AG2022" s="99"/>
      <c r="AH2022" s="99"/>
      <c r="AI2022" s="99"/>
      <c r="AJ2022" s="99"/>
      <c r="AK2022" s="99"/>
      <c r="AL2022" s="99"/>
      <c r="AM2022" s="99"/>
      <c r="AN2022" s="99"/>
      <c r="AO2022" s="99"/>
      <c r="AP2022" s="99"/>
      <c r="AQ2022" s="99"/>
      <c r="AR2022" s="99"/>
      <c r="AS2022" s="99"/>
      <c r="AT2022" s="99"/>
      <c r="AU2022" s="99"/>
      <c r="AV2022" s="99"/>
      <c r="AW2022" s="99"/>
      <c r="AX2022" s="99"/>
      <c r="AY2022" s="99"/>
      <c r="AZ2022" s="99"/>
      <c r="BA2022" s="99"/>
      <c r="BB2022" s="99"/>
      <c r="BC2022" s="99"/>
      <c r="BD2022" s="99"/>
      <c r="BE2022" s="99"/>
      <c r="BF2022" s="99"/>
    </row>
    <row r="2023" spans="1:58" x14ac:dyDescent="0.25">
      <c r="A2023" s="24"/>
      <c r="B2023" s="24"/>
      <c r="C2023" s="23"/>
      <c r="D2023" s="42"/>
      <c r="E2023" s="23"/>
      <c r="AB2023" s="99"/>
      <c r="AC2023" s="99"/>
      <c r="AD2023" s="99"/>
      <c r="AE2023" s="99"/>
      <c r="AF2023" s="99"/>
      <c r="AG2023" s="99"/>
      <c r="AH2023" s="99"/>
      <c r="AI2023" s="99"/>
      <c r="AJ2023" s="99"/>
      <c r="AK2023" s="99"/>
      <c r="AL2023" s="99"/>
      <c r="AM2023" s="99"/>
      <c r="AN2023" s="99"/>
      <c r="AO2023" s="99"/>
      <c r="AP2023" s="99"/>
      <c r="AQ2023" s="99"/>
      <c r="AR2023" s="99"/>
      <c r="AS2023" s="99"/>
      <c r="AT2023" s="99"/>
      <c r="AU2023" s="99"/>
      <c r="AV2023" s="99"/>
      <c r="AW2023" s="99"/>
      <c r="AX2023" s="99"/>
      <c r="AY2023" s="99"/>
      <c r="AZ2023" s="99"/>
      <c r="BA2023" s="99"/>
      <c r="BB2023" s="99"/>
      <c r="BC2023" s="99"/>
      <c r="BD2023" s="99"/>
      <c r="BE2023" s="99"/>
      <c r="BF2023" s="99"/>
    </row>
    <row r="2024" spans="1:58" x14ac:dyDescent="0.25">
      <c r="A2024" s="24"/>
      <c r="B2024" s="24"/>
      <c r="C2024" s="23"/>
      <c r="D2024" s="42"/>
      <c r="E2024" s="23"/>
      <c r="AB2024" s="99"/>
      <c r="AC2024" s="99"/>
      <c r="AD2024" s="99"/>
      <c r="AE2024" s="99"/>
      <c r="AF2024" s="99"/>
      <c r="AG2024" s="99"/>
      <c r="AH2024" s="99"/>
      <c r="AI2024" s="99"/>
      <c r="AJ2024" s="99"/>
      <c r="AK2024" s="99"/>
      <c r="AL2024" s="99"/>
      <c r="AM2024" s="99"/>
      <c r="AN2024" s="99"/>
      <c r="AO2024" s="99"/>
      <c r="AP2024" s="99"/>
      <c r="AQ2024" s="99"/>
      <c r="AR2024" s="99"/>
      <c r="AS2024" s="99"/>
      <c r="AT2024" s="99"/>
      <c r="AU2024" s="99"/>
      <c r="AV2024" s="99"/>
      <c r="AW2024" s="99"/>
      <c r="AX2024" s="99"/>
      <c r="AY2024" s="99"/>
      <c r="AZ2024" s="99"/>
      <c r="BA2024" s="99"/>
      <c r="BB2024" s="99"/>
      <c r="BC2024" s="99"/>
      <c r="BD2024" s="99"/>
      <c r="BE2024" s="99"/>
      <c r="BF2024" s="99"/>
    </row>
    <row r="2025" spans="1:58" x14ac:dyDescent="0.25">
      <c r="A2025" s="24"/>
      <c r="B2025" s="24"/>
      <c r="C2025" s="23"/>
      <c r="D2025" s="42"/>
      <c r="E2025" s="23"/>
      <c r="AB2025" s="99"/>
      <c r="AC2025" s="99"/>
      <c r="AD2025" s="99"/>
      <c r="AE2025" s="99"/>
      <c r="AF2025" s="99"/>
      <c r="AG2025" s="99"/>
      <c r="AH2025" s="99"/>
      <c r="AI2025" s="99"/>
      <c r="AJ2025" s="99"/>
      <c r="AK2025" s="99"/>
      <c r="AL2025" s="99"/>
      <c r="AM2025" s="99"/>
      <c r="AN2025" s="99"/>
      <c r="AO2025" s="99"/>
      <c r="AP2025" s="99"/>
      <c r="AQ2025" s="99"/>
      <c r="AR2025" s="99"/>
      <c r="AS2025" s="99"/>
      <c r="AT2025" s="99"/>
      <c r="AU2025" s="99"/>
      <c r="AV2025" s="99"/>
      <c r="AW2025" s="99"/>
      <c r="AX2025" s="99"/>
      <c r="AY2025" s="99"/>
      <c r="AZ2025" s="99"/>
      <c r="BA2025" s="99"/>
      <c r="BB2025" s="99"/>
      <c r="BC2025" s="99"/>
      <c r="BD2025" s="99"/>
      <c r="BE2025" s="99"/>
      <c r="BF2025" s="99"/>
    </row>
    <row r="2026" spans="1:58" x14ac:dyDescent="0.25">
      <c r="A2026" s="24"/>
      <c r="B2026" s="24"/>
      <c r="C2026" s="23"/>
      <c r="D2026" s="42"/>
      <c r="E2026" s="23"/>
      <c r="AB2026" s="99"/>
      <c r="AC2026" s="99"/>
      <c r="AD2026" s="99"/>
      <c r="AE2026" s="99"/>
      <c r="AF2026" s="99"/>
      <c r="AG2026" s="99"/>
      <c r="AH2026" s="99"/>
      <c r="AI2026" s="99"/>
      <c r="AJ2026" s="99"/>
      <c r="AK2026" s="99"/>
      <c r="AL2026" s="99"/>
      <c r="AM2026" s="99"/>
      <c r="AN2026" s="99"/>
      <c r="AO2026" s="99"/>
      <c r="AP2026" s="99"/>
      <c r="AQ2026" s="99"/>
      <c r="AR2026" s="99"/>
      <c r="AS2026" s="99"/>
      <c r="AT2026" s="99"/>
      <c r="AU2026" s="99"/>
      <c r="AV2026" s="99"/>
      <c r="AW2026" s="99"/>
      <c r="AX2026" s="99"/>
      <c r="AY2026" s="99"/>
      <c r="AZ2026" s="99"/>
      <c r="BA2026" s="99"/>
      <c r="BB2026" s="99"/>
      <c r="BC2026" s="99"/>
      <c r="BD2026" s="99"/>
      <c r="BE2026" s="99"/>
      <c r="BF2026" s="99"/>
    </row>
    <row r="2027" spans="1:58" x14ac:dyDescent="0.25">
      <c r="A2027" s="24"/>
      <c r="B2027" s="24"/>
      <c r="C2027" s="23"/>
      <c r="D2027" s="42"/>
      <c r="E2027" s="23"/>
      <c r="AB2027" s="99"/>
      <c r="AC2027" s="99"/>
      <c r="AD2027" s="99"/>
      <c r="AE2027" s="99"/>
      <c r="AF2027" s="99"/>
      <c r="AG2027" s="99"/>
      <c r="AH2027" s="99"/>
      <c r="AI2027" s="99"/>
      <c r="AJ2027" s="99"/>
      <c r="AK2027" s="99"/>
      <c r="AL2027" s="99"/>
      <c r="AM2027" s="99"/>
      <c r="AN2027" s="99"/>
      <c r="AO2027" s="99"/>
      <c r="AP2027" s="99"/>
      <c r="AQ2027" s="99"/>
      <c r="AR2027" s="99"/>
      <c r="AS2027" s="99"/>
      <c r="AT2027" s="99"/>
      <c r="AU2027" s="99"/>
      <c r="AV2027" s="99"/>
      <c r="AW2027" s="99"/>
      <c r="AX2027" s="99"/>
      <c r="AY2027" s="99"/>
      <c r="AZ2027" s="99"/>
      <c r="BA2027" s="99"/>
      <c r="BB2027" s="99"/>
      <c r="BC2027" s="99"/>
      <c r="BD2027" s="99"/>
      <c r="BE2027" s="99"/>
      <c r="BF2027" s="99"/>
    </row>
    <row r="2028" spans="1:58" x14ac:dyDescent="0.25">
      <c r="A2028" s="24"/>
      <c r="B2028" s="24"/>
      <c r="C2028" s="23"/>
      <c r="D2028" s="42"/>
      <c r="E2028" s="23"/>
      <c r="AB2028" s="99"/>
      <c r="AC2028" s="99"/>
      <c r="AD2028" s="99"/>
      <c r="AE2028" s="99"/>
      <c r="AF2028" s="99"/>
      <c r="AG2028" s="99"/>
      <c r="AH2028" s="99"/>
      <c r="AI2028" s="99"/>
      <c r="AJ2028" s="99"/>
      <c r="AK2028" s="99"/>
      <c r="AL2028" s="99"/>
      <c r="AM2028" s="99"/>
      <c r="AN2028" s="99"/>
      <c r="AO2028" s="99"/>
      <c r="AP2028" s="99"/>
      <c r="AQ2028" s="99"/>
      <c r="AR2028" s="99"/>
      <c r="AS2028" s="99"/>
      <c r="AT2028" s="99"/>
      <c r="AU2028" s="99"/>
      <c r="AV2028" s="99"/>
      <c r="AW2028" s="99"/>
      <c r="AX2028" s="99"/>
      <c r="AY2028" s="99"/>
      <c r="AZ2028" s="99"/>
      <c r="BA2028" s="99"/>
      <c r="BB2028" s="99"/>
      <c r="BC2028" s="99"/>
      <c r="BD2028" s="99"/>
      <c r="BE2028" s="99"/>
      <c r="BF2028" s="99"/>
    </row>
    <row r="2029" spans="1:58" x14ac:dyDescent="0.25">
      <c r="A2029" s="24"/>
      <c r="B2029" s="24"/>
      <c r="C2029" s="23"/>
      <c r="D2029" s="42"/>
      <c r="E2029" s="23"/>
      <c r="AB2029" s="99"/>
      <c r="AC2029" s="99"/>
      <c r="AD2029" s="99"/>
      <c r="AE2029" s="99"/>
      <c r="AF2029" s="99"/>
      <c r="AG2029" s="99"/>
      <c r="AH2029" s="99"/>
      <c r="AI2029" s="99"/>
      <c r="AJ2029" s="99"/>
      <c r="AK2029" s="99"/>
      <c r="AL2029" s="99"/>
      <c r="AM2029" s="99"/>
      <c r="AN2029" s="99"/>
      <c r="AO2029" s="99"/>
      <c r="AP2029" s="99"/>
      <c r="AQ2029" s="99"/>
      <c r="AR2029" s="99"/>
      <c r="AS2029" s="99"/>
      <c r="AT2029" s="99"/>
      <c r="AU2029" s="99"/>
      <c r="AV2029" s="99"/>
      <c r="AW2029" s="99"/>
      <c r="AX2029" s="99"/>
      <c r="AY2029" s="99"/>
      <c r="AZ2029" s="99"/>
      <c r="BA2029" s="99"/>
      <c r="BB2029" s="99"/>
      <c r="BC2029" s="99"/>
      <c r="BD2029" s="99"/>
      <c r="BE2029" s="99"/>
      <c r="BF2029" s="99"/>
    </row>
    <row r="2030" spans="1:58" x14ac:dyDescent="0.25">
      <c r="A2030" s="24"/>
      <c r="B2030" s="24"/>
      <c r="C2030" s="23"/>
      <c r="D2030" s="42"/>
      <c r="E2030" s="23"/>
      <c r="AB2030" s="99"/>
      <c r="AC2030" s="99"/>
      <c r="AD2030" s="99"/>
      <c r="AE2030" s="99"/>
      <c r="AF2030" s="99"/>
      <c r="AG2030" s="99"/>
      <c r="AH2030" s="99"/>
      <c r="AI2030" s="99"/>
      <c r="AJ2030" s="99"/>
      <c r="AK2030" s="99"/>
      <c r="AL2030" s="99"/>
      <c r="AM2030" s="99"/>
      <c r="AN2030" s="99"/>
      <c r="AO2030" s="99"/>
      <c r="AP2030" s="99"/>
      <c r="AQ2030" s="99"/>
      <c r="AR2030" s="99"/>
      <c r="AS2030" s="99"/>
      <c r="AT2030" s="99"/>
      <c r="AU2030" s="99"/>
      <c r="AV2030" s="99"/>
      <c r="AW2030" s="99"/>
      <c r="AX2030" s="99"/>
      <c r="AY2030" s="99"/>
      <c r="AZ2030" s="99"/>
      <c r="BA2030" s="99"/>
      <c r="BB2030" s="99"/>
      <c r="BC2030" s="99"/>
      <c r="BD2030" s="99"/>
      <c r="BE2030" s="99"/>
      <c r="BF2030" s="99"/>
    </row>
    <row r="2031" spans="1:58" x14ac:dyDescent="0.25">
      <c r="A2031" s="24"/>
      <c r="B2031" s="24"/>
      <c r="C2031" s="23"/>
      <c r="D2031" s="42"/>
      <c r="E2031" s="23"/>
      <c r="AB2031" s="99"/>
      <c r="AC2031" s="99"/>
      <c r="AD2031" s="99"/>
      <c r="AE2031" s="99"/>
      <c r="AF2031" s="99"/>
      <c r="AG2031" s="99"/>
      <c r="AH2031" s="99"/>
      <c r="AI2031" s="99"/>
      <c r="AJ2031" s="99"/>
      <c r="AK2031" s="99"/>
      <c r="AL2031" s="99"/>
      <c r="AM2031" s="99"/>
      <c r="AN2031" s="99"/>
      <c r="AO2031" s="99"/>
      <c r="AP2031" s="99"/>
      <c r="AQ2031" s="99"/>
      <c r="AR2031" s="99"/>
      <c r="AS2031" s="99"/>
      <c r="AT2031" s="99"/>
      <c r="AU2031" s="99"/>
      <c r="AV2031" s="99"/>
      <c r="AW2031" s="99"/>
      <c r="AX2031" s="99"/>
      <c r="AY2031" s="99"/>
      <c r="AZ2031" s="99"/>
      <c r="BA2031" s="99"/>
      <c r="BB2031" s="99"/>
      <c r="BC2031" s="99"/>
      <c r="BD2031" s="99"/>
      <c r="BE2031" s="99"/>
      <c r="BF2031" s="99"/>
    </row>
    <row r="2032" spans="1:58" x14ac:dyDescent="0.25">
      <c r="A2032" s="24"/>
      <c r="B2032" s="24"/>
      <c r="C2032" s="23"/>
      <c r="D2032" s="42"/>
      <c r="E2032" s="23"/>
      <c r="AB2032" s="99"/>
      <c r="AC2032" s="99"/>
      <c r="AD2032" s="99"/>
      <c r="AE2032" s="99"/>
      <c r="AF2032" s="99"/>
      <c r="AG2032" s="99"/>
      <c r="AH2032" s="99"/>
      <c r="AI2032" s="99"/>
      <c r="AJ2032" s="99"/>
      <c r="AK2032" s="99"/>
      <c r="AL2032" s="99"/>
      <c r="AM2032" s="99"/>
      <c r="AN2032" s="99"/>
      <c r="AO2032" s="99"/>
      <c r="AP2032" s="99"/>
      <c r="AQ2032" s="99"/>
      <c r="AR2032" s="99"/>
      <c r="AS2032" s="99"/>
      <c r="AT2032" s="99"/>
      <c r="AU2032" s="99"/>
      <c r="AV2032" s="99"/>
      <c r="AW2032" s="99"/>
      <c r="AX2032" s="99"/>
      <c r="AY2032" s="99"/>
      <c r="AZ2032" s="99"/>
      <c r="BA2032" s="99"/>
      <c r="BB2032" s="99"/>
      <c r="BC2032" s="99"/>
      <c r="BD2032" s="99"/>
      <c r="BE2032" s="99"/>
      <c r="BF2032" s="99"/>
    </row>
    <row r="2033" spans="1:58" x14ac:dyDescent="0.25">
      <c r="A2033" s="24"/>
      <c r="B2033" s="24"/>
      <c r="C2033" s="23"/>
      <c r="D2033" s="42"/>
      <c r="E2033" s="23"/>
      <c r="AB2033" s="99"/>
      <c r="AC2033" s="99"/>
      <c r="AD2033" s="99"/>
      <c r="AE2033" s="99"/>
      <c r="AF2033" s="99"/>
      <c r="AG2033" s="99"/>
      <c r="AH2033" s="99"/>
      <c r="AI2033" s="99"/>
      <c r="AJ2033" s="99"/>
      <c r="AK2033" s="99"/>
      <c r="AL2033" s="99"/>
      <c r="AM2033" s="99"/>
      <c r="AN2033" s="99"/>
      <c r="AO2033" s="99"/>
      <c r="AP2033" s="99"/>
      <c r="AQ2033" s="99"/>
      <c r="AR2033" s="99"/>
      <c r="AS2033" s="99"/>
      <c r="AT2033" s="99"/>
      <c r="AU2033" s="99"/>
      <c r="AV2033" s="99"/>
      <c r="AW2033" s="99"/>
      <c r="AX2033" s="99"/>
      <c r="AY2033" s="99"/>
      <c r="AZ2033" s="99"/>
      <c r="BA2033" s="99"/>
      <c r="BB2033" s="99"/>
      <c r="BC2033" s="99"/>
      <c r="BD2033" s="99"/>
      <c r="BE2033" s="99"/>
      <c r="BF2033" s="99"/>
    </row>
    <row r="2034" spans="1:58" x14ac:dyDescent="0.25">
      <c r="A2034" s="24"/>
      <c r="B2034" s="24"/>
      <c r="C2034" s="23"/>
      <c r="D2034" s="42"/>
      <c r="E2034" s="23"/>
      <c r="AB2034" s="99"/>
      <c r="AC2034" s="99"/>
      <c r="AD2034" s="99"/>
      <c r="AE2034" s="99"/>
      <c r="AF2034" s="99"/>
      <c r="AG2034" s="99"/>
      <c r="AH2034" s="99"/>
      <c r="AI2034" s="99"/>
      <c r="AJ2034" s="99"/>
      <c r="AK2034" s="99"/>
      <c r="AL2034" s="99"/>
      <c r="AM2034" s="99"/>
      <c r="AN2034" s="99"/>
      <c r="AO2034" s="99"/>
      <c r="AP2034" s="99"/>
      <c r="AQ2034" s="99"/>
      <c r="AR2034" s="99"/>
      <c r="AS2034" s="99"/>
      <c r="AT2034" s="99"/>
      <c r="AU2034" s="99"/>
      <c r="AV2034" s="99"/>
      <c r="AW2034" s="99"/>
      <c r="AX2034" s="99"/>
      <c r="AY2034" s="99"/>
      <c r="AZ2034" s="99"/>
      <c r="BA2034" s="99"/>
      <c r="BB2034" s="99"/>
      <c r="BC2034" s="99"/>
      <c r="BD2034" s="99"/>
      <c r="BE2034" s="99"/>
      <c r="BF2034" s="99"/>
    </row>
    <row r="2035" spans="1:58" x14ac:dyDescent="0.25">
      <c r="A2035" s="24"/>
      <c r="B2035" s="24"/>
      <c r="C2035" s="23"/>
      <c r="D2035" s="42"/>
      <c r="E2035" s="23"/>
      <c r="AB2035" s="99"/>
      <c r="AC2035" s="99"/>
      <c r="AD2035" s="99"/>
      <c r="AE2035" s="99"/>
      <c r="AF2035" s="99"/>
      <c r="AG2035" s="99"/>
      <c r="AH2035" s="99"/>
      <c r="AI2035" s="99"/>
      <c r="AJ2035" s="99"/>
      <c r="AK2035" s="99"/>
      <c r="AL2035" s="99"/>
      <c r="AM2035" s="99"/>
      <c r="AN2035" s="99"/>
      <c r="AO2035" s="99"/>
      <c r="AP2035" s="99"/>
      <c r="AQ2035" s="99"/>
      <c r="AR2035" s="99"/>
      <c r="AS2035" s="99"/>
      <c r="AT2035" s="99"/>
      <c r="AU2035" s="99"/>
      <c r="AV2035" s="99"/>
      <c r="AW2035" s="99"/>
      <c r="AX2035" s="99"/>
      <c r="AY2035" s="99"/>
      <c r="AZ2035" s="99"/>
      <c r="BA2035" s="99"/>
      <c r="BB2035" s="99"/>
      <c r="BC2035" s="99"/>
      <c r="BD2035" s="99"/>
      <c r="BE2035" s="99"/>
      <c r="BF2035" s="99"/>
    </row>
    <row r="2036" spans="1:58" x14ac:dyDescent="0.25">
      <c r="A2036" s="24"/>
      <c r="B2036" s="24"/>
      <c r="C2036" s="23"/>
      <c r="D2036" s="42"/>
      <c r="E2036" s="23"/>
      <c r="AB2036" s="99"/>
      <c r="AC2036" s="99"/>
      <c r="AD2036" s="99"/>
      <c r="AE2036" s="99"/>
      <c r="AF2036" s="99"/>
      <c r="AG2036" s="99"/>
      <c r="AH2036" s="99"/>
      <c r="AI2036" s="99"/>
      <c r="AJ2036" s="99"/>
      <c r="AK2036" s="99"/>
      <c r="AL2036" s="99"/>
      <c r="AM2036" s="99"/>
      <c r="AN2036" s="99"/>
      <c r="AO2036" s="99"/>
      <c r="AP2036" s="99"/>
      <c r="AQ2036" s="99"/>
      <c r="AR2036" s="99"/>
      <c r="AS2036" s="99"/>
      <c r="AT2036" s="99"/>
      <c r="AU2036" s="99"/>
      <c r="AV2036" s="99"/>
      <c r="AW2036" s="99"/>
      <c r="AX2036" s="99"/>
      <c r="AY2036" s="99"/>
      <c r="AZ2036" s="99"/>
      <c r="BA2036" s="99"/>
      <c r="BB2036" s="99"/>
      <c r="BC2036" s="99"/>
      <c r="BD2036" s="99"/>
      <c r="BE2036" s="99"/>
      <c r="BF2036" s="99"/>
    </row>
    <row r="2037" spans="1:58" x14ac:dyDescent="0.25">
      <c r="A2037" s="24"/>
      <c r="B2037" s="24"/>
      <c r="C2037" s="23"/>
      <c r="D2037" s="42"/>
      <c r="E2037" s="23"/>
      <c r="AB2037" s="99"/>
      <c r="AC2037" s="99"/>
      <c r="AD2037" s="99"/>
      <c r="AE2037" s="99"/>
      <c r="AF2037" s="99"/>
      <c r="AG2037" s="99"/>
      <c r="AH2037" s="99"/>
      <c r="AI2037" s="99"/>
      <c r="AJ2037" s="99"/>
      <c r="AK2037" s="99"/>
      <c r="AL2037" s="99"/>
      <c r="AM2037" s="99"/>
      <c r="AN2037" s="99"/>
      <c r="AO2037" s="99"/>
      <c r="AP2037" s="99"/>
      <c r="AQ2037" s="99"/>
      <c r="AR2037" s="99"/>
      <c r="AS2037" s="99"/>
      <c r="AT2037" s="99"/>
      <c r="AU2037" s="99"/>
      <c r="AV2037" s="99"/>
      <c r="AW2037" s="99"/>
      <c r="AX2037" s="99"/>
      <c r="AY2037" s="99"/>
      <c r="AZ2037" s="99"/>
      <c r="BA2037" s="99"/>
      <c r="BB2037" s="99"/>
      <c r="BC2037" s="99"/>
      <c r="BD2037" s="99"/>
      <c r="BE2037" s="99"/>
      <c r="BF2037" s="99"/>
    </row>
    <row r="2038" spans="1:58" x14ac:dyDescent="0.25">
      <c r="A2038" s="24"/>
      <c r="B2038" s="24"/>
      <c r="C2038" s="23"/>
      <c r="D2038" s="42"/>
      <c r="E2038" s="23"/>
      <c r="AB2038" s="99"/>
      <c r="AC2038" s="99"/>
      <c r="AD2038" s="99"/>
      <c r="AE2038" s="99"/>
      <c r="AF2038" s="99"/>
      <c r="AG2038" s="99"/>
      <c r="AH2038" s="99"/>
      <c r="AI2038" s="99"/>
      <c r="AJ2038" s="99"/>
      <c r="AK2038" s="99"/>
      <c r="AL2038" s="99"/>
      <c r="AM2038" s="99"/>
      <c r="AN2038" s="99"/>
      <c r="AO2038" s="99"/>
      <c r="AP2038" s="99"/>
      <c r="AQ2038" s="99"/>
      <c r="AR2038" s="99"/>
      <c r="AS2038" s="99"/>
      <c r="AT2038" s="99"/>
      <c r="AU2038" s="99"/>
      <c r="AV2038" s="99"/>
      <c r="AW2038" s="99"/>
      <c r="AX2038" s="99"/>
      <c r="AY2038" s="99"/>
      <c r="AZ2038" s="99"/>
      <c r="BA2038" s="99"/>
      <c r="BB2038" s="99"/>
      <c r="BC2038" s="99"/>
      <c r="BD2038" s="99"/>
      <c r="BE2038" s="99"/>
      <c r="BF2038" s="99"/>
    </row>
    <row r="2039" spans="1:58" x14ac:dyDescent="0.25">
      <c r="A2039" s="24"/>
      <c r="B2039" s="24"/>
      <c r="C2039" s="23"/>
      <c r="D2039" s="42"/>
      <c r="E2039" s="23"/>
      <c r="AB2039" s="99"/>
      <c r="AC2039" s="99"/>
      <c r="AD2039" s="99"/>
      <c r="AE2039" s="99"/>
      <c r="AF2039" s="99"/>
      <c r="AG2039" s="99"/>
      <c r="AH2039" s="99"/>
      <c r="AI2039" s="99"/>
      <c r="AJ2039" s="99"/>
      <c r="AK2039" s="99"/>
      <c r="AL2039" s="99"/>
      <c r="AM2039" s="99"/>
      <c r="AN2039" s="99"/>
      <c r="AO2039" s="99"/>
      <c r="AP2039" s="99"/>
      <c r="AQ2039" s="99"/>
      <c r="AR2039" s="99"/>
      <c r="AS2039" s="99"/>
      <c r="AT2039" s="99"/>
      <c r="AU2039" s="99"/>
      <c r="AV2039" s="99"/>
      <c r="AW2039" s="99"/>
      <c r="AX2039" s="99"/>
      <c r="AY2039" s="99"/>
      <c r="AZ2039" s="99"/>
      <c r="BA2039" s="99"/>
      <c r="BB2039" s="99"/>
      <c r="BC2039" s="99"/>
      <c r="BD2039" s="99"/>
      <c r="BE2039" s="99"/>
      <c r="BF2039" s="99"/>
    </row>
    <row r="2040" spans="1:58" x14ac:dyDescent="0.25">
      <c r="A2040" s="24"/>
      <c r="B2040" s="24"/>
      <c r="C2040" s="23"/>
      <c r="D2040" s="42"/>
      <c r="E2040" s="23"/>
      <c r="AB2040" s="99"/>
      <c r="AC2040" s="99"/>
      <c r="AD2040" s="99"/>
      <c r="AE2040" s="99"/>
      <c r="AF2040" s="99"/>
      <c r="AG2040" s="99"/>
      <c r="AH2040" s="99"/>
      <c r="AI2040" s="99"/>
      <c r="AJ2040" s="99"/>
      <c r="AK2040" s="99"/>
      <c r="AL2040" s="99"/>
      <c r="AM2040" s="99"/>
      <c r="AN2040" s="99"/>
      <c r="AO2040" s="99"/>
      <c r="AP2040" s="99"/>
      <c r="AQ2040" s="99"/>
      <c r="AR2040" s="99"/>
      <c r="AS2040" s="99"/>
      <c r="AT2040" s="99"/>
      <c r="AU2040" s="99"/>
      <c r="AV2040" s="99"/>
      <c r="AW2040" s="99"/>
      <c r="AX2040" s="99"/>
      <c r="AY2040" s="99"/>
      <c r="AZ2040" s="99"/>
      <c r="BA2040" s="99"/>
      <c r="BB2040" s="99"/>
      <c r="BC2040" s="99"/>
      <c r="BD2040" s="99"/>
      <c r="BE2040" s="99"/>
      <c r="BF2040" s="99"/>
    </row>
    <row r="2041" spans="1:58" x14ac:dyDescent="0.25">
      <c r="A2041" s="24"/>
      <c r="B2041" s="24"/>
      <c r="C2041" s="23"/>
      <c r="D2041" s="42"/>
      <c r="E2041" s="23"/>
      <c r="AB2041" s="99"/>
      <c r="AC2041" s="99"/>
      <c r="AD2041" s="99"/>
      <c r="AE2041" s="99"/>
      <c r="AF2041" s="99"/>
      <c r="AG2041" s="99"/>
      <c r="AH2041" s="99"/>
      <c r="AI2041" s="99"/>
      <c r="AJ2041" s="99"/>
      <c r="AK2041" s="99"/>
      <c r="AL2041" s="99"/>
      <c r="AM2041" s="99"/>
      <c r="AN2041" s="99"/>
      <c r="AO2041" s="99"/>
      <c r="AP2041" s="99"/>
      <c r="AQ2041" s="99"/>
      <c r="AR2041" s="99"/>
      <c r="AS2041" s="99"/>
      <c r="AT2041" s="99"/>
      <c r="AU2041" s="99"/>
      <c r="AV2041" s="99"/>
      <c r="AW2041" s="99"/>
      <c r="AX2041" s="99"/>
      <c r="AY2041" s="99"/>
      <c r="AZ2041" s="99"/>
      <c r="BA2041" s="99"/>
      <c r="BB2041" s="99"/>
      <c r="BC2041" s="99"/>
      <c r="BD2041" s="99"/>
      <c r="BE2041" s="99"/>
      <c r="BF2041" s="99"/>
    </row>
    <row r="2042" spans="1:58" x14ac:dyDescent="0.25">
      <c r="A2042" s="24"/>
      <c r="B2042" s="24"/>
      <c r="C2042" s="23"/>
      <c r="D2042" s="42"/>
      <c r="E2042" s="23"/>
      <c r="AB2042" s="99"/>
      <c r="AC2042" s="99"/>
      <c r="AD2042" s="99"/>
      <c r="AE2042" s="99"/>
      <c r="AF2042" s="99"/>
      <c r="AG2042" s="99"/>
      <c r="AH2042" s="99"/>
      <c r="AI2042" s="99"/>
      <c r="AJ2042" s="99"/>
      <c r="AK2042" s="99"/>
      <c r="AL2042" s="99"/>
      <c r="AM2042" s="99"/>
      <c r="AN2042" s="99"/>
      <c r="AO2042" s="99"/>
      <c r="AP2042" s="99"/>
      <c r="AQ2042" s="99"/>
      <c r="AR2042" s="99"/>
      <c r="AS2042" s="99"/>
      <c r="AT2042" s="99"/>
      <c r="AU2042" s="99"/>
      <c r="AV2042" s="99"/>
      <c r="AW2042" s="99"/>
      <c r="AX2042" s="99"/>
      <c r="AY2042" s="99"/>
      <c r="AZ2042" s="99"/>
      <c r="BA2042" s="99"/>
      <c r="BB2042" s="99"/>
      <c r="BC2042" s="99"/>
      <c r="BD2042" s="99"/>
      <c r="BE2042" s="99"/>
      <c r="BF2042" s="99"/>
    </row>
    <row r="2043" spans="1:58" x14ac:dyDescent="0.25">
      <c r="A2043" s="24"/>
      <c r="B2043" s="24"/>
      <c r="C2043" s="23"/>
      <c r="D2043" s="42"/>
      <c r="E2043" s="23"/>
      <c r="AB2043" s="99"/>
      <c r="AC2043" s="99"/>
      <c r="AD2043" s="99"/>
      <c r="AE2043" s="99"/>
      <c r="AF2043" s="99"/>
      <c r="AG2043" s="99"/>
      <c r="AH2043" s="99"/>
      <c r="AI2043" s="99"/>
      <c r="AJ2043" s="99"/>
      <c r="AK2043" s="99"/>
      <c r="AL2043" s="99"/>
      <c r="AM2043" s="99"/>
      <c r="AN2043" s="99"/>
      <c r="AO2043" s="99"/>
      <c r="AP2043" s="99"/>
      <c r="AQ2043" s="99"/>
      <c r="AR2043" s="99"/>
      <c r="AS2043" s="99"/>
      <c r="AT2043" s="99"/>
      <c r="AU2043" s="99"/>
      <c r="AV2043" s="99"/>
      <c r="AW2043" s="99"/>
      <c r="AX2043" s="99"/>
      <c r="AY2043" s="99"/>
      <c r="AZ2043" s="99"/>
      <c r="BA2043" s="99"/>
      <c r="BB2043" s="99"/>
      <c r="BC2043" s="99"/>
      <c r="BD2043" s="99"/>
      <c r="BE2043" s="99"/>
      <c r="BF2043" s="99"/>
    </row>
    <row r="2044" spans="1:58" x14ac:dyDescent="0.25">
      <c r="A2044" s="24"/>
      <c r="B2044" s="24"/>
      <c r="C2044" s="23"/>
      <c r="D2044" s="42"/>
      <c r="E2044" s="23"/>
      <c r="AB2044" s="99"/>
      <c r="AC2044" s="99"/>
      <c r="AD2044" s="99"/>
      <c r="AE2044" s="99"/>
      <c r="AF2044" s="99"/>
      <c r="AG2044" s="99"/>
      <c r="AH2044" s="99"/>
      <c r="AI2044" s="99"/>
      <c r="AJ2044" s="99"/>
      <c r="AK2044" s="99"/>
      <c r="AL2044" s="99"/>
      <c r="AM2044" s="99"/>
      <c r="AN2044" s="99"/>
      <c r="AO2044" s="99"/>
      <c r="AP2044" s="99"/>
      <c r="AQ2044" s="99"/>
      <c r="AR2044" s="99"/>
      <c r="AS2044" s="99"/>
      <c r="AT2044" s="99"/>
      <c r="AU2044" s="99"/>
      <c r="AV2044" s="99"/>
      <c r="AW2044" s="99"/>
      <c r="AX2044" s="99"/>
      <c r="AY2044" s="99"/>
      <c r="AZ2044" s="99"/>
      <c r="BA2044" s="99"/>
      <c r="BB2044" s="99"/>
      <c r="BC2044" s="99"/>
      <c r="BD2044" s="99"/>
      <c r="BE2044" s="99"/>
      <c r="BF2044" s="99"/>
    </row>
    <row r="2045" spans="1:58" x14ac:dyDescent="0.25">
      <c r="A2045" s="24"/>
      <c r="B2045" s="24"/>
      <c r="C2045" s="23"/>
      <c r="D2045" s="42"/>
      <c r="E2045" s="23"/>
      <c r="AB2045" s="99"/>
      <c r="AC2045" s="99"/>
      <c r="AD2045" s="99"/>
      <c r="AE2045" s="99"/>
      <c r="AF2045" s="99"/>
      <c r="AG2045" s="99"/>
      <c r="AH2045" s="99"/>
      <c r="AI2045" s="99"/>
      <c r="AJ2045" s="99"/>
      <c r="AK2045" s="99"/>
      <c r="AL2045" s="99"/>
      <c r="AM2045" s="99"/>
      <c r="AN2045" s="99"/>
      <c r="AO2045" s="99"/>
      <c r="AP2045" s="99"/>
      <c r="AQ2045" s="99"/>
      <c r="AR2045" s="99"/>
      <c r="AS2045" s="99"/>
      <c r="AT2045" s="99"/>
      <c r="AU2045" s="99"/>
      <c r="AV2045" s="99"/>
      <c r="AW2045" s="99"/>
      <c r="AX2045" s="99"/>
      <c r="AY2045" s="99"/>
      <c r="AZ2045" s="99"/>
      <c r="BA2045" s="99"/>
      <c r="BB2045" s="99"/>
      <c r="BC2045" s="99"/>
      <c r="BD2045" s="99"/>
      <c r="BE2045" s="99"/>
      <c r="BF2045" s="99"/>
    </row>
    <row r="2046" spans="1:58" x14ac:dyDescent="0.25">
      <c r="A2046" s="24"/>
      <c r="B2046" s="24"/>
      <c r="C2046" s="23"/>
      <c r="D2046" s="42"/>
      <c r="E2046" s="23"/>
      <c r="AB2046" s="99"/>
      <c r="AC2046" s="99"/>
      <c r="AD2046" s="99"/>
      <c r="AE2046" s="99"/>
      <c r="AF2046" s="99"/>
      <c r="AG2046" s="99"/>
      <c r="AH2046" s="99"/>
      <c r="AI2046" s="99"/>
      <c r="AJ2046" s="99"/>
      <c r="AK2046" s="99"/>
      <c r="AL2046" s="99"/>
      <c r="AM2046" s="99"/>
      <c r="AN2046" s="99"/>
      <c r="AO2046" s="99"/>
      <c r="AP2046" s="99"/>
      <c r="AQ2046" s="99"/>
      <c r="AR2046" s="99"/>
      <c r="AS2046" s="99"/>
      <c r="AT2046" s="99"/>
      <c r="AU2046" s="99"/>
      <c r="AV2046" s="99"/>
      <c r="AW2046" s="99"/>
      <c r="AX2046" s="99"/>
      <c r="AY2046" s="99"/>
      <c r="AZ2046" s="99"/>
      <c r="BA2046" s="99"/>
      <c r="BB2046" s="99"/>
      <c r="BC2046" s="99"/>
      <c r="BD2046" s="99"/>
      <c r="BE2046" s="99"/>
      <c r="BF2046" s="99"/>
    </row>
    <row r="2047" spans="1:58" x14ac:dyDescent="0.25">
      <c r="A2047" s="24"/>
      <c r="B2047" s="24"/>
      <c r="C2047" s="23"/>
      <c r="D2047" s="42"/>
      <c r="E2047" s="23"/>
      <c r="AB2047" s="99"/>
      <c r="AC2047" s="99"/>
      <c r="AD2047" s="99"/>
      <c r="AE2047" s="99"/>
      <c r="AF2047" s="99"/>
      <c r="AG2047" s="99"/>
      <c r="AH2047" s="99"/>
      <c r="AI2047" s="99"/>
      <c r="AJ2047" s="99"/>
      <c r="AK2047" s="99"/>
      <c r="AL2047" s="99"/>
      <c r="AM2047" s="99"/>
      <c r="AN2047" s="99"/>
      <c r="AO2047" s="99"/>
      <c r="AP2047" s="99"/>
      <c r="AQ2047" s="99"/>
      <c r="AR2047" s="99"/>
      <c r="AS2047" s="99"/>
      <c r="AT2047" s="99"/>
      <c r="AU2047" s="99"/>
      <c r="AV2047" s="99"/>
      <c r="AW2047" s="99"/>
      <c r="AX2047" s="99"/>
      <c r="AY2047" s="99"/>
      <c r="AZ2047" s="99"/>
      <c r="BA2047" s="99"/>
      <c r="BB2047" s="99"/>
      <c r="BC2047" s="99"/>
      <c r="BD2047" s="99"/>
      <c r="BE2047" s="99"/>
      <c r="BF2047" s="99"/>
    </row>
    <row r="2048" spans="1:58" x14ac:dyDescent="0.25">
      <c r="A2048" s="24"/>
      <c r="B2048" s="24"/>
      <c r="C2048" s="23"/>
      <c r="D2048" s="42"/>
      <c r="E2048" s="23"/>
      <c r="AB2048" s="99"/>
      <c r="AC2048" s="99"/>
      <c r="AD2048" s="99"/>
      <c r="AE2048" s="99"/>
      <c r="AF2048" s="99"/>
      <c r="AG2048" s="99"/>
      <c r="AH2048" s="99"/>
      <c r="AI2048" s="99"/>
      <c r="AJ2048" s="99"/>
      <c r="AK2048" s="99"/>
      <c r="AL2048" s="99"/>
      <c r="AM2048" s="99"/>
      <c r="AN2048" s="99"/>
      <c r="AO2048" s="99"/>
      <c r="AP2048" s="99"/>
      <c r="AQ2048" s="99"/>
      <c r="AR2048" s="99"/>
      <c r="AS2048" s="99"/>
      <c r="AT2048" s="99"/>
      <c r="AU2048" s="99"/>
      <c r="AV2048" s="99"/>
      <c r="AW2048" s="99"/>
      <c r="AX2048" s="99"/>
      <c r="AY2048" s="99"/>
      <c r="AZ2048" s="99"/>
      <c r="BA2048" s="99"/>
      <c r="BB2048" s="99"/>
      <c r="BC2048" s="99"/>
      <c r="BD2048" s="99"/>
      <c r="BE2048" s="99"/>
      <c r="BF2048" s="99"/>
    </row>
    <row r="2049" spans="1:58" x14ac:dyDescent="0.25">
      <c r="A2049" s="24"/>
      <c r="B2049" s="24"/>
      <c r="C2049" s="23"/>
      <c r="D2049" s="42"/>
      <c r="E2049" s="23"/>
      <c r="AB2049" s="99"/>
      <c r="AC2049" s="99"/>
      <c r="AD2049" s="99"/>
      <c r="AE2049" s="99"/>
      <c r="AF2049" s="99"/>
      <c r="AG2049" s="99"/>
      <c r="AH2049" s="99"/>
      <c r="AI2049" s="99"/>
      <c r="AJ2049" s="99"/>
      <c r="AK2049" s="99"/>
      <c r="AL2049" s="99"/>
      <c r="AM2049" s="99"/>
      <c r="AN2049" s="99"/>
      <c r="AO2049" s="99"/>
      <c r="AP2049" s="99"/>
      <c r="AQ2049" s="99"/>
      <c r="AR2049" s="99"/>
      <c r="AS2049" s="99"/>
      <c r="AT2049" s="99"/>
      <c r="AU2049" s="99"/>
      <c r="AV2049" s="99"/>
      <c r="AW2049" s="99"/>
      <c r="AX2049" s="99"/>
      <c r="AY2049" s="99"/>
      <c r="AZ2049" s="99"/>
      <c r="BA2049" s="99"/>
      <c r="BB2049" s="99"/>
      <c r="BC2049" s="99"/>
      <c r="BD2049" s="99"/>
      <c r="BE2049" s="99"/>
      <c r="BF2049" s="99"/>
    </row>
    <row r="2050" spans="1:58" x14ac:dyDescent="0.25">
      <c r="A2050" s="24"/>
      <c r="B2050" s="24"/>
      <c r="C2050" s="23"/>
      <c r="D2050" s="42"/>
      <c r="E2050" s="23"/>
      <c r="AB2050" s="99"/>
      <c r="AC2050" s="99"/>
      <c r="AD2050" s="99"/>
      <c r="AE2050" s="99"/>
      <c r="AF2050" s="99"/>
      <c r="AG2050" s="99"/>
      <c r="AH2050" s="99"/>
      <c r="AI2050" s="99"/>
      <c r="AJ2050" s="99"/>
      <c r="AK2050" s="99"/>
      <c r="AL2050" s="99"/>
      <c r="AM2050" s="99"/>
      <c r="AN2050" s="99"/>
      <c r="AO2050" s="99"/>
      <c r="AP2050" s="99"/>
      <c r="AQ2050" s="99"/>
      <c r="AR2050" s="99"/>
      <c r="AS2050" s="99"/>
      <c r="AT2050" s="99"/>
      <c r="AU2050" s="99"/>
      <c r="AV2050" s="99"/>
      <c r="AW2050" s="99"/>
      <c r="AX2050" s="99"/>
      <c r="AY2050" s="99"/>
      <c r="AZ2050" s="99"/>
      <c r="BA2050" s="99"/>
      <c r="BB2050" s="99"/>
      <c r="BC2050" s="99"/>
      <c r="BD2050" s="99"/>
      <c r="BE2050" s="99"/>
      <c r="BF2050" s="99"/>
    </row>
    <row r="2051" spans="1:58" x14ac:dyDescent="0.25">
      <c r="A2051" s="24"/>
      <c r="B2051" s="24"/>
      <c r="C2051" s="23"/>
      <c r="D2051" s="42"/>
      <c r="E2051" s="23"/>
      <c r="AB2051" s="99"/>
      <c r="AC2051" s="99"/>
      <c r="AD2051" s="99"/>
      <c r="AE2051" s="99"/>
      <c r="AF2051" s="99"/>
      <c r="AG2051" s="99"/>
      <c r="AH2051" s="99"/>
      <c r="AI2051" s="99"/>
      <c r="AJ2051" s="99"/>
      <c r="AK2051" s="99"/>
      <c r="AL2051" s="99"/>
      <c r="AM2051" s="99"/>
      <c r="AN2051" s="99"/>
      <c r="AO2051" s="99"/>
      <c r="AP2051" s="99"/>
      <c r="AQ2051" s="99"/>
      <c r="AR2051" s="99"/>
      <c r="AS2051" s="99"/>
      <c r="AT2051" s="99"/>
      <c r="AU2051" s="99"/>
      <c r="AV2051" s="99"/>
      <c r="AW2051" s="99"/>
      <c r="AX2051" s="99"/>
      <c r="AY2051" s="99"/>
      <c r="AZ2051" s="99"/>
      <c r="BA2051" s="99"/>
      <c r="BB2051" s="99"/>
      <c r="BC2051" s="99"/>
      <c r="BD2051" s="99"/>
      <c r="BE2051" s="99"/>
      <c r="BF2051" s="99"/>
    </row>
    <row r="2052" spans="1:58" x14ac:dyDescent="0.25">
      <c r="A2052" s="24"/>
      <c r="B2052" s="24"/>
      <c r="C2052" s="23"/>
      <c r="D2052" s="42"/>
      <c r="E2052" s="23"/>
      <c r="AB2052" s="99"/>
      <c r="AC2052" s="99"/>
      <c r="AD2052" s="99"/>
      <c r="AE2052" s="99"/>
      <c r="AF2052" s="99"/>
      <c r="AG2052" s="99"/>
      <c r="AH2052" s="99"/>
      <c r="AI2052" s="99"/>
      <c r="AJ2052" s="99"/>
      <c r="AK2052" s="99"/>
      <c r="AL2052" s="99"/>
      <c r="AM2052" s="99"/>
      <c r="AN2052" s="99"/>
      <c r="AO2052" s="99"/>
      <c r="AP2052" s="99"/>
      <c r="AQ2052" s="99"/>
      <c r="AR2052" s="99"/>
      <c r="AS2052" s="99"/>
      <c r="AT2052" s="99"/>
      <c r="AU2052" s="99"/>
      <c r="AV2052" s="99"/>
      <c r="AW2052" s="99"/>
      <c r="AX2052" s="99"/>
      <c r="AY2052" s="99"/>
      <c r="AZ2052" s="99"/>
      <c r="BA2052" s="99"/>
      <c r="BB2052" s="99"/>
      <c r="BC2052" s="99"/>
      <c r="BD2052" s="99"/>
      <c r="BE2052" s="99"/>
      <c r="BF2052" s="99"/>
    </row>
    <row r="2053" spans="1:58" x14ac:dyDescent="0.25">
      <c r="A2053" s="24"/>
      <c r="B2053" s="24"/>
      <c r="C2053" s="23"/>
      <c r="D2053" s="42"/>
      <c r="E2053" s="23"/>
      <c r="AB2053" s="99"/>
      <c r="AC2053" s="99"/>
      <c r="AD2053" s="99"/>
      <c r="AE2053" s="99"/>
      <c r="AF2053" s="99"/>
      <c r="AG2053" s="99"/>
      <c r="AH2053" s="99"/>
      <c r="AI2053" s="99"/>
      <c r="AJ2053" s="99"/>
      <c r="AK2053" s="99"/>
      <c r="AL2053" s="99"/>
      <c r="AM2053" s="99"/>
      <c r="AN2053" s="99"/>
      <c r="AO2053" s="99"/>
      <c r="AP2053" s="99"/>
      <c r="AQ2053" s="99"/>
      <c r="AR2053" s="99"/>
      <c r="AS2053" s="99"/>
      <c r="AT2053" s="99"/>
      <c r="AU2053" s="99"/>
      <c r="AV2053" s="99"/>
      <c r="AW2053" s="99"/>
      <c r="AX2053" s="99"/>
      <c r="AY2053" s="99"/>
      <c r="AZ2053" s="99"/>
      <c r="BA2053" s="99"/>
      <c r="BB2053" s="99"/>
      <c r="BC2053" s="99"/>
      <c r="BD2053" s="99"/>
      <c r="BE2053" s="99"/>
      <c r="BF2053" s="99"/>
    </row>
    <row r="2054" spans="1:58" x14ac:dyDescent="0.25">
      <c r="A2054" s="24"/>
      <c r="B2054" s="24"/>
      <c r="C2054" s="23"/>
      <c r="D2054" s="42"/>
      <c r="E2054" s="23"/>
      <c r="AB2054" s="99"/>
      <c r="AC2054" s="99"/>
      <c r="AD2054" s="99"/>
      <c r="AE2054" s="99"/>
      <c r="AF2054" s="99"/>
      <c r="AG2054" s="99"/>
      <c r="AH2054" s="99"/>
      <c r="AI2054" s="99"/>
      <c r="AJ2054" s="99"/>
      <c r="AK2054" s="99"/>
      <c r="AL2054" s="99"/>
      <c r="AM2054" s="99"/>
      <c r="AN2054" s="99"/>
      <c r="AO2054" s="99"/>
      <c r="AP2054" s="99"/>
      <c r="AQ2054" s="99"/>
      <c r="AR2054" s="99"/>
      <c r="AS2054" s="99"/>
      <c r="AT2054" s="99"/>
      <c r="AU2054" s="99"/>
      <c r="AV2054" s="99"/>
      <c r="AW2054" s="99"/>
      <c r="AX2054" s="99"/>
      <c r="AY2054" s="99"/>
      <c r="AZ2054" s="99"/>
      <c r="BA2054" s="99"/>
      <c r="BB2054" s="99"/>
      <c r="BC2054" s="99"/>
      <c r="BD2054" s="99"/>
      <c r="BE2054" s="99"/>
      <c r="BF2054" s="99"/>
    </row>
    <row r="2055" spans="1:58" x14ac:dyDescent="0.25">
      <c r="A2055" s="24"/>
      <c r="B2055" s="24"/>
      <c r="C2055" s="23"/>
      <c r="D2055" s="42"/>
      <c r="E2055" s="23"/>
      <c r="AB2055" s="99"/>
      <c r="AC2055" s="99"/>
      <c r="AD2055" s="99"/>
      <c r="AE2055" s="99"/>
      <c r="AF2055" s="99"/>
      <c r="AG2055" s="99"/>
      <c r="AH2055" s="99"/>
      <c r="AI2055" s="99"/>
      <c r="AJ2055" s="99"/>
      <c r="AK2055" s="99"/>
      <c r="AL2055" s="99"/>
      <c r="AM2055" s="99"/>
      <c r="AN2055" s="99"/>
      <c r="AO2055" s="99"/>
      <c r="AP2055" s="99"/>
      <c r="AQ2055" s="99"/>
      <c r="AR2055" s="99"/>
      <c r="AS2055" s="99"/>
      <c r="AT2055" s="99"/>
      <c r="AU2055" s="99"/>
      <c r="AV2055" s="99"/>
      <c r="AW2055" s="99"/>
      <c r="AX2055" s="99"/>
      <c r="AY2055" s="99"/>
      <c r="AZ2055" s="99"/>
      <c r="BA2055" s="99"/>
      <c r="BB2055" s="99"/>
      <c r="BC2055" s="99"/>
      <c r="BD2055" s="99"/>
      <c r="BE2055" s="99"/>
      <c r="BF2055" s="99"/>
    </row>
    <row r="2056" spans="1:58" x14ac:dyDescent="0.25">
      <c r="A2056" s="24"/>
      <c r="B2056" s="24"/>
      <c r="C2056" s="23"/>
      <c r="D2056" s="42"/>
      <c r="E2056" s="23"/>
      <c r="AB2056" s="99"/>
      <c r="AC2056" s="99"/>
      <c r="AD2056" s="99"/>
      <c r="AE2056" s="99"/>
      <c r="AF2056" s="99"/>
      <c r="AG2056" s="99"/>
      <c r="AH2056" s="99"/>
      <c r="AI2056" s="99"/>
      <c r="AJ2056" s="99"/>
      <c r="AK2056" s="99"/>
      <c r="AL2056" s="99"/>
      <c r="AM2056" s="99"/>
      <c r="AN2056" s="99"/>
      <c r="AO2056" s="99"/>
      <c r="AP2056" s="99"/>
      <c r="AQ2056" s="99"/>
      <c r="AR2056" s="99"/>
      <c r="AS2056" s="99"/>
      <c r="AT2056" s="99"/>
      <c r="AU2056" s="99"/>
      <c r="AV2056" s="99"/>
      <c r="AW2056" s="99"/>
      <c r="AX2056" s="99"/>
      <c r="AY2056" s="99"/>
      <c r="AZ2056" s="99"/>
      <c r="BA2056" s="99"/>
      <c r="BB2056" s="99"/>
      <c r="BC2056" s="99"/>
      <c r="BD2056" s="99"/>
      <c r="BE2056" s="99"/>
      <c r="BF2056" s="99"/>
    </row>
    <row r="2057" spans="1:58" x14ac:dyDescent="0.25">
      <c r="A2057" s="24"/>
      <c r="B2057" s="24"/>
      <c r="C2057" s="23"/>
      <c r="D2057" s="42"/>
      <c r="E2057" s="23"/>
      <c r="AB2057" s="99"/>
      <c r="AC2057" s="99"/>
      <c r="AD2057" s="99"/>
      <c r="AE2057" s="99"/>
      <c r="AF2057" s="99"/>
      <c r="AG2057" s="99"/>
      <c r="AH2057" s="99"/>
      <c r="AI2057" s="99"/>
      <c r="AJ2057" s="99"/>
      <c r="AK2057" s="99"/>
      <c r="AL2057" s="99"/>
      <c r="AM2057" s="99"/>
      <c r="AN2057" s="99"/>
      <c r="AO2057" s="99"/>
      <c r="AP2057" s="99"/>
      <c r="AQ2057" s="99"/>
      <c r="AR2057" s="99"/>
      <c r="AS2057" s="99"/>
      <c r="AT2057" s="99"/>
      <c r="AU2057" s="99"/>
      <c r="AV2057" s="99"/>
      <c r="AW2057" s="99"/>
      <c r="AX2057" s="99"/>
      <c r="AY2057" s="99"/>
      <c r="AZ2057" s="99"/>
      <c r="BA2057" s="99"/>
      <c r="BB2057" s="99"/>
      <c r="BC2057" s="99"/>
      <c r="BD2057" s="99"/>
      <c r="BE2057" s="99"/>
      <c r="BF2057" s="99"/>
    </row>
    <row r="2058" spans="1:58" x14ac:dyDescent="0.25">
      <c r="A2058" s="24"/>
      <c r="B2058" s="24"/>
      <c r="C2058" s="23"/>
      <c r="D2058" s="42"/>
      <c r="E2058" s="23"/>
      <c r="AB2058" s="99"/>
      <c r="AC2058" s="99"/>
      <c r="AD2058" s="99"/>
      <c r="AE2058" s="99"/>
      <c r="AF2058" s="99"/>
      <c r="AG2058" s="99"/>
      <c r="AH2058" s="99"/>
      <c r="AI2058" s="99"/>
      <c r="AJ2058" s="99"/>
      <c r="AK2058" s="99"/>
      <c r="AL2058" s="99"/>
      <c r="AM2058" s="99"/>
      <c r="AN2058" s="99"/>
      <c r="AO2058" s="99"/>
      <c r="AP2058" s="99"/>
      <c r="AQ2058" s="99"/>
      <c r="AR2058" s="99"/>
      <c r="AS2058" s="99"/>
      <c r="AT2058" s="99"/>
      <c r="AU2058" s="99"/>
      <c r="AV2058" s="99"/>
      <c r="AW2058" s="99"/>
      <c r="AX2058" s="99"/>
      <c r="AY2058" s="99"/>
      <c r="AZ2058" s="99"/>
      <c r="BA2058" s="99"/>
      <c r="BB2058" s="99"/>
      <c r="BC2058" s="99"/>
      <c r="BD2058" s="99"/>
      <c r="BE2058" s="99"/>
      <c r="BF2058" s="99"/>
    </row>
    <row r="2059" spans="1:58" x14ac:dyDescent="0.25">
      <c r="A2059" s="24"/>
      <c r="B2059" s="24"/>
      <c r="C2059" s="23"/>
      <c r="D2059" s="42"/>
      <c r="E2059" s="23"/>
      <c r="AB2059" s="99"/>
      <c r="AC2059" s="99"/>
      <c r="AD2059" s="99"/>
      <c r="AE2059" s="99"/>
      <c r="AF2059" s="99"/>
      <c r="AG2059" s="99"/>
      <c r="AH2059" s="99"/>
      <c r="AI2059" s="99"/>
      <c r="AJ2059" s="99"/>
      <c r="AK2059" s="99"/>
      <c r="AL2059" s="99"/>
      <c r="AM2059" s="99"/>
      <c r="AN2059" s="99"/>
      <c r="AO2059" s="99"/>
      <c r="AP2059" s="99"/>
      <c r="AQ2059" s="99"/>
      <c r="AR2059" s="99"/>
      <c r="AS2059" s="99"/>
      <c r="AT2059" s="99"/>
      <c r="AU2059" s="99"/>
      <c r="AV2059" s="99"/>
      <c r="AW2059" s="99"/>
      <c r="AX2059" s="99"/>
      <c r="AY2059" s="99"/>
      <c r="AZ2059" s="99"/>
      <c r="BA2059" s="99"/>
      <c r="BB2059" s="99"/>
      <c r="BC2059" s="99"/>
      <c r="BD2059" s="99"/>
      <c r="BE2059" s="99"/>
      <c r="BF2059" s="99"/>
    </row>
    <row r="2060" spans="1:58" x14ac:dyDescent="0.25">
      <c r="A2060" s="24"/>
      <c r="B2060" s="24"/>
      <c r="C2060" s="23"/>
      <c r="D2060" s="42"/>
      <c r="E2060" s="23"/>
      <c r="AB2060" s="99"/>
      <c r="AC2060" s="99"/>
      <c r="AD2060" s="99"/>
      <c r="AE2060" s="99"/>
      <c r="AF2060" s="99"/>
      <c r="AG2060" s="99"/>
      <c r="AH2060" s="99"/>
      <c r="AI2060" s="99"/>
      <c r="AJ2060" s="99"/>
      <c r="AK2060" s="99"/>
      <c r="AL2060" s="99"/>
      <c r="AM2060" s="99"/>
      <c r="AN2060" s="99"/>
      <c r="AO2060" s="99"/>
      <c r="AP2060" s="99"/>
      <c r="AQ2060" s="99"/>
      <c r="AR2060" s="99"/>
      <c r="AS2060" s="99"/>
      <c r="AT2060" s="99"/>
      <c r="AU2060" s="99"/>
      <c r="AV2060" s="99"/>
      <c r="AW2060" s="99"/>
      <c r="AX2060" s="99"/>
      <c r="AY2060" s="99"/>
      <c r="AZ2060" s="99"/>
      <c r="BA2060" s="99"/>
      <c r="BB2060" s="99"/>
      <c r="BC2060" s="99"/>
      <c r="BD2060" s="99"/>
      <c r="BE2060" s="99"/>
      <c r="BF2060" s="99"/>
    </row>
    <row r="2061" spans="1:58" x14ac:dyDescent="0.25">
      <c r="A2061" s="24"/>
      <c r="B2061" s="24"/>
      <c r="C2061" s="23"/>
      <c r="D2061" s="42"/>
      <c r="E2061" s="23"/>
      <c r="AB2061" s="99"/>
      <c r="AC2061" s="99"/>
      <c r="AD2061" s="99"/>
      <c r="AE2061" s="99"/>
      <c r="AF2061" s="99"/>
      <c r="AG2061" s="99"/>
      <c r="AH2061" s="99"/>
      <c r="AI2061" s="99"/>
      <c r="AJ2061" s="99"/>
      <c r="AK2061" s="99"/>
      <c r="AL2061" s="99"/>
      <c r="AM2061" s="99"/>
      <c r="AN2061" s="99"/>
      <c r="AO2061" s="99"/>
      <c r="AP2061" s="99"/>
      <c r="AQ2061" s="99"/>
      <c r="AR2061" s="99"/>
      <c r="AS2061" s="99"/>
      <c r="AT2061" s="99"/>
      <c r="AU2061" s="99"/>
      <c r="AV2061" s="99"/>
      <c r="AW2061" s="99"/>
      <c r="AX2061" s="99"/>
      <c r="AY2061" s="99"/>
      <c r="AZ2061" s="99"/>
      <c r="BA2061" s="99"/>
      <c r="BB2061" s="99"/>
      <c r="BC2061" s="99"/>
      <c r="BD2061" s="99"/>
      <c r="BE2061" s="99"/>
      <c r="BF2061" s="99"/>
    </row>
    <row r="2062" spans="1:58" x14ac:dyDescent="0.25">
      <c r="A2062" s="24"/>
      <c r="B2062" s="24"/>
      <c r="C2062" s="23"/>
      <c r="D2062" s="42"/>
      <c r="E2062" s="23"/>
      <c r="AB2062" s="99"/>
      <c r="AC2062" s="99"/>
      <c r="AD2062" s="99"/>
      <c r="AE2062" s="99"/>
      <c r="AF2062" s="99"/>
      <c r="AG2062" s="99"/>
      <c r="AH2062" s="99"/>
      <c r="AI2062" s="99"/>
      <c r="AJ2062" s="99"/>
      <c r="AK2062" s="99"/>
      <c r="AL2062" s="99"/>
      <c r="AM2062" s="99"/>
      <c r="AN2062" s="99"/>
      <c r="AO2062" s="99"/>
      <c r="AP2062" s="99"/>
      <c r="AQ2062" s="99"/>
      <c r="AR2062" s="99"/>
      <c r="AS2062" s="99"/>
      <c r="AT2062" s="99"/>
      <c r="AU2062" s="99"/>
      <c r="AV2062" s="99"/>
      <c r="AW2062" s="99"/>
      <c r="AX2062" s="99"/>
      <c r="AY2062" s="99"/>
      <c r="AZ2062" s="99"/>
      <c r="BA2062" s="99"/>
      <c r="BB2062" s="99"/>
      <c r="BC2062" s="99"/>
      <c r="BD2062" s="99"/>
      <c r="BE2062" s="99"/>
      <c r="BF2062" s="99"/>
    </row>
    <row r="2063" spans="1:58" x14ac:dyDescent="0.25">
      <c r="A2063" s="24"/>
      <c r="B2063" s="24"/>
      <c r="C2063" s="23"/>
      <c r="D2063" s="42"/>
      <c r="E2063" s="23"/>
      <c r="AB2063" s="99"/>
      <c r="AC2063" s="99"/>
      <c r="AD2063" s="99"/>
      <c r="AE2063" s="99"/>
      <c r="AF2063" s="99"/>
      <c r="AG2063" s="99"/>
      <c r="AH2063" s="99"/>
      <c r="AI2063" s="99"/>
      <c r="AJ2063" s="99"/>
      <c r="AK2063" s="99"/>
      <c r="AL2063" s="99"/>
      <c r="AM2063" s="99"/>
      <c r="AN2063" s="99"/>
      <c r="AO2063" s="99"/>
      <c r="AP2063" s="99"/>
      <c r="AQ2063" s="99"/>
      <c r="AR2063" s="99"/>
      <c r="AS2063" s="99"/>
      <c r="AT2063" s="99"/>
      <c r="AU2063" s="99"/>
      <c r="AV2063" s="99"/>
      <c r="AW2063" s="99"/>
      <c r="AX2063" s="99"/>
      <c r="AY2063" s="99"/>
      <c r="AZ2063" s="99"/>
      <c r="BA2063" s="99"/>
      <c r="BB2063" s="99"/>
      <c r="BC2063" s="99"/>
      <c r="BD2063" s="99"/>
      <c r="BE2063" s="99"/>
      <c r="BF2063" s="99"/>
    </row>
    <row r="2064" spans="1:58" x14ac:dyDescent="0.25">
      <c r="A2064" s="24"/>
      <c r="B2064" s="24"/>
      <c r="C2064" s="23"/>
      <c r="D2064" s="42"/>
      <c r="E2064" s="23"/>
      <c r="AB2064" s="99"/>
      <c r="AC2064" s="99"/>
      <c r="AD2064" s="99"/>
      <c r="AE2064" s="99"/>
      <c r="AF2064" s="99"/>
      <c r="AG2064" s="99"/>
      <c r="AH2064" s="99"/>
      <c r="AI2064" s="99"/>
      <c r="AJ2064" s="99"/>
      <c r="AK2064" s="99"/>
      <c r="AL2064" s="99"/>
      <c r="AM2064" s="99"/>
      <c r="AN2064" s="99"/>
      <c r="AO2064" s="99"/>
      <c r="AP2064" s="99"/>
      <c r="AQ2064" s="99"/>
      <c r="AR2064" s="99"/>
      <c r="AS2064" s="99"/>
      <c r="AT2064" s="99"/>
      <c r="AU2064" s="99"/>
      <c r="AV2064" s="99"/>
      <c r="AW2064" s="99"/>
      <c r="AX2064" s="99"/>
      <c r="AY2064" s="99"/>
      <c r="AZ2064" s="99"/>
      <c r="BA2064" s="99"/>
      <c r="BB2064" s="99"/>
      <c r="BC2064" s="99"/>
      <c r="BD2064" s="99"/>
      <c r="BE2064" s="99"/>
      <c r="BF2064" s="99"/>
    </row>
    <row r="2065" spans="1:58" x14ac:dyDescent="0.25">
      <c r="A2065" s="24"/>
      <c r="B2065" s="24"/>
      <c r="C2065" s="23"/>
      <c r="D2065" s="42"/>
      <c r="E2065" s="23"/>
      <c r="AB2065" s="99"/>
      <c r="AC2065" s="99"/>
      <c r="AD2065" s="99"/>
      <c r="AE2065" s="99"/>
      <c r="AF2065" s="99"/>
      <c r="AG2065" s="99"/>
      <c r="AH2065" s="99"/>
      <c r="AI2065" s="99"/>
      <c r="AJ2065" s="99"/>
      <c r="AK2065" s="99"/>
      <c r="AL2065" s="99"/>
      <c r="AM2065" s="99"/>
      <c r="AN2065" s="99"/>
      <c r="AO2065" s="99"/>
      <c r="AP2065" s="99"/>
      <c r="AQ2065" s="99"/>
      <c r="AR2065" s="99"/>
      <c r="AS2065" s="99"/>
      <c r="AT2065" s="99"/>
      <c r="AU2065" s="99"/>
      <c r="AV2065" s="99"/>
      <c r="AW2065" s="99"/>
      <c r="AX2065" s="99"/>
      <c r="AY2065" s="99"/>
      <c r="AZ2065" s="99"/>
      <c r="BA2065" s="99"/>
      <c r="BB2065" s="99"/>
      <c r="BC2065" s="99"/>
      <c r="BD2065" s="99"/>
      <c r="BE2065" s="99"/>
      <c r="BF2065" s="99"/>
    </row>
    <row r="2066" spans="1:58" x14ac:dyDescent="0.25">
      <c r="A2066" s="24"/>
      <c r="B2066" s="24"/>
      <c r="C2066" s="23"/>
      <c r="D2066" s="42"/>
      <c r="E2066" s="23"/>
      <c r="AB2066" s="99"/>
      <c r="AC2066" s="99"/>
      <c r="AD2066" s="99"/>
      <c r="AE2066" s="99"/>
      <c r="AF2066" s="99"/>
      <c r="AG2066" s="99"/>
      <c r="AH2066" s="99"/>
      <c r="AI2066" s="99"/>
      <c r="AJ2066" s="99"/>
      <c r="AK2066" s="99"/>
      <c r="AL2066" s="99"/>
      <c r="AM2066" s="99"/>
      <c r="AN2066" s="99"/>
      <c r="AO2066" s="99"/>
      <c r="AP2066" s="99"/>
      <c r="AQ2066" s="99"/>
      <c r="AR2066" s="99"/>
      <c r="AS2066" s="99"/>
      <c r="AT2066" s="99"/>
      <c r="AU2066" s="99"/>
      <c r="AV2066" s="99"/>
      <c r="AW2066" s="99"/>
      <c r="AX2066" s="99"/>
      <c r="AY2066" s="99"/>
      <c r="AZ2066" s="99"/>
      <c r="BA2066" s="99"/>
      <c r="BB2066" s="99"/>
      <c r="BC2066" s="99"/>
      <c r="BD2066" s="99"/>
      <c r="BE2066" s="99"/>
      <c r="BF2066" s="99"/>
    </row>
    <row r="2067" spans="1:58" x14ac:dyDescent="0.25">
      <c r="A2067" s="24"/>
      <c r="B2067" s="24"/>
      <c r="C2067" s="23"/>
      <c r="D2067" s="42"/>
      <c r="E2067" s="23"/>
      <c r="AB2067" s="99"/>
      <c r="AC2067" s="99"/>
      <c r="AD2067" s="99"/>
      <c r="AE2067" s="99"/>
      <c r="AF2067" s="99"/>
      <c r="AG2067" s="99"/>
      <c r="AH2067" s="99"/>
      <c r="AI2067" s="99"/>
      <c r="AJ2067" s="99"/>
      <c r="AK2067" s="99"/>
      <c r="AL2067" s="99"/>
      <c r="AM2067" s="99"/>
      <c r="AN2067" s="99"/>
      <c r="AO2067" s="99"/>
      <c r="AP2067" s="99"/>
      <c r="AQ2067" s="99"/>
      <c r="AR2067" s="99"/>
      <c r="AS2067" s="99"/>
      <c r="AT2067" s="99"/>
      <c r="AU2067" s="99"/>
      <c r="AV2067" s="99"/>
      <c r="AW2067" s="99"/>
      <c r="AX2067" s="99"/>
      <c r="AY2067" s="99"/>
      <c r="AZ2067" s="99"/>
      <c r="BA2067" s="99"/>
      <c r="BB2067" s="99"/>
      <c r="BC2067" s="99"/>
      <c r="BD2067" s="99"/>
      <c r="BE2067" s="99"/>
      <c r="BF2067" s="99"/>
    </row>
    <row r="2068" spans="1:58" x14ac:dyDescent="0.25">
      <c r="A2068" s="24"/>
      <c r="B2068" s="24"/>
      <c r="C2068" s="23"/>
      <c r="D2068" s="42"/>
      <c r="E2068" s="23"/>
      <c r="AB2068" s="99"/>
      <c r="AC2068" s="99"/>
      <c r="AD2068" s="99"/>
      <c r="AE2068" s="99"/>
      <c r="AF2068" s="99"/>
      <c r="AG2068" s="99"/>
      <c r="AH2068" s="99"/>
      <c r="AI2068" s="99"/>
      <c r="AJ2068" s="99"/>
      <c r="AK2068" s="99"/>
      <c r="AL2068" s="99"/>
      <c r="AM2068" s="99"/>
      <c r="AN2068" s="99"/>
      <c r="AO2068" s="99"/>
      <c r="AP2068" s="99"/>
      <c r="AQ2068" s="99"/>
      <c r="AR2068" s="99"/>
      <c r="AS2068" s="99"/>
      <c r="AT2068" s="99"/>
      <c r="AU2068" s="99"/>
      <c r="AV2068" s="99"/>
      <c r="AW2068" s="99"/>
      <c r="AX2068" s="99"/>
      <c r="AY2068" s="99"/>
      <c r="AZ2068" s="99"/>
      <c r="BA2068" s="99"/>
      <c r="BB2068" s="99"/>
      <c r="BC2068" s="99"/>
      <c r="BD2068" s="99"/>
      <c r="BE2068" s="99"/>
      <c r="BF2068" s="99"/>
    </row>
    <row r="2069" spans="1:58" x14ac:dyDescent="0.25">
      <c r="C2069" s="23"/>
      <c r="AB2069" s="99"/>
      <c r="AC2069" s="99"/>
      <c r="AD2069" s="99"/>
      <c r="AE2069" s="99"/>
      <c r="AF2069" s="99"/>
      <c r="AG2069" s="99"/>
      <c r="AH2069" s="99"/>
      <c r="AI2069" s="99"/>
      <c r="AJ2069" s="99"/>
      <c r="AK2069" s="99"/>
      <c r="AL2069" s="99"/>
      <c r="AM2069" s="99"/>
      <c r="AN2069" s="99"/>
      <c r="AO2069" s="99"/>
      <c r="AP2069" s="99"/>
      <c r="AQ2069" s="99"/>
      <c r="AR2069" s="99"/>
      <c r="AS2069" s="99"/>
      <c r="AT2069" s="99"/>
      <c r="AU2069" s="99"/>
      <c r="AV2069" s="99"/>
      <c r="AW2069" s="99"/>
      <c r="AX2069" s="99"/>
      <c r="AY2069" s="99"/>
      <c r="AZ2069" s="99"/>
      <c r="BA2069" s="99"/>
      <c r="BB2069" s="99"/>
      <c r="BC2069" s="99"/>
      <c r="BD2069" s="99"/>
      <c r="BE2069" s="99"/>
      <c r="BF2069" s="99"/>
    </row>
    <row r="2070" spans="1:58" x14ac:dyDescent="0.25">
      <c r="C2070" s="23"/>
      <c r="AB2070" s="99"/>
      <c r="AC2070" s="99"/>
      <c r="AD2070" s="99"/>
      <c r="AE2070" s="99"/>
      <c r="AF2070" s="99"/>
      <c r="AG2070" s="99"/>
      <c r="AH2070" s="99"/>
      <c r="AI2070" s="99"/>
      <c r="AJ2070" s="99"/>
      <c r="AK2070" s="99"/>
      <c r="AL2070" s="99"/>
      <c r="AM2070" s="99"/>
      <c r="AN2070" s="99"/>
      <c r="AO2070" s="99"/>
      <c r="AP2070" s="99"/>
      <c r="AQ2070" s="99"/>
      <c r="AR2070" s="99"/>
      <c r="AS2070" s="99"/>
      <c r="AT2070" s="99"/>
      <c r="AU2070" s="99"/>
      <c r="AV2070" s="99"/>
      <c r="AW2070" s="99"/>
      <c r="AX2070" s="99"/>
      <c r="AY2070" s="99"/>
      <c r="AZ2070" s="99"/>
      <c r="BA2070" s="99"/>
      <c r="BB2070" s="99"/>
      <c r="BC2070" s="99"/>
      <c r="BD2070" s="99"/>
      <c r="BE2070" s="99"/>
      <c r="BF2070" s="99"/>
    </row>
    <row r="2071" spans="1:58" x14ac:dyDescent="0.25">
      <c r="C2071" s="23"/>
      <c r="AB2071" s="99"/>
      <c r="AC2071" s="99"/>
      <c r="AD2071" s="99"/>
      <c r="AE2071" s="99"/>
      <c r="AF2071" s="99"/>
      <c r="AG2071" s="99"/>
      <c r="AH2071" s="99"/>
      <c r="AI2071" s="99"/>
      <c r="AJ2071" s="99"/>
      <c r="AK2071" s="99"/>
      <c r="AL2071" s="99"/>
      <c r="AM2071" s="99"/>
      <c r="AN2071" s="99"/>
      <c r="AO2071" s="99"/>
      <c r="AP2071" s="99"/>
      <c r="AQ2071" s="99"/>
      <c r="AR2071" s="99"/>
      <c r="AS2071" s="99"/>
      <c r="AT2071" s="99"/>
      <c r="AU2071" s="99"/>
      <c r="AV2071" s="99"/>
      <c r="AW2071" s="99"/>
      <c r="AX2071" s="99"/>
      <c r="AY2071" s="99"/>
      <c r="AZ2071" s="99"/>
      <c r="BA2071" s="99"/>
      <c r="BB2071" s="99"/>
      <c r="BC2071" s="99"/>
      <c r="BD2071" s="99"/>
      <c r="BE2071" s="99"/>
      <c r="BF2071" s="99"/>
    </row>
    <row r="2072" spans="1:58" x14ac:dyDescent="0.25">
      <c r="AB2072" s="99"/>
      <c r="AC2072" s="99"/>
      <c r="AD2072" s="99"/>
      <c r="AE2072" s="99"/>
      <c r="AF2072" s="99"/>
      <c r="AG2072" s="99"/>
      <c r="AH2072" s="99"/>
      <c r="AI2072" s="99"/>
      <c r="AJ2072" s="99"/>
      <c r="AK2072" s="99"/>
      <c r="AL2072" s="99"/>
      <c r="AM2072" s="99"/>
      <c r="AN2072" s="99"/>
      <c r="AO2072" s="99"/>
      <c r="AP2072" s="99"/>
      <c r="AQ2072" s="99"/>
      <c r="AR2072" s="99"/>
      <c r="AS2072" s="99"/>
      <c r="AT2072" s="99"/>
      <c r="AU2072" s="99"/>
      <c r="AV2072" s="99"/>
      <c r="AW2072" s="99"/>
      <c r="AX2072" s="99"/>
      <c r="AY2072" s="99"/>
      <c r="AZ2072" s="99"/>
      <c r="BA2072" s="99"/>
      <c r="BB2072" s="99"/>
      <c r="BC2072" s="99"/>
      <c r="BD2072" s="99"/>
      <c r="BE2072" s="99"/>
      <c r="BF2072" s="99"/>
    </row>
    <row r="2073" spans="1:58" x14ac:dyDescent="0.25">
      <c r="AB2073" s="99"/>
      <c r="AC2073" s="99"/>
      <c r="AD2073" s="99"/>
      <c r="AE2073" s="99"/>
      <c r="AF2073" s="99"/>
      <c r="AG2073" s="99"/>
      <c r="AH2073" s="99"/>
      <c r="AI2073" s="99"/>
      <c r="AJ2073" s="99"/>
      <c r="AK2073" s="99"/>
      <c r="AL2073" s="99"/>
      <c r="AM2073" s="99"/>
      <c r="AN2073" s="99"/>
      <c r="AO2073" s="99"/>
      <c r="AP2073" s="99"/>
      <c r="AQ2073" s="99"/>
      <c r="AR2073" s="99"/>
      <c r="AS2073" s="99"/>
      <c r="AT2073" s="99"/>
      <c r="AU2073" s="99"/>
      <c r="AV2073" s="99"/>
      <c r="AW2073" s="99"/>
      <c r="AX2073" s="99"/>
      <c r="AY2073" s="99"/>
      <c r="AZ2073" s="99"/>
      <c r="BA2073" s="99"/>
      <c r="BB2073" s="99"/>
      <c r="BC2073" s="99"/>
      <c r="BD2073" s="99"/>
      <c r="BE2073" s="99"/>
      <c r="BF2073" s="99"/>
    </row>
    <row r="2074" spans="1:58" x14ac:dyDescent="0.25">
      <c r="AB2074" s="99"/>
      <c r="AC2074" s="99"/>
      <c r="AD2074" s="99"/>
      <c r="AE2074" s="99"/>
      <c r="AF2074" s="99"/>
      <c r="AG2074" s="99"/>
      <c r="AH2074" s="99"/>
      <c r="AI2074" s="99"/>
      <c r="AJ2074" s="99"/>
      <c r="AK2074" s="99"/>
      <c r="AL2074" s="99"/>
      <c r="AM2074" s="99"/>
      <c r="AN2074" s="99"/>
      <c r="AO2074" s="99"/>
      <c r="AP2074" s="99"/>
      <c r="AQ2074" s="99"/>
      <c r="AR2074" s="99"/>
      <c r="AS2074" s="99"/>
      <c r="AT2074" s="99"/>
      <c r="AU2074" s="99"/>
      <c r="AV2074" s="99"/>
      <c r="AW2074" s="99"/>
      <c r="AX2074" s="99"/>
      <c r="AY2074" s="99"/>
      <c r="AZ2074" s="99"/>
      <c r="BA2074" s="99"/>
      <c r="BB2074" s="99"/>
      <c r="BC2074" s="99"/>
      <c r="BD2074" s="99"/>
      <c r="BE2074" s="99"/>
      <c r="BF2074" s="99"/>
    </row>
    <row r="2075" spans="1:58" x14ac:dyDescent="0.25">
      <c r="AB2075" s="99"/>
      <c r="AC2075" s="99"/>
      <c r="AD2075" s="99"/>
      <c r="AE2075" s="99"/>
      <c r="AF2075" s="99"/>
      <c r="AG2075" s="99"/>
      <c r="AH2075" s="99"/>
      <c r="AI2075" s="99"/>
      <c r="AJ2075" s="99"/>
      <c r="AK2075" s="99"/>
      <c r="AL2075" s="99"/>
      <c r="AM2075" s="99"/>
      <c r="AN2075" s="99"/>
      <c r="AO2075" s="99"/>
      <c r="AP2075" s="99"/>
      <c r="AQ2075" s="99"/>
      <c r="AR2075" s="99"/>
      <c r="AS2075" s="99"/>
      <c r="AT2075" s="99"/>
      <c r="AU2075" s="99"/>
      <c r="AV2075" s="99"/>
      <c r="AW2075" s="99"/>
      <c r="AX2075" s="99"/>
      <c r="AY2075" s="99"/>
      <c r="AZ2075" s="99"/>
      <c r="BA2075" s="99"/>
      <c r="BB2075" s="99"/>
      <c r="BC2075" s="99"/>
      <c r="BD2075" s="99"/>
      <c r="BE2075" s="99"/>
      <c r="BF2075" s="99"/>
    </row>
    <row r="2076" spans="1:58" x14ac:dyDescent="0.25">
      <c r="AB2076" s="99"/>
      <c r="AC2076" s="99"/>
      <c r="AD2076" s="99"/>
      <c r="AE2076" s="99"/>
      <c r="AF2076" s="99"/>
      <c r="AG2076" s="99"/>
      <c r="AH2076" s="99"/>
      <c r="AI2076" s="99"/>
      <c r="AJ2076" s="99"/>
      <c r="AK2076" s="99"/>
      <c r="AL2076" s="99"/>
      <c r="AM2076" s="99"/>
      <c r="AN2076" s="99"/>
      <c r="AO2076" s="99"/>
      <c r="AP2076" s="99"/>
      <c r="AQ2076" s="99"/>
      <c r="AR2076" s="99"/>
      <c r="AS2076" s="99"/>
      <c r="AT2076" s="99"/>
      <c r="AU2076" s="99"/>
      <c r="AV2076" s="99"/>
      <c r="AW2076" s="99"/>
      <c r="AX2076" s="99"/>
      <c r="AY2076" s="99"/>
      <c r="AZ2076" s="99"/>
      <c r="BA2076" s="99"/>
      <c r="BB2076" s="99"/>
      <c r="BC2076" s="99"/>
      <c r="BD2076" s="99"/>
      <c r="BE2076" s="99"/>
      <c r="BF2076" s="99"/>
    </row>
    <row r="2077" spans="1:58" x14ac:dyDescent="0.25">
      <c r="AB2077" s="99"/>
      <c r="AC2077" s="99"/>
      <c r="AD2077" s="99"/>
      <c r="AE2077" s="99"/>
      <c r="AF2077" s="99"/>
      <c r="AG2077" s="99"/>
      <c r="AH2077" s="99"/>
      <c r="AI2077" s="99"/>
      <c r="AJ2077" s="99"/>
      <c r="AK2077" s="99"/>
      <c r="AL2077" s="99"/>
      <c r="AM2077" s="99"/>
      <c r="AN2077" s="99"/>
      <c r="AO2077" s="99"/>
      <c r="AP2077" s="99"/>
      <c r="AQ2077" s="99"/>
      <c r="AR2077" s="99"/>
      <c r="AS2077" s="99"/>
      <c r="AT2077" s="99"/>
      <c r="AU2077" s="99"/>
      <c r="AV2077" s="99"/>
      <c r="AW2077" s="99"/>
      <c r="AX2077" s="99"/>
      <c r="AY2077" s="99"/>
      <c r="AZ2077" s="99"/>
      <c r="BA2077" s="99"/>
      <c r="BB2077" s="99"/>
      <c r="BC2077" s="99"/>
      <c r="BD2077" s="99"/>
      <c r="BE2077" s="99"/>
      <c r="BF2077" s="99"/>
    </row>
    <row r="2078" spans="1:58" x14ac:dyDescent="0.25">
      <c r="AB2078" s="99"/>
      <c r="AC2078" s="99"/>
      <c r="AD2078" s="99"/>
      <c r="AE2078" s="99"/>
      <c r="AF2078" s="99"/>
      <c r="AG2078" s="99"/>
      <c r="AH2078" s="99"/>
      <c r="AI2078" s="99"/>
      <c r="AJ2078" s="99"/>
      <c r="AK2078" s="99"/>
      <c r="AL2078" s="99"/>
      <c r="AM2078" s="99"/>
      <c r="AN2078" s="99"/>
      <c r="AO2078" s="99"/>
      <c r="AP2078" s="99"/>
      <c r="AQ2078" s="99"/>
      <c r="AR2078" s="99"/>
      <c r="AS2078" s="99"/>
      <c r="AT2078" s="99"/>
      <c r="AU2078" s="99"/>
      <c r="AV2078" s="99"/>
      <c r="AW2078" s="99"/>
      <c r="AX2078" s="99"/>
      <c r="AY2078" s="99"/>
      <c r="AZ2078" s="99"/>
      <c r="BA2078" s="99"/>
      <c r="BB2078" s="99"/>
      <c r="BC2078" s="99"/>
      <c r="BD2078" s="99"/>
      <c r="BE2078" s="99"/>
      <c r="BF2078" s="99"/>
    </row>
    <row r="2079" spans="1:58" x14ac:dyDescent="0.25">
      <c r="AB2079" s="99"/>
      <c r="AC2079" s="99"/>
      <c r="AD2079" s="99"/>
      <c r="AE2079" s="99"/>
      <c r="AF2079" s="99"/>
      <c r="AG2079" s="99"/>
      <c r="AH2079" s="99"/>
      <c r="AI2079" s="99"/>
      <c r="AJ2079" s="99"/>
      <c r="AK2079" s="99"/>
      <c r="AL2079" s="99"/>
      <c r="AM2079" s="99"/>
      <c r="AN2079" s="99"/>
      <c r="AO2079" s="99"/>
      <c r="AP2079" s="99"/>
      <c r="AQ2079" s="99"/>
      <c r="AR2079" s="99"/>
      <c r="AS2079" s="99"/>
      <c r="AT2079" s="99"/>
      <c r="AU2079" s="99"/>
      <c r="AV2079" s="99"/>
      <c r="AW2079" s="99"/>
      <c r="AX2079" s="99"/>
      <c r="AY2079" s="99"/>
      <c r="AZ2079" s="99"/>
      <c r="BA2079" s="99"/>
      <c r="BB2079" s="99"/>
      <c r="BC2079" s="99"/>
      <c r="BD2079" s="99"/>
      <c r="BE2079" s="99"/>
      <c r="BF2079" s="99"/>
    </row>
    <row r="2080" spans="1:58" x14ac:dyDescent="0.25">
      <c r="AB2080" s="99"/>
      <c r="AC2080" s="99"/>
      <c r="AD2080" s="99"/>
      <c r="AE2080" s="99"/>
      <c r="AF2080" s="99"/>
      <c r="AG2080" s="99"/>
      <c r="AH2080" s="99"/>
      <c r="AI2080" s="99"/>
      <c r="AJ2080" s="99"/>
      <c r="AK2080" s="99"/>
      <c r="AL2080" s="99"/>
      <c r="AM2080" s="99"/>
      <c r="AN2080" s="99"/>
      <c r="AO2080" s="99"/>
      <c r="AP2080" s="99"/>
      <c r="AQ2080" s="99"/>
      <c r="AR2080" s="99"/>
      <c r="AS2080" s="99"/>
      <c r="AT2080" s="99"/>
      <c r="AU2080" s="99"/>
      <c r="AV2080" s="99"/>
      <c r="AW2080" s="99"/>
      <c r="AX2080" s="99"/>
      <c r="AY2080" s="99"/>
      <c r="AZ2080" s="99"/>
      <c r="BA2080" s="99"/>
      <c r="BB2080" s="99"/>
      <c r="BC2080" s="99"/>
      <c r="BD2080" s="99"/>
      <c r="BE2080" s="99"/>
      <c r="BF2080" s="99"/>
    </row>
    <row r="2081" spans="28:58" x14ac:dyDescent="0.25">
      <c r="AB2081" s="99"/>
      <c r="AC2081" s="99"/>
      <c r="AD2081" s="99"/>
      <c r="AE2081" s="99"/>
      <c r="AF2081" s="99"/>
      <c r="AG2081" s="99"/>
      <c r="AH2081" s="99"/>
      <c r="AI2081" s="99"/>
      <c r="AJ2081" s="99"/>
      <c r="AK2081" s="99"/>
      <c r="AL2081" s="99"/>
      <c r="AM2081" s="99"/>
      <c r="AN2081" s="99"/>
      <c r="AO2081" s="99"/>
      <c r="AP2081" s="99"/>
      <c r="AQ2081" s="99"/>
      <c r="AR2081" s="99"/>
      <c r="AS2081" s="99"/>
      <c r="AT2081" s="99"/>
      <c r="AU2081" s="99"/>
      <c r="AV2081" s="99"/>
      <c r="AW2081" s="99"/>
      <c r="AX2081" s="99"/>
      <c r="AY2081" s="99"/>
      <c r="AZ2081" s="99"/>
      <c r="BA2081" s="99"/>
      <c r="BB2081" s="99"/>
      <c r="BC2081" s="99"/>
      <c r="BD2081" s="99"/>
      <c r="BE2081" s="99"/>
      <c r="BF2081" s="99"/>
    </row>
    <row r="2082" spans="28:58" x14ac:dyDescent="0.25">
      <c r="AB2082" s="99"/>
      <c r="AC2082" s="99"/>
      <c r="AD2082" s="99"/>
      <c r="AE2082" s="99"/>
      <c r="AF2082" s="99"/>
      <c r="AG2082" s="99"/>
      <c r="AH2082" s="99"/>
      <c r="AI2082" s="99"/>
      <c r="AJ2082" s="99"/>
      <c r="AK2082" s="99"/>
      <c r="AL2082" s="99"/>
      <c r="AM2082" s="99"/>
      <c r="AN2082" s="99"/>
      <c r="AO2082" s="99"/>
      <c r="AP2082" s="99"/>
      <c r="AQ2082" s="99"/>
      <c r="AR2082" s="99"/>
      <c r="AS2082" s="99"/>
      <c r="AT2082" s="99"/>
      <c r="AU2082" s="99"/>
      <c r="AV2082" s="99"/>
      <c r="AW2082" s="99"/>
      <c r="AX2082" s="99"/>
      <c r="AY2082" s="99"/>
      <c r="AZ2082" s="99"/>
      <c r="BA2082" s="99"/>
      <c r="BB2082" s="99"/>
      <c r="BC2082" s="99"/>
      <c r="BD2082" s="99"/>
      <c r="BE2082" s="99"/>
      <c r="BF2082" s="99"/>
    </row>
    <row r="2083" spans="28:58" x14ac:dyDescent="0.25">
      <c r="AB2083" s="99"/>
      <c r="AC2083" s="99"/>
      <c r="AD2083" s="99"/>
      <c r="AE2083" s="99"/>
      <c r="AF2083" s="99"/>
      <c r="AG2083" s="99"/>
      <c r="AH2083" s="99"/>
      <c r="AI2083" s="99"/>
      <c r="AJ2083" s="99"/>
      <c r="AK2083" s="99"/>
      <c r="AL2083" s="99"/>
      <c r="AM2083" s="99"/>
      <c r="AN2083" s="99"/>
      <c r="AO2083" s="99"/>
      <c r="AP2083" s="99"/>
      <c r="AQ2083" s="99"/>
      <c r="AR2083" s="99"/>
      <c r="AS2083" s="99"/>
      <c r="AT2083" s="99"/>
      <c r="AU2083" s="99"/>
      <c r="AV2083" s="99"/>
      <c r="AW2083" s="99"/>
      <c r="AX2083" s="99"/>
      <c r="AY2083" s="99"/>
      <c r="AZ2083" s="99"/>
      <c r="BA2083" s="99"/>
      <c r="BB2083" s="99"/>
      <c r="BC2083" s="99"/>
      <c r="BD2083" s="99"/>
      <c r="BE2083" s="99"/>
      <c r="BF2083" s="99"/>
    </row>
    <row r="2084" spans="28:58" x14ac:dyDescent="0.25">
      <c r="AB2084" s="99"/>
      <c r="AC2084" s="99"/>
      <c r="AD2084" s="99"/>
      <c r="AE2084" s="99"/>
      <c r="AF2084" s="99"/>
      <c r="AG2084" s="99"/>
      <c r="AH2084" s="99"/>
      <c r="AI2084" s="99"/>
      <c r="AJ2084" s="99"/>
      <c r="AK2084" s="99"/>
      <c r="AL2084" s="99"/>
      <c r="AM2084" s="99"/>
      <c r="AN2084" s="99"/>
      <c r="AO2084" s="99"/>
      <c r="AP2084" s="99"/>
      <c r="AQ2084" s="99"/>
      <c r="AR2084" s="99"/>
      <c r="AS2084" s="99"/>
      <c r="AT2084" s="99"/>
      <c r="AU2084" s="99"/>
      <c r="AV2084" s="99"/>
      <c r="AW2084" s="99"/>
      <c r="AX2084" s="99"/>
      <c r="AY2084" s="99"/>
      <c r="AZ2084" s="99"/>
      <c r="BA2084" s="99"/>
      <c r="BB2084" s="99"/>
      <c r="BC2084" s="99"/>
      <c r="BD2084" s="99"/>
      <c r="BE2084" s="99"/>
      <c r="BF2084" s="99"/>
    </row>
    <row r="2085" spans="28:58" x14ac:dyDescent="0.25">
      <c r="AB2085" s="99"/>
      <c r="AC2085" s="99"/>
      <c r="AD2085" s="99"/>
      <c r="AE2085" s="99"/>
      <c r="AF2085" s="99"/>
      <c r="AG2085" s="99"/>
      <c r="AH2085" s="99"/>
      <c r="AI2085" s="99"/>
      <c r="AJ2085" s="99"/>
      <c r="AK2085" s="99"/>
      <c r="AL2085" s="99"/>
      <c r="AM2085" s="99"/>
      <c r="AN2085" s="99"/>
      <c r="AO2085" s="99"/>
      <c r="AP2085" s="99"/>
      <c r="AQ2085" s="99"/>
      <c r="AR2085" s="99"/>
      <c r="AS2085" s="99"/>
      <c r="AT2085" s="99"/>
      <c r="AU2085" s="99"/>
      <c r="AV2085" s="99"/>
      <c r="AW2085" s="99"/>
      <c r="AX2085" s="99"/>
      <c r="AY2085" s="99"/>
      <c r="AZ2085" s="99"/>
      <c r="BA2085" s="99"/>
      <c r="BB2085" s="99"/>
      <c r="BC2085" s="99"/>
      <c r="BD2085" s="99"/>
      <c r="BE2085" s="99"/>
      <c r="BF2085" s="99"/>
    </row>
    <row r="2086" spans="28:58" x14ac:dyDescent="0.25">
      <c r="AB2086" s="99"/>
      <c r="AC2086" s="99"/>
      <c r="AD2086" s="99"/>
      <c r="AE2086" s="99"/>
      <c r="AF2086" s="99"/>
      <c r="AG2086" s="99"/>
      <c r="AH2086" s="99"/>
      <c r="AI2086" s="99"/>
      <c r="AJ2086" s="99"/>
      <c r="AK2086" s="99"/>
      <c r="AL2086" s="99"/>
      <c r="AM2086" s="99"/>
      <c r="AN2086" s="99"/>
      <c r="AO2086" s="99"/>
      <c r="AP2086" s="99"/>
      <c r="AQ2086" s="99"/>
      <c r="AR2086" s="99"/>
      <c r="AS2086" s="99"/>
      <c r="AT2086" s="99"/>
      <c r="AU2086" s="99"/>
      <c r="AV2086" s="99"/>
      <c r="AW2086" s="99"/>
      <c r="AX2086" s="99"/>
      <c r="AY2086" s="99"/>
      <c r="AZ2086" s="99"/>
      <c r="BA2086" s="99"/>
      <c r="BB2086" s="99"/>
      <c r="BC2086" s="99"/>
      <c r="BD2086" s="99"/>
      <c r="BE2086" s="99"/>
      <c r="BF2086" s="99"/>
    </row>
    <row r="2087" spans="28:58" x14ac:dyDescent="0.25">
      <c r="AB2087" s="99"/>
      <c r="AC2087" s="99"/>
      <c r="AD2087" s="99"/>
      <c r="AE2087" s="99"/>
      <c r="AF2087" s="99"/>
      <c r="AG2087" s="99"/>
      <c r="AH2087" s="99"/>
      <c r="AI2087" s="99"/>
      <c r="AJ2087" s="99"/>
      <c r="AK2087" s="99"/>
      <c r="AL2087" s="99"/>
      <c r="AM2087" s="99"/>
      <c r="AN2087" s="99"/>
      <c r="AO2087" s="99"/>
      <c r="AP2087" s="99"/>
      <c r="AQ2087" s="99"/>
      <c r="AR2087" s="99"/>
      <c r="AS2087" s="99"/>
      <c r="AT2087" s="99"/>
      <c r="AU2087" s="99"/>
      <c r="AV2087" s="99"/>
      <c r="AW2087" s="99"/>
      <c r="AX2087" s="99"/>
      <c r="AY2087" s="99"/>
      <c r="AZ2087" s="99"/>
      <c r="BA2087" s="99"/>
      <c r="BB2087" s="99"/>
      <c r="BC2087" s="99"/>
      <c r="BD2087" s="99"/>
      <c r="BE2087" s="99"/>
      <c r="BF2087" s="99"/>
    </row>
    <row r="2088" spans="28:58" x14ac:dyDescent="0.25">
      <c r="AB2088" s="99"/>
      <c r="AC2088" s="99"/>
      <c r="AD2088" s="99"/>
      <c r="AE2088" s="99"/>
      <c r="AF2088" s="99"/>
      <c r="AG2088" s="99"/>
      <c r="AH2088" s="99"/>
      <c r="AI2088" s="99"/>
      <c r="AJ2088" s="99"/>
      <c r="AK2088" s="99"/>
      <c r="AL2088" s="99"/>
      <c r="AM2088" s="99"/>
      <c r="AN2088" s="99"/>
      <c r="AO2088" s="99"/>
      <c r="AP2088" s="99"/>
      <c r="AQ2088" s="99"/>
      <c r="AR2088" s="99"/>
      <c r="AS2088" s="99"/>
      <c r="AT2088" s="99"/>
      <c r="AU2088" s="99"/>
      <c r="AV2088" s="99"/>
      <c r="AW2088" s="99"/>
      <c r="AX2088" s="99"/>
      <c r="AY2088" s="99"/>
      <c r="AZ2088" s="99"/>
      <c r="BA2088" s="99"/>
      <c r="BB2088" s="99"/>
      <c r="BC2088" s="99"/>
      <c r="BD2088" s="99"/>
      <c r="BE2088" s="99"/>
      <c r="BF2088" s="99"/>
    </row>
    <row r="2089" spans="28:58" x14ac:dyDescent="0.25">
      <c r="AB2089" s="99"/>
      <c r="AC2089" s="99"/>
      <c r="AD2089" s="99"/>
      <c r="AE2089" s="99"/>
      <c r="AF2089" s="99"/>
      <c r="AG2089" s="99"/>
      <c r="AH2089" s="99"/>
      <c r="AI2089" s="99"/>
      <c r="AJ2089" s="99"/>
      <c r="AK2089" s="99"/>
      <c r="AL2089" s="99"/>
      <c r="AM2089" s="99"/>
      <c r="AN2089" s="99"/>
      <c r="AO2089" s="99"/>
      <c r="AP2089" s="99"/>
      <c r="AQ2089" s="99"/>
      <c r="AR2089" s="99"/>
      <c r="AS2089" s="99"/>
      <c r="AT2089" s="99"/>
      <c r="AU2089" s="99"/>
      <c r="AV2089" s="99"/>
      <c r="AW2089" s="99"/>
      <c r="AX2089" s="99"/>
      <c r="AY2089" s="99"/>
      <c r="AZ2089" s="99"/>
      <c r="BA2089" s="99"/>
      <c r="BB2089" s="99"/>
      <c r="BC2089" s="99"/>
      <c r="BD2089" s="99"/>
      <c r="BE2089" s="99"/>
      <c r="BF2089" s="99"/>
    </row>
    <row r="2090" spans="28:58" x14ac:dyDescent="0.25">
      <c r="AB2090" s="99"/>
      <c r="AC2090" s="99"/>
      <c r="AD2090" s="99"/>
      <c r="AE2090" s="99"/>
      <c r="AF2090" s="99"/>
      <c r="AG2090" s="99"/>
      <c r="AH2090" s="99"/>
      <c r="AI2090" s="99"/>
      <c r="AJ2090" s="99"/>
      <c r="AK2090" s="99"/>
      <c r="AL2090" s="99"/>
      <c r="AM2090" s="99"/>
      <c r="AN2090" s="99"/>
      <c r="AO2090" s="99"/>
      <c r="AP2090" s="99"/>
      <c r="AQ2090" s="99"/>
      <c r="AR2090" s="99"/>
      <c r="AS2090" s="99"/>
      <c r="AT2090" s="99"/>
      <c r="AU2090" s="99"/>
      <c r="AV2090" s="99"/>
      <c r="AW2090" s="99"/>
      <c r="AX2090" s="99"/>
      <c r="AY2090" s="99"/>
      <c r="AZ2090" s="99"/>
      <c r="BA2090" s="99"/>
      <c r="BB2090" s="99"/>
      <c r="BC2090" s="99"/>
      <c r="BD2090" s="99"/>
      <c r="BE2090" s="99"/>
      <c r="BF2090" s="99"/>
    </row>
    <row r="2091" spans="28:58" x14ac:dyDescent="0.25">
      <c r="AB2091" s="99"/>
      <c r="AC2091" s="99"/>
      <c r="AD2091" s="99"/>
      <c r="AE2091" s="99"/>
      <c r="AF2091" s="99"/>
      <c r="AG2091" s="99"/>
      <c r="AH2091" s="99"/>
      <c r="AI2091" s="99"/>
      <c r="AJ2091" s="99"/>
      <c r="AK2091" s="99"/>
      <c r="AL2091" s="99"/>
      <c r="AM2091" s="99"/>
      <c r="AN2091" s="99"/>
      <c r="AO2091" s="99"/>
      <c r="AP2091" s="99"/>
      <c r="AQ2091" s="99"/>
      <c r="AR2091" s="99"/>
      <c r="AS2091" s="99"/>
      <c r="AT2091" s="99"/>
      <c r="AU2091" s="99"/>
      <c r="AV2091" s="99"/>
      <c r="AW2091" s="99"/>
      <c r="AX2091" s="99"/>
      <c r="AY2091" s="99"/>
      <c r="AZ2091" s="99"/>
      <c r="BA2091" s="99"/>
      <c r="BB2091" s="99"/>
      <c r="BC2091" s="99"/>
      <c r="BD2091" s="99"/>
      <c r="BE2091" s="99"/>
      <c r="BF2091" s="99"/>
    </row>
    <row r="2092" spans="28:58" x14ac:dyDescent="0.25">
      <c r="AB2092" s="99"/>
      <c r="AC2092" s="99"/>
      <c r="AD2092" s="99"/>
      <c r="AE2092" s="99"/>
      <c r="AF2092" s="99"/>
      <c r="AG2092" s="99"/>
      <c r="AH2092" s="99"/>
      <c r="AI2092" s="99"/>
      <c r="AJ2092" s="99"/>
      <c r="AK2092" s="99"/>
      <c r="AL2092" s="99"/>
      <c r="AM2092" s="99"/>
      <c r="AN2092" s="99"/>
      <c r="AO2092" s="99"/>
      <c r="AP2092" s="99"/>
      <c r="AQ2092" s="99"/>
      <c r="AR2092" s="99"/>
      <c r="AS2092" s="99"/>
      <c r="AT2092" s="99"/>
      <c r="AU2092" s="99"/>
      <c r="AV2092" s="99"/>
      <c r="AW2092" s="99"/>
      <c r="AX2092" s="99"/>
      <c r="AY2092" s="99"/>
      <c r="AZ2092" s="99"/>
      <c r="BA2092" s="99"/>
      <c r="BB2092" s="99"/>
      <c r="BC2092" s="99"/>
      <c r="BD2092" s="99"/>
      <c r="BE2092" s="99"/>
      <c r="BF2092" s="99"/>
    </row>
    <row r="2093" spans="28:58" x14ac:dyDescent="0.25">
      <c r="AB2093" s="99"/>
      <c r="AC2093" s="99"/>
      <c r="AD2093" s="99"/>
      <c r="AE2093" s="99"/>
      <c r="AF2093" s="99"/>
      <c r="AG2093" s="99"/>
      <c r="AH2093" s="99"/>
      <c r="AI2093" s="99"/>
      <c r="AJ2093" s="99"/>
      <c r="AK2093" s="99"/>
      <c r="AL2093" s="99"/>
      <c r="AM2093" s="99"/>
      <c r="AN2093" s="99"/>
      <c r="AO2093" s="99"/>
      <c r="AP2093" s="99"/>
      <c r="AQ2093" s="99"/>
      <c r="AR2093" s="99"/>
      <c r="AS2093" s="99"/>
      <c r="AT2093" s="99"/>
      <c r="AU2093" s="99"/>
      <c r="AV2093" s="99"/>
      <c r="AW2093" s="99"/>
      <c r="AX2093" s="99"/>
      <c r="AY2093" s="99"/>
      <c r="AZ2093" s="99"/>
      <c r="BA2093" s="99"/>
      <c r="BB2093" s="99"/>
      <c r="BC2093" s="99"/>
      <c r="BD2093" s="99"/>
      <c r="BE2093" s="99"/>
      <c r="BF2093" s="99"/>
    </row>
    <row r="2094" spans="28:58" x14ac:dyDescent="0.25">
      <c r="AB2094" s="99"/>
      <c r="AC2094" s="99"/>
      <c r="AD2094" s="99"/>
      <c r="AE2094" s="99"/>
      <c r="AF2094" s="99"/>
      <c r="AG2094" s="99"/>
      <c r="AH2094" s="99"/>
      <c r="AI2094" s="99"/>
      <c r="AJ2094" s="99"/>
      <c r="AK2094" s="99"/>
      <c r="AL2094" s="99"/>
      <c r="AM2094" s="99"/>
      <c r="AN2094" s="99"/>
      <c r="AO2094" s="99"/>
      <c r="AP2094" s="99"/>
      <c r="AQ2094" s="99"/>
      <c r="AR2094" s="99"/>
      <c r="AS2094" s="99"/>
      <c r="AT2094" s="99"/>
      <c r="AU2094" s="99"/>
      <c r="AV2094" s="99"/>
      <c r="AW2094" s="99"/>
      <c r="AX2094" s="99"/>
      <c r="AY2094" s="99"/>
      <c r="AZ2094" s="99"/>
      <c r="BA2094" s="99"/>
      <c r="BB2094" s="99"/>
      <c r="BC2094" s="99"/>
      <c r="BD2094" s="99"/>
      <c r="BE2094" s="99"/>
      <c r="BF2094" s="99"/>
    </row>
    <row r="2095" spans="28:58" x14ac:dyDescent="0.25">
      <c r="AB2095" s="99"/>
      <c r="AC2095" s="99"/>
      <c r="AD2095" s="99"/>
      <c r="AE2095" s="99"/>
      <c r="AF2095" s="99"/>
      <c r="AG2095" s="99"/>
      <c r="AH2095" s="99"/>
      <c r="AI2095" s="99"/>
      <c r="AJ2095" s="99"/>
      <c r="AK2095" s="99"/>
      <c r="AL2095" s="99"/>
      <c r="AM2095" s="99"/>
      <c r="AN2095" s="99"/>
      <c r="AO2095" s="99"/>
      <c r="AP2095" s="99"/>
      <c r="AQ2095" s="99"/>
      <c r="AR2095" s="99"/>
      <c r="AS2095" s="99"/>
      <c r="AT2095" s="99"/>
      <c r="AU2095" s="99"/>
      <c r="AV2095" s="99"/>
      <c r="AW2095" s="99"/>
      <c r="AX2095" s="99"/>
      <c r="AY2095" s="99"/>
      <c r="AZ2095" s="99"/>
      <c r="BA2095" s="99"/>
      <c r="BB2095" s="99"/>
      <c r="BC2095" s="99"/>
      <c r="BD2095" s="99"/>
      <c r="BE2095" s="99"/>
      <c r="BF2095" s="99"/>
    </row>
    <row r="2096" spans="28:58" x14ac:dyDescent="0.25">
      <c r="AB2096" s="99"/>
      <c r="AC2096" s="99"/>
      <c r="AD2096" s="99"/>
      <c r="AE2096" s="99"/>
      <c r="AF2096" s="99"/>
      <c r="AG2096" s="99"/>
      <c r="AH2096" s="99"/>
      <c r="AI2096" s="99"/>
      <c r="AJ2096" s="99"/>
      <c r="AK2096" s="99"/>
      <c r="AL2096" s="99"/>
      <c r="AM2096" s="99"/>
      <c r="AN2096" s="99"/>
      <c r="AO2096" s="99"/>
      <c r="AP2096" s="99"/>
      <c r="AQ2096" s="99"/>
      <c r="AR2096" s="99"/>
      <c r="AS2096" s="99"/>
      <c r="AT2096" s="99"/>
      <c r="AU2096" s="99"/>
      <c r="AV2096" s="99"/>
      <c r="AW2096" s="99"/>
      <c r="AX2096" s="99"/>
      <c r="AY2096" s="99"/>
      <c r="AZ2096" s="99"/>
      <c r="BA2096" s="99"/>
      <c r="BB2096" s="99"/>
      <c r="BC2096" s="99"/>
      <c r="BD2096" s="99"/>
      <c r="BE2096" s="99"/>
      <c r="BF2096" s="99"/>
    </row>
    <row r="2097" spans="28:58" x14ac:dyDescent="0.25">
      <c r="AB2097" s="99"/>
      <c r="AC2097" s="99"/>
      <c r="AD2097" s="99"/>
      <c r="AE2097" s="99"/>
      <c r="AF2097" s="99"/>
      <c r="AG2097" s="99"/>
      <c r="AH2097" s="99"/>
      <c r="AI2097" s="99"/>
      <c r="AJ2097" s="99"/>
      <c r="AK2097" s="99"/>
      <c r="AL2097" s="99"/>
      <c r="AM2097" s="99"/>
      <c r="AN2097" s="99"/>
      <c r="AO2097" s="99"/>
      <c r="AP2097" s="99"/>
      <c r="AQ2097" s="99"/>
      <c r="AR2097" s="99"/>
      <c r="AS2097" s="99"/>
      <c r="AT2097" s="99"/>
      <c r="AU2097" s="99"/>
      <c r="AV2097" s="99"/>
      <c r="AW2097" s="99"/>
      <c r="AX2097" s="99"/>
      <c r="AY2097" s="99"/>
      <c r="AZ2097" s="99"/>
      <c r="BA2097" s="99"/>
      <c r="BB2097" s="99"/>
      <c r="BC2097" s="99"/>
      <c r="BD2097" s="99"/>
      <c r="BE2097" s="99"/>
      <c r="BF2097" s="99"/>
    </row>
    <row r="2098" spans="28:58" x14ac:dyDescent="0.25">
      <c r="AB2098" s="99"/>
      <c r="AC2098" s="99"/>
      <c r="AD2098" s="99"/>
      <c r="AE2098" s="99"/>
      <c r="AF2098" s="99"/>
      <c r="AG2098" s="99"/>
      <c r="AH2098" s="99"/>
      <c r="AI2098" s="99"/>
      <c r="AJ2098" s="99"/>
      <c r="AK2098" s="99"/>
      <c r="AL2098" s="99"/>
      <c r="AM2098" s="99"/>
      <c r="AN2098" s="99"/>
      <c r="AO2098" s="99"/>
      <c r="AP2098" s="99"/>
      <c r="AQ2098" s="99"/>
      <c r="AR2098" s="99"/>
      <c r="AS2098" s="99"/>
      <c r="AT2098" s="99"/>
      <c r="AU2098" s="99"/>
      <c r="AV2098" s="99"/>
      <c r="AW2098" s="99"/>
      <c r="AX2098" s="99"/>
      <c r="AY2098" s="99"/>
      <c r="AZ2098" s="99"/>
      <c r="BA2098" s="99"/>
      <c r="BB2098" s="99"/>
      <c r="BC2098" s="99"/>
      <c r="BD2098" s="99"/>
      <c r="BE2098" s="99"/>
      <c r="BF2098" s="99"/>
    </row>
    <row r="2099" spans="28:58" x14ac:dyDescent="0.25">
      <c r="AB2099" s="99"/>
      <c r="AC2099" s="99"/>
      <c r="AD2099" s="99"/>
      <c r="AE2099" s="99"/>
      <c r="AF2099" s="99"/>
      <c r="AG2099" s="99"/>
      <c r="AH2099" s="99"/>
      <c r="AI2099" s="99"/>
      <c r="AJ2099" s="99"/>
      <c r="AK2099" s="99"/>
      <c r="AL2099" s="99"/>
      <c r="AM2099" s="99"/>
      <c r="AN2099" s="99"/>
      <c r="AO2099" s="99"/>
      <c r="AP2099" s="99"/>
      <c r="AQ2099" s="99"/>
      <c r="AR2099" s="99"/>
      <c r="AS2099" s="99"/>
      <c r="AT2099" s="99"/>
      <c r="AU2099" s="99"/>
      <c r="AV2099" s="99"/>
      <c r="AW2099" s="99"/>
      <c r="AX2099" s="99"/>
      <c r="AY2099" s="99"/>
      <c r="AZ2099" s="99"/>
      <c r="BA2099" s="99"/>
      <c r="BB2099" s="99"/>
      <c r="BC2099" s="99"/>
      <c r="BD2099" s="99"/>
      <c r="BE2099" s="99"/>
      <c r="BF2099" s="99"/>
    </row>
    <row r="2100" spans="28:58" x14ac:dyDescent="0.25">
      <c r="AB2100" s="99"/>
      <c r="AC2100" s="99"/>
      <c r="AD2100" s="99"/>
      <c r="AE2100" s="99"/>
      <c r="AF2100" s="99"/>
      <c r="AG2100" s="99"/>
      <c r="AH2100" s="99"/>
      <c r="AI2100" s="99"/>
      <c r="AJ2100" s="99"/>
      <c r="AK2100" s="99"/>
      <c r="AL2100" s="99"/>
      <c r="AM2100" s="99"/>
      <c r="AN2100" s="99"/>
      <c r="AO2100" s="99"/>
      <c r="AP2100" s="99"/>
      <c r="AQ2100" s="99"/>
      <c r="AR2100" s="99"/>
      <c r="AS2100" s="99"/>
      <c r="AT2100" s="99"/>
      <c r="AU2100" s="99"/>
      <c r="AV2100" s="99"/>
      <c r="AW2100" s="99"/>
      <c r="AX2100" s="99"/>
      <c r="AY2100" s="99"/>
      <c r="AZ2100" s="99"/>
      <c r="BA2100" s="99"/>
      <c r="BB2100" s="99"/>
      <c r="BC2100" s="99"/>
      <c r="BD2100" s="99"/>
      <c r="BE2100" s="99"/>
      <c r="BF2100" s="99"/>
    </row>
    <row r="2101" spans="28:58" x14ac:dyDescent="0.25">
      <c r="AB2101" s="99"/>
      <c r="AC2101" s="99"/>
      <c r="AD2101" s="99"/>
      <c r="AE2101" s="99"/>
      <c r="AF2101" s="99"/>
      <c r="AG2101" s="99"/>
      <c r="AH2101" s="99"/>
      <c r="AI2101" s="99"/>
      <c r="AJ2101" s="99"/>
      <c r="AK2101" s="99"/>
      <c r="AL2101" s="99"/>
      <c r="AM2101" s="99"/>
      <c r="AN2101" s="99"/>
      <c r="AO2101" s="99"/>
      <c r="AP2101" s="99"/>
      <c r="AQ2101" s="99"/>
      <c r="AR2101" s="99"/>
      <c r="AS2101" s="99"/>
      <c r="AT2101" s="99"/>
      <c r="AU2101" s="99"/>
      <c r="AV2101" s="99"/>
      <c r="AW2101" s="99"/>
      <c r="AX2101" s="99"/>
      <c r="AY2101" s="99"/>
      <c r="AZ2101" s="99"/>
      <c r="BA2101" s="99"/>
      <c r="BB2101" s="99"/>
      <c r="BC2101" s="99"/>
      <c r="BD2101" s="99"/>
      <c r="BE2101" s="99"/>
      <c r="BF2101" s="99"/>
    </row>
    <row r="2102" spans="28:58" x14ac:dyDescent="0.25">
      <c r="AB2102" s="99"/>
      <c r="AC2102" s="99"/>
      <c r="AD2102" s="99"/>
      <c r="AE2102" s="99"/>
      <c r="AF2102" s="99"/>
      <c r="AG2102" s="99"/>
      <c r="AH2102" s="99"/>
      <c r="AI2102" s="99"/>
      <c r="AJ2102" s="99"/>
      <c r="AK2102" s="99"/>
      <c r="AL2102" s="99"/>
      <c r="AM2102" s="99"/>
      <c r="AN2102" s="99"/>
      <c r="AO2102" s="99"/>
      <c r="AP2102" s="99"/>
      <c r="AQ2102" s="99"/>
      <c r="AR2102" s="99"/>
      <c r="AS2102" s="99"/>
      <c r="AT2102" s="99"/>
      <c r="AU2102" s="99"/>
      <c r="AV2102" s="99"/>
      <c r="AW2102" s="99"/>
      <c r="AX2102" s="99"/>
      <c r="AY2102" s="99"/>
      <c r="AZ2102" s="99"/>
      <c r="BA2102" s="99"/>
      <c r="BB2102" s="99"/>
      <c r="BC2102" s="99"/>
      <c r="BD2102" s="99"/>
      <c r="BE2102" s="99"/>
      <c r="BF2102" s="99"/>
    </row>
    <row r="2103" spans="28:58" x14ac:dyDescent="0.25">
      <c r="AB2103" s="99"/>
      <c r="AC2103" s="99"/>
      <c r="AD2103" s="99"/>
      <c r="AE2103" s="99"/>
      <c r="AF2103" s="99"/>
      <c r="AG2103" s="99"/>
      <c r="AH2103" s="99"/>
      <c r="AI2103" s="99"/>
      <c r="AJ2103" s="99"/>
      <c r="AK2103" s="99"/>
      <c r="AL2103" s="99"/>
      <c r="AM2103" s="99"/>
      <c r="AN2103" s="99"/>
      <c r="AO2103" s="99"/>
      <c r="AP2103" s="99"/>
      <c r="AQ2103" s="99"/>
      <c r="AR2103" s="99"/>
      <c r="AS2103" s="99"/>
      <c r="AT2103" s="99"/>
      <c r="AU2103" s="99"/>
      <c r="AV2103" s="99"/>
      <c r="AW2103" s="99"/>
      <c r="AX2103" s="99"/>
      <c r="AY2103" s="99"/>
      <c r="AZ2103" s="99"/>
      <c r="BA2103" s="99"/>
      <c r="BB2103" s="99"/>
      <c r="BC2103" s="99"/>
      <c r="BD2103" s="99"/>
      <c r="BE2103" s="99"/>
      <c r="BF2103" s="99"/>
    </row>
    <row r="2104" spans="28:58" x14ac:dyDescent="0.25">
      <c r="AB2104" s="99"/>
      <c r="AC2104" s="99"/>
      <c r="AD2104" s="99"/>
      <c r="AE2104" s="99"/>
      <c r="AF2104" s="99"/>
      <c r="AG2104" s="99"/>
      <c r="AH2104" s="99"/>
      <c r="AI2104" s="99"/>
      <c r="AJ2104" s="99"/>
      <c r="AK2104" s="99"/>
      <c r="AL2104" s="99"/>
      <c r="AM2104" s="99"/>
      <c r="AN2104" s="99"/>
      <c r="AO2104" s="99"/>
      <c r="AP2104" s="99"/>
      <c r="AQ2104" s="99"/>
      <c r="AR2104" s="99"/>
      <c r="AS2104" s="99"/>
      <c r="AT2104" s="99"/>
      <c r="AU2104" s="99"/>
      <c r="AV2104" s="99"/>
      <c r="AW2104" s="99"/>
      <c r="AX2104" s="99"/>
      <c r="AY2104" s="99"/>
      <c r="AZ2104" s="99"/>
      <c r="BA2104" s="99"/>
      <c r="BB2104" s="99"/>
      <c r="BC2104" s="99"/>
      <c r="BD2104" s="99"/>
      <c r="BE2104" s="99"/>
      <c r="BF2104" s="99"/>
    </row>
    <row r="2105" spans="28:58" x14ac:dyDescent="0.25">
      <c r="AB2105" s="99"/>
      <c r="AC2105" s="99"/>
      <c r="AD2105" s="99"/>
      <c r="AE2105" s="99"/>
      <c r="AF2105" s="99"/>
      <c r="AG2105" s="99"/>
      <c r="AH2105" s="99"/>
      <c r="AI2105" s="99"/>
      <c r="AJ2105" s="99"/>
      <c r="AK2105" s="99"/>
      <c r="AL2105" s="99"/>
      <c r="AM2105" s="99"/>
      <c r="AN2105" s="99"/>
      <c r="AO2105" s="99"/>
      <c r="AP2105" s="99"/>
      <c r="AQ2105" s="99"/>
      <c r="AR2105" s="99"/>
      <c r="AS2105" s="99"/>
      <c r="AT2105" s="99"/>
      <c r="AU2105" s="99"/>
      <c r="AV2105" s="99"/>
      <c r="AW2105" s="99"/>
      <c r="AX2105" s="99"/>
      <c r="AY2105" s="99"/>
      <c r="AZ2105" s="99"/>
      <c r="BA2105" s="99"/>
      <c r="BB2105" s="99"/>
      <c r="BC2105" s="99"/>
      <c r="BD2105" s="99"/>
      <c r="BE2105" s="99"/>
      <c r="BF2105" s="99"/>
    </row>
    <row r="2106" spans="28:58" x14ac:dyDescent="0.25">
      <c r="AB2106" s="99"/>
      <c r="AC2106" s="99"/>
      <c r="AD2106" s="99"/>
      <c r="AE2106" s="99"/>
      <c r="AF2106" s="99"/>
      <c r="AG2106" s="99"/>
      <c r="AH2106" s="99"/>
      <c r="AI2106" s="99"/>
      <c r="AJ2106" s="99"/>
      <c r="AK2106" s="99"/>
      <c r="AL2106" s="99"/>
      <c r="AM2106" s="99"/>
      <c r="AN2106" s="99"/>
      <c r="AO2106" s="99"/>
      <c r="AP2106" s="99"/>
      <c r="AQ2106" s="99"/>
      <c r="AR2106" s="99"/>
      <c r="AS2106" s="99"/>
      <c r="AT2106" s="99"/>
      <c r="AU2106" s="99"/>
      <c r="AV2106" s="99"/>
      <c r="AW2106" s="99"/>
      <c r="AX2106" s="99"/>
      <c r="AY2106" s="99"/>
      <c r="AZ2106" s="99"/>
      <c r="BA2106" s="99"/>
      <c r="BB2106" s="99"/>
      <c r="BC2106" s="99"/>
      <c r="BD2106" s="99"/>
      <c r="BE2106" s="99"/>
      <c r="BF2106" s="99"/>
    </row>
    <row r="2107" spans="28:58" x14ac:dyDescent="0.25">
      <c r="AB2107" s="99"/>
      <c r="AC2107" s="99"/>
      <c r="AD2107" s="99"/>
      <c r="AE2107" s="99"/>
      <c r="AF2107" s="99"/>
      <c r="AG2107" s="99"/>
      <c r="AH2107" s="99"/>
      <c r="AI2107" s="99"/>
      <c r="AJ2107" s="99"/>
      <c r="AK2107" s="99"/>
      <c r="AL2107" s="99"/>
      <c r="AM2107" s="99"/>
      <c r="AN2107" s="99"/>
      <c r="AO2107" s="99"/>
      <c r="AP2107" s="99"/>
      <c r="AQ2107" s="99"/>
      <c r="AR2107" s="99"/>
      <c r="AS2107" s="99"/>
      <c r="AT2107" s="99"/>
      <c r="AU2107" s="99"/>
      <c r="AV2107" s="99"/>
      <c r="AW2107" s="99"/>
      <c r="AX2107" s="99"/>
      <c r="AY2107" s="99"/>
      <c r="AZ2107" s="99"/>
      <c r="BA2107" s="99"/>
      <c r="BB2107" s="99"/>
      <c r="BC2107" s="99"/>
      <c r="BD2107" s="99"/>
      <c r="BE2107" s="99"/>
      <c r="BF2107" s="99"/>
    </row>
    <row r="2108" spans="28:58" x14ac:dyDescent="0.25">
      <c r="AB2108" s="99"/>
      <c r="AC2108" s="99"/>
      <c r="AD2108" s="99"/>
      <c r="AE2108" s="99"/>
      <c r="AF2108" s="99"/>
      <c r="AG2108" s="99"/>
      <c r="AH2108" s="99"/>
      <c r="AI2108" s="99"/>
      <c r="AJ2108" s="99"/>
      <c r="AK2108" s="99"/>
      <c r="AL2108" s="99"/>
      <c r="AM2108" s="99"/>
      <c r="AN2108" s="99"/>
      <c r="AO2108" s="99"/>
      <c r="AP2108" s="99"/>
      <c r="AQ2108" s="99"/>
      <c r="AR2108" s="99"/>
      <c r="AS2108" s="99"/>
      <c r="AT2108" s="99"/>
      <c r="AU2108" s="99"/>
      <c r="AV2108" s="99"/>
      <c r="AW2108" s="99"/>
      <c r="AX2108" s="99"/>
      <c r="AY2108" s="99"/>
      <c r="AZ2108" s="99"/>
      <c r="BA2108" s="99"/>
      <c r="BB2108" s="99"/>
      <c r="BC2108" s="99"/>
      <c r="BD2108" s="99"/>
      <c r="BE2108" s="99"/>
      <c r="BF2108" s="99"/>
    </row>
    <row r="2109" spans="28:58" x14ac:dyDescent="0.25">
      <c r="AB2109" s="99"/>
      <c r="AC2109" s="99"/>
      <c r="AD2109" s="99"/>
      <c r="AE2109" s="99"/>
      <c r="AF2109" s="99"/>
      <c r="AG2109" s="99"/>
      <c r="AH2109" s="99"/>
      <c r="AI2109" s="99"/>
      <c r="AJ2109" s="99"/>
      <c r="AK2109" s="99"/>
      <c r="AL2109" s="99"/>
      <c r="AM2109" s="99"/>
      <c r="AN2109" s="99"/>
      <c r="AO2109" s="99"/>
      <c r="AP2109" s="99"/>
      <c r="AQ2109" s="99"/>
      <c r="AR2109" s="99"/>
      <c r="AS2109" s="99"/>
      <c r="AT2109" s="99"/>
      <c r="AU2109" s="99"/>
      <c r="AV2109" s="99"/>
      <c r="AW2109" s="99"/>
      <c r="AX2109" s="99"/>
      <c r="AY2109" s="99"/>
      <c r="AZ2109" s="99"/>
      <c r="BA2109" s="99"/>
      <c r="BB2109" s="99"/>
      <c r="BC2109" s="99"/>
      <c r="BD2109" s="99"/>
      <c r="BE2109" s="99"/>
      <c r="BF2109" s="99"/>
    </row>
    <row r="2110" spans="28:58" x14ac:dyDescent="0.25">
      <c r="AB2110" s="99"/>
      <c r="AC2110" s="99"/>
      <c r="AD2110" s="99"/>
      <c r="AE2110" s="99"/>
      <c r="AF2110" s="99"/>
      <c r="AG2110" s="99"/>
      <c r="AH2110" s="99"/>
      <c r="AI2110" s="99"/>
      <c r="AJ2110" s="99"/>
      <c r="AK2110" s="99"/>
      <c r="AL2110" s="99"/>
      <c r="AM2110" s="99"/>
      <c r="AN2110" s="99"/>
      <c r="AO2110" s="99"/>
      <c r="AP2110" s="99"/>
      <c r="AQ2110" s="99"/>
      <c r="AR2110" s="99"/>
      <c r="AS2110" s="99"/>
      <c r="AT2110" s="99"/>
      <c r="AU2110" s="99"/>
      <c r="AV2110" s="99"/>
      <c r="AW2110" s="99"/>
      <c r="AX2110" s="99"/>
      <c r="AY2110" s="99"/>
      <c r="AZ2110" s="99"/>
      <c r="BA2110" s="99"/>
      <c r="BB2110" s="99"/>
      <c r="BC2110" s="99"/>
      <c r="BD2110" s="99"/>
      <c r="BE2110" s="99"/>
      <c r="BF2110" s="99"/>
    </row>
    <row r="2111" spans="28:58" x14ac:dyDescent="0.25">
      <c r="AB2111" s="99"/>
      <c r="AC2111" s="99"/>
      <c r="AD2111" s="99"/>
      <c r="AE2111" s="99"/>
      <c r="AF2111" s="99"/>
      <c r="AG2111" s="99"/>
      <c r="AH2111" s="99"/>
      <c r="AI2111" s="99"/>
      <c r="AJ2111" s="99"/>
      <c r="AK2111" s="99"/>
      <c r="AL2111" s="99"/>
      <c r="AM2111" s="99"/>
      <c r="AN2111" s="99"/>
      <c r="AO2111" s="99"/>
      <c r="AP2111" s="99"/>
      <c r="AQ2111" s="99"/>
      <c r="AR2111" s="99"/>
      <c r="AS2111" s="99"/>
      <c r="AT2111" s="99"/>
      <c r="AU2111" s="99"/>
      <c r="AV2111" s="99"/>
      <c r="AW2111" s="99"/>
      <c r="AX2111" s="99"/>
      <c r="AY2111" s="99"/>
      <c r="AZ2111" s="99"/>
      <c r="BA2111" s="99"/>
      <c r="BB2111" s="99"/>
      <c r="BC2111" s="99"/>
      <c r="BD2111" s="99"/>
      <c r="BE2111" s="99"/>
      <c r="BF2111" s="99"/>
    </row>
    <row r="2112" spans="28:58" x14ac:dyDescent="0.25">
      <c r="AB2112" s="99"/>
      <c r="AC2112" s="99"/>
      <c r="AD2112" s="99"/>
      <c r="AE2112" s="99"/>
      <c r="AF2112" s="99"/>
      <c r="AG2112" s="99"/>
      <c r="AH2112" s="99"/>
      <c r="AI2112" s="99"/>
      <c r="AJ2112" s="99"/>
      <c r="AK2112" s="99"/>
      <c r="AL2112" s="99"/>
      <c r="AM2112" s="99"/>
      <c r="AN2112" s="99"/>
      <c r="AO2112" s="99"/>
      <c r="AP2112" s="99"/>
      <c r="AQ2112" s="99"/>
      <c r="AR2112" s="99"/>
      <c r="AS2112" s="99"/>
      <c r="AT2112" s="99"/>
      <c r="AU2112" s="99"/>
      <c r="AV2112" s="99"/>
      <c r="AW2112" s="99"/>
      <c r="AX2112" s="99"/>
      <c r="AY2112" s="99"/>
      <c r="AZ2112" s="99"/>
      <c r="BA2112" s="99"/>
      <c r="BB2112" s="99"/>
      <c r="BC2112" s="99"/>
      <c r="BD2112" s="99"/>
      <c r="BE2112" s="99"/>
      <c r="BF2112" s="99"/>
    </row>
    <row r="2113" spans="28:58" x14ac:dyDescent="0.25">
      <c r="AB2113" s="99"/>
      <c r="AC2113" s="99"/>
      <c r="AD2113" s="99"/>
      <c r="AE2113" s="99"/>
      <c r="AF2113" s="99"/>
      <c r="AG2113" s="99"/>
      <c r="AH2113" s="99"/>
      <c r="AI2113" s="99"/>
      <c r="AJ2113" s="99"/>
      <c r="AK2113" s="99"/>
      <c r="AL2113" s="99"/>
      <c r="AM2113" s="99"/>
      <c r="AN2113" s="99"/>
      <c r="AO2113" s="99"/>
      <c r="AP2113" s="99"/>
      <c r="AQ2113" s="99"/>
      <c r="AR2113" s="99"/>
      <c r="AS2113" s="99"/>
      <c r="AT2113" s="99"/>
      <c r="AU2113" s="99"/>
      <c r="AV2113" s="99"/>
      <c r="AW2113" s="99"/>
      <c r="AX2113" s="99"/>
      <c r="AY2113" s="99"/>
      <c r="AZ2113" s="99"/>
      <c r="BA2113" s="99"/>
      <c r="BB2113" s="99"/>
      <c r="BC2113" s="99"/>
      <c r="BD2113" s="99"/>
      <c r="BE2113" s="99"/>
      <c r="BF2113" s="99"/>
    </row>
    <row r="2114" spans="28:58" x14ac:dyDescent="0.25">
      <c r="AB2114" s="99"/>
      <c r="AC2114" s="99"/>
      <c r="AD2114" s="99"/>
      <c r="AE2114" s="99"/>
      <c r="AF2114" s="99"/>
      <c r="AG2114" s="99"/>
      <c r="AH2114" s="99"/>
      <c r="AI2114" s="99"/>
      <c r="AJ2114" s="99"/>
      <c r="AK2114" s="99"/>
      <c r="AL2114" s="99"/>
      <c r="AM2114" s="99"/>
      <c r="AN2114" s="99"/>
      <c r="AO2114" s="99"/>
      <c r="AP2114" s="99"/>
      <c r="AQ2114" s="99"/>
      <c r="AR2114" s="99"/>
      <c r="AS2114" s="99"/>
      <c r="AT2114" s="99"/>
      <c r="AU2114" s="99"/>
      <c r="AV2114" s="99"/>
      <c r="AW2114" s="99"/>
      <c r="AX2114" s="99"/>
      <c r="AY2114" s="99"/>
      <c r="AZ2114" s="99"/>
      <c r="BA2114" s="99"/>
      <c r="BB2114" s="99"/>
      <c r="BC2114" s="99"/>
      <c r="BD2114" s="99"/>
      <c r="BE2114" s="99"/>
      <c r="BF2114" s="99"/>
    </row>
    <row r="2115" spans="28:58" x14ac:dyDescent="0.25">
      <c r="AB2115" s="99"/>
      <c r="AC2115" s="99"/>
      <c r="AD2115" s="99"/>
      <c r="AE2115" s="99"/>
      <c r="AF2115" s="99"/>
      <c r="AG2115" s="99"/>
      <c r="AH2115" s="99"/>
      <c r="AI2115" s="99"/>
      <c r="AJ2115" s="99"/>
      <c r="AK2115" s="99"/>
      <c r="AL2115" s="99"/>
      <c r="AM2115" s="99"/>
      <c r="AN2115" s="99"/>
      <c r="AO2115" s="99"/>
      <c r="AP2115" s="99"/>
      <c r="AQ2115" s="99"/>
      <c r="AR2115" s="99"/>
      <c r="AS2115" s="99"/>
      <c r="AT2115" s="99"/>
      <c r="AU2115" s="99"/>
      <c r="AV2115" s="99"/>
      <c r="AW2115" s="99"/>
      <c r="AX2115" s="99"/>
      <c r="AY2115" s="99"/>
      <c r="AZ2115" s="99"/>
      <c r="BA2115" s="99"/>
      <c r="BB2115" s="99"/>
      <c r="BC2115" s="99"/>
      <c r="BD2115" s="99"/>
      <c r="BE2115" s="99"/>
      <c r="BF2115" s="99"/>
    </row>
    <row r="2116" spans="28:58" x14ac:dyDescent="0.25">
      <c r="AB2116" s="99"/>
      <c r="AC2116" s="99"/>
      <c r="AD2116" s="99"/>
      <c r="AE2116" s="99"/>
      <c r="AF2116" s="99"/>
      <c r="AG2116" s="99"/>
      <c r="AH2116" s="99"/>
      <c r="AI2116" s="99"/>
      <c r="AJ2116" s="99"/>
      <c r="AK2116" s="99"/>
      <c r="AL2116" s="99"/>
      <c r="AM2116" s="99"/>
      <c r="AN2116" s="99"/>
      <c r="AO2116" s="99"/>
      <c r="AP2116" s="99"/>
      <c r="AQ2116" s="99"/>
      <c r="AR2116" s="99"/>
      <c r="AS2116" s="99"/>
      <c r="AT2116" s="99"/>
      <c r="AU2116" s="99"/>
      <c r="AV2116" s="99"/>
      <c r="AW2116" s="99"/>
      <c r="AX2116" s="99"/>
      <c r="AY2116" s="99"/>
      <c r="AZ2116" s="99"/>
      <c r="BA2116" s="99"/>
      <c r="BB2116" s="99"/>
      <c r="BC2116" s="99"/>
      <c r="BD2116" s="99"/>
      <c r="BE2116" s="99"/>
      <c r="BF2116" s="99"/>
    </row>
    <row r="2117" spans="28:58" x14ac:dyDescent="0.25">
      <c r="AB2117" s="99"/>
      <c r="AC2117" s="99"/>
      <c r="AD2117" s="99"/>
      <c r="AE2117" s="99"/>
      <c r="AF2117" s="99"/>
      <c r="AG2117" s="99"/>
      <c r="AH2117" s="99"/>
      <c r="AI2117" s="99"/>
      <c r="AJ2117" s="99"/>
      <c r="AK2117" s="99"/>
      <c r="AL2117" s="99"/>
      <c r="AM2117" s="99"/>
      <c r="AN2117" s="99"/>
      <c r="AO2117" s="99"/>
      <c r="AP2117" s="99"/>
      <c r="AQ2117" s="99"/>
      <c r="AR2117" s="99"/>
      <c r="AS2117" s="99"/>
      <c r="AT2117" s="99"/>
      <c r="AU2117" s="99"/>
      <c r="AV2117" s="99"/>
      <c r="AW2117" s="99"/>
      <c r="AX2117" s="99"/>
      <c r="AY2117" s="99"/>
      <c r="AZ2117" s="99"/>
      <c r="BA2117" s="99"/>
      <c r="BB2117" s="99"/>
      <c r="BC2117" s="99"/>
      <c r="BD2117" s="99"/>
      <c r="BE2117" s="99"/>
      <c r="BF2117" s="99"/>
    </row>
    <row r="2118" spans="28:58" x14ac:dyDescent="0.25">
      <c r="AB2118" s="99"/>
      <c r="AC2118" s="99"/>
      <c r="AD2118" s="99"/>
      <c r="AE2118" s="99"/>
      <c r="AF2118" s="99"/>
      <c r="AG2118" s="99"/>
      <c r="AH2118" s="99"/>
      <c r="AI2118" s="99"/>
      <c r="AJ2118" s="99"/>
      <c r="AK2118" s="99"/>
      <c r="AL2118" s="99"/>
      <c r="AM2118" s="99"/>
      <c r="AN2118" s="99"/>
      <c r="AO2118" s="99"/>
      <c r="AP2118" s="99"/>
      <c r="AQ2118" s="99"/>
      <c r="AR2118" s="99"/>
      <c r="AS2118" s="99"/>
      <c r="AT2118" s="99"/>
      <c r="AU2118" s="99"/>
      <c r="AV2118" s="99"/>
      <c r="AW2118" s="99"/>
      <c r="AX2118" s="99"/>
      <c r="AY2118" s="99"/>
      <c r="AZ2118" s="99"/>
      <c r="BA2118" s="99"/>
      <c r="BB2118" s="99"/>
      <c r="BC2118" s="99"/>
      <c r="BD2118" s="99"/>
      <c r="BE2118" s="99"/>
      <c r="BF2118" s="99"/>
    </row>
    <row r="2119" spans="28:58" x14ac:dyDescent="0.25">
      <c r="AB2119" s="99"/>
      <c r="AC2119" s="99"/>
      <c r="AD2119" s="99"/>
      <c r="AE2119" s="99"/>
      <c r="AF2119" s="99"/>
      <c r="AG2119" s="99"/>
      <c r="AH2119" s="99"/>
      <c r="AI2119" s="99"/>
      <c r="AJ2119" s="99"/>
      <c r="AK2119" s="99"/>
      <c r="AL2119" s="99"/>
      <c r="AM2119" s="99"/>
      <c r="AN2119" s="99"/>
      <c r="AO2119" s="99"/>
      <c r="AP2119" s="99"/>
      <c r="AQ2119" s="99"/>
      <c r="AR2119" s="99"/>
      <c r="AS2119" s="99"/>
      <c r="AT2119" s="99"/>
      <c r="AU2119" s="99"/>
      <c r="AV2119" s="99"/>
      <c r="AW2119" s="99"/>
      <c r="AX2119" s="99"/>
      <c r="AY2119" s="99"/>
      <c r="AZ2119" s="99"/>
      <c r="BA2119" s="99"/>
      <c r="BB2119" s="99"/>
      <c r="BC2119" s="99"/>
      <c r="BD2119" s="99"/>
      <c r="BE2119" s="99"/>
      <c r="BF2119" s="99"/>
    </row>
    <row r="2120" spans="28:58" x14ac:dyDescent="0.25">
      <c r="AB2120" s="99"/>
      <c r="AC2120" s="99"/>
      <c r="AD2120" s="99"/>
      <c r="AE2120" s="99"/>
      <c r="AF2120" s="99"/>
      <c r="AG2120" s="99"/>
      <c r="AH2120" s="99"/>
      <c r="AI2120" s="99"/>
      <c r="AJ2120" s="99"/>
      <c r="AK2120" s="99"/>
      <c r="AL2120" s="99"/>
      <c r="AM2120" s="99"/>
      <c r="AN2120" s="99"/>
      <c r="AO2120" s="99"/>
      <c r="AP2120" s="99"/>
      <c r="AQ2120" s="99"/>
      <c r="AR2120" s="99"/>
      <c r="AS2120" s="99"/>
      <c r="AT2120" s="99"/>
      <c r="AU2120" s="99"/>
      <c r="AV2120" s="99"/>
      <c r="AW2120" s="99"/>
      <c r="AX2120" s="99"/>
      <c r="AY2120" s="99"/>
      <c r="AZ2120" s="99"/>
      <c r="BA2120" s="99"/>
      <c r="BB2120" s="99"/>
      <c r="BC2120" s="99"/>
      <c r="BD2120" s="99"/>
      <c r="BE2120" s="99"/>
      <c r="BF2120" s="99"/>
    </row>
    <row r="2121" spans="28:58" x14ac:dyDescent="0.25">
      <c r="AB2121" s="99"/>
      <c r="AC2121" s="99"/>
      <c r="AD2121" s="99"/>
      <c r="AE2121" s="99"/>
      <c r="AF2121" s="99"/>
      <c r="AG2121" s="99"/>
      <c r="AH2121" s="99"/>
      <c r="AI2121" s="99"/>
      <c r="AJ2121" s="99"/>
      <c r="AK2121" s="99"/>
      <c r="AL2121" s="99"/>
      <c r="AM2121" s="99"/>
      <c r="AN2121" s="99"/>
      <c r="AO2121" s="99"/>
      <c r="AP2121" s="99"/>
      <c r="AQ2121" s="99"/>
      <c r="AR2121" s="99"/>
      <c r="AS2121" s="99"/>
      <c r="AT2121" s="99"/>
      <c r="AU2121" s="99"/>
      <c r="AV2121" s="99"/>
      <c r="AW2121" s="99"/>
      <c r="AX2121" s="99"/>
      <c r="AY2121" s="99"/>
      <c r="AZ2121" s="99"/>
      <c r="BA2121" s="99"/>
      <c r="BB2121" s="99"/>
      <c r="BC2121" s="99"/>
      <c r="BD2121" s="99"/>
      <c r="BE2121" s="99"/>
      <c r="BF2121" s="99"/>
    </row>
    <row r="2122" spans="28:58" x14ac:dyDescent="0.25">
      <c r="AB2122" s="99"/>
      <c r="AC2122" s="99"/>
      <c r="AD2122" s="99"/>
      <c r="AE2122" s="99"/>
      <c r="AF2122" s="99"/>
      <c r="AG2122" s="99"/>
      <c r="AH2122" s="99"/>
      <c r="AI2122" s="99"/>
      <c r="AJ2122" s="99"/>
      <c r="AK2122" s="99"/>
      <c r="AL2122" s="99"/>
      <c r="AM2122" s="99"/>
      <c r="AN2122" s="99"/>
      <c r="AO2122" s="99"/>
      <c r="AP2122" s="99"/>
      <c r="AQ2122" s="99"/>
      <c r="AR2122" s="99"/>
      <c r="AS2122" s="99"/>
      <c r="AT2122" s="99"/>
      <c r="AU2122" s="99"/>
      <c r="AV2122" s="99"/>
      <c r="AW2122" s="99"/>
      <c r="AX2122" s="99"/>
      <c r="AY2122" s="99"/>
      <c r="AZ2122" s="99"/>
      <c r="BA2122" s="99"/>
      <c r="BB2122" s="99"/>
      <c r="BC2122" s="99"/>
      <c r="BD2122" s="99"/>
      <c r="BE2122" s="99"/>
      <c r="BF2122" s="99"/>
    </row>
    <row r="2123" spans="28:58" x14ac:dyDescent="0.25">
      <c r="AB2123" s="99"/>
      <c r="AC2123" s="99"/>
      <c r="AD2123" s="99"/>
      <c r="AE2123" s="99"/>
      <c r="AF2123" s="99"/>
      <c r="AG2123" s="99"/>
      <c r="AH2123" s="99"/>
      <c r="AI2123" s="99"/>
      <c r="AJ2123" s="99"/>
      <c r="AK2123" s="99"/>
      <c r="AL2123" s="99"/>
      <c r="AM2123" s="99"/>
      <c r="AN2123" s="99"/>
      <c r="AO2123" s="99"/>
      <c r="AP2123" s="99"/>
      <c r="AQ2123" s="99"/>
      <c r="AR2123" s="99"/>
      <c r="AS2123" s="99"/>
      <c r="AT2123" s="99"/>
      <c r="AU2123" s="99"/>
      <c r="AV2123" s="99"/>
      <c r="AW2123" s="99"/>
      <c r="AX2123" s="99"/>
      <c r="AY2123" s="99"/>
      <c r="AZ2123" s="99"/>
      <c r="BA2123" s="99"/>
      <c r="BB2123" s="99"/>
      <c r="BC2123" s="99"/>
      <c r="BD2123" s="99"/>
      <c r="BE2123" s="99"/>
      <c r="BF2123" s="99"/>
    </row>
    <row r="2124" spans="28:58" x14ac:dyDescent="0.25">
      <c r="AB2124" s="99"/>
      <c r="AC2124" s="99"/>
      <c r="AD2124" s="99"/>
      <c r="AE2124" s="99"/>
      <c r="AF2124" s="99"/>
      <c r="AG2124" s="99"/>
      <c r="AH2124" s="99"/>
      <c r="AI2124" s="99"/>
      <c r="AJ2124" s="99"/>
      <c r="AK2124" s="99"/>
      <c r="AL2124" s="99"/>
      <c r="AM2124" s="99"/>
      <c r="AN2124" s="99"/>
      <c r="AO2124" s="99"/>
      <c r="AP2124" s="99"/>
      <c r="AQ2124" s="99"/>
      <c r="AR2124" s="99"/>
      <c r="AS2124" s="99"/>
      <c r="AT2124" s="99"/>
      <c r="AU2124" s="99"/>
      <c r="AV2124" s="99"/>
      <c r="AW2124" s="99"/>
      <c r="AX2124" s="99"/>
      <c r="AY2124" s="99"/>
      <c r="AZ2124" s="99"/>
      <c r="BA2124" s="99"/>
      <c r="BB2124" s="99"/>
      <c r="BC2124" s="99"/>
      <c r="BD2124" s="99"/>
      <c r="BE2124" s="99"/>
      <c r="BF2124" s="99"/>
    </row>
    <row r="2125" spans="28:58" x14ac:dyDescent="0.25">
      <c r="AB2125" s="99"/>
      <c r="AC2125" s="99"/>
      <c r="AD2125" s="99"/>
      <c r="AE2125" s="99"/>
      <c r="AF2125" s="99"/>
      <c r="AG2125" s="99"/>
      <c r="AH2125" s="99"/>
      <c r="AI2125" s="99"/>
      <c r="AJ2125" s="99"/>
      <c r="AK2125" s="99"/>
      <c r="AL2125" s="99"/>
      <c r="AM2125" s="99"/>
      <c r="AN2125" s="99"/>
      <c r="AO2125" s="99"/>
      <c r="AP2125" s="99"/>
      <c r="AQ2125" s="99"/>
      <c r="AR2125" s="99"/>
      <c r="AS2125" s="99"/>
      <c r="AT2125" s="99"/>
      <c r="AU2125" s="99"/>
      <c r="AV2125" s="99"/>
      <c r="AW2125" s="99"/>
      <c r="AX2125" s="99"/>
      <c r="AY2125" s="99"/>
      <c r="AZ2125" s="99"/>
      <c r="BA2125" s="99"/>
      <c r="BB2125" s="99"/>
      <c r="BC2125" s="99"/>
      <c r="BD2125" s="99"/>
      <c r="BE2125" s="99"/>
      <c r="BF2125" s="99"/>
    </row>
    <row r="2126" spans="28:58" x14ac:dyDescent="0.25">
      <c r="AB2126" s="99"/>
      <c r="AC2126" s="99"/>
      <c r="AD2126" s="99"/>
      <c r="AE2126" s="99"/>
      <c r="AF2126" s="99"/>
      <c r="AG2126" s="99"/>
      <c r="AH2126" s="99"/>
      <c r="AI2126" s="99"/>
      <c r="AJ2126" s="99"/>
      <c r="AK2126" s="99"/>
      <c r="AL2126" s="99"/>
      <c r="AM2126" s="99"/>
      <c r="AN2126" s="99"/>
      <c r="AO2126" s="99"/>
      <c r="AP2126" s="99"/>
      <c r="AQ2126" s="99"/>
      <c r="AR2126" s="99"/>
      <c r="AS2126" s="99"/>
      <c r="AT2126" s="99"/>
      <c r="AU2126" s="99"/>
      <c r="AV2126" s="99"/>
      <c r="AW2126" s="99"/>
      <c r="AX2126" s="99"/>
      <c r="AY2126" s="99"/>
      <c r="AZ2126" s="99"/>
      <c r="BA2126" s="99"/>
      <c r="BB2126" s="99"/>
      <c r="BC2126" s="99"/>
      <c r="BD2126" s="99"/>
      <c r="BE2126" s="99"/>
      <c r="BF2126" s="99"/>
    </row>
    <row r="2127" spans="28:58" x14ac:dyDescent="0.25">
      <c r="AB2127" s="99"/>
      <c r="AC2127" s="99"/>
      <c r="AD2127" s="99"/>
      <c r="AE2127" s="99"/>
      <c r="AF2127" s="99"/>
      <c r="AG2127" s="99"/>
      <c r="AH2127" s="99"/>
      <c r="AI2127" s="99"/>
      <c r="AJ2127" s="99"/>
      <c r="AK2127" s="99"/>
      <c r="AL2127" s="99"/>
      <c r="AM2127" s="99"/>
      <c r="AN2127" s="99"/>
      <c r="AO2127" s="99"/>
      <c r="AP2127" s="99"/>
      <c r="AQ2127" s="99"/>
      <c r="AR2127" s="99"/>
      <c r="AS2127" s="99"/>
      <c r="AT2127" s="99"/>
      <c r="AU2127" s="99"/>
      <c r="AV2127" s="99"/>
      <c r="AW2127" s="99"/>
      <c r="AX2127" s="99"/>
      <c r="AY2127" s="99"/>
      <c r="AZ2127" s="99"/>
      <c r="BA2127" s="99"/>
      <c r="BB2127" s="99"/>
      <c r="BC2127" s="99"/>
      <c r="BD2127" s="99"/>
      <c r="BE2127" s="99"/>
      <c r="BF2127" s="99"/>
    </row>
    <row r="2128" spans="28:58" x14ac:dyDescent="0.25">
      <c r="AB2128" s="99"/>
      <c r="AC2128" s="99"/>
      <c r="AD2128" s="99"/>
      <c r="AE2128" s="99"/>
      <c r="AF2128" s="99"/>
      <c r="AG2128" s="99"/>
      <c r="AH2128" s="99"/>
      <c r="AI2128" s="99"/>
      <c r="AJ2128" s="99"/>
      <c r="AK2128" s="99"/>
      <c r="AL2128" s="99"/>
      <c r="AM2128" s="99"/>
      <c r="AN2128" s="99"/>
      <c r="AO2128" s="99"/>
      <c r="AP2128" s="99"/>
      <c r="AQ2128" s="99"/>
      <c r="AR2128" s="99"/>
      <c r="AS2128" s="99"/>
      <c r="AT2128" s="99"/>
      <c r="AU2128" s="99"/>
      <c r="AV2128" s="99"/>
      <c r="AW2128" s="99"/>
      <c r="AX2128" s="99"/>
      <c r="AY2128" s="99"/>
      <c r="AZ2128" s="99"/>
      <c r="BA2128" s="99"/>
      <c r="BB2128" s="99"/>
      <c r="BC2128" s="99"/>
      <c r="BD2128" s="99"/>
      <c r="BE2128" s="99"/>
      <c r="BF2128" s="99"/>
    </row>
    <row r="2129" spans="28:58" x14ac:dyDescent="0.25">
      <c r="AB2129" s="99"/>
      <c r="AC2129" s="99"/>
      <c r="AD2129" s="99"/>
      <c r="AE2129" s="99"/>
      <c r="AF2129" s="99"/>
      <c r="AG2129" s="99"/>
      <c r="AH2129" s="99"/>
      <c r="AI2129" s="99"/>
      <c r="AJ2129" s="99"/>
      <c r="AK2129" s="99"/>
      <c r="AL2129" s="99"/>
      <c r="AM2129" s="99"/>
      <c r="AN2129" s="99"/>
      <c r="AO2129" s="99"/>
      <c r="AP2129" s="99"/>
      <c r="AQ2129" s="99"/>
      <c r="AR2129" s="99"/>
      <c r="AS2129" s="99"/>
      <c r="AT2129" s="99"/>
      <c r="AU2129" s="99"/>
      <c r="AV2129" s="99"/>
      <c r="AW2129" s="99"/>
      <c r="AX2129" s="99"/>
      <c r="AY2129" s="99"/>
      <c r="AZ2129" s="99"/>
      <c r="BA2129" s="99"/>
      <c r="BB2129" s="99"/>
      <c r="BC2129" s="99"/>
      <c r="BD2129" s="99"/>
      <c r="BE2129" s="99"/>
      <c r="BF2129" s="99"/>
    </row>
    <row r="2130" spans="28:58" x14ac:dyDescent="0.25">
      <c r="AB2130" s="99"/>
      <c r="AC2130" s="99"/>
      <c r="AD2130" s="99"/>
      <c r="AE2130" s="99"/>
      <c r="AF2130" s="99"/>
      <c r="AG2130" s="99"/>
      <c r="AH2130" s="99"/>
      <c r="AI2130" s="99"/>
      <c r="AJ2130" s="99"/>
      <c r="AK2130" s="99"/>
      <c r="AL2130" s="99"/>
      <c r="AM2130" s="99"/>
      <c r="AN2130" s="99"/>
      <c r="AO2130" s="99"/>
      <c r="AP2130" s="99"/>
      <c r="AQ2130" s="99"/>
      <c r="AR2130" s="99"/>
      <c r="AS2130" s="99"/>
      <c r="AT2130" s="99"/>
      <c r="AU2130" s="99"/>
      <c r="AV2130" s="99"/>
      <c r="AW2130" s="99"/>
      <c r="AX2130" s="99"/>
      <c r="AY2130" s="99"/>
      <c r="AZ2130" s="99"/>
      <c r="BA2130" s="99"/>
      <c r="BB2130" s="99"/>
      <c r="BC2130" s="99"/>
      <c r="BD2130" s="99"/>
      <c r="BE2130" s="99"/>
      <c r="BF2130" s="99"/>
    </row>
    <row r="2131" spans="28:58" x14ac:dyDescent="0.25">
      <c r="AB2131" s="99"/>
      <c r="AC2131" s="99"/>
      <c r="AD2131" s="99"/>
      <c r="AE2131" s="99"/>
      <c r="AF2131" s="99"/>
      <c r="AG2131" s="99"/>
      <c r="AH2131" s="99"/>
      <c r="AI2131" s="99"/>
      <c r="AJ2131" s="99"/>
      <c r="AK2131" s="99"/>
      <c r="AL2131" s="99"/>
      <c r="AM2131" s="99"/>
      <c r="AN2131" s="99"/>
      <c r="AO2131" s="99"/>
      <c r="AP2131" s="99"/>
      <c r="AQ2131" s="99"/>
      <c r="AR2131" s="99"/>
      <c r="AS2131" s="99"/>
      <c r="AT2131" s="99"/>
      <c r="AU2131" s="99"/>
      <c r="AV2131" s="99"/>
      <c r="AW2131" s="99"/>
      <c r="AX2131" s="99"/>
      <c r="AY2131" s="99"/>
      <c r="AZ2131" s="99"/>
      <c r="BA2131" s="99"/>
      <c r="BB2131" s="99"/>
      <c r="BC2131" s="99"/>
      <c r="BD2131" s="99"/>
      <c r="BE2131" s="99"/>
      <c r="BF2131" s="99"/>
    </row>
    <row r="2132" spans="28:58" x14ac:dyDescent="0.25">
      <c r="AB2132" s="99"/>
      <c r="AC2132" s="99"/>
      <c r="AD2132" s="99"/>
      <c r="AE2132" s="99"/>
      <c r="AF2132" s="99"/>
      <c r="AG2132" s="99"/>
      <c r="AH2132" s="99"/>
      <c r="AI2132" s="99"/>
      <c r="AJ2132" s="99"/>
      <c r="AK2132" s="99"/>
      <c r="AL2132" s="99"/>
      <c r="AM2132" s="99"/>
      <c r="AN2132" s="99"/>
      <c r="AO2132" s="99"/>
      <c r="AP2132" s="99"/>
      <c r="AQ2132" s="99"/>
      <c r="AR2132" s="99"/>
      <c r="AS2132" s="99"/>
      <c r="AT2132" s="99"/>
      <c r="AU2132" s="99"/>
      <c r="AV2132" s="99"/>
      <c r="AW2132" s="99"/>
      <c r="AX2132" s="99"/>
      <c r="AY2132" s="99"/>
      <c r="AZ2132" s="99"/>
      <c r="BA2132" s="99"/>
      <c r="BB2132" s="99"/>
      <c r="BC2132" s="99"/>
      <c r="BD2132" s="99"/>
      <c r="BE2132" s="99"/>
      <c r="BF2132" s="99"/>
    </row>
    <row r="2133" spans="28:58" x14ac:dyDescent="0.25">
      <c r="AB2133" s="99"/>
      <c r="AC2133" s="99"/>
      <c r="AD2133" s="99"/>
      <c r="AE2133" s="99"/>
      <c r="AF2133" s="99"/>
      <c r="AG2133" s="99"/>
      <c r="AH2133" s="99"/>
      <c r="AI2133" s="99"/>
      <c r="AJ2133" s="99"/>
      <c r="AK2133" s="99"/>
      <c r="AL2133" s="99"/>
      <c r="AM2133" s="99"/>
      <c r="AN2133" s="99"/>
      <c r="AO2133" s="99"/>
      <c r="AP2133" s="99"/>
      <c r="AQ2133" s="99"/>
      <c r="AR2133" s="99"/>
      <c r="AS2133" s="99"/>
      <c r="AT2133" s="99"/>
      <c r="AU2133" s="99"/>
      <c r="AV2133" s="99"/>
      <c r="AW2133" s="99"/>
      <c r="AX2133" s="99"/>
      <c r="AY2133" s="99"/>
      <c r="AZ2133" s="99"/>
      <c r="BA2133" s="99"/>
      <c r="BB2133" s="99"/>
      <c r="BC2133" s="99"/>
      <c r="BD2133" s="99"/>
      <c r="BE2133" s="99"/>
      <c r="BF2133" s="99"/>
    </row>
    <row r="2134" spans="28:58" x14ac:dyDescent="0.25">
      <c r="AB2134" s="99"/>
      <c r="AC2134" s="99"/>
      <c r="AD2134" s="99"/>
      <c r="AE2134" s="99"/>
      <c r="AF2134" s="99"/>
      <c r="AG2134" s="99"/>
      <c r="AH2134" s="99"/>
      <c r="AI2134" s="99"/>
      <c r="AJ2134" s="99"/>
      <c r="AK2134" s="99"/>
      <c r="AL2134" s="99"/>
      <c r="AM2134" s="99"/>
      <c r="AN2134" s="99"/>
      <c r="AO2134" s="99"/>
      <c r="AP2134" s="99"/>
      <c r="AQ2134" s="99"/>
      <c r="AR2134" s="99"/>
      <c r="AS2134" s="99"/>
      <c r="AT2134" s="99"/>
      <c r="AU2134" s="99"/>
      <c r="AV2134" s="99"/>
      <c r="AW2134" s="99"/>
      <c r="AX2134" s="99"/>
      <c r="AY2134" s="99"/>
      <c r="AZ2134" s="99"/>
      <c r="BA2134" s="99"/>
      <c r="BB2134" s="99"/>
      <c r="BC2134" s="99"/>
      <c r="BD2134" s="99"/>
      <c r="BE2134" s="99"/>
      <c r="BF2134" s="99"/>
    </row>
    <row r="2135" spans="28:58" x14ac:dyDescent="0.25">
      <c r="AB2135" s="99"/>
      <c r="AC2135" s="99"/>
      <c r="AD2135" s="99"/>
      <c r="AE2135" s="99"/>
      <c r="AF2135" s="99"/>
      <c r="AG2135" s="99"/>
      <c r="AH2135" s="99"/>
      <c r="AI2135" s="99"/>
      <c r="AJ2135" s="99"/>
      <c r="AK2135" s="99"/>
      <c r="AL2135" s="99"/>
      <c r="AM2135" s="99"/>
      <c r="AN2135" s="99"/>
      <c r="AO2135" s="99"/>
      <c r="AP2135" s="99"/>
      <c r="AQ2135" s="99"/>
      <c r="AR2135" s="99"/>
      <c r="AS2135" s="99"/>
      <c r="AT2135" s="99"/>
      <c r="AU2135" s="99"/>
      <c r="AV2135" s="99"/>
      <c r="AW2135" s="99"/>
      <c r="AX2135" s="99"/>
      <c r="AY2135" s="99"/>
      <c r="AZ2135" s="99"/>
      <c r="BA2135" s="99"/>
      <c r="BB2135" s="99"/>
      <c r="BC2135" s="99"/>
      <c r="BD2135" s="99"/>
      <c r="BE2135" s="99"/>
      <c r="BF2135" s="99"/>
    </row>
    <row r="2136" spans="28:58" x14ac:dyDescent="0.25">
      <c r="AB2136" s="99"/>
      <c r="AC2136" s="99"/>
      <c r="AD2136" s="99"/>
      <c r="AE2136" s="99"/>
      <c r="AF2136" s="99"/>
      <c r="AG2136" s="99"/>
      <c r="AH2136" s="99"/>
      <c r="AI2136" s="99"/>
      <c r="AJ2136" s="99"/>
      <c r="AK2136" s="99"/>
      <c r="AL2136" s="99"/>
      <c r="AM2136" s="99"/>
      <c r="AN2136" s="99"/>
      <c r="AO2136" s="99"/>
      <c r="AP2136" s="99"/>
      <c r="AQ2136" s="99"/>
      <c r="AR2136" s="99"/>
      <c r="AS2136" s="99"/>
      <c r="AT2136" s="99"/>
      <c r="AU2136" s="99"/>
      <c r="AV2136" s="99"/>
      <c r="AW2136" s="99"/>
      <c r="AX2136" s="99"/>
      <c r="AY2136" s="99"/>
      <c r="AZ2136" s="99"/>
      <c r="BA2136" s="99"/>
      <c r="BB2136" s="99"/>
      <c r="BC2136" s="99"/>
      <c r="BD2136" s="99"/>
      <c r="BE2136" s="99"/>
      <c r="BF2136" s="99"/>
    </row>
    <row r="2137" spans="28:58" x14ac:dyDescent="0.25">
      <c r="AB2137" s="99"/>
      <c r="AC2137" s="99"/>
      <c r="AD2137" s="99"/>
      <c r="AE2137" s="99"/>
      <c r="AF2137" s="99"/>
      <c r="AG2137" s="99"/>
      <c r="AH2137" s="99"/>
      <c r="AI2137" s="99"/>
      <c r="AJ2137" s="99"/>
      <c r="AK2137" s="99"/>
      <c r="AL2137" s="99"/>
      <c r="AM2137" s="99"/>
      <c r="AN2137" s="99"/>
      <c r="AO2137" s="99"/>
      <c r="AP2137" s="99"/>
      <c r="AQ2137" s="99"/>
      <c r="AR2137" s="99"/>
      <c r="AS2137" s="99"/>
      <c r="AT2137" s="99"/>
      <c r="AU2137" s="99"/>
      <c r="AV2137" s="99"/>
      <c r="AW2137" s="99"/>
      <c r="AX2137" s="99"/>
      <c r="AY2137" s="99"/>
      <c r="AZ2137" s="99"/>
      <c r="BA2137" s="99"/>
      <c r="BB2137" s="99"/>
      <c r="BC2137" s="99"/>
      <c r="BD2137" s="99"/>
      <c r="BE2137" s="99"/>
      <c r="BF2137" s="99"/>
    </row>
    <row r="2138" spans="28:58" x14ac:dyDescent="0.25">
      <c r="AB2138" s="99"/>
      <c r="AC2138" s="99"/>
      <c r="AD2138" s="99"/>
      <c r="AE2138" s="99"/>
      <c r="AF2138" s="99"/>
      <c r="AG2138" s="99"/>
      <c r="AH2138" s="99"/>
      <c r="AI2138" s="99"/>
      <c r="AJ2138" s="99"/>
      <c r="AK2138" s="99"/>
      <c r="AL2138" s="99"/>
      <c r="AM2138" s="99"/>
      <c r="AN2138" s="99"/>
      <c r="AO2138" s="99"/>
      <c r="AP2138" s="99"/>
      <c r="AQ2138" s="99"/>
      <c r="AR2138" s="99"/>
      <c r="AS2138" s="99"/>
      <c r="AT2138" s="99"/>
      <c r="AU2138" s="99"/>
      <c r="AV2138" s="99"/>
      <c r="AW2138" s="99"/>
      <c r="AX2138" s="99"/>
      <c r="AY2138" s="99"/>
      <c r="AZ2138" s="99"/>
      <c r="BA2138" s="99"/>
      <c r="BB2138" s="99"/>
      <c r="BC2138" s="99"/>
      <c r="BD2138" s="99"/>
      <c r="BE2138" s="99"/>
      <c r="BF2138" s="99"/>
    </row>
    <row r="2139" spans="28:58" x14ac:dyDescent="0.25">
      <c r="AB2139" s="99"/>
      <c r="AC2139" s="99"/>
      <c r="AD2139" s="99"/>
      <c r="AE2139" s="99"/>
      <c r="AF2139" s="99"/>
      <c r="AG2139" s="99"/>
      <c r="AH2139" s="99"/>
      <c r="AI2139" s="99"/>
      <c r="AJ2139" s="99"/>
      <c r="AK2139" s="99"/>
      <c r="AL2139" s="99"/>
      <c r="AM2139" s="99"/>
      <c r="AN2139" s="99"/>
      <c r="AO2139" s="99"/>
      <c r="AP2139" s="99"/>
      <c r="AQ2139" s="99"/>
      <c r="AR2139" s="99"/>
      <c r="AS2139" s="99"/>
      <c r="AT2139" s="99"/>
      <c r="AU2139" s="99"/>
      <c r="AV2139" s="99"/>
      <c r="AW2139" s="99"/>
      <c r="AX2139" s="99"/>
      <c r="AY2139" s="99"/>
      <c r="AZ2139" s="99"/>
      <c r="BA2139" s="99"/>
      <c r="BB2139" s="99"/>
      <c r="BC2139" s="99"/>
      <c r="BD2139" s="99"/>
      <c r="BE2139" s="99"/>
      <c r="BF2139" s="99"/>
    </row>
    <row r="2140" spans="28:58" x14ac:dyDescent="0.25">
      <c r="AB2140" s="99"/>
      <c r="AC2140" s="99"/>
      <c r="AD2140" s="99"/>
      <c r="AE2140" s="99"/>
      <c r="AF2140" s="99"/>
      <c r="AG2140" s="99"/>
      <c r="AH2140" s="99"/>
      <c r="AI2140" s="99"/>
      <c r="AJ2140" s="99"/>
      <c r="AK2140" s="99"/>
      <c r="AL2140" s="99"/>
      <c r="AM2140" s="99"/>
      <c r="AN2140" s="99"/>
      <c r="AO2140" s="99"/>
      <c r="AP2140" s="99"/>
      <c r="AQ2140" s="99"/>
      <c r="AR2140" s="99"/>
      <c r="AS2140" s="99"/>
      <c r="AT2140" s="99"/>
      <c r="AU2140" s="99"/>
      <c r="AV2140" s="99"/>
      <c r="AW2140" s="99"/>
      <c r="AX2140" s="99"/>
      <c r="AY2140" s="99"/>
      <c r="AZ2140" s="99"/>
      <c r="BA2140" s="99"/>
      <c r="BB2140" s="99"/>
      <c r="BC2140" s="99"/>
      <c r="BD2140" s="99"/>
      <c r="BE2140" s="99"/>
      <c r="BF2140" s="99"/>
    </row>
    <row r="2141" spans="28:58" x14ac:dyDescent="0.25">
      <c r="AB2141" s="99"/>
      <c r="AC2141" s="99"/>
      <c r="AD2141" s="99"/>
      <c r="AE2141" s="99"/>
      <c r="AF2141" s="99"/>
      <c r="AG2141" s="99"/>
      <c r="AH2141" s="99"/>
      <c r="AI2141" s="99"/>
      <c r="AJ2141" s="99"/>
      <c r="AK2141" s="99"/>
      <c r="AL2141" s="99"/>
      <c r="AM2141" s="99"/>
      <c r="AN2141" s="99"/>
      <c r="AO2141" s="99"/>
      <c r="AP2141" s="99"/>
      <c r="AQ2141" s="99"/>
      <c r="AR2141" s="99"/>
      <c r="AS2141" s="99"/>
      <c r="AT2141" s="99"/>
      <c r="AU2141" s="99"/>
      <c r="AV2141" s="99"/>
      <c r="AW2141" s="99"/>
      <c r="AX2141" s="99"/>
      <c r="AY2141" s="99"/>
      <c r="AZ2141" s="99"/>
      <c r="BA2141" s="99"/>
      <c r="BB2141" s="99"/>
      <c r="BC2141" s="99"/>
      <c r="BD2141" s="99"/>
      <c r="BE2141" s="99"/>
      <c r="BF2141" s="99"/>
    </row>
    <row r="2142" spans="28:58" x14ac:dyDescent="0.25">
      <c r="AB2142" s="99"/>
      <c r="AC2142" s="99"/>
      <c r="AD2142" s="99"/>
      <c r="AE2142" s="99"/>
      <c r="AF2142" s="99"/>
      <c r="AG2142" s="99"/>
      <c r="AH2142" s="99"/>
      <c r="AI2142" s="99"/>
      <c r="AJ2142" s="99"/>
      <c r="AK2142" s="99"/>
      <c r="AL2142" s="99"/>
      <c r="AM2142" s="99"/>
      <c r="AN2142" s="99"/>
      <c r="AO2142" s="99"/>
      <c r="AP2142" s="99"/>
      <c r="AQ2142" s="99"/>
      <c r="AR2142" s="99"/>
      <c r="AS2142" s="99"/>
      <c r="AT2142" s="99"/>
      <c r="AU2142" s="99"/>
      <c r="AV2142" s="99"/>
      <c r="AW2142" s="99"/>
      <c r="AX2142" s="99"/>
      <c r="AY2142" s="99"/>
      <c r="AZ2142" s="99"/>
      <c r="BA2142" s="99"/>
      <c r="BB2142" s="99"/>
      <c r="BC2142" s="99"/>
      <c r="BD2142" s="99"/>
      <c r="BE2142" s="99"/>
      <c r="BF2142" s="99"/>
    </row>
    <row r="2143" spans="28:58" x14ac:dyDescent="0.25">
      <c r="AB2143" s="99"/>
      <c r="AC2143" s="99"/>
      <c r="AD2143" s="99"/>
      <c r="AE2143" s="99"/>
      <c r="AF2143" s="99"/>
      <c r="AG2143" s="99"/>
      <c r="AH2143" s="99"/>
      <c r="AI2143" s="99"/>
      <c r="AJ2143" s="99"/>
      <c r="AK2143" s="99"/>
      <c r="AL2143" s="99"/>
      <c r="AM2143" s="99"/>
      <c r="AN2143" s="99"/>
      <c r="AO2143" s="99"/>
      <c r="AP2143" s="99"/>
      <c r="AQ2143" s="99"/>
      <c r="AR2143" s="99"/>
      <c r="AS2143" s="99"/>
      <c r="AT2143" s="99"/>
      <c r="AU2143" s="99"/>
      <c r="AV2143" s="99"/>
      <c r="AW2143" s="99"/>
      <c r="AX2143" s="99"/>
      <c r="AY2143" s="99"/>
      <c r="AZ2143" s="99"/>
      <c r="BA2143" s="99"/>
      <c r="BB2143" s="99"/>
      <c r="BC2143" s="99"/>
      <c r="BD2143" s="99"/>
      <c r="BE2143" s="99"/>
      <c r="BF2143" s="99"/>
    </row>
    <row r="2144" spans="28:58" x14ac:dyDescent="0.25">
      <c r="AB2144" s="99"/>
      <c r="AC2144" s="99"/>
      <c r="AD2144" s="99"/>
      <c r="AE2144" s="99"/>
      <c r="AF2144" s="99"/>
      <c r="AG2144" s="99"/>
      <c r="AH2144" s="99"/>
      <c r="AI2144" s="99"/>
      <c r="AJ2144" s="99"/>
      <c r="AK2144" s="99"/>
      <c r="AL2144" s="99"/>
      <c r="AM2144" s="99"/>
      <c r="AN2144" s="99"/>
      <c r="AO2144" s="99"/>
      <c r="AP2144" s="99"/>
      <c r="AQ2144" s="99"/>
      <c r="AR2144" s="99"/>
      <c r="AS2144" s="99"/>
      <c r="AT2144" s="99"/>
      <c r="AU2144" s="99"/>
      <c r="AV2144" s="99"/>
      <c r="AW2144" s="99"/>
      <c r="AX2144" s="99"/>
      <c r="AY2144" s="99"/>
      <c r="AZ2144" s="99"/>
      <c r="BA2144" s="99"/>
      <c r="BB2144" s="99"/>
      <c r="BC2144" s="99"/>
      <c r="BD2144" s="99"/>
      <c r="BE2144" s="99"/>
      <c r="BF2144" s="99"/>
    </row>
    <row r="2145" spans="28:58" x14ac:dyDescent="0.25">
      <c r="AB2145" s="99"/>
      <c r="AC2145" s="99"/>
      <c r="AD2145" s="99"/>
      <c r="AE2145" s="99"/>
      <c r="AF2145" s="99"/>
      <c r="AG2145" s="99"/>
      <c r="AH2145" s="99"/>
      <c r="AI2145" s="99"/>
      <c r="AJ2145" s="99"/>
      <c r="AK2145" s="99"/>
      <c r="AL2145" s="99"/>
      <c r="AM2145" s="99"/>
      <c r="AN2145" s="99"/>
      <c r="AO2145" s="99"/>
      <c r="AP2145" s="99"/>
      <c r="AQ2145" s="99"/>
      <c r="AR2145" s="99"/>
      <c r="AS2145" s="99"/>
      <c r="AT2145" s="99"/>
      <c r="AU2145" s="99"/>
      <c r="AV2145" s="99"/>
      <c r="AW2145" s="99"/>
      <c r="AX2145" s="99"/>
      <c r="AY2145" s="99"/>
      <c r="AZ2145" s="99"/>
      <c r="BA2145" s="99"/>
      <c r="BB2145" s="99"/>
      <c r="BC2145" s="99"/>
      <c r="BD2145" s="99"/>
      <c r="BE2145" s="99"/>
      <c r="BF2145" s="99"/>
    </row>
    <row r="2146" spans="28:58" x14ac:dyDescent="0.25">
      <c r="AB2146" s="99"/>
      <c r="AC2146" s="99"/>
      <c r="AD2146" s="99"/>
      <c r="AE2146" s="99"/>
      <c r="AF2146" s="99"/>
      <c r="AG2146" s="99"/>
      <c r="AH2146" s="99"/>
      <c r="AI2146" s="99"/>
      <c r="AJ2146" s="99"/>
      <c r="AK2146" s="99"/>
      <c r="AL2146" s="99"/>
      <c r="AM2146" s="99"/>
      <c r="AN2146" s="99"/>
      <c r="AO2146" s="99"/>
      <c r="AP2146" s="99"/>
      <c r="AQ2146" s="99"/>
      <c r="AR2146" s="99"/>
      <c r="AS2146" s="99"/>
      <c r="AT2146" s="99"/>
      <c r="AU2146" s="99"/>
      <c r="AV2146" s="99"/>
      <c r="AW2146" s="99"/>
      <c r="AX2146" s="99"/>
      <c r="AY2146" s="99"/>
      <c r="AZ2146" s="99"/>
      <c r="BA2146" s="99"/>
      <c r="BB2146" s="99"/>
      <c r="BC2146" s="99"/>
      <c r="BD2146" s="99"/>
      <c r="BE2146" s="99"/>
      <c r="BF2146" s="99"/>
    </row>
    <row r="2147" spans="28:58" x14ac:dyDescent="0.25">
      <c r="AB2147" s="99"/>
      <c r="AC2147" s="99"/>
      <c r="AD2147" s="99"/>
      <c r="AE2147" s="99"/>
      <c r="AF2147" s="99"/>
      <c r="AG2147" s="99"/>
      <c r="AH2147" s="99"/>
      <c r="AI2147" s="99"/>
      <c r="AJ2147" s="99"/>
      <c r="AK2147" s="99"/>
      <c r="AL2147" s="99"/>
      <c r="AM2147" s="99"/>
      <c r="AN2147" s="99"/>
      <c r="AO2147" s="99"/>
      <c r="AP2147" s="99"/>
      <c r="AQ2147" s="99"/>
      <c r="AR2147" s="99"/>
      <c r="AS2147" s="99"/>
      <c r="AT2147" s="99"/>
      <c r="AU2147" s="99"/>
      <c r="AV2147" s="99"/>
      <c r="AW2147" s="99"/>
      <c r="AX2147" s="99"/>
      <c r="AY2147" s="99"/>
      <c r="AZ2147" s="99"/>
      <c r="BA2147" s="99"/>
      <c r="BB2147" s="99"/>
      <c r="BC2147" s="99"/>
      <c r="BD2147" s="99"/>
      <c r="BE2147" s="99"/>
      <c r="BF2147" s="99"/>
    </row>
    <row r="2148" spans="28:58" x14ac:dyDescent="0.25">
      <c r="AB2148" s="99"/>
      <c r="AC2148" s="99"/>
      <c r="AD2148" s="99"/>
      <c r="AE2148" s="99"/>
      <c r="AF2148" s="99"/>
      <c r="AG2148" s="99"/>
      <c r="AH2148" s="99"/>
      <c r="AI2148" s="99"/>
      <c r="AJ2148" s="99"/>
      <c r="AK2148" s="99"/>
      <c r="AL2148" s="99"/>
      <c r="AM2148" s="99"/>
      <c r="AN2148" s="99"/>
      <c r="AO2148" s="99"/>
      <c r="AP2148" s="99"/>
      <c r="AQ2148" s="99"/>
      <c r="AR2148" s="99"/>
      <c r="AS2148" s="99"/>
      <c r="AT2148" s="99"/>
      <c r="AU2148" s="99"/>
      <c r="AV2148" s="99"/>
      <c r="AW2148" s="99"/>
      <c r="AX2148" s="99"/>
      <c r="AY2148" s="99"/>
      <c r="AZ2148" s="99"/>
      <c r="BA2148" s="99"/>
      <c r="BB2148" s="99"/>
      <c r="BC2148" s="99"/>
      <c r="BD2148" s="99"/>
      <c r="BE2148" s="99"/>
      <c r="BF2148" s="99"/>
    </row>
    <row r="2149" spans="28:58" x14ac:dyDescent="0.25">
      <c r="AB2149" s="99"/>
      <c r="AC2149" s="99"/>
      <c r="AD2149" s="99"/>
      <c r="AE2149" s="99"/>
      <c r="AF2149" s="99"/>
      <c r="AG2149" s="99"/>
      <c r="AH2149" s="99"/>
      <c r="AI2149" s="99"/>
      <c r="AJ2149" s="99"/>
      <c r="AK2149" s="99"/>
      <c r="AL2149" s="99"/>
      <c r="AM2149" s="99"/>
      <c r="AN2149" s="99"/>
      <c r="AO2149" s="99"/>
      <c r="AP2149" s="99"/>
      <c r="AQ2149" s="99"/>
      <c r="AR2149" s="99"/>
      <c r="AS2149" s="99"/>
      <c r="AT2149" s="99"/>
      <c r="AU2149" s="99"/>
      <c r="AV2149" s="99"/>
      <c r="AW2149" s="99"/>
      <c r="AX2149" s="99"/>
      <c r="AY2149" s="99"/>
      <c r="AZ2149" s="99"/>
      <c r="BA2149" s="99"/>
      <c r="BB2149" s="99"/>
      <c r="BC2149" s="99"/>
      <c r="BD2149" s="99"/>
      <c r="BE2149" s="99"/>
      <c r="BF2149" s="99"/>
    </row>
    <row r="2150" spans="28:58" x14ac:dyDescent="0.25">
      <c r="AB2150" s="99"/>
      <c r="AC2150" s="99"/>
      <c r="AD2150" s="99"/>
      <c r="AE2150" s="99"/>
      <c r="AF2150" s="99"/>
      <c r="AG2150" s="99"/>
      <c r="AH2150" s="99"/>
      <c r="AI2150" s="99"/>
      <c r="AJ2150" s="99"/>
      <c r="AK2150" s="99"/>
      <c r="AL2150" s="99"/>
      <c r="AM2150" s="99"/>
      <c r="AN2150" s="99"/>
      <c r="AO2150" s="99"/>
      <c r="AP2150" s="99"/>
      <c r="AQ2150" s="99"/>
      <c r="AR2150" s="99"/>
      <c r="AS2150" s="99"/>
      <c r="AT2150" s="99"/>
      <c r="AU2150" s="99"/>
      <c r="AV2150" s="99"/>
      <c r="AW2150" s="99"/>
      <c r="AX2150" s="99"/>
      <c r="AY2150" s="99"/>
      <c r="AZ2150" s="99"/>
      <c r="BA2150" s="99"/>
      <c r="BB2150" s="99"/>
      <c r="BC2150" s="99"/>
      <c r="BD2150" s="99"/>
      <c r="BE2150" s="99"/>
      <c r="BF2150" s="99"/>
    </row>
    <row r="2151" spans="28:58" x14ac:dyDescent="0.25">
      <c r="AB2151" s="99"/>
      <c r="AC2151" s="99"/>
      <c r="AD2151" s="99"/>
      <c r="AE2151" s="99"/>
      <c r="AF2151" s="99"/>
      <c r="AG2151" s="99"/>
      <c r="AH2151" s="99"/>
      <c r="AI2151" s="99"/>
      <c r="AJ2151" s="99"/>
      <c r="AK2151" s="99"/>
      <c r="AL2151" s="99"/>
      <c r="AM2151" s="99"/>
      <c r="AN2151" s="99"/>
      <c r="AO2151" s="99"/>
      <c r="AP2151" s="99"/>
      <c r="AQ2151" s="99"/>
      <c r="AR2151" s="99"/>
      <c r="AS2151" s="99"/>
      <c r="AT2151" s="99"/>
      <c r="AU2151" s="99"/>
      <c r="AV2151" s="99"/>
      <c r="AW2151" s="99"/>
      <c r="AX2151" s="99"/>
      <c r="AY2151" s="99"/>
      <c r="AZ2151" s="99"/>
      <c r="BA2151" s="99"/>
      <c r="BB2151" s="99"/>
      <c r="BC2151" s="99"/>
      <c r="BD2151" s="99"/>
      <c r="BE2151" s="99"/>
      <c r="BF2151" s="99"/>
    </row>
    <row r="2152" spans="28:58" x14ac:dyDescent="0.25">
      <c r="AB2152" s="99"/>
      <c r="AC2152" s="99"/>
      <c r="AD2152" s="99"/>
      <c r="AE2152" s="99"/>
      <c r="AF2152" s="99"/>
      <c r="AG2152" s="99"/>
      <c r="AH2152" s="99"/>
      <c r="AI2152" s="99"/>
      <c r="AJ2152" s="99"/>
      <c r="AK2152" s="99"/>
      <c r="AL2152" s="99"/>
      <c r="AM2152" s="99"/>
      <c r="AN2152" s="99"/>
      <c r="AO2152" s="99"/>
      <c r="AP2152" s="99"/>
      <c r="AQ2152" s="99"/>
      <c r="AR2152" s="99"/>
      <c r="AS2152" s="99"/>
      <c r="AT2152" s="99"/>
      <c r="AU2152" s="99"/>
      <c r="AV2152" s="99"/>
      <c r="AW2152" s="99"/>
      <c r="AX2152" s="99"/>
      <c r="AY2152" s="99"/>
      <c r="AZ2152" s="99"/>
      <c r="BA2152" s="99"/>
      <c r="BB2152" s="99"/>
      <c r="BC2152" s="99"/>
      <c r="BD2152" s="99"/>
      <c r="BE2152" s="99"/>
      <c r="BF2152" s="99"/>
    </row>
    <row r="2153" spans="28:58" x14ac:dyDescent="0.25">
      <c r="AB2153" s="99"/>
      <c r="AC2153" s="99"/>
      <c r="AD2153" s="99"/>
      <c r="AE2153" s="99"/>
      <c r="AF2153" s="99"/>
      <c r="AG2153" s="99"/>
      <c r="AH2153" s="99"/>
      <c r="AI2153" s="99"/>
      <c r="AJ2153" s="99"/>
      <c r="AK2153" s="99"/>
      <c r="AL2153" s="99"/>
      <c r="AM2153" s="99"/>
      <c r="AN2153" s="99"/>
      <c r="AO2153" s="99"/>
      <c r="AP2153" s="99"/>
      <c r="AQ2153" s="99"/>
      <c r="AR2153" s="99"/>
      <c r="AS2153" s="99"/>
      <c r="AT2153" s="99"/>
      <c r="AU2153" s="99"/>
      <c r="AV2153" s="99"/>
      <c r="AW2153" s="99"/>
      <c r="AX2153" s="99"/>
      <c r="AY2153" s="99"/>
      <c r="AZ2153" s="99"/>
      <c r="BA2153" s="99"/>
      <c r="BB2153" s="99"/>
      <c r="BC2153" s="99"/>
      <c r="BD2153" s="99"/>
      <c r="BE2153" s="99"/>
      <c r="BF2153" s="99"/>
    </row>
    <row r="2154" spans="28:58" x14ac:dyDescent="0.25">
      <c r="AB2154" s="99"/>
      <c r="AC2154" s="99"/>
      <c r="AD2154" s="99"/>
      <c r="AE2154" s="99"/>
      <c r="AF2154" s="99"/>
      <c r="AG2154" s="99"/>
      <c r="AH2154" s="99"/>
      <c r="AI2154" s="99"/>
      <c r="AJ2154" s="99"/>
      <c r="AK2154" s="99"/>
      <c r="AL2154" s="99"/>
      <c r="AM2154" s="99"/>
      <c r="AN2154" s="99"/>
      <c r="AO2154" s="99"/>
      <c r="AP2154" s="99"/>
      <c r="AQ2154" s="99"/>
      <c r="AR2154" s="99"/>
      <c r="AS2154" s="99"/>
      <c r="AT2154" s="99"/>
      <c r="AU2154" s="99"/>
      <c r="AV2154" s="99"/>
      <c r="AW2154" s="99"/>
      <c r="AX2154" s="99"/>
      <c r="AY2154" s="99"/>
      <c r="AZ2154" s="99"/>
      <c r="BA2154" s="99"/>
      <c r="BB2154" s="99"/>
      <c r="BC2154" s="99"/>
      <c r="BD2154" s="99"/>
      <c r="BE2154" s="99"/>
      <c r="BF2154" s="99"/>
    </row>
    <row r="2155" spans="28:58" x14ac:dyDescent="0.25">
      <c r="AB2155" s="99"/>
      <c r="AC2155" s="99"/>
      <c r="AD2155" s="99"/>
      <c r="AE2155" s="99"/>
      <c r="AF2155" s="99"/>
      <c r="AG2155" s="99"/>
      <c r="AH2155" s="99"/>
      <c r="AI2155" s="99"/>
      <c r="AJ2155" s="99"/>
      <c r="AK2155" s="99"/>
      <c r="AL2155" s="99"/>
      <c r="AM2155" s="99"/>
      <c r="AN2155" s="99"/>
      <c r="AO2155" s="99"/>
      <c r="AP2155" s="99"/>
      <c r="AQ2155" s="99"/>
      <c r="AR2155" s="99"/>
      <c r="AS2155" s="99"/>
      <c r="AT2155" s="99"/>
      <c r="AU2155" s="99"/>
      <c r="AV2155" s="99"/>
      <c r="AW2155" s="99"/>
      <c r="AX2155" s="99"/>
      <c r="AY2155" s="99"/>
      <c r="AZ2155" s="99"/>
      <c r="BA2155" s="99"/>
      <c r="BB2155" s="99"/>
      <c r="BC2155" s="99"/>
      <c r="BD2155" s="99"/>
      <c r="BE2155" s="99"/>
      <c r="BF2155" s="99"/>
    </row>
    <row r="2156" spans="28:58" x14ac:dyDescent="0.25">
      <c r="AB2156" s="99"/>
      <c r="AC2156" s="99"/>
      <c r="AD2156" s="99"/>
      <c r="AE2156" s="99"/>
      <c r="AF2156" s="99"/>
      <c r="AG2156" s="99"/>
      <c r="AH2156" s="99"/>
      <c r="AI2156" s="99"/>
      <c r="AJ2156" s="99"/>
      <c r="AK2156" s="99"/>
      <c r="AL2156" s="99"/>
      <c r="AM2156" s="99"/>
      <c r="AN2156" s="99"/>
      <c r="AO2156" s="99"/>
      <c r="AP2156" s="99"/>
      <c r="AQ2156" s="99"/>
      <c r="AR2156" s="99"/>
      <c r="AS2156" s="99"/>
      <c r="AT2156" s="99"/>
      <c r="AU2156" s="99"/>
      <c r="AV2156" s="99"/>
      <c r="AW2156" s="99"/>
      <c r="AX2156" s="99"/>
      <c r="AY2156" s="99"/>
      <c r="AZ2156" s="99"/>
      <c r="BA2156" s="99"/>
      <c r="BB2156" s="99"/>
      <c r="BC2156" s="99"/>
      <c r="BD2156" s="99"/>
      <c r="BE2156" s="99"/>
      <c r="BF2156" s="99"/>
    </row>
    <row r="2157" spans="28:58" x14ac:dyDescent="0.25">
      <c r="AB2157" s="99"/>
      <c r="AC2157" s="99"/>
      <c r="AD2157" s="99"/>
      <c r="AE2157" s="99"/>
      <c r="AF2157" s="99"/>
      <c r="AG2157" s="99"/>
      <c r="AH2157" s="99"/>
      <c r="AI2157" s="99"/>
      <c r="AJ2157" s="99"/>
      <c r="AK2157" s="99"/>
      <c r="AL2157" s="99"/>
      <c r="AM2157" s="99"/>
      <c r="AN2157" s="99"/>
      <c r="AO2157" s="99"/>
      <c r="AP2157" s="99"/>
      <c r="AQ2157" s="99"/>
      <c r="AR2157" s="99"/>
      <c r="AS2157" s="99"/>
      <c r="AT2157" s="99"/>
      <c r="AU2157" s="99"/>
      <c r="AV2157" s="99"/>
      <c r="AW2157" s="99"/>
      <c r="AX2157" s="99"/>
      <c r="AY2157" s="99"/>
      <c r="AZ2157" s="99"/>
      <c r="BA2157" s="99"/>
      <c r="BB2157" s="99"/>
      <c r="BC2157" s="99"/>
      <c r="BD2157" s="99"/>
      <c r="BE2157" s="99"/>
      <c r="BF2157" s="99"/>
    </row>
    <row r="2158" spans="28:58" x14ac:dyDescent="0.25">
      <c r="AB2158" s="99"/>
      <c r="AC2158" s="99"/>
      <c r="AD2158" s="99"/>
      <c r="AE2158" s="99"/>
      <c r="AF2158" s="99"/>
      <c r="AG2158" s="99"/>
      <c r="AH2158" s="99"/>
      <c r="AI2158" s="99"/>
      <c r="AJ2158" s="99"/>
      <c r="AK2158" s="99"/>
      <c r="AL2158" s="99"/>
      <c r="AM2158" s="99"/>
      <c r="AN2158" s="99"/>
      <c r="AO2158" s="99"/>
      <c r="AP2158" s="99"/>
      <c r="AQ2158" s="99"/>
      <c r="AR2158" s="99"/>
      <c r="AS2158" s="99"/>
      <c r="AT2158" s="99"/>
      <c r="AU2158" s="99"/>
      <c r="AV2158" s="99"/>
      <c r="AW2158" s="99"/>
      <c r="AX2158" s="99"/>
      <c r="AY2158" s="99"/>
      <c r="AZ2158" s="99"/>
      <c r="BA2158" s="99"/>
      <c r="BB2158" s="99"/>
      <c r="BC2158" s="99"/>
      <c r="BD2158" s="99"/>
      <c r="BE2158" s="99"/>
      <c r="BF2158" s="99"/>
    </row>
    <row r="2159" spans="28:58" x14ac:dyDescent="0.25">
      <c r="AB2159" s="99"/>
      <c r="AC2159" s="99"/>
      <c r="AD2159" s="99"/>
      <c r="AE2159" s="99"/>
      <c r="AF2159" s="99"/>
      <c r="AG2159" s="99"/>
      <c r="AH2159" s="99"/>
      <c r="AI2159" s="99"/>
      <c r="AJ2159" s="99"/>
      <c r="AK2159" s="99"/>
      <c r="AL2159" s="99"/>
      <c r="AM2159" s="99"/>
      <c r="AN2159" s="99"/>
      <c r="AO2159" s="99"/>
      <c r="AP2159" s="99"/>
      <c r="AQ2159" s="99"/>
      <c r="AR2159" s="99"/>
      <c r="AS2159" s="99"/>
      <c r="AT2159" s="99"/>
      <c r="AU2159" s="99"/>
      <c r="AV2159" s="99"/>
      <c r="AW2159" s="99"/>
      <c r="AX2159" s="99"/>
      <c r="AY2159" s="99"/>
      <c r="AZ2159" s="99"/>
      <c r="BA2159" s="99"/>
      <c r="BB2159" s="99"/>
      <c r="BC2159" s="99"/>
      <c r="BD2159" s="99"/>
      <c r="BE2159" s="99"/>
      <c r="BF2159" s="99"/>
    </row>
    <row r="2160" spans="28:58" x14ac:dyDescent="0.25">
      <c r="AB2160" s="99"/>
      <c r="AC2160" s="99"/>
      <c r="AD2160" s="99"/>
      <c r="AE2160" s="99"/>
      <c r="AF2160" s="99"/>
      <c r="AG2160" s="99"/>
      <c r="AH2160" s="99"/>
      <c r="AI2160" s="99"/>
      <c r="AJ2160" s="99"/>
      <c r="AK2160" s="99"/>
      <c r="AL2160" s="99"/>
      <c r="AM2160" s="99"/>
      <c r="AN2160" s="99"/>
      <c r="AO2160" s="99"/>
      <c r="AP2160" s="99"/>
      <c r="AQ2160" s="99"/>
      <c r="AR2160" s="99"/>
      <c r="AS2160" s="99"/>
      <c r="AT2160" s="99"/>
      <c r="AU2160" s="99"/>
      <c r="AV2160" s="99"/>
      <c r="AW2160" s="99"/>
      <c r="AX2160" s="99"/>
      <c r="AY2160" s="99"/>
      <c r="AZ2160" s="99"/>
      <c r="BA2160" s="99"/>
      <c r="BB2160" s="99"/>
      <c r="BC2160" s="99"/>
      <c r="BD2160" s="99"/>
      <c r="BE2160" s="99"/>
      <c r="BF2160" s="99"/>
    </row>
    <row r="2161" spans="28:58" x14ac:dyDescent="0.25">
      <c r="AB2161" s="99"/>
      <c r="AC2161" s="99"/>
      <c r="AD2161" s="99"/>
      <c r="AE2161" s="99"/>
      <c r="AF2161" s="99"/>
      <c r="AG2161" s="99"/>
      <c r="AH2161" s="99"/>
      <c r="AI2161" s="99"/>
      <c r="AJ2161" s="99"/>
      <c r="AK2161" s="99"/>
      <c r="AL2161" s="99"/>
      <c r="AM2161" s="99"/>
      <c r="AN2161" s="99"/>
      <c r="AO2161" s="99"/>
      <c r="AP2161" s="99"/>
      <c r="AQ2161" s="99"/>
      <c r="AR2161" s="99"/>
      <c r="AS2161" s="99"/>
      <c r="AT2161" s="99"/>
      <c r="AU2161" s="99"/>
      <c r="AV2161" s="99"/>
      <c r="AW2161" s="99"/>
      <c r="AX2161" s="99"/>
      <c r="AY2161" s="99"/>
      <c r="AZ2161" s="99"/>
      <c r="BA2161" s="99"/>
      <c r="BB2161" s="99"/>
      <c r="BC2161" s="99"/>
      <c r="BD2161" s="99"/>
      <c r="BE2161" s="99"/>
      <c r="BF2161" s="99"/>
    </row>
    <row r="2162" spans="28:58" x14ac:dyDescent="0.25">
      <c r="AB2162" s="99"/>
      <c r="AC2162" s="99"/>
      <c r="AD2162" s="99"/>
      <c r="AE2162" s="99"/>
      <c r="AF2162" s="99"/>
      <c r="AG2162" s="99"/>
      <c r="AH2162" s="99"/>
      <c r="AI2162" s="99"/>
      <c r="AJ2162" s="99"/>
      <c r="AK2162" s="99"/>
      <c r="AL2162" s="99"/>
      <c r="AM2162" s="99"/>
      <c r="AN2162" s="99"/>
      <c r="AO2162" s="99"/>
      <c r="AP2162" s="99"/>
      <c r="AQ2162" s="99"/>
      <c r="AR2162" s="99"/>
      <c r="AS2162" s="99"/>
      <c r="AT2162" s="99"/>
      <c r="AU2162" s="99"/>
      <c r="AV2162" s="99"/>
      <c r="AW2162" s="99"/>
      <c r="AX2162" s="99"/>
      <c r="AY2162" s="99"/>
      <c r="AZ2162" s="99"/>
      <c r="BA2162" s="99"/>
      <c r="BB2162" s="99"/>
      <c r="BC2162" s="99"/>
      <c r="BD2162" s="99"/>
      <c r="BE2162" s="99"/>
      <c r="BF2162" s="99"/>
    </row>
    <row r="2163" spans="28:58" x14ac:dyDescent="0.25">
      <c r="AB2163" s="99"/>
      <c r="AC2163" s="99"/>
      <c r="AD2163" s="99"/>
      <c r="AE2163" s="99"/>
      <c r="AF2163" s="99"/>
      <c r="AG2163" s="99"/>
      <c r="AH2163" s="99"/>
      <c r="AI2163" s="99"/>
      <c r="AJ2163" s="99"/>
      <c r="AK2163" s="99"/>
      <c r="AL2163" s="99"/>
      <c r="AM2163" s="99"/>
      <c r="AN2163" s="99"/>
      <c r="AO2163" s="99"/>
      <c r="AP2163" s="99"/>
      <c r="AQ2163" s="99"/>
      <c r="AR2163" s="99"/>
      <c r="AS2163" s="99"/>
      <c r="AT2163" s="99"/>
      <c r="AU2163" s="99"/>
      <c r="AV2163" s="99"/>
      <c r="AW2163" s="99"/>
      <c r="AX2163" s="99"/>
      <c r="AY2163" s="99"/>
      <c r="AZ2163" s="99"/>
      <c r="BA2163" s="99"/>
      <c r="BB2163" s="99"/>
      <c r="BC2163" s="99"/>
      <c r="BD2163" s="99"/>
      <c r="BE2163" s="99"/>
      <c r="BF2163" s="99"/>
    </row>
    <row r="2164" spans="28:58" x14ac:dyDescent="0.25">
      <c r="AB2164" s="99"/>
      <c r="AC2164" s="99"/>
      <c r="AD2164" s="99"/>
      <c r="AE2164" s="99"/>
      <c r="AF2164" s="99"/>
      <c r="AG2164" s="99"/>
      <c r="AH2164" s="99"/>
      <c r="AI2164" s="99"/>
      <c r="AJ2164" s="99"/>
      <c r="AK2164" s="99"/>
      <c r="AL2164" s="99"/>
      <c r="AM2164" s="99"/>
      <c r="AN2164" s="99"/>
      <c r="AO2164" s="99"/>
      <c r="AP2164" s="99"/>
      <c r="AQ2164" s="99"/>
      <c r="AR2164" s="99"/>
      <c r="AS2164" s="99"/>
      <c r="AT2164" s="99"/>
      <c r="AU2164" s="99"/>
      <c r="AV2164" s="99"/>
      <c r="AW2164" s="99"/>
      <c r="AX2164" s="99"/>
      <c r="AY2164" s="99"/>
      <c r="AZ2164" s="99"/>
      <c r="BA2164" s="99"/>
      <c r="BB2164" s="99"/>
      <c r="BC2164" s="99"/>
      <c r="BD2164" s="99"/>
      <c r="BE2164" s="99"/>
      <c r="BF2164" s="99"/>
    </row>
    <row r="2165" spans="28:58" x14ac:dyDescent="0.25">
      <c r="AB2165" s="99"/>
      <c r="AC2165" s="99"/>
      <c r="AD2165" s="99"/>
      <c r="AE2165" s="99"/>
      <c r="AF2165" s="99"/>
      <c r="AG2165" s="99"/>
      <c r="AH2165" s="99"/>
      <c r="AI2165" s="99"/>
      <c r="AJ2165" s="99"/>
      <c r="AK2165" s="99"/>
      <c r="AL2165" s="99"/>
      <c r="AM2165" s="99"/>
      <c r="AN2165" s="99"/>
      <c r="AO2165" s="99"/>
      <c r="AP2165" s="99"/>
      <c r="AQ2165" s="99"/>
      <c r="AR2165" s="99"/>
      <c r="AS2165" s="99"/>
      <c r="AT2165" s="99"/>
      <c r="AU2165" s="99"/>
      <c r="AV2165" s="99"/>
      <c r="AW2165" s="99"/>
      <c r="AX2165" s="99"/>
      <c r="AY2165" s="99"/>
      <c r="AZ2165" s="99"/>
      <c r="BA2165" s="99"/>
      <c r="BB2165" s="99"/>
      <c r="BC2165" s="99"/>
      <c r="BD2165" s="99"/>
      <c r="BE2165" s="99"/>
      <c r="BF2165" s="99"/>
    </row>
    <row r="2166" spans="28:58" x14ac:dyDescent="0.25">
      <c r="AB2166" s="99"/>
      <c r="AC2166" s="99"/>
      <c r="AD2166" s="99"/>
      <c r="AE2166" s="99"/>
      <c r="AF2166" s="99"/>
      <c r="AG2166" s="99"/>
      <c r="AH2166" s="99"/>
      <c r="AI2166" s="99"/>
      <c r="AJ2166" s="99"/>
      <c r="AK2166" s="99"/>
      <c r="AL2166" s="99"/>
      <c r="AM2166" s="99"/>
      <c r="AN2166" s="99"/>
      <c r="AO2166" s="99"/>
      <c r="AP2166" s="99"/>
      <c r="AQ2166" s="99"/>
      <c r="AR2166" s="99"/>
      <c r="AS2166" s="99"/>
      <c r="AT2166" s="99"/>
      <c r="AU2166" s="99"/>
      <c r="AV2166" s="99"/>
      <c r="AW2166" s="99"/>
      <c r="AX2166" s="99"/>
      <c r="AY2166" s="99"/>
      <c r="AZ2166" s="99"/>
      <c r="BA2166" s="99"/>
      <c r="BB2166" s="99"/>
      <c r="BC2166" s="99"/>
      <c r="BD2166" s="99"/>
      <c r="BE2166" s="99"/>
      <c r="BF2166" s="99"/>
    </row>
    <row r="2167" spans="28:58" x14ac:dyDescent="0.25">
      <c r="AB2167" s="99"/>
      <c r="AC2167" s="99"/>
      <c r="AD2167" s="99"/>
      <c r="AE2167" s="99"/>
      <c r="AF2167" s="99"/>
      <c r="AG2167" s="99"/>
      <c r="AH2167" s="99"/>
      <c r="AI2167" s="99"/>
      <c r="AJ2167" s="99"/>
      <c r="AK2167" s="99"/>
      <c r="AL2167" s="99"/>
      <c r="AM2167" s="99"/>
      <c r="AN2167" s="99"/>
      <c r="AO2167" s="99"/>
      <c r="AP2167" s="99"/>
      <c r="AQ2167" s="99"/>
      <c r="AR2167" s="99"/>
      <c r="AS2167" s="99"/>
      <c r="AT2167" s="99"/>
      <c r="AU2167" s="99"/>
      <c r="AV2167" s="99"/>
      <c r="AW2167" s="99"/>
      <c r="AX2167" s="99"/>
      <c r="AY2167" s="99"/>
      <c r="AZ2167" s="99"/>
      <c r="BA2167" s="99"/>
      <c r="BB2167" s="99"/>
      <c r="BC2167" s="99"/>
      <c r="BD2167" s="99"/>
      <c r="BE2167" s="99"/>
      <c r="BF2167" s="99"/>
    </row>
    <row r="2168" spans="28:58" x14ac:dyDescent="0.25">
      <c r="AB2168" s="99"/>
      <c r="AC2168" s="99"/>
      <c r="AD2168" s="99"/>
      <c r="AE2168" s="99"/>
      <c r="AF2168" s="99"/>
      <c r="AG2168" s="99"/>
      <c r="AH2168" s="99"/>
      <c r="AI2168" s="99"/>
      <c r="AJ2168" s="99"/>
      <c r="AK2168" s="99"/>
      <c r="AL2168" s="99"/>
      <c r="AM2168" s="99"/>
      <c r="AN2168" s="99"/>
      <c r="AO2168" s="99"/>
      <c r="AP2168" s="99"/>
      <c r="AQ2168" s="99"/>
      <c r="AR2168" s="99"/>
      <c r="AS2168" s="99"/>
      <c r="AT2168" s="99"/>
      <c r="AU2168" s="99"/>
      <c r="AV2168" s="99"/>
      <c r="AW2168" s="99"/>
      <c r="AX2168" s="99"/>
      <c r="AY2168" s="99"/>
      <c r="AZ2168" s="99"/>
      <c r="BA2168" s="99"/>
      <c r="BB2168" s="99"/>
      <c r="BC2168" s="99"/>
      <c r="BD2168" s="99"/>
      <c r="BE2168" s="99"/>
      <c r="BF2168" s="99"/>
    </row>
    <row r="2169" spans="28:58" x14ac:dyDescent="0.25">
      <c r="AB2169" s="99"/>
      <c r="AC2169" s="99"/>
      <c r="AD2169" s="99"/>
      <c r="AE2169" s="99"/>
      <c r="AF2169" s="99"/>
      <c r="AG2169" s="99"/>
      <c r="AH2169" s="99"/>
      <c r="AI2169" s="99"/>
      <c r="AJ2169" s="99"/>
      <c r="AK2169" s="99"/>
      <c r="AL2169" s="99"/>
      <c r="AM2169" s="99"/>
      <c r="AN2169" s="99"/>
      <c r="AO2169" s="99"/>
      <c r="AP2169" s="99"/>
      <c r="AQ2169" s="99"/>
      <c r="AR2169" s="99"/>
      <c r="AS2169" s="99"/>
      <c r="AT2169" s="99"/>
      <c r="AU2169" s="99"/>
      <c r="AV2169" s="99"/>
      <c r="AW2169" s="99"/>
      <c r="AX2169" s="99"/>
      <c r="AY2169" s="99"/>
      <c r="AZ2169" s="99"/>
      <c r="BA2169" s="99"/>
      <c r="BB2169" s="99"/>
      <c r="BC2169" s="99"/>
      <c r="BD2169" s="99"/>
      <c r="BE2169" s="99"/>
      <c r="BF2169" s="99"/>
    </row>
    <row r="2170" spans="28:58" x14ac:dyDescent="0.25">
      <c r="AB2170" s="99"/>
      <c r="AC2170" s="99"/>
      <c r="AD2170" s="99"/>
      <c r="AE2170" s="99"/>
      <c r="AF2170" s="99"/>
      <c r="AG2170" s="99"/>
      <c r="AH2170" s="99"/>
      <c r="AI2170" s="99"/>
      <c r="AJ2170" s="99"/>
      <c r="AK2170" s="99"/>
      <c r="AL2170" s="99"/>
      <c r="AM2170" s="99"/>
      <c r="AN2170" s="99"/>
      <c r="AO2170" s="99"/>
      <c r="AP2170" s="99"/>
      <c r="AQ2170" s="99"/>
      <c r="AR2170" s="99"/>
      <c r="AS2170" s="99"/>
      <c r="AT2170" s="99"/>
      <c r="AU2170" s="99"/>
      <c r="AV2170" s="99"/>
      <c r="AW2170" s="99"/>
      <c r="AX2170" s="99"/>
      <c r="AY2170" s="99"/>
      <c r="AZ2170" s="99"/>
      <c r="BA2170" s="99"/>
      <c r="BB2170" s="99"/>
      <c r="BC2170" s="99"/>
      <c r="BD2170" s="99"/>
      <c r="BE2170" s="99"/>
      <c r="BF2170" s="99"/>
    </row>
    <row r="2171" spans="28:58" x14ac:dyDescent="0.25">
      <c r="AB2171" s="99"/>
      <c r="AC2171" s="99"/>
      <c r="AD2171" s="99"/>
      <c r="AE2171" s="99"/>
      <c r="AF2171" s="99"/>
      <c r="AG2171" s="99"/>
      <c r="AH2171" s="99"/>
      <c r="AI2171" s="99"/>
      <c r="AJ2171" s="99"/>
      <c r="AK2171" s="99"/>
      <c r="AL2171" s="99"/>
      <c r="AM2171" s="99"/>
      <c r="AN2171" s="99"/>
      <c r="AO2171" s="99"/>
      <c r="AP2171" s="99"/>
      <c r="AQ2171" s="99"/>
      <c r="AR2171" s="99"/>
      <c r="AS2171" s="99"/>
      <c r="AT2171" s="99"/>
      <c r="AU2171" s="99"/>
      <c r="AV2171" s="99"/>
      <c r="AW2171" s="99"/>
      <c r="AX2171" s="99"/>
      <c r="AY2171" s="99"/>
      <c r="AZ2171" s="99"/>
      <c r="BA2171" s="99"/>
      <c r="BB2171" s="99"/>
      <c r="BC2171" s="99"/>
      <c r="BD2171" s="99"/>
      <c r="BE2171" s="99"/>
      <c r="BF2171" s="99"/>
    </row>
    <row r="2172" spans="28:58" x14ac:dyDescent="0.25">
      <c r="AB2172" s="99"/>
      <c r="AC2172" s="99"/>
      <c r="AD2172" s="99"/>
      <c r="AE2172" s="99"/>
      <c r="AF2172" s="99"/>
      <c r="AG2172" s="99"/>
      <c r="AH2172" s="99"/>
      <c r="AI2172" s="99"/>
      <c r="AJ2172" s="99"/>
      <c r="AK2172" s="99"/>
      <c r="AL2172" s="99"/>
      <c r="AM2172" s="99"/>
      <c r="AN2172" s="99"/>
      <c r="AO2172" s="99"/>
      <c r="AP2172" s="99"/>
      <c r="AQ2172" s="99"/>
      <c r="AR2172" s="99"/>
      <c r="AS2172" s="99"/>
      <c r="AT2172" s="99"/>
      <c r="AU2172" s="99"/>
      <c r="AV2172" s="99"/>
      <c r="AW2172" s="99"/>
      <c r="AX2172" s="99"/>
      <c r="AY2172" s="99"/>
      <c r="AZ2172" s="99"/>
      <c r="BA2172" s="99"/>
      <c r="BB2172" s="99"/>
      <c r="BC2172" s="99"/>
      <c r="BD2172" s="99"/>
      <c r="BE2172" s="99"/>
      <c r="BF2172" s="99"/>
    </row>
    <row r="2173" spans="28:58" x14ac:dyDescent="0.25">
      <c r="AB2173" s="99"/>
      <c r="AC2173" s="99"/>
      <c r="AD2173" s="99"/>
      <c r="AE2173" s="99"/>
      <c r="AF2173" s="99"/>
      <c r="AG2173" s="99"/>
      <c r="AH2173" s="99"/>
      <c r="AI2173" s="99"/>
      <c r="AJ2173" s="99"/>
      <c r="AK2173" s="99"/>
      <c r="AL2173" s="99"/>
      <c r="AM2173" s="99"/>
      <c r="AN2173" s="99"/>
      <c r="AO2173" s="99"/>
      <c r="AP2173" s="99"/>
      <c r="AQ2173" s="99"/>
      <c r="AR2173" s="99"/>
      <c r="AS2173" s="99"/>
      <c r="AT2173" s="99"/>
      <c r="AU2173" s="99"/>
      <c r="AV2173" s="99"/>
      <c r="AW2173" s="99"/>
      <c r="AX2173" s="99"/>
      <c r="AY2173" s="99"/>
      <c r="AZ2173" s="99"/>
      <c r="BA2173" s="99"/>
      <c r="BB2173" s="99"/>
      <c r="BC2173" s="99"/>
      <c r="BD2173" s="99"/>
      <c r="BE2173" s="99"/>
      <c r="BF2173" s="99"/>
    </row>
    <row r="2174" spans="28:58" x14ac:dyDescent="0.25">
      <c r="AB2174" s="99"/>
      <c r="AC2174" s="99"/>
      <c r="AD2174" s="99"/>
      <c r="AE2174" s="99"/>
      <c r="AF2174" s="99"/>
      <c r="AG2174" s="99"/>
      <c r="AH2174" s="99"/>
      <c r="AI2174" s="99"/>
      <c r="AJ2174" s="99"/>
      <c r="AK2174" s="99"/>
      <c r="AL2174" s="99"/>
      <c r="AM2174" s="99"/>
      <c r="AN2174" s="99"/>
      <c r="AO2174" s="99"/>
      <c r="AP2174" s="99"/>
      <c r="AQ2174" s="99"/>
      <c r="AR2174" s="99"/>
      <c r="AS2174" s="99"/>
      <c r="AT2174" s="99"/>
      <c r="AU2174" s="99"/>
      <c r="AV2174" s="99"/>
      <c r="AW2174" s="99"/>
      <c r="AX2174" s="99"/>
      <c r="AY2174" s="99"/>
      <c r="AZ2174" s="99"/>
      <c r="BA2174" s="99"/>
      <c r="BB2174" s="99"/>
      <c r="BC2174" s="99"/>
      <c r="BD2174" s="99"/>
      <c r="BE2174" s="99"/>
      <c r="BF2174" s="99"/>
    </row>
    <row r="2175" spans="28:58" x14ac:dyDescent="0.25">
      <c r="AB2175" s="99"/>
      <c r="AC2175" s="99"/>
      <c r="AD2175" s="99"/>
      <c r="AE2175" s="99"/>
      <c r="AF2175" s="99"/>
      <c r="AG2175" s="99"/>
      <c r="AH2175" s="99"/>
      <c r="AI2175" s="99"/>
      <c r="AJ2175" s="99"/>
      <c r="AK2175" s="99"/>
      <c r="AL2175" s="99"/>
      <c r="AM2175" s="99"/>
      <c r="AN2175" s="99"/>
      <c r="AO2175" s="99"/>
      <c r="AP2175" s="99"/>
      <c r="AQ2175" s="99"/>
      <c r="AR2175" s="99"/>
      <c r="AS2175" s="99"/>
      <c r="AT2175" s="99"/>
      <c r="AU2175" s="99"/>
      <c r="AV2175" s="99"/>
      <c r="AW2175" s="99"/>
      <c r="AX2175" s="99"/>
      <c r="AY2175" s="99"/>
      <c r="AZ2175" s="99"/>
      <c r="BA2175" s="99"/>
      <c r="BB2175" s="99"/>
      <c r="BC2175" s="99"/>
      <c r="BD2175" s="99"/>
      <c r="BE2175" s="99"/>
      <c r="BF2175" s="99"/>
    </row>
    <row r="2176" spans="28:58" x14ac:dyDescent="0.25">
      <c r="AB2176" s="99"/>
      <c r="AC2176" s="99"/>
      <c r="AD2176" s="99"/>
      <c r="AE2176" s="99"/>
      <c r="AF2176" s="99"/>
      <c r="AG2176" s="99"/>
      <c r="AH2176" s="99"/>
      <c r="AI2176" s="99"/>
      <c r="AJ2176" s="99"/>
      <c r="AK2176" s="99"/>
      <c r="AL2176" s="99"/>
      <c r="AM2176" s="99"/>
      <c r="AN2176" s="99"/>
      <c r="AO2176" s="99"/>
      <c r="AP2176" s="99"/>
      <c r="AQ2176" s="99"/>
      <c r="AR2176" s="99"/>
      <c r="AS2176" s="99"/>
      <c r="AT2176" s="99"/>
      <c r="AU2176" s="99"/>
      <c r="AV2176" s="99"/>
      <c r="AW2176" s="99"/>
      <c r="AX2176" s="99"/>
      <c r="AY2176" s="99"/>
      <c r="AZ2176" s="99"/>
      <c r="BA2176" s="99"/>
      <c r="BB2176" s="99"/>
      <c r="BC2176" s="99"/>
      <c r="BD2176" s="99"/>
      <c r="BE2176" s="99"/>
      <c r="BF2176" s="99"/>
    </row>
    <row r="2177" spans="28:58" x14ac:dyDescent="0.25">
      <c r="AB2177" s="99"/>
      <c r="AC2177" s="99"/>
      <c r="AD2177" s="99"/>
      <c r="AE2177" s="99"/>
      <c r="AF2177" s="99"/>
      <c r="AG2177" s="99"/>
      <c r="AH2177" s="99"/>
      <c r="AI2177" s="99"/>
      <c r="AJ2177" s="99"/>
      <c r="AK2177" s="99"/>
      <c r="AL2177" s="99"/>
      <c r="AM2177" s="99"/>
      <c r="AN2177" s="99"/>
      <c r="AO2177" s="99"/>
      <c r="AP2177" s="99"/>
      <c r="AQ2177" s="99"/>
      <c r="AR2177" s="99"/>
      <c r="AS2177" s="99"/>
      <c r="AT2177" s="99"/>
      <c r="AU2177" s="99"/>
      <c r="AV2177" s="99"/>
      <c r="AW2177" s="99"/>
      <c r="AX2177" s="99"/>
      <c r="AY2177" s="99"/>
      <c r="AZ2177" s="99"/>
      <c r="BA2177" s="99"/>
      <c r="BB2177" s="99"/>
      <c r="BC2177" s="99"/>
      <c r="BD2177" s="99"/>
      <c r="BE2177" s="99"/>
      <c r="BF2177" s="99"/>
    </row>
    <row r="2178" spans="28:58" x14ac:dyDescent="0.25">
      <c r="AB2178" s="99"/>
      <c r="AC2178" s="99"/>
      <c r="AD2178" s="99"/>
      <c r="AE2178" s="99"/>
      <c r="AF2178" s="99"/>
      <c r="AG2178" s="99"/>
      <c r="AH2178" s="99"/>
      <c r="AI2178" s="99"/>
      <c r="AJ2178" s="99"/>
      <c r="AK2178" s="99"/>
      <c r="AL2178" s="99"/>
      <c r="AM2178" s="99"/>
      <c r="AN2178" s="99"/>
      <c r="AO2178" s="99"/>
      <c r="AP2178" s="99"/>
      <c r="AQ2178" s="99"/>
      <c r="AR2178" s="99"/>
      <c r="AS2178" s="99"/>
      <c r="AT2178" s="99"/>
      <c r="AU2178" s="99"/>
      <c r="AV2178" s="99"/>
      <c r="AW2178" s="99"/>
      <c r="AX2178" s="99"/>
      <c r="AY2178" s="99"/>
      <c r="AZ2178" s="99"/>
      <c r="BA2178" s="99"/>
      <c r="BB2178" s="99"/>
      <c r="BC2178" s="99"/>
      <c r="BD2178" s="99"/>
      <c r="BE2178" s="99"/>
      <c r="BF2178" s="99"/>
    </row>
    <row r="2179" spans="28:58" x14ac:dyDescent="0.25">
      <c r="AB2179" s="99"/>
      <c r="AC2179" s="99"/>
      <c r="AD2179" s="99"/>
      <c r="AE2179" s="99"/>
      <c r="AF2179" s="99"/>
      <c r="AG2179" s="99"/>
      <c r="AH2179" s="99"/>
      <c r="AI2179" s="99"/>
      <c r="AJ2179" s="99"/>
      <c r="AK2179" s="99"/>
      <c r="AL2179" s="99"/>
      <c r="AM2179" s="99"/>
      <c r="AN2179" s="99"/>
      <c r="AO2179" s="99"/>
      <c r="AP2179" s="99"/>
      <c r="AQ2179" s="99"/>
      <c r="AR2179" s="99"/>
      <c r="AS2179" s="99"/>
      <c r="AT2179" s="99"/>
      <c r="AU2179" s="99"/>
      <c r="AV2179" s="99"/>
      <c r="AW2179" s="99"/>
      <c r="AX2179" s="99"/>
      <c r="AY2179" s="99"/>
      <c r="AZ2179" s="99"/>
      <c r="BA2179" s="99"/>
      <c r="BB2179" s="99"/>
      <c r="BC2179" s="99"/>
      <c r="BD2179" s="99"/>
      <c r="BE2179" s="99"/>
      <c r="BF2179" s="99"/>
    </row>
    <row r="2180" spans="28:58" x14ac:dyDescent="0.25">
      <c r="AB2180" s="99"/>
      <c r="AC2180" s="99"/>
      <c r="AD2180" s="99"/>
      <c r="AE2180" s="99"/>
      <c r="AF2180" s="99"/>
      <c r="AG2180" s="99"/>
      <c r="AH2180" s="99"/>
      <c r="AI2180" s="99"/>
      <c r="AJ2180" s="99"/>
      <c r="AK2180" s="99"/>
      <c r="AL2180" s="99"/>
      <c r="AM2180" s="99"/>
      <c r="AN2180" s="99"/>
      <c r="AO2180" s="99"/>
      <c r="AP2180" s="99"/>
      <c r="AQ2180" s="99"/>
      <c r="AR2180" s="99"/>
      <c r="AS2180" s="99"/>
      <c r="AT2180" s="99"/>
      <c r="AU2180" s="99"/>
      <c r="AV2180" s="99"/>
      <c r="AW2180" s="99"/>
      <c r="AX2180" s="99"/>
      <c r="AY2180" s="99"/>
      <c r="AZ2180" s="99"/>
      <c r="BA2180" s="99"/>
      <c r="BB2180" s="99"/>
      <c r="BC2180" s="99"/>
      <c r="BD2180" s="99"/>
      <c r="BE2180" s="99"/>
      <c r="BF2180" s="99"/>
    </row>
    <row r="2181" spans="28:58" x14ac:dyDescent="0.25">
      <c r="AB2181" s="99"/>
      <c r="AC2181" s="99"/>
      <c r="AD2181" s="99"/>
      <c r="AE2181" s="99"/>
      <c r="AF2181" s="99"/>
      <c r="AG2181" s="99"/>
      <c r="AH2181" s="99"/>
      <c r="AI2181" s="99"/>
      <c r="AJ2181" s="99"/>
      <c r="AK2181" s="99"/>
      <c r="AL2181" s="99"/>
      <c r="AM2181" s="99"/>
      <c r="AN2181" s="99"/>
      <c r="AO2181" s="99"/>
      <c r="AP2181" s="99"/>
      <c r="AQ2181" s="99"/>
      <c r="AR2181" s="99"/>
      <c r="AS2181" s="99"/>
      <c r="AT2181" s="99"/>
      <c r="AU2181" s="99"/>
      <c r="AV2181" s="99"/>
      <c r="AW2181" s="99"/>
      <c r="AX2181" s="99"/>
      <c r="AY2181" s="99"/>
      <c r="AZ2181" s="99"/>
      <c r="BA2181" s="99"/>
      <c r="BB2181" s="99"/>
      <c r="BC2181" s="99"/>
      <c r="BD2181" s="99"/>
      <c r="BE2181" s="99"/>
      <c r="BF2181" s="99"/>
    </row>
    <row r="2182" spans="28:58" x14ac:dyDescent="0.25">
      <c r="AB2182" s="99"/>
      <c r="AC2182" s="99"/>
      <c r="AD2182" s="99"/>
      <c r="AE2182" s="99"/>
      <c r="AF2182" s="99"/>
      <c r="AG2182" s="99"/>
      <c r="AH2182" s="99"/>
      <c r="AI2182" s="99"/>
      <c r="AJ2182" s="99"/>
      <c r="AK2182" s="99"/>
      <c r="AL2182" s="99"/>
      <c r="AM2182" s="99"/>
      <c r="AN2182" s="99"/>
      <c r="AO2182" s="99"/>
      <c r="AP2182" s="99"/>
      <c r="AQ2182" s="99"/>
      <c r="AR2182" s="99"/>
      <c r="AS2182" s="99"/>
      <c r="AT2182" s="99"/>
      <c r="AU2182" s="99"/>
      <c r="AV2182" s="99"/>
      <c r="AW2182" s="99"/>
      <c r="AX2182" s="99"/>
      <c r="AY2182" s="99"/>
      <c r="AZ2182" s="99"/>
      <c r="BA2182" s="99"/>
      <c r="BB2182" s="99"/>
      <c r="BC2182" s="99"/>
      <c r="BD2182" s="99"/>
      <c r="BE2182" s="99"/>
      <c r="BF2182" s="99"/>
    </row>
    <row r="2183" spans="28:58" x14ac:dyDescent="0.25">
      <c r="AB2183" s="99"/>
      <c r="AC2183" s="99"/>
      <c r="AD2183" s="99"/>
      <c r="AE2183" s="99"/>
      <c r="AF2183" s="99"/>
      <c r="AG2183" s="99"/>
      <c r="AH2183" s="99"/>
      <c r="AI2183" s="99"/>
      <c r="AJ2183" s="99"/>
      <c r="AK2183" s="99"/>
      <c r="AL2183" s="99"/>
      <c r="AM2183" s="99"/>
      <c r="AN2183" s="99"/>
      <c r="AO2183" s="99"/>
      <c r="AP2183" s="99"/>
      <c r="AQ2183" s="99"/>
      <c r="AR2183" s="99"/>
      <c r="AS2183" s="99"/>
      <c r="AT2183" s="99"/>
      <c r="AU2183" s="99"/>
      <c r="AV2183" s="99"/>
      <c r="AW2183" s="99"/>
      <c r="AX2183" s="99"/>
      <c r="AY2183" s="99"/>
      <c r="AZ2183" s="99"/>
      <c r="BA2183" s="99"/>
      <c r="BB2183" s="99"/>
      <c r="BC2183" s="99"/>
      <c r="BD2183" s="99"/>
      <c r="BE2183" s="99"/>
      <c r="BF2183" s="99"/>
    </row>
    <row r="2184" spans="28:58" x14ac:dyDescent="0.25">
      <c r="AB2184" s="99"/>
      <c r="AC2184" s="99"/>
      <c r="AD2184" s="99"/>
      <c r="AE2184" s="99"/>
      <c r="AF2184" s="99"/>
      <c r="AG2184" s="99"/>
      <c r="AH2184" s="99"/>
      <c r="AI2184" s="99"/>
      <c r="AJ2184" s="99"/>
      <c r="AK2184" s="99"/>
      <c r="AL2184" s="99"/>
      <c r="AM2184" s="99"/>
      <c r="AN2184" s="99"/>
      <c r="AO2184" s="99"/>
      <c r="AP2184" s="99"/>
      <c r="AQ2184" s="99"/>
      <c r="AR2184" s="99"/>
      <c r="AS2184" s="99"/>
      <c r="AT2184" s="99"/>
      <c r="AU2184" s="99"/>
      <c r="AV2184" s="99"/>
      <c r="AW2184" s="99"/>
      <c r="AX2184" s="99"/>
      <c r="AY2184" s="99"/>
      <c r="AZ2184" s="99"/>
      <c r="BA2184" s="99"/>
      <c r="BB2184" s="99"/>
      <c r="BC2184" s="99"/>
      <c r="BD2184" s="99"/>
      <c r="BE2184" s="99"/>
      <c r="BF2184" s="99"/>
    </row>
    <row r="2185" spans="28:58" x14ac:dyDescent="0.25">
      <c r="AB2185" s="99"/>
      <c r="AC2185" s="99"/>
      <c r="AD2185" s="99"/>
      <c r="AE2185" s="99"/>
      <c r="AF2185" s="99"/>
      <c r="AG2185" s="99"/>
      <c r="AH2185" s="99"/>
      <c r="AI2185" s="99"/>
      <c r="AJ2185" s="99"/>
      <c r="AK2185" s="99"/>
      <c r="AL2185" s="99"/>
      <c r="AM2185" s="99"/>
      <c r="AN2185" s="99"/>
      <c r="AO2185" s="99"/>
      <c r="AP2185" s="99"/>
      <c r="AQ2185" s="99"/>
      <c r="AR2185" s="99"/>
      <c r="AS2185" s="99"/>
      <c r="AT2185" s="99"/>
      <c r="AU2185" s="99"/>
      <c r="AV2185" s="99"/>
      <c r="AW2185" s="99"/>
      <c r="AX2185" s="99"/>
      <c r="AY2185" s="99"/>
      <c r="AZ2185" s="99"/>
      <c r="BA2185" s="99"/>
      <c r="BB2185" s="99"/>
      <c r="BC2185" s="99"/>
      <c r="BD2185" s="99"/>
      <c r="BE2185" s="99"/>
      <c r="BF2185" s="99"/>
    </row>
    <row r="2186" spans="28:58" x14ac:dyDescent="0.25">
      <c r="AB2186" s="99"/>
      <c r="AC2186" s="99"/>
      <c r="AD2186" s="99"/>
      <c r="AE2186" s="99"/>
      <c r="AF2186" s="99"/>
      <c r="AG2186" s="99"/>
      <c r="AH2186" s="99"/>
      <c r="AI2186" s="99"/>
      <c r="AJ2186" s="99"/>
      <c r="AK2186" s="99"/>
      <c r="AL2186" s="99"/>
      <c r="AM2186" s="99"/>
      <c r="AN2186" s="99"/>
      <c r="AO2186" s="99"/>
      <c r="AP2186" s="99"/>
      <c r="AQ2186" s="99"/>
      <c r="AR2186" s="99"/>
      <c r="AS2186" s="99"/>
      <c r="AT2186" s="99"/>
      <c r="AU2186" s="99"/>
      <c r="AV2186" s="99"/>
      <c r="AW2186" s="99"/>
      <c r="AX2186" s="99"/>
      <c r="AY2186" s="99"/>
      <c r="AZ2186" s="99"/>
      <c r="BA2186" s="99"/>
      <c r="BB2186" s="99"/>
      <c r="BC2186" s="99"/>
      <c r="BD2186" s="99"/>
      <c r="BE2186" s="99"/>
      <c r="BF2186" s="99"/>
    </row>
    <row r="2187" spans="28:58" x14ac:dyDescent="0.25">
      <c r="AB2187" s="99"/>
      <c r="AC2187" s="99"/>
      <c r="AD2187" s="99"/>
      <c r="AE2187" s="99"/>
      <c r="AF2187" s="99"/>
      <c r="AG2187" s="99"/>
      <c r="AH2187" s="99"/>
      <c r="AI2187" s="99"/>
      <c r="AJ2187" s="99"/>
      <c r="AK2187" s="99"/>
      <c r="AL2187" s="99"/>
      <c r="AM2187" s="99"/>
      <c r="AN2187" s="99"/>
      <c r="AO2187" s="99"/>
      <c r="AP2187" s="99"/>
      <c r="AQ2187" s="99"/>
      <c r="AR2187" s="99"/>
      <c r="AS2187" s="99"/>
      <c r="AT2187" s="99"/>
      <c r="AU2187" s="99"/>
      <c r="AV2187" s="99"/>
      <c r="AW2187" s="99"/>
      <c r="AX2187" s="99"/>
      <c r="AY2187" s="99"/>
      <c r="AZ2187" s="99"/>
      <c r="BA2187" s="99"/>
      <c r="BB2187" s="99"/>
      <c r="BC2187" s="99"/>
      <c r="BD2187" s="99"/>
      <c r="BE2187" s="99"/>
      <c r="BF2187" s="99"/>
    </row>
    <row r="2188" spans="28:58" x14ac:dyDescent="0.25">
      <c r="AB2188" s="99"/>
      <c r="AC2188" s="99"/>
      <c r="AD2188" s="99"/>
      <c r="AE2188" s="99"/>
      <c r="AF2188" s="99"/>
      <c r="AG2188" s="99"/>
      <c r="AH2188" s="99"/>
      <c r="AI2188" s="99"/>
      <c r="AJ2188" s="99"/>
      <c r="AK2188" s="99"/>
      <c r="AL2188" s="99"/>
      <c r="AM2188" s="99"/>
      <c r="AN2188" s="99"/>
      <c r="AO2188" s="99"/>
      <c r="AP2188" s="99"/>
      <c r="AQ2188" s="99"/>
      <c r="AR2188" s="99"/>
      <c r="AS2188" s="99"/>
      <c r="AT2188" s="99"/>
      <c r="AU2188" s="99"/>
      <c r="AV2188" s="99"/>
      <c r="AW2188" s="99"/>
      <c r="AX2188" s="99"/>
      <c r="AY2188" s="99"/>
      <c r="AZ2188" s="99"/>
      <c r="BA2188" s="99"/>
      <c r="BB2188" s="99"/>
      <c r="BC2188" s="99"/>
      <c r="BD2188" s="99"/>
      <c r="BE2188" s="99"/>
      <c r="BF2188" s="99"/>
    </row>
    <row r="2189" spans="28:58" x14ac:dyDescent="0.25">
      <c r="AB2189" s="99"/>
      <c r="AC2189" s="99"/>
      <c r="AD2189" s="99"/>
      <c r="AE2189" s="99"/>
      <c r="AF2189" s="99"/>
      <c r="AG2189" s="99"/>
      <c r="AH2189" s="99"/>
      <c r="AI2189" s="99"/>
      <c r="AJ2189" s="99"/>
      <c r="AK2189" s="99"/>
      <c r="AL2189" s="99"/>
      <c r="AM2189" s="99"/>
      <c r="AN2189" s="99"/>
      <c r="AO2189" s="99"/>
      <c r="AP2189" s="99"/>
      <c r="AQ2189" s="99"/>
      <c r="AR2189" s="99"/>
      <c r="AS2189" s="99"/>
      <c r="AT2189" s="99"/>
      <c r="AU2189" s="99"/>
      <c r="AV2189" s="99"/>
      <c r="AW2189" s="99"/>
      <c r="AX2189" s="99"/>
      <c r="AY2189" s="99"/>
      <c r="AZ2189" s="99"/>
      <c r="BA2189" s="99"/>
      <c r="BB2189" s="99"/>
      <c r="BC2189" s="99"/>
      <c r="BD2189" s="99"/>
      <c r="BE2189" s="99"/>
      <c r="BF2189" s="99"/>
    </row>
    <row r="2190" spans="28:58" x14ac:dyDescent="0.25">
      <c r="AB2190" s="99"/>
      <c r="AC2190" s="99"/>
      <c r="AD2190" s="99"/>
      <c r="AE2190" s="99"/>
      <c r="AF2190" s="99"/>
      <c r="AG2190" s="99"/>
      <c r="AH2190" s="99"/>
      <c r="AI2190" s="99"/>
      <c r="AJ2190" s="99"/>
      <c r="AK2190" s="99"/>
      <c r="AL2190" s="99"/>
      <c r="AM2190" s="99"/>
      <c r="AN2190" s="99"/>
      <c r="AO2190" s="99"/>
      <c r="AP2190" s="99"/>
      <c r="AQ2190" s="99"/>
      <c r="AR2190" s="99"/>
      <c r="AS2190" s="99"/>
      <c r="AT2190" s="99"/>
      <c r="AU2190" s="99"/>
      <c r="AV2190" s="99"/>
      <c r="AW2190" s="99"/>
      <c r="AX2190" s="99"/>
      <c r="AY2190" s="99"/>
      <c r="AZ2190" s="99"/>
      <c r="BA2190" s="99"/>
      <c r="BB2190" s="99"/>
      <c r="BC2190" s="99"/>
      <c r="BD2190" s="99"/>
      <c r="BE2190" s="99"/>
      <c r="BF2190" s="99"/>
    </row>
    <row r="2191" spans="28:58" x14ac:dyDescent="0.25">
      <c r="AB2191" s="99"/>
      <c r="AC2191" s="99"/>
      <c r="AD2191" s="99"/>
      <c r="AE2191" s="99"/>
      <c r="AF2191" s="99"/>
      <c r="AG2191" s="99"/>
      <c r="AH2191" s="99"/>
      <c r="AI2191" s="99"/>
      <c r="AJ2191" s="99"/>
      <c r="AK2191" s="99"/>
      <c r="AL2191" s="99"/>
      <c r="AM2191" s="99"/>
      <c r="AN2191" s="99"/>
      <c r="AO2191" s="99"/>
      <c r="AP2191" s="99"/>
      <c r="AQ2191" s="99"/>
      <c r="AR2191" s="99"/>
      <c r="AS2191" s="99"/>
      <c r="AT2191" s="99"/>
      <c r="AU2191" s="99"/>
      <c r="AV2191" s="99"/>
      <c r="AW2191" s="99"/>
      <c r="AX2191" s="99"/>
      <c r="AY2191" s="99"/>
      <c r="AZ2191" s="99"/>
      <c r="BA2191" s="99"/>
      <c r="BB2191" s="99"/>
      <c r="BC2191" s="99"/>
      <c r="BD2191" s="99"/>
      <c r="BE2191" s="99"/>
      <c r="BF2191" s="99"/>
    </row>
    <row r="2192" spans="28:58" x14ac:dyDescent="0.25">
      <c r="AB2192" s="99"/>
      <c r="AC2192" s="99"/>
      <c r="AD2192" s="99"/>
      <c r="AE2192" s="99"/>
      <c r="AF2192" s="99"/>
      <c r="AG2192" s="99"/>
      <c r="AH2192" s="99"/>
      <c r="AI2192" s="99"/>
      <c r="AJ2192" s="99"/>
      <c r="AK2192" s="99"/>
      <c r="AL2192" s="99"/>
      <c r="AM2192" s="99"/>
      <c r="AN2192" s="99"/>
      <c r="AO2192" s="99"/>
      <c r="AP2192" s="99"/>
      <c r="AQ2192" s="99"/>
      <c r="AR2192" s="99"/>
      <c r="AS2192" s="99"/>
      <c r="AT2192" s="99"/>
      <c r="AU2192" s="99"/>
      <c r="AV2192" s="99"/>
      <c r="AW2192" s="99"/>
      <c r="AX2192" s="99"/>
      <c r="AY2192" s="99"/>
      <c r="AZ2192" s="99"/>
      <c r="BA2192" s="99"/>
      <c r="BB2192" s="99"/>
      <c r="BC2192" s="99"/>
      <c r="BD2192" s="99"/>
      <c r="BE2192" s="99"/>
      <c r="BF2192" s="99"/>
    </row>
    <row r="2193" spans="28:58" x14ac:dyDescent="0.25">
      <c r="AB2193" s="99"/>
      <c r="AC2193" s="99"/>
      <c r="AD2193" s="99"/>
      <c r="AE2193" s="99"/>
      <c r="AF2193" s="99"/>
      <c r="AG2193" s="99"/>
      <c r="AH2193" s="99"/>
      <c r="AI2193" s="99"/>
      <c r="AJ2193" s="99"/>
      <c r="AK2193" s="99"/>
      <c r="AL2193" s="99"/>
      <c r="AM2193" s="99"/>
      <c r="AN2193" s="99"/>
      <c r="AO2193" s="99"/>
      <c r="AP2193" s="99"/>
      <c r="AQ2193" s="99"/>
      <c r="AR2193" s="99"/>
      <c r="AS2193" s="99"/>
      <c r="AT2193" s="99"/>
      <c r="AU2193" s="99"/>
      <c r="AV2193" s="99"/>
      <c r="AW2193" s="99"/>
      <c r="AX2193" s="99"/>
      <c r="AY2193" s="99"/>
      <c r="AZ2193" s="99"/>
      <c r="BA2193" s="99"/>
      <c r="BB2193" s="99"/>
      <c r="BC2193" s="99"/>
      <c r="BD2193" s="99"/>
      <c r="BE2193" s="99"/>
      <c r="BF2193" s="99"/>
    </row>
    <row r="2194" spans="28:58" x14ac:dyDescent="0.25">
      <c r="AB2194" s="99"/>
      <c r="AC2194" s="99"/>
      <c r="AD2194" s="99"/>
      <c r="AE2194" s="99"/>
      <c r="AF2194" s="99"/>
      <c r="AG2194" s="99"/>
      <c r="AH2194" s="99"/>
      <c r="AI2194" s="99"/>
      <c r="AJ2194" s="99"/>
      <c r="AK2194" s="99"/>
      <c r="AL2194" s="99"/>
      <c r="AM2194" s="99"/>
      <c r="AN2194" s="99"/>
      <c r="AO2194" s="99"/>
      <c r="AP2194" s="99"/>
      <c r="AQ2194" s="99"/>
      <c r="AR2194" s="99"/>
      <c r="AS2194" s="99"/>
      <c r="AT2194" s="99"/>
      <c r="AU2194" s="99"/>
      <c r="AV2194" s="99"/>
      <c r="AW2194" s="99"/>
      <c r="AX2194" s="99"/>
      <c r="AY2194" s="99"/>
      <c r="AZ2194" s="99"/>
      <c r="BA2194" s="99"/>
      <c r="BB2194" s="99"/>
      <c r="BC2194" s="99"/>
      <c r="BD2194" s="99"/>
      <c r="BE2194" s="99"/>
      <c r="BF2194" s="99"/>
    </row>
    <row r="2195" spans="28:58" x14ac:dyDescent="0.25">
      <c r="AB2195" s="99"/>
      <c r="AC2195" s="99"/>
      <c r="AD2195" s="99"/>
      <c r="AE2195" s="99"/>
      <c r="AF2195" s="99"/>
      <c r="AG2195" s="99"/>
      <c r="AH2195" s="99"/>
      <c r="AI2195" s="99"/>
      <c r="AJ2195" s="99"/>
      <c r="AK2195" s="99"/>
      <c r="AL2195" s="99"/>
      <c r="AM2195" s="99"/>
      <c r="AN2195" s="99"/>
      <c r="AO2195" s="99"/>
      <c r="AP2195" s="99"/>
      <c r="AQ2195" s="99"/>
      <c r="AR2195" s="99"/>
      <c r="AS2195" s="99"/>
      <c r="AT2195" s="99"/>
      <c r="AU2195" s="99"/>
      <c r="AV2195" s="99"/>
      <c r="AW2195" s="99"/>
      <c r="AX2195" s="99"/>
      <c r="AY2195" s="99"/>
      <c r="AZ2195" s="99"/>
      <c r="BA2195" s="99"/>
      <c r="BB2195" s="99"/>
      <c r="BC2195" s="99"/>
      <c r="BD2195" s="99"/>
      <c r="BE2195" s="99"/>
      <c r="BF2195" s="99"/>
    </row>
    <row r="2196" spans="28:58" x14ac:dyDescent="0.25">
      <c r="AB2196" s="99"/>
      <c r="AC2196" s="99"/>
      <c r="AD2196" s="99"/>
      <c r="AE2196" s="99"/>
      <c r="AF2196" s="99"/>
      <c r="AG2196" s="99"/>
      <c r="AH2196" s="99"/>
      <c r="AI2196" s="99"/>
      <c r="AJ2196" s="99"/>
      <c r="AK2196" s="99"/>
      <c r="AL2196" s="99"/>
      <c r="AM2196" s="99"/>
      <c r="AN2196" s="99"/>
      <c r="AO2196" s="99"/>
      <c r="AP2196" s="99"/>
      <c r="AQ2196" s="99"/>
      <c r="AR2196" s="99"/>
      <c r="AS2196" s="99"/>
      <c r="AT2196" s="99"/>
      <c r="AU2196" s="99"/>
      <c r="AV2196" s="99"/>
      <c r="AW2196" s="99"/>
      <c r="AX2196" s="99"/>
      <c r="AY2196" s="99"/>
      <c r="AZ2196" s="99"/>
      <c r="BA2196" s="99"/>
      <c r="BB2196" s="99"/>
      <c r="BC2196" s="99"/>
      <c r="BD2196" s="99"/>
      <c r="BE2196" s="99"/>
      <c r="BF2196" s="99"/>
    </row>
    <row r="2197" spans="28:58" x14ac:dyDescent="0.25">
      <c r="AB2197" s="99"/>
      <c r="AC2197" s="99"/>
      <c r="AD2197" s="99"/>
      <c r="AE2197" s="99"/>
      <c r="AF2197" s="99"/>
      <c r="AG2197" s="99"/>
      <c r="AH2197" s="99"/>
      <c r="AI2197" s="99"/>
      <c r="AJ2197" s="99"/>
      <c r="AK2197" s="99"/>
      <c r="AL2197" s="99"/>
      <c r="AM2197" s="99"/>
      <c r="AN2197" s="99"/>
      <c r="AO2197" s="99"/>
      <c r="AP2197" s="99"/>
      <c r="AQ2197" s="99"/>
      <c r="AR2197" s="99"/>
      <c r="AS2197" s="99"/>
      <c r="AT2197" s="99"/>
      <c r="AU2197" s="99"/>
      <c r="AV2197" s="99"/>
      <c r="AW2197" s="99"/>
      <c r="AX2197" s="99"/>
      <c r="AY2197" s="99"/>
      <c r="AZ2197" s="99"/>
      <c r="BA2197" s="99"/>
      <c r="BB2197" s="99"/>
      <c r="BC2197" s="99"/>
      <c r="BD2197" s="99"/>
      <c r="BE2197" s="99"/>
      <c r="BF2197" s="99"/>
    </row>
    <row r="2198" spans="28:58" x14ac:dyDescent="0.25">
      <c r="AB2198" s="99"/>
      <c r="AC2198" s="99"/>
      <c r="AD2198" s="99"/>
      <c r="AE2198" s="99"/>
      <c r="AF2198" s="99"/>
      <c r="AG2198" s="99"/>
      <c r="AH2198" s="99"/>
      <c r="AI2198" s="99"/>
      <c r="AJ2198" s="99"/>
      <c r="AK2198" s="99"/>
      <c r="AL2198" s="99"/>
      <c r="AM2198" s="99"/>
      <c r="AN2198" s="99"/>
      <c r="AO2198" s="99"/>
      <c r="AP2198" s="99"/>
      <c r="AQ2198" s="99"/>
      <c r="AR2198" s="99"/>
      <c r="AS2198" s="99"/>
      <c r="AT2198" s="99"/>
      <c r="AU2198" s="99"/>
      <c r="AV2198" s="99"/>
      <c r="AW2198" s="99"/>
      <c r="AX2198" s="99"/>
      <c r="AY2198" s="99"/>
      <c r="AZ2198" s="99"/>
      <c r="BA2198" s="99"/>
      <c r="BB2198" s="99"/>
      <c r="BC2198" s="99"/>
      <c r="BD2198" s="99"/>
      <c r="BE2198" s="99"/>
      <c r="BF2198" s="99"/>
    </row>
    <row r="2199" spans="28:58" x14ac:dyDescent="0.25">
      <c r="AB2199" s="99"/>
      <c r="AC2199" s="99"/>
      <c r="AD2199" s="99"/>
      <c r="AE2199" s="99"/>
      <c r="AF2199" s="99"/>
      <c r="AG2199" s="99"/>
      <c r="AH2199" s="99"/>
      <c r="AI2199" s="99"/>
      <c r="AJ2199" s="99"/>
      <c r="AK2199" s="99"/>
      <c r="AL2199" s="99"/>
      <c r="AM2199" s="99"/>
      <c r="AN2199" s="99"/>
      <c r="AO2199" s="99"/>
      <c r="AP2199" s="99"/>
      <c r="AQ2199" s="99"/>
      <c r="AR2199" s="99"/>
      <c r="AS2199" s="99"/>
      <c r="AT2199" s="99"/>
      <c r="AU2199" s="99"/>
      <c r="AV2199" s="99"/>
      <c r="AW2199" s="99"/>
      <c r="AX2199" s="99"/>
      <c r="AY2199" s="99"/>
      <c r="AZ2199" s="99"/>
      <c r="BA2199" s="99"/>
      <c r="BB2199" s="99"/>
      <c r="BC2199" s="99"/>
      <c r="BD2199" s="99"/>
      <c r="BE2199" s="99"/>
      <c r="BF2199" s="99"/>
    </row>
    <row r="2200" spans="28:58" x14ac:dyDescent="0.25">
      <c r="AB2200" s="99"/>
      <c r="AC2200" s="99"/>
      <c r="AD2200" s="99"/>
      <c r="AE2200" s="99"/>
      <c r="AF2200" s="99"/>
      <c r="AG2200" s="99"/>
      <c r="AH2200" s="99"/>
      <c r="AI2200" s="99"/>
      <c r="AJ2200" s="99"/>
      <c r="AK2200" s="99"/>
      <c r="AL2200" s="99"/>
      <c r="AM2200" s="99"/>
      <c r="AN2200" s="99"/>
      <c r="AO2200" s="99"/>
      <c r="AP2200" s="99"/>
      <c r="AQ2200" s="99"/>
      <c r="AR2200" s="99"/>
      <c r="AS2200" s="99"/>
      <c r="AT2200" s="99"/>
      <c r="AU2200" s="99"/>
      <c r="AV2200" s="99"/>
      <c r="AW2200" s="99"/>
      <c r="AX2200" s="99"/>
      <c r="AY2200" s="99"/>
      <c r="AZ2200" s="99"/>
      <c r="BA2200" s="99"/>
      <c r="BB2200" s="99"/>
      <c r="BC2200" s="99"/>
      <c r="BD2200" s="99"/>
      <c r="BE2200" s="99"/>
      <c r="BF2200" s="99"/>
    </row>
    <row r="2201" spans="28:58" x14ac:dyDescent="0.25">
      <c r="AB2201" s="99"/>
      <c r="AC2201" s="99"/>
      <c r="AD2201" s="99"/>
      <c r="AE2201" s="99"/>
      <c r="AF2201" s="99"/>
      <c r="AG2201" s="99"/>
      <c r="AH2201" s="99"/>
      <c r="AI2201" s="99"/>
      <c r="AJ2201" s="99"/>
      <c r="AK2201" s="99"/>
      <c r="AL2201" s="99"/>
      <c r="AM2201" s="99"/>
      <c r="AN2201" s="99"/>
      <c r="AO2201" s="99"/>
      <c r="AP2201" s="99"/>
      <c r="AQ2201" s="99"/>
      <c r="AR2201" s="99"/>
      <c r="AS2201" s="99"/>
      <c r="AT2201" s="99"/>
      <c r="AU2201" s="99"/>
      <c r="AV2201" s="99"/>
      <c r="AW2201" s="99"/>
      <c r="AX2201" s="99"/>
      <c r="AY2201" s="99"/>
      <c r="AZ2201" s="99"/>
      <c r="BA2201" s="99"/>
      <c r="BB2201" s="99"/>
      <c r="BC2201" s="99"/>
      <c r="BD2201" s="99"/>
      <c r="BE2201" s="99"/>
      <c r="BF2201" s="99"/>
    </row>
    <row r="2202" spans="28:58" x14ac:dyDescent="0.25">
      <c r="AB2202" s="99"/>
      <c r="AC2202" s="99"/>
      <c r="AD2202" s="99"/>
      <c r="AE2202" s="99"/>
      <c r="AF2202" s="99"/>
      <c r="AG2202" s="99"/>
      <c r="AH2202" s="99"/>
      <c r="AI2202" s="99"/>
      <c r="AJ2202" s="99"/>
      <c r="AK2202" s="99"/>
      <c r="AL2202" s="99"/>
      <c r="AM2202" s="99"/>
      <c r="AN2202" s="99"/>
      <c r="AO2202" s="99"/>
      <c r="AP2202" s="99"/>
      <c r="AQ2202" s="99"/>
      <c r="AR2202" s="99"/>
      <c r="AS2202" s="99"/>
      <c r="AT2202" s="99"/>
      <c r="AU2202" s="99"/>
      <c r="AV2202" s="99"/>
      <c r="AW2202" s="99"/>
      <c r="AX2202" s="99"/>
      <c r="AY2202" s="99"/>
      <c r="AZ2202" s="99"/>
      <c r="BA2202" s="99"/>
      <c r="BB2202" s="99"/>
      <c r="BC2202" s="99"/>
      <c r="BD2202" s="99"/>
      <c r="BE2202" s="99"/>
      <c r="BF2202" s="99"/>
    </row>
    <row r="2203" spans="28:58" x14ac:dyDescent="0.25">
      <c r="AB2203" s="99"/>
      <c r="AC2203" s="99"/>
      <c r="AD2203" s="99"/>
      <c r="AE2203" s="99"/>
      <c r="AF2203" s="99"/>
      <c r="AG2203" s="99"/>
      <c r="AH2203" s="99"/>
      <c r="AI2203" s="99"/>
      <c r="AJ2203" s="99"/>
      <c r="AK2203" s="99"/>
      <c r="AL2203" s="99"/>
      <c r="AM2203" s="99"/>
      <c r="AN2203" s="99"/>
      <c r="AO2203" s="99"/>
      <c r="AP2203" s="99"/>
      <c r="AQ2203" s="99"/>
      <c r="AR2203" s="99"/>
      <c r="AS2203" s="99"/>
      <c r="AT2203" s="99"/>
      <c r="AU2203" s="99"/>
      <c r="AV2203" s="99"/>
      <c r="AW2203" s="99"/>
      <c r="AX2203" s="99"/>
      <c r="AY2203" s="99"/>
      <c r="AZ2203" s="99"/>
      <c r="BA2203" s="99"/>
      <c r="BB2203" s="99"/>
      <c r="BC2203" s="99"/>
      <c r="BD2203" s="99"/>
      <c r="BE2203" s="99"/>
      <c r="BF2203" s="99"/>
    </row>
    <row r="2204" spans="28:58" x14ac:dyDescent="0.25">
      <c r="AB2204" s="99"/>
      <c r="AC2204" s="99"/>
      <c r="AD2204" s="99"/>
      <c r="AE2204" s="99"/>
      <c r="AF2204" s="99"/>
      <c r="AG2204" s="99"/>
      <c r="AH2204" s="99"/>
      <c r="AI2204" s="99"/>
      <c r="AJ2204" s="99"/>
      <c r="AK2204" s="99"/>
      <c r="AL2204" s="99"/>
      <c r="AM2204" s="99"/>
      <c r="AN2204" s="99"/>
      <c r="AO2204" s="99"/>
      <c r="AP2204" s="99"/>
      <c r="AQ2204" s="99"/>
      <c r="AR2204" s="99"/>
      <c r="AS2204" s="99"/>
      <c r="AT2204" s="99"/>
      <c r="AU2204" s="99"/>
      <c r="AV2204" s="99"/>
      <c r="AW2204" s="99"/>
      <c r="AX2204" s="99"/>
      <c r="AY2204" s="99"/>
      <c r="AZ2204" s="99"/>
      <c r="BA2204" s="99"/>
      <c r="BB2204" s="99"/>
      <c r="BC2204" s="99"/>
      <c r="BD2204" s="99"/>
      <c r="BE2204" s="99"/>
      <c r="BF2204" s="99"/>
    </row>
    <row r="2205" spans="28:58" x14ac:dyDescent="0.25">
      <c r="AB2205" s="99"/>
      <c r="AC2205" s="99"/>
      <c r="AD2205" s="99"/>
      <c r="AE2205" s="99"/>
      <c r="AF2205" s="99"/>
      <c r="AG2205" s="99"/>
      <c r="AH2205" s="99"/>
      <c r="AI2205" s="99"/>
      <c r="AJ2205" s="99"/>
      <c r="AK2205" s="99"/>
      <c r="AL2205" s="99"/>
      <c r="AM2205" s="99"/>
      <c r="AN2205" s="99"/>
      <c r="AO2205" s="99"/>
      <c r="AP2205" s="99"/>
      <c r="AQ2205" s="99"/>
      <c r="AR2205" s="99"/>
      <c r="AS2205" s="99"/>
      <c r="AT2205" s="99"/>
      <c r="AU2205" s="99"/>
      <c r="AV2205" s="99"/>
      <c r="AW2205" s="99"/>
      <c r="AX2205" s="99"/>
      <c r="AY2205" s="99"/>
      <c r="AZ2205" s="99"/>
      <c r="BA2205" s="99"/>
      <c r="BB2205" s="99"/>
      <c r="BC2205" s="99"/>
      <c r="BD2205" s="99"/>
      <c r="BE2205" s="99"/>
      <c r="BF2205" s="99"/>
    </row>
    <row r="2206" spans="28:58" x14ac:dyDescent="0.25">
      <c r="AB2206" s="99"/>
      <c r="AC2206" s="99"/>
      <c r="AD2206" s="99"/>
      <c r="AE2206" s="99"/>
      <c r="AF2206" s="99"/>
      <c r="AG2206" s="99"/>
      <c r="AH2206" s="99"/>
      <c r="AI2206" s="99"/>
      <c r="AJ2206" s="99"/>
      <c r="AK2206" s="99"/>
      <c r="AL2206" s="99"/>
      <c r="AM2206" s="99"/>
      <c r="AN2206" s="99"/>
      <c r="AO2206" s="99"/>
      <c r="AP2206" s="99"/>
      <c r="AQ2206" s="99"/>
      <c r="AR2206" s="99"/>
      <c r="AS2206" s="99"/>
      <c r="AT2206" s="99"/>
      <c r="AU2206" s="99"/>
      <c r="AV2206" s="99"/>
      <c r="AW2206" s="99"/>
      <c r="AX2206" s="99"/>
      <c r="AY2206" s="99"/>
      <c r="AZ2206" s="99"/>
      <c r="BA2206" s="99"/>
      <c r="BB2206" s="99"/>
      <c r="BC2206" s="99"/>
      <c r="BD2206" s="99"/>
      <c r="BE2206" s="99"/>
      <c r="BF2206" s="99"/>
    </row>
    <row r="2207" spans="28:58" x14ac:dyDescent="0.25">
      <c r="AB2207" s="99"/>
      <c r="AC2207" s="99"/>
      <c r="AD2207" s="99"/>
      <c r="AE2207" s="99"/>
      <c r="AF2207" s="99"/>
      <c r="AG2207" s="99"/>
      <c r="AH2207" s="99"/>
      <c r="AI2207" s="99"/>
      <c r="AJ2207" s="99"/>
      <c r="AK2207" s="99"/>
      <c r="AL2207" s="99"/>
      <c r="AM2207" s="99"/>
      <c r="AN2207" s="99"/>
      <c r="AO2207" s="99"/>
      <c r="AP2207" s="99"/>
      <c r="AQ2207" s="99"/>
      <c r="AR2207" s="99"/>
      <c r="AS2207" s="99"/>
      <c r="AT2207" s="99"/>
      <c r="AU2207" s="99"/>
      <c r="AV2207" s="99"/>
      <c r="AW2207" s="99"/>
      <c r="AX2207" s="99"/>
      <c r="AY2207" s="99"/>
      <c r="AZ2207" s="99"/>
      <c r="BA2207" s="99"/>
      <c r="BB2207" s="99"/>
      <c r="BC2207" s="99"/>
      <c r="BD2207" s="99"/>
      <c r="BE2207" s="99"/>
      <c r="BF2207" s="99"/>
    </row>
    <row r="2208" spans="28:58" x14ac:dyDescent="0.25">
      <c r="AB2208" s="99"/>
      <c r="AC2208" s="99"/>
      <c r="AD2208" s="99"/>
      <c r="AE2208" s="99"/>
      <c r="AF2208" s="99"/>
      <c r="AG2208" s="99"/>
      <c r="AH2208" s="99"/>
      <c r="AI2208" s="99"/>
      <c r="AJ2208" s="99"/>
      <c r="AK2208" s="99"/>
      <c r="AL2208" s="99"/>
      <c r="AM2208" s="99"/>
      <c r="AN2208" s="99"/>
      <c r="AO2208" s="99"/>
      <c r="AP2208" s="99"/>
      <c r="AQ2208" s="99"/>
      <c r="AR2208" s="99"/>
      <c r="AS2208" s="99"/>
      <c r="AT2208" s="99"/>
      <c r="AU2208" s="99"/>
      <c r="AV2208" s="99"/>
      <c r="AW2208" s="99"/>
      <c r="AX2208" s="99"/>
      <c r="AY2208" s="99"/>
      <c r="AZ2208" s="99"/>
      <c r="BA2208" s="99"/>
      <c r="BB2208" s="99"/>
      <c r="BC2208" s="99"/>
      <c r="BD2208" s="99"/>
      <c r="BE2208" s="99"/>
      <c r="BF2208" s="99"/>
    </row>
    <row r="2209" spans="28:58" x14ac:dyDescent="0.25">
      <c r="AB2209" s="99"/>
      <c r="AC2209" s="99"/>
      <c r="AD2209" s="99"/>
      <c r="AE2209" s="99"/>
      <c r="AF2209" s="99"/>
      <c r="AG2209" s="99"/>
      <c r="AH2209" s="99"/>
      <c r="AI2209" s="99"/>
      <c r="AJ2209" s="99"/>
      <c r="AK2209" s="99"/>
      <c r="AL2209" s="99"/>
      <c r="AM2209" s="99"/>
      <c r="AN2209" s="99"/>
      <c r="AO2209" s="99"/>
      <c r="AP2209" s="99"/>
      <c r="AQ2209" s="99"/>
      <c r="AR2209" s="99"/>
      <c r="AS2209" s="99"/>
      <c r="AT2209" s="99"/>
      <c r="AU2209" s="99"/>
      <c r="AV2209" s="99"/>
      <c r="AW2209" s="99"/>
      <c r="AX2209" s="99"/>
      <c r="AY2209" s="99"/>
      <c r="AZ2209" s="99"/>
      <c r="BA2209" s="99"/>
      <c r="BB2209" s="99"/>
      <c r="BC2209" s="99"/>
      <c r="BD2209" s="99"/>
      <c r="BE2209" s="99"/>
      <c r="BF2209" s="99"/>
    </row>
    <row r="2210" spans="28:58" x14ac:dyDescent="0.25">
      <c r="AB2210" s="99"/>
      <c r="AC2210" s="99"/>
      <c r="AD2210" s="99"/>
      <c r="AE2210" s="99"/>
      <c r="AF2210" s="99"/>
      <c r="AG2210" s="99"/>
      <c r="AH2210" s="99"/>
      <c r="AI2210" s="99"/>
      <c r="AJ2210" s="99"/>
      <c r="AK2210" s="99"/>
      <c r="AL2210" s="99"/>
      <c r="AM2210" s="99"/>
      <c r="AN2210" s="99"/>
      <c r="AO2210" s="99"/>
      <c r="AP2210" s="99"/>
      <c r="AQ2210" s="99"/>
      <c r="AR2210" s="99"/>
      <c r="AS2210" s="99"/>
      <c r="AT2210" s="99"/>
      <c r="AU2210" s="99"/>
      <c r="AV2210" s="99"/>
      <c r="AW2210" s="99"/>
      <c r="AX2210" s="99"/>
      <c r="AY2210" s="99"/>
      <c r="AZ2210" s="99"/>
      <c r="BA2210" s="99"/>
      <c r="BB2210" s="99"/>
      <c r="BC2210" s="99"/>
      <c r="BD2210" s="99"/>
      <c r="BE2210" s="99"/>
      <c r="BF2210" s="99"/>
    </row>
    <row r="2211" spans="28:58" x14ac:dyDescent="0.25">
      <c r="AB2211" s="99"/>
      <c r="AC2211" s="99"/>
      <c r="AD2211" s="99"/>
      <c r="AE2211" s="99"/>
      <c r="AF2211" s="99"/>
      <c r="AG2211" s="99"/>
      <c r="AH2211" s="99"/>
      <c r="AI2211" s="99"/>
      <c r="AJ2211" s="99"/>
      <c r="AK2211" s="99"/>
      <c r="AL2211" s="99"/>
      <c r="AM2211" s="99"/>
      <c r="AN2211" s="99"/>
      <c r="AO2211" s="99"/>
      <c r="AP2211" s="99"/>
      <c r="AQ2211" s="99"/>
      <c r="AR2211" s="99"/>
      <c r="AS2211" s="99"/>
      <c r="AT2211" s="99"/>
      <c r="AU2211" s="99"/>
      <c r="AV2211" s="99"/>
      <c r="AW2211" s="99"/>
      <c r="AX2211" s="99"/>
      <c r="AY2211" s="99"/>
      <c r="AZ2211" s="99"/>
      <c r="BA2211" s="99"/>
      <c r="BB2211" s="99"/>
      <c r="BC2211" s="99"/>
      <c r="BD2211" s="99"/>
      <c r="BE2211" s="99"/>
      <c r="BF2211" s="99"/>
    </row>
    <row r="2212" spans="28:58" x14ac:dyDescent="0.25">
      <c r="AB2212" s="99"/>
      <c r="AC2212" s="99"/>
      <c r="AD2212" s="99"/>
      <c r="AE2212" s="99"/>
      <c r="AF2212" s="99"/>
      <c r="AG2212" s="99"/>
      <c r="AH2212" s="99"/>
      <c r="AI2212" s="99"/>
      <c r="AJ2212" s="99"/>
      <c r="AK2212" s="99"/>
      <c r="AL2212" s="99"/>
      <c r="AM2212" s="99"/>
      <c r="AN2212" s="99"/>
      <c r="AO2212" s="99"/>
      <c r="AP2212" s="99"/>
      <c r="AQ2212" s="99"/>
      <c r="AR2212" s="99"/>
      <c r="AS2212" s="99"/>
      <c r="AT2212" s="99"/>
      <c r="AU2212" s="99"/>
      <c r="AV2212" s="99"/>
      <c r="AW2212" s="99"/>
      <c r="AX2212" s="99"/>
      <c r="AY2212" s="99"/>
      <c r="AZ2212" s="99"/>
      <c r="BA2212" s="99"/>
      <c r="BB2212" s="99"/>
      <c r="BC2212" s="99"/>
      <c r="BD2212" s="99"/>
      <c r="BE2212" s="99"/>
      <c r="BF2212" s="99"/>
    </row>
    <row r="2213" spans="28:58" x14ac:dyDescent="0.25">
      <c r="AB2213" s="99"/>
      <c r="AC2213" s="99"/>
      <c r="AD2213" s="99"/>
      <c r="AE2213" s="99"/>
      <c r="AF2213" s="99"/>
      <c r="AG2213" s="99"/>
      <c r="AH2213" s="99"/>
      <c r="AI2213" s="99"/>
      <c r="AJ2213" s="99"/>
      <c r="AK2213" s="99"/>
      <c r="AL2213" s="99"/>
      <c r="AM2213" s="99"/>
      <c r="AN2213" s="99"/>
      <c r="AO2213" s="99"/>
      <c r="AP2213" s="99"/>
      <c r="AQ2213" s="99"/>
      <c r="AR2213" s="99"/>
      <c r="AS2213" s="99"/>
      <c r="AT2213" s="99"/>
      <c r="AU2213" s="99"/>
      <c r="AV2213" s="99"/>
      <c r="AW2213" s="99"/>
      <c r="AX2213" s="99"/>
      <c r="AY2213" s="99"/>
      <c r="AZ2213" s="99"/>
      <c r="BA2213" s="99"/>
      <c r="BB2213" s="99"/>
      <c r="BC2213" s="99"/>
      <c r="BD2213" s="99"/>
      <c r="BE2213" s="99"/>
      <c r="BF2213" s="99"/>
    </row>
    <row r="2214" spans="28:58" x14ac:dyDescent="0.25">
      <c r="AB2214" s="99"/>
      <c r="AC2214" s="99"/>
      <c r="AD2214" s="99"/>
      <c r="AE2214" s="99"/>
      <c r="AF2214" s="99"/>
      <c r="AG2214" s="99"/>
      <c r="AH2214" s="99"/>
      <c r="AI2214" s="99"/>
      <c r="AJ2214" s="99"/>
      <c r="AK2214" s="99"/>
      <c r="AL2214" s="99"/>
      <c r="AM2214" s="99"/>
      <c r="AN2214" s="99"/>
      <c r="AO2214" s="99"/>
      <c r="AP2214" s="99"/>
      <c r="AQ2214" s="99"/>
      <c r="AR2214" s="99"/>
      <c r="AS2214" s="99"/>
      <c r="AT2214" s="99"/>
      <c r="AU2214" s="99"/>
      <c r="AV2214" s="99"/>
      <c r="AW2214" s="99"/>
      <c r="AX2214" s="99"/>
      <c r="AY2214" s="99"/>
      <c r="AZ2214" s="99"/>
      <c r="BA2214" s="99"/>
      <c r="BB2214" s="99"/>
      <c r="BC2214" s="99"/>
      <c r="BD2214" s="99"/>
      <c r="BE2214" s="99"/>
      <c r="BF2214" s="99"/>
    </row>
    <row r="2215" spans="28:58" x14ac:dyDescent="0.25">
      <c r="AB2215" s="99"/>
      <c r="AC2215" s="99"/>
      <c r="AD2215" s="99"/>
      <c r="AE2215" s="99"/>
      <c r="AF2215" s="99"/>
      <c r="AG2215" s="99"/>
      <c r="AH2215" s="99"/>
      <c r="AI2215" s="99"/>
      <c r="AJ2215" s="99"/>
      <c r="AK2215" s="99"/>
      <c r="AL2215" s="99"/>
      <c r="AM2215" s="99"/>
      <c r="AN2215" s="99"/>
      <c r="AO2215" s="99"/>
      <c r="AP2215" s="99"/>
      <c r="AQ2215" s="99"/>
      <c r="AR2215" s="99"/>
      <c r="AS2215" s="99"/>
      <c r="AT2215" s="99"/>
      <c r="AU2215" s="99"/>
      <c r="AV2215" s="99"/>
      <c r="AW2215" s="99"/>
      <c r="AX2215" s="99"/>
      <c r="AY2215" s="99"/>
      <c r="AZ2215" s="99"/>
      <c r="BA2215" s="99"/>
      <c r="BB2215" s="99"/>
      <c r="BC2215" s="99"/>
      <c r="BD2215" s="99"/>
      <c r="BE2215" s="99"/>
      <c r="BF2215" s="99"/>
    </row>
    <row r="2216" spans="28:58" x14ac:dyDescent="0.25">
      <c r="AB2216" s="99"/>
      <c r="AC2216" s="99"/>
      <c r="AD2216" s="99"/>
      <c r="AE2216" s="99"/>
      <c r="AF2216" s="99"/>
      <c r="AG2216" s="99"/>
      <c r="AH2216" s="99"/>
      <c r="AI2216" s="99"/>
      <c r="AJ2216" s="99"/>
      <c r="AK2216" s="99"/>
      <c r="AL2216" s="99"/>
      <c r="AM2216" s="99"/>
      <c r="AN2216" s="99"/>
      <c r="AO2216" s="99"/>
      <c r="AP2216" s="99"/>
      <c r="AQ2216" s="99"/>
      <c r="AR2216" s="99"/>
      <c r="AS2216" s="99"/>
      <c r="AT2216" s="99"/>
      <c r="AU2216" s="99"/>
      <c r="AV2216" s="99"/>
      <c r="AW2216" s="99"/>
      <c r="AX2216" s="99"/>
      <c r="AY2216" s="99"/>
      <c r="AZ2216" s="99"/>
      <c r="BA2216" s="99"/>
      <c r="BB2216" s="99"/>
      <c r="BC2216" s="99"/>
      <c r="BD2216" s="99"/>
      <c r="BE2216" s="99"/>
      <c r="BF2216" s="99"/>
    </row>
    <row r="2217" spans="28:58" x14ac:dyDescent="0.25">
      <c r="AB2217" s="99"/>
      <c r="AC2217" s="99"/>
      <c r="AD2217" s="99"/>
      <c r="AE2217" s="99"/>
      <c r="AF2217" s="99"/>
      <c r="AG2217" s="99"/>
      <c r="AH2217" s="99"/>
      <c r="AI2217" s="99"/>
      <c r="AJ2217" s="99"/>
      <c r="AK2217" s="99"/>
      <c r="AL2217" s="99"/>
      <c r="AM2217" s="99"/>
      <c r="AN2217" s="99"/>
      <c r="AO2217" s="99"/>
      <c r="AP2217" s="99"/>
      <c r="AQ2217" s="99"/>
      <c r="AR2217" s="99"/>
      <c r="AS2217" s="99"/>
      <c r="AT2217" s="99"/>
      <c r="AU2217" s="99"/>
      <c r="AV2217" s="99"/>
      <c r="AW2217" s="99"/>
      <c r="AX2217" s="99"/>
      <c r="AY2217" s="99"/>
      <c r="AZ2217" s="99"/>
      <c r="BA2217" s="99"/>
      <c r="BB2217" s="99"/>
      <c r="BC2217" s="99"/>
      <c r="BD2217" s="99"/>
      <c r="BE2217" s="99"/>
      <c r="BF2217" s="99"/>
    </row>
    <row r="2218" spans="28:58" x14ac:dyDescent="0.25">
      <c r="AB2218" s="99"/>
      <c r="AC2218" s="99"/>
      <c r="AD2218" s="99"/>
      <c r="AE2218" s="99"/>
      <c r="AF2218" s="99"/>
      <c r="AG2218" s="99"/>
      <c r="AH2218" s="99"/>
      <c r="AI2218" s="99"/>
      <c r="AJ2218" s="99"/>
      <c r="AK2218" s="99"/>
      <c r="AL2218" s="99"/>
      <c r="AM2218" s="99"/>
      <c r="AN2218" s="99"/>
      <c r="AO2218" s="99"/>
      <c r="AP2218" s="99"/>
      <c r="AQ2218" s="99"/>
      <c r="AR2218" s="99"/>
      <c r="AS2218" s="99"/>
      <c r="AT2218" s="99"/>
      <c r="AU2218" s="99"/>
      <c r="AV2218" s="99"/>
      <c r="AW2218" s="99"/>
      <c r="AX2218" s="99"/>
      <c r="AY2218" s="99"/>
      <c r="AZ2218" s="99"/>
      <c r="BA2218" s="99"/>
      <c r="BB2218" s="99"/>
      <c r="BC2218" s="99"/>
      <c r="BD2218" s="99"/>
      <c r="BE2218" s="99"/>
      <c r="BF2218" s="99"/>
    </row>
    <row r="2219" spans="28:58" x14ac:dyDescent="0.25">
      <c r="AB2219" s="99"/>
      <c r="AC2219" s="99"/>
      <c r="AD2219" s="99"/>
      <c r="AE2219" s="99"/>
      <c r="AF2219" s="99"/>
      <c r="AG2219" s="99"/>
      <c r="AH2219" s="99"/>
      <c r="AI2219" s="99"/>
      <c r="AJ2219" s="99"/>
      <c r="AK2219" s="99"/>
      <c r="AL2219" s="99"/>
      <c r="AM2219" s="99"/>
      <c r="AN2219" s="99"/>
      <c r="AO2219" s="99"/>
      <c r="AP2219" s="99"/>
      <c r="AQ2219" s="99"/>
      <c r="AR2219" s="99"/>
      <c r="AS2219" s="99"/>
      <c r="AT2219" s="99"/>
      <c r="AU2219" s="99"/>
      <c r="AV2219" s="99"/>
      <c r="AW2219" s="99"/>
      <c r="AX2219" s="99"/>
      <c r="AY2219" s="99"/>
      <c r="AZ2219" s="99"/>
      <c r="BA2219" s="99"/>
      <c r="BB2219" s="99"/>
      <c r="BC2219" s="99"/>
      <c r="BD2219" s="99"/>
      <c r="BE2219" s="99"/>
      <c r="BF2219" s="99"/>
    </row>
    <row r="2220" spans="28:58" x14ac:dyDescent="0.25">
      <c r="AB2220" s="99"/>
      <c r="AC2220" s="99"/>
      <c r="AD2220" s="99"/>
      <c r="AE2220" s="99"/>
      <c r="AF2220" s="99"/>
      <c r="AG2220" s="99"/>
      <c r="AH2220" s="99"/>
      <c r="AI2220" s="99"/>
      <c r="AJ2220" s="99"/>
      <c r="AK2220" s="99"/>
      <c r="AL2220" s="99"/>
      <c r="AM2220" s="99"/>
      <c r="AN2220" s="99"/>
      <c r="AO2220" s="99"/>
      <c r="AP2220" s="99"/>
      <c r="AQ2220" s="99"/>
      <c r="AR2220" s="99"/>
      <c r="AS2220" s="99"/>
      <c r="AT2220" s="99"/>
      <c r="AU2220" s="99"/>
      <c r="AV2220" s="99"/>
      <c r="AW2220" s="99"/>
      <c r="AX2220" s="99"/>
      <c r="AY2220" s="99"/>
      <c r="AZ2220" s="99"/>
      <c r="BA2220" s="99"/>
      <c r="BB2220" s="99"/>
      <c r="BC2220" s="99"/>
      <c r="BD2220" s="99"/>
      <c r="BE2220" s="99"/>
      <c r="BF2220" s="99"/>
    </row>
    <row r="2221" spans="28:58" x14ac:dyDescent="0.25">
      <c r="AB2221" s="99"/>
      <c r="AC2221" s="99"/>
      <c r="AD2221" s="99"/>
      <c r="AE2221" s="99"/>
      <c r="AF2221" s="99"/>
      <c r="AG2221" s="99"/>
      <c r="AH2221" s="99"/>
      <c r="AI2221" s="99"/>
      <c r="AJ2221" s="99"/>
      <c r="AK2221" s="99"/>
      <c r="AL2221" s="99"/>
      <c r="AM2221" s="99"/>
      <c r="AN2221" s="99"/>
      <c r="AO2221" s="99"/>
      <c r="AP2221" s="99"/>
      <c r="AQ2221" s="99"/>
      <c r="AR2221" s="99"/>
      <c r="AS2221" s="99"/>
      <c r="AT2221" s="99"/>
      <c r="AU2221" s="99"/>
      <c r="AV2221" s="99"/>
      <c r="AW2221" s="99"/>
      <c r="AX2221" s="99"/>
      <c r="AY2221" s="99"/>
      <c r="AZ2221" s="99"/>
      <c r="BA2221" s="99"/>
      <c r="BB2221" s="99"/>
      <c r="BC2221" s="99"/>
      <c r="BD2221" s="99"/>
      <c r="BE2221" s="99"/>
      <c r="BF2221" s="99"/>
    </row>
    <row r="2222" spans="28:58" x14ac:dyDescent="0.25">
      <c r="AB2222" s="99"/>
      <c r="AC2222" s="99"/>
      <c r="AD2222" s="99"/>
      <c r="AE2222" s="99"/>
      <c r="AF2222" s="99"/>
      <c r="AG2222" s="99"/>
      <c r="AH2222" s="99"/>
      <c r="AI2222" s="99"/>
      <c r="AJ2222" s="99"/>
      <c r="AK2222" s="99"/>
      <c r="AL2222" s="99"/>
      <c r="AM2222" s="99"/>
      <c r="AN2222" s="99"/>
      <c r="AO2222" s="99"/>
      <c r="AP2222" s="99"/>
      <c r="AQ2222" s="99"/>
      <c r="AR2222" s="99"/>
      <c r="AS2222" s="99"/>
      <c r="AT2222" s="99"/>
      <c r="AU2222" s="99"/>
      <c r="AV2222" s="99"/>
      <c r="AW2222" s="99"/>
      <c r="AX2222" s="99"/>
      <c r="AY2222" s="99"/>
      <c r="AZ2222" s="99"/>
      <c r="BA2222" s="99"/>
      <c r="BB2222" s="99"/>
      <c r="BC2222" s="99"/>
      <c r="BD2222" s="99"/>
      <c r="BE2222" s="99"/>
      <c r="BF2222" s="99"/>
    </row>
    <row r="2223" spans="28:58" x14ac:dyDescent="0.25">
      <c r="AB2223" s="99"/>
      <c r="AC2223" s="99"/>
      <c r="AD2223" s="99"/>
      <c r="AE2223" s="99"/>
      <c r="AF2223" s="99"/>
      <c r="AG2223" s="99"/>
      <c r="AH2223" s="99"/>
      <c r="AI2223" s="99"/>
      <c r="AJ2223" s="99"/>
      <c r="AK2223" s="99"/>
      <c r="AL2223" s="99"/>
      <c r="AM2223" s="99"/>
      <c r="AN2223" s="99"/>
      <c r="AO2223" s="99"/>
      <c r="AP2223" s="99"/>
      <c r="AQ2223" s="99"/>
      <c r="AR2223" s="99"/>
      <c r="AS2223" s="99"/>
      <c r="AT2223" s="99"/>
      <c r="AU2223" s="99"/>
      <c r="AV2223" s="99"/>
      <c r="AW2223" s="99"/>
      <c r="AX2223" s="99"/>
      <c r="AY2223" s="99"/>
      <c r="AZ2223" s="99"/>
      <c r="BA2223" s="99"/>
      <c r="BB2223" s="99"/>
      <c r="BC2223" s="99"/>
      <c r="BD2223" s="99"/>
      <c r="BE2223" s="99"/>
      <c r="BF2223" s="99"/>
    </row>
    <row r="2224" spans="28:58" x14ac:dyDescent="0.25">
      <c r="AB2224" s="99"/>
      <c r="AC2224" s="99"/>
      <c r="AD2224" s="99"/>
      <c r="AE2224" s="99"/>
      <c r="AF2224" s="99"/>
      <c r="AG2224" s="99"/>
      <c r="AH2224" s="99"/>
      <c r="AI2224" s="99"/>
      <c r="AJ2224" s="99"/>
      <c r="AK2224" s="99"/>
      <c r="AL2224" s="99"/>
      <c r="AM2224" s="99"/>
      <c r="AN2224" s="99"/>
      <c r="AO2224" s="99"/>
      <c r="AP2224" s="99"/>
      <c r="AQ2224" s="99"/>
      <c r="AR2224" s="99"/>
      <c r="AS2224" s="99"/>
      <c r="AT2224" s="99"/>
      <c r="AU2224" s="99"/>
      <c r="AV2224" s="99"/>
      <c r="AW2224" s="99"/>
      <c r="AX2224" s="99"/>
      <c r="AY2224" s="99"/>
      <c r="AZ2224" s="99"/>
      <c r="BA2224" s="99"/>
      <c r="BB2224" s="99"/>
      <c r="BC2224" s="99"/>
      <c r="BD2224" s="99"/>
      <c r="BE2224" s="99"/>
      <c r="BF2224" s="99"/>
    </row>
    <row r="2225" spans="28:58" x14ac:dyDescent="0.25">
      <c r="AB2225" s="99"/>
      <c r="AC2225" s="99"/>
      <c r="AD2225" s="99"/>
      <c r="AE2225" s="99"/>
      <c r="AF2225" s="99"/>
      <c r="AG2225" s="99"/>
      <c r="AH2225" s="99"/>
      <c r="AI2225" s="99"/>
      <c r="AJ2225" s="99"/>
      <c r="AK2225" s="99"/>
      <c r="AL2225" s="99"/>
      <c r="AM2225" s="99"/>
      <c r="AN2225" s="99"/>
      <c r="AO2225" s="99"/>
      <c r="AP2225" s="99"/>
      <c r="AQ2225" s="99"/>
      <c r="AR2225" s="99"/>
      <c r="AS2225" s="99"/>
      <c r="AT2225" s="99"/>
      <c r="AU2225" s="99"/>
      <c r="AV2225" s="99"/>
      <c r="AW2225" s="99"/>
      <c r="AX2225" s="99"/>
      <c r="AY2225" s="99"/>
      <c r="AZ2225" s="99"/>
      <c r="BA2225" s="99"/>
      <c r="BB2225" s="99"/>
      <c r="BC2225" s="99"/>
      <c r="BD2225" s="99"/>
      <c r="BE2225" s="99"/>
      <c r="BF2225" s="99"/>
    </row>
    <row r="2226" spans="28:58" x14ac:dyDescent="0.25">
      <c r="AB2226" s="99"/>
      <c r="AC2226" s="99"/>
      <c r="AD2226" s="99"/>
      <c r="AE2226" s="99"/>
      <c r="AF2226" s="99"/>
      <c r="AG2226" s="99"/>
      <c r="AH2226" s="99"/>
      <c r="AI2226" s="99"/>
      <c r="AJ2226" s="99"/>
      <c r="AK2226" s="99"/>
      <c r="AL2226" s="99"/>
      <c r="AM2226" s="99"/>
      <c r="AN2226" s="99"/>
      <c r="AO2226" s="99"/>
      <c r="AP2226" s="99"/>
      <c r="AQ2226" s="99"/>
      <c r="AR2226" s="99"/>
      <c r="AS2226" s="99"/>
      <c r="AT2226" s="99"/>
      <c r="AU2226" s="99"/>
      <c r="AV2226" s="99"/>
      <c r="AW2226" s="99"/>
      <c r="AX2226" s="99"/>
      <c r="AY2226" s="99"/>
      <c r="AZ2226" s="99"/>
      <c r="BA2226" s="99"/>
      <c r="BB2226" s="99"/>
      <c r="BC2226" s="99"/>
      <c r="BD2226" s="99"/>
      <c r="BE2226" s="99"/>
      <c r="BF2226" s="99"/>
    </row>
    <row r="2227" spans="28:58" x14ac:dyDescent="0.25">
      <c r="AB2227" s="99"/>
      <c r="AC2227" s="99"/>
      <c r="AD2227" s="99"/>
      <c r="AE2227" s="99"/>
      <c r="AF2227" s="99"/>
      <c r="AG2227" s="99"/>
      <c r="AH2227" s="99"/>
      <c r="AI2227" s="99"/>
      <c r="AJ2227" s="99"/>
      <c r="AK2227" s="99"/>
      <c r="AL2227" s="99"/>
      <c r="AM2227" s="99"/>
      <c r="AN2227" s="99"/>
      <c r="AO2227" s="99"/>
      <c r="AP2227" s="99"/>
      <c r="AQ2227" s="99"/>
      <c r="AR2227" s="99"/>
      <c r="AS2227" s="99"/>
      <c r="AT2227" s="99"/>
      <c r="AU2227" s="99"/>
      <c r="AV2227" s="99"/>
      <c r="AW2227" s="99"/>
      <c r="AX2227" s="99"/>
      <c r="AY2227" s="99"/>
      <c r="AZ2227" s="99"/>
      <c r="BA2227" s="99"/>
      <c r="BB2227" s="99"/>
      <c r="BC2227" s="99"/>
      <c r="BD2227" s="99"/>
      <c r="BE2227" s="99"/>
      <c r="BF2227" s="99"/>
    </row>
    <row r="2228" spans="28:58" x14ac:dyDescent="0.25">
      <c r="AB2228" s="99"/>
      <c r="AC2228" s="99"/>
      <c r="AD2228" s="99"/>
      <c r="AE2228" s="99"/>
      <c r="AF2228" s="99"/>
      <c r="AG2228" s="99"/>
      <c r="AH2228" s="99"/>
      <c r="AI2228" s="99"/>
      <c r="AJ2228" s="99"/>
      <c r="AK2228" s="99"/>
      <c r="AL2228" s="99"/>
      <c r="AM2228" s="99"/>
      <c r="AN2228" s="99"/>
      <c r="AO2228" s="99"/>
      <c r="AP2228" s="99"/>
      <c r="AQ2228" s="99"/>
      <c r="AR2228" s="99"/>
      <c r="AS2228" s="99"/>
      <c r="AT2228" s="99"/>
      <c r="AU2228" s="99"/>
      <c r="AV2228" s="99"/>
      <c r="AW2228" s="99"/>
      <c r="AX2228" s="99"/>
      <c r="AY2228" s="99"/>
      <c r="AZ2228" s="99"/>
      <c r="BA2228" s="99"/>
      <c r="BB2228" s="99"/>
      <c r="BC2228" s="99"/>
      <c r="BD2228" s="99"/>
      <c r="BE2228" s="99"/>
      <c r="BF2228" s="99"/>
    </row>
    <row r="2229" spans="28:58" x14ac:dyDescent="0.25">
      <c r="AB2229" s="99"/>
      <c r="AC2229" s="99"/>
      <c r="AD2229" s="99"/>
      <c r="AE2229" s="99"/>
      <c r="AF2229" s="99"/>
      <c r="AG2229" s="99"/>
      <c r="AH2229" s="99"/>
      <c r="AI2229" s="99"/>
      <c r="AJ2229" s="99"/>
      <c r="AK2229" s="99"/>
      <c r="AL2229" s="99"/>
      <c r="AM2229" s="99"/>
      <c r="AN2229" s="99"/>
      <c r="AO2229" s="99"/>
      <c r="AP2229" s="99"/>
      <c r="AQ2229" s="99"/>
      <c r="AR2229" s="99"/>
      <c r="AS2229" s="99"/>
      <c r="AT2229" s="99"/>
      <c r="AU2229" s="99"/>
      <c r="AV2229" s="99"/>
      <c r="AW2229" s="99"/>
      <c r="AX2229" s="99"/>
      <c r="AY2229" s="99"/>
      <c r="AZ2229" s="99"/>
      <c r="BA2229" s="99"/>
      <c r="BB2229" s="99"/>
      <c r="BC2229" s="99"/>
      <c r="BD2229" s="99"/>
      <c r="BE2229" s="99"/>
      <c r="BF2229" s="99"/>
    </row>
    <row r="2230" spans="28:58" x14ac:dyDescent="0.25">
      <c r="AB2230" s="99"/>
      <c r="AC2230" s="99"/>
      <c r="AD2230" s="99"/>
      <c r="AE2230" s="99"/>
      <c r="AF2230" s="99"/>
      <c r="AG2230" s="99"/>
      <c r="AH2230" s="99"/>
      <c r="AI2230" s="99"/>
      <c r="AJ2230" s="99"/>
      <c r="AK2230" s="99"/>
      <c r="AL2230" s="99"/>
      <c r="AM2230" s="99"/>
      <c r="AN2230" s="99"/>
      <c r="AO2230" s="99"/>
      <c r="AP2230" s="99"/>
      <c r="AQ2230" s="99"/>
      <c r="AR2230" s="99"/>
      <c r="AS2230" s="99"/>
      <c r="AT2230" s="99"/>
      <c r="AU2230" s="99"/>
      <c r="AV2230" s="99"/>
      <c r="AW2230" s="99"/>
      <c r="AX2230" s="99"/>
      <c r="AY2230" s="99"/>
      <c r="AZ2230" s="99"/>
      <c r="BA2230" s="99"/>
      <c r="BB2230" s="99"/>
      <c r="BC2230" s="99"/>
      <c r="BD2230" s="99"/>
      <c r="BE2230" s="99"/>
      <c r="BF2230" s="99"/>
    </row>
    <row r="2231" spans="28:58" x14ac:dyDescent="0.25">
      <c r="AB2231" s="99"/>
      <c r="AC2231" s="99"/>
      <c r="AD2231" s="99"/>
      <c r="AE2231" s="99"/>
      <c r="AF2231" s="99"/>
      <c r="AG2231" s="99"/>
      <c r="AH2231" s="99"/>
      <c r="AI2231" s="99"/>
      <c r="AJ2231" s="99"/>
      <c r="AK2231" s="99"/>
      <c r="AL2231" s="99"/>
      <c r="AM2231" s="99"/>
      <c r="AN2231" s="99"/>
      <c r="AO2231" s="99"/>
      <c r="AP2231" s="99"/>
      <c r="AQ2231" s="99"/>
      <c r="AR2231" s="99"/>
      <c r="AS2231" s="99"/>
      <c r="AT2231" s="99"/>
      <c r="AU2231" s="99"/>
      <c r="AV2231" s="99"/>
      <c r="AW2231" s="99"/>
      <c r="AX2231" s="99"/>
      <c r="AY2231" s="99"/>
      <c r="AZ2231" s="99"/>
      <c r="BA2231" s="99"/>
      <c r="BB2231" s="99"/>
      <c r="BC2231" s="99"/>
      <c r="BD2231" s="99"/>
      <c r="BE2231" s="99"/>
      <c r="BF2231" s="99"/>
    </row>
    <row r="2232" spans="28:58" x14ac:dyDescent="0.25">
      <c r="AB2232" s="99"/>
      <c r="AC2232" s="99"/>
      <c r="AD2232" s="99"/>
      <c r="AE2232" s="99"/>
      <c r="AF2232" s="99"/>
      <c r="AG2232" s="99"/>
      <c r="AH2232" s="99"/>
      <c r="AI2232" s="99"/>
      <c r="AJ2232" s="99"/>
      <c r="AK2232" s="99"/>
      <c r="AL2232" s="99"/>
      <c r="AM2232" s="99"/>
      <c r="AN2232" s="99"/>
      <c r="AO2232" s="99"/>
      <c r="AP2232" s="99"/>
      <c r="AQ2232" s="99"/>
      <c r="AR2232" s="99"/>
      <c r="AS2232" s="99"/>
      <c r="AT2232" s="99"/>
      <c r="AU2232" s="99"/>
      <c r="AV2232" s="99"/>
      <c r="AW2232" s="99"/>
      <c r="AX2232" s="99"/>
      <c r="AY2232" s="99"/>
      <c r="AZ2232" s="99"/>
      <c r="BA2232" s="99"/>
      <c r="BB2232" s="99"/>
      <c r="BC2232" s="99"/>
      <c r="BD2232" s="99"/>
      <c r="BE2232" s="99"/>
      <c r="BF2232" s="99"/>
    </row>
    <row r="2233" spans="28:58" x14ac:dyDescent="0.25">
      <c r="AB2233" s="99"/>
      <c r="AC2233" s="99"/>
      <c r="AD2233" s="99"/>
      <c r="AE2233" s="99"/>
      <c r="AF2233" s="99"/>
      <c r="AG2233" s="99"/>
      <c r="AH2233" s="99"/>
      <c r="AI2233" s="99"/>
      <c r="AJ2233" s="99"/>
      <c r="AK2233" s="99"/>
      <c r="AL2233" s="99"/>
      <c r="AM2233" s="99"/>
      <c r="AN2233" s="99"/>
      <c r="AO2233" s="99"/>
      <c r="AP2233" s="99"/>
      <c r="AQ2233" s="99"/>
      <c r="AR2233" s="99"/>
      <c r="AS2233" s="99"/>
      <c r="AT2233" s="99"/>
      <c r="AU2233" s="99"/>
      <c r="AV2233" s="99"/>
      <c r="AW2233" s="99"/>
      <c r="AX2233" s="99"/>
      <c r="AY2233" s="99"/>
      <c r="AZ2233" s="99"/>
      <c r="BA2233" s="99"/>
      <c r="BB2233" s="99"/>
      <c r="BC2233" s="99"/>
      <c r="BD2233" s="99"/>
      <c r="BE2233" s="99"/>
      <c r="BF2233" s="99"/>
    </row>
    <row r="2234" spans="28:58" x14ac:dyDescent="0.25">
      <c r="AB2234" s="99"/>
      <c r="AC2234" s="99"/>
      <c r="AD2234" s="99"/>
      <c r="AE2234" s="99"/>
      <c r="AF2234" s="99"/>
      <c r="AG2234" s="99"/>
      <c r="AH2234" s="99"/>
      <c r="AI2234" s="99"/>
      <c r="AJ2234" s="99"/>
      <c r="AK2234" s="99"/>
      <c r="AL2234" s="99"/>
      <c r="AM2234" s="99"/>
      <c r="AN2234" s="99"/>
      <c r="AO2234" s="99"/>
      <c r="AP2234" s="99"/>
      <c r="AQ2234" s="99"/>
      <c r="AR2234" s="99"/>
      <c r="AS2234" s="99"/>
      <c r="AT2234" s="99"/>
      <c r="AU2234" s="99"/>
      <c r="AV2234" s="99"/>
      <c r="AW2234" s="99"/>
      <c r="AX2234" s="99"/>
      <c r="AY2234" s="99"/>
      <c r="AZ2234" s="99"/>
      <c r="BA2234" s="99"/>
      <c r="BB2234" s="99"/>
      <c r="BC2234" s="99"/>
      <c r="BD2234" s="99"/>
      <c r="BE2234" s="99"/>
      <c r="BF2234" s="99"/>
    </row>
    <row r="2235" spans="28:58" x14ac:dyDescent="0.25">
      <c r="AB2235" s="99"/>
      <c r="AC2235" s="99"/>
      <c r="AD2235" s="99"/>
      <c r="AE2235" s="99"/>
      <c r="AF2235" s="99"/>
      <c r="AG2235" s="99"/>
      <c r="AH2235" s="99"/>
      <c r="AI2235" s="99"/>
      <c r="AJ2235" s="99"/>
      <c r="AK2235" s="99"/>
      <c r="AL2235" s="99"/>
      <c r="AM2235" s="99"/>
      <c r="AN2235" s="99"/>
      <c r="AO2235" s="99"/>
      <c r="AP2235" s="99"/>
      <c r="AQ2235" s="99"/>
      <c r="AR2235" s="99"/>
      <c r="AS2235" s="99"/>
      <c r="AT2235" s="99"/>
      <c r="AU2235" s="99"/>
      <c r="AV2235" s="99"/>
      <c r="AW2235" s="99"/>
      <c r="AX2235" s="99"/>
      <c r="AY2235" s="99"/>
      <c r="AZ2235" s="99"/>
      <c r="BA2235" s="99"/>
      <c r="BB2235" s="99"/>
      <c r="BC2235" s="99"/>
      <c r="BD2235" s="99"/>
      <c r="BE2235" s="99"/>
      <c r="BF2235" s="99"/>
    </row>
    <row r="2236" spans="28:58" x14ac:dyDescent="0.25">
      <c r="AB2236" s="99"/>
      <c r="AC2236" s="99"/>
      <c r="AD2236" s="99"/>
      <c r="AE2236" s="99"/>
      <c r="AF2236" s="99"/>
      <c r="AG2236" s="99"/>
      <c r="AH2236" s="99"/>
      <c r="AI2236" s="99"/>
      <c r="AJ2236" s="99"/>
      <c r="AK2236" s="99"/>
      <c r="AL2236" s="99"/>
      <c r="AM2236" s="99"/>
      <c r="AN2236" s="99"/>
      <c r="AO2236" s="99"/>
      <c r="AP2236" s="99"/>
      <c r="AQ2236" s="99"/>
      <c r="AR2236" s="99"/>
      <c r="AS2236" s="99"/>
      <c r="AT2236" s="99"/>
      <c r="AU2236" s="99"/>
      <c r="AV2236" s="99"/>
      <c r="AW2236" s="99"/>
      <c r="AX2236" s="99"/>
      <c r="AY2236" s="99"/>
      <c r="AZ2236" s="99"/>
      <c r="BA2236" s="99"/>
      <c r="BB2236" s="99"/>
      <c r="BC2236" s="99"/>
      <c r="BD2236" s="99"/>
      <c r="BE2236" s="99"/>
      <c r="BF2236" s="99"/>
    </row>
    <row r="2237" spans="28:58" x14ac:dyDescent="0.25">
      <c r="AB2237" s="99"/>
      <c r="AC2237" s="99"/>
      <c r="AD2237" s="99"/>
      <c r="AE2237" s="99"/>
      <c r="AF2237" s="99"/>
      <c r="AG2237" s="99"/>
      <c r="AH2237" s="99"/>
      <c r="AI2237" s="99"/>
      <c r="AJ2237" s="99"/>
      <c r="AK2237" s="99"/>
      <c r="AL2237" s="99"/>
      <c r="AM2237" s="99"/>
      <c r="AN2237" s="99"/>
      <c r="AO2237" s="99"/>
      <c r="AP2237" s="99"/>
      <c r="AQ2237" s="99"/>
      <c r="AR2237" s="99"/>
      <c r="AS2237" s="99"/>
      <c r="AT2237" s="99"/>
      <c r="AU2237" s="99"/>
      <c r="AV2237" s="99"/>
      <c r="AW2237" s="99"/>
      <c r="AX2237" s="99"/>
      <c r="AY2237" s="99"/>
      <c r="AZ2237" s="99"/>
      <c r="BA2237" s="99"/>
      <c r="BB2237" s="99"/>
      <c r="BC2237" s="99"/>
      <c r="BD2237" s="99"/>
      <c r="BE2237" s="99"/>
      <c r="BF2237" s="99"/>
    </row>
    <row r="2238" spans="28:58" x14ac:dyDescent="0.25">
      <c r="AB2238" s="99"/>
      <c r="AC2238" s="99"/>
      <c r="AD2238" s="99"/>
      <c r="AE2238" s="99"/>
      <c r="AF2238" s="99"/>
      <c r="AG2238" s="99"/>
      <c r="AH2238" s="99"/>
      <c r="AI2238" s="99"/>
      <c r="AJ2238" s="99"/>
      <c r="AK2238" s="99"/>
      <c r="AL2238" s="99"/>
      <c r="AM2238" s="99"/>
      <c r="AN2238" s="99"/>
      <c r="AO2238" s="99"/>
      <c r="AP2238" s="99"/>
      <c r="AQ2238" s="99"/>
      <c r="AR2238" s="99"/>
      <c r="AS2238" s="99"/>
      <c r="AT2238" s="99"/>
      <c r="AU2238" s="99"/>
      <c r="AV2238" s="99"/>
      <c r="AW2238" s="99"/>
      <c r="AX2238" s="99"/>
      <c r="AY2238" s="99"/>
      <c r="AZ2238" s="99"/>
      <c r="BA2238" s="99"/>
      <c r="BB2238" s="99"/>
      <c r="BC2238" s="99"/>
      <c r="BD2238" s="99"/>
      <c r="BE2238" s="99"/>
      <c r="BF2238" s="99"/>
    </row>
    <row r="2239" spans="28:58" x14ac:dyDescent="0.25">
      <c r="AB2239" s="99"/>
      <c r="AC2239" s="99"/>
      <c r="AD2239" s="99"/>
      <c r="AE2239" s="99"/>
      <c r="AF2239" s="99"/>
      <c r="AG2239" s="99"/>
      <c r="AH2239" s="99"/>
      <c r="AI2239" s="99"/>
      <c r="AJ2239" s="99"/>
      <c r="AK2239" s="99"/>
      <c r="AL2239" s="99"/>
      <c r="AM2239" s="99"/>
      <c r="AN2239" s="99"/>
      <c r="AO2239" s="99"/>
      <c r="AP2239" s="99"/>
      <c r="AQ2239" s="99"/>
      <c r="AR2239" s="99"/>
      <c r="AS2239" s="99"/>
      <c r="AT2239" s="99"/>
      <c r="AU2239" s="99"/>
      <c r="AV2239" s="99"/>
      <c r="AW2239" s="99"/>
      <c r="AX2239" s="99"/>
      <c r="AY2239" s="99"/>
      <c r="AZ2239" s="99"/>
      <c r="BA2239" s="99"/>
      <c r="BB2239" s="99"/>
      <c r="BC2239" s="99"/>
      <c r="BD2239" s="99"/>
      <c r="BE2239" s="99"/>
      <c r="BF2239" s="99"/>
    </row>
    <row r="2240" spans="28:58" x14ac:dyDescent="0.25">
      <c r="AB2240" s="99"/>
      <c r="AC2240" s="99"/>
      <c r="AD2240" s="99"/>
      <c r="AE2240" s="99"/>
      <c r="AF2240" s="99"/>
      <c r="AG2240" s="99"/>
      <c r="AH2240" s="99"/>
      <c r="AI2240" s="99"/>
      <c r="AJ2240" s="99"/>
      <c r="AK2240" s="99"/>
      <c r="AL2240" s="99"/>
      <c r="AM2240" s="99"/>
      <c r="AN2240" s="99"/>
      <c r="AO2240" s="99"/>
      <c r="AP2240" s="99"/>
      <c r="AQ2240" s="99"/>
      <c r="AR2240" s="99"/>
      <c r="AS2240" s="99"/>
      <c r="AT2240" s="99"/>
      <c r="AU2240" s="99"/>
      <c r="AV2240" s="99"/>
      <c r="AW2240" s="99"/>
      <c r="AX2240" s="99"/>
      <c r="AY2240" s="99"/>
      <c r="AZ2240" s="99"/>
      <c r="BA2240" s="99"/>
      <c r="BB2240" s="99"/>
      <c r="BC2240" s="99"/>
      <c r="BD2240" s="99"/>
      <c r="BE2240" s="99"/>
      <c r="BF2240" s="99"/>
    </row>
    <row r="2241" spans="28:58" x14ac:dyDescent="0.25">
      <c r="AB2241" s="99"/>
      <c r="AC2241" s="99"/>
      <c r="AD2241" s="99"/>
      <c r="AE2241" s="99"/>
      <c r="AF2241" s="99"/>
      <c r="AG2241" s="99"/>
      <c r="AH2241" s="99"/>
      <c r="AI2241" s="99"/>
      <c r="AJ2241" s="99"/>
      <c r="AK2241" s="99"/>
      <c r="AL2241" s="99"/>
      <c r="AM2241" s="99"/>
      <c r="AN2241" s="99"/>
      <c r="AO2241" s="99"/>
      <c r="AP2241" s="99"/>
      <c r="AQ2241" s="99"/>
      <c r="AR2241" s="99"/>
      <c r="AS2241" s="99"/>
      <c r="AT2241" s="99"/>
      <c r="AU2241" s="99"/>
      <c r="AV2241" s="99"/>
      <c r="AW2241" s="99"/>
      <c r="AX2241" s="99"/>
      <c r="AY2241" s="99"/>
      <c r="AZ2241" s="99"/>
      <c r="BA2241" s="99"/>
      <c r="BB2241" s="99"/>
      <c r="BC2241" s="99"/>
      <c r="BD2241" s="99"/>
      <c r="BE2241" s="99"/>
      <c r="BF2241" s="99"/>
    </row>
    <row r="2242" spans="28:58" x14ac:dyDescent="0.25">
      <c r="AB2242" s="99"/>
      <c r="AC2242" s="99"/>
      <c r="AD2242" s="99"/>
      <c r="AE2242" s="99"/>
      <c r="AF2242" s="99"/>
      <c r="AG2242" s="99"/>
      <c r="AH2242" s="99"/>
      <c r="AI2242" s="99"/>
      <c r="AJ2242" s="99"/>
      <c r="AK2242" s="99"/>
      <c r="AL2242" s="99"/>
      <c r="AM2242" s="99"/>
      <c r="AN2242" s="99"/>
      <c r="AO2242" s="99"/>
      <c r="AP2242" s="99"/>
      <c r="AQ2242" s="99"/>
      <c r="AR2242" s="99"/>
      <c r="AS2242" s="99"/>
      <c r="AT2242" s="99"/>
      <c r="AU2242" s="99"/>
      <c r="AV2242" s="99"/>
      <c r="AW2242" s="99"/>
      <c r="AX2242" s="99"/>
      <c r="AY2242" s="99"/>
      <c r="AZ2242" s="99"/>
      <c r="BA2242" s="99"/>
      <c r="BB2242" s="99"/>
      <c r="BC2242" s="99"/>
      <c r="BD2242" s="99"/>
      <c r="BE2242" s="99"/>
      <c r="BF2242" s="99"/>
    </row>
    <row r="2243" spans="28:58" x14ac:dyDescent="0.25">
      <c r="AB2243" s="99"/>
      <c r="AC2243" s="99"/>
      <c r="AD2243" s="99"/>
      <c r="AE2243" s="99"/>
      <c r="AF2243" s="99"/>
      <c r="AG2243" s="99"/>
      <c r="AH2243" s="99"/>
      <c r="AI2243" s="99"/>
      <c r="AJ2243" s="99"/>
      <c r="AK2243" s="99"/>
      <c r="AL2243" s="99"/>
      <c r="AM2243" s="99"/>
      <c r="AN2243" s="99"/>
      <c r="AO2243" s="99"/>
      <c r="AP2243" s="99"/>
      <c r="AQ2243" s="99"/>
      <c r="AR2243" s="99"/>
      <c r="AS2243" s="99"/>
      <c r="AT2243" s="99"/>
      <c r="AU2243" s="99"/>
      <c r="AV2243" s="99"/>
      <c r="AW2243" s="99"/>
      <c r="AX2243" s="99"/>
      <c r="AY2243" s="99"/>
      <c r="AZ2243" s="99"/>
      <c r="BA2243" s="99"/>
      <c r="BB2243" s="99"/>
      <c r="BC2243" s="99"/>
      <c r="BD2243" s="99"/>
      <c r="BE2243" s="99"/>
      <c r="BF2243" s="99"/>
    </row>
    <row r="2244" spans="28:58" x14ac:dyDescent="0.25">
      <c r="AB2244" s="99"/>
      <c r="AC2244" s="99"/>
      <c r="AD2244" s="99"/>
      <c r="AE2244" s="99"/>
      <c r="AF2244" s="99"/>
      <c r="AG2244" s="99"/>
      <c r="AH2244" s="99"/>
      <c r="AI2244" s="99"/>
      <c r="AJ2244" s="99"/>
      <c r="AK2244" s="99"/>
      <c r="AL2244" s="99"/>
      <c r="AM2244" s="99"/>
      <c r="AN2244" s="99"/>
      <c r="AO2244" s="99"/>
      <c r="AP2244" s="99"/>
      <c r="AQ2244" s="99"/>
      <c r="AR2244" s="99"/>
      <c r="AS2244" s="99"/>
      <c r="AT2244" s="99"/>
      <c r="AU2244" s="99"/>
      <c r="AV2244" s="99"/>
      <c r="AW2244" s="99"/>
      <c r="AX2244" s="99"/>
      <c r="AY2244" s="99"/>
      <c r="AZ2244" s="99"/>
      <c r="BA2244" s="99"/>
      <c r="BB2244" s="99"/>
      <c r="BC2244" s="99"/>
      <c r="BD2244" s="99"/>
      <c r="BE2244" s="99"/>
      <c r="BF2244" s="99"/>
    </row>
    <row r="2245" spans="28:58" x14ac:dyDescent="0.25">
      <c r="AB2245" s="99"/>
      <c r="AC2245" s="99"/>
      <c r="AD2245" s="99"/>
      <c r="AE2245" s="99"/>
      <c r="AF2245" s="99"/>
      <c r="AG2245" s="99"/>
      <c r="AH2245" s="99"/>
      <c r="AI2245" s="99"/>
      <c r="AJ2245" s="99"/>
      <c r="AK2245" s="99"/>
      <c r="AL2245" s="99"/>
      <c r="AM2245" s="99"/>
      <c r="AN2245" s="99"/>
      <c r="AO2245" s="99"/>
      <c r="AP2245" s="99"/>
      <c r="AQ2245" s="99"/>
      <c r="AR2245" s="99"/>
      <c r="AS2245" s="99"/>
      <c r="AT2245" s="99"/>
      <c r="AU2245" s="99"/>
      <c r="AV2245" s="99"/>
      <c r="AW2245" s="99"/>
      <c r="AX2245" s="99"/>
      <c r="AY2245" s="99"/>
      <c r="AZ2245" s="99"/>
      <c r="BA2245" s="99"/>
      <c r="BB2245" s="99"/>
      <c r="BC2245" s="99"/>
      <c r="BD2245" s="99"/>
      <c r="BE2245" s="99"/>
      <c r="BF2245" s="99"/>
    </row>
    <row r="2246" spans="28:58" x14ac:dyDescent="0.25">
      <c r="AB2246" s="99"/>
      <c r="AC2246" s="99"/>
      <c r="AD2246" s="99"/>
      <c r="AE2246" s="99"/>
      <c r="AF2246" s="99"/>
      <c r="AG2246" s="99"/>
      <c r="AH2246" s="99"/>
      <c r="AI2246" s="99"/>
      <c r="AJ2246" s="99"/>
      <c r="AK2246" s="99"/>
      <c r="AL2246" s="99"/>
      <c r="AM2246" s="99"/>
      <c r="AN2246" s="99"/>
      <c r="AO2246" s="99"/>
      <c r="AP2246" s="99"/>
      <c r="AQ2246" s="99"/>
      <c r="AR2246" s="99"/>
      <c r="AS2246" s="99"/>
      <c r="AT2246" s="99"/>
      <c r="AU2246" s="99"/>
      <c r="AV2246" s="99"/>
      <c r="AW2246" s="99"/>
      <c r="AX2246" s="99"/>
      <c r="AY2246" s="99"/>
      <c r="AZ2246" s="99"/>
      <c r="BA2246" s="99"/>
      <c r="BB2246" s="99"/>
      <c r="BC2246" s="99"/>
      <c r="BD2246" s="99"/>
      <c r="BE2246" s="99"/>
      <c r="BF2246" s="99"/>
    </row>
    <row r="2247" spans="28:58" x14ac:dyDescent="0.25">
      <c r="AB2247" s="99"/>
      <c r="AC2247" s="99"/>
      <c r="AD2247" s="99"/>
      <c r="AE2247" s="99"/>
      <c r="AF2247" s="99"/>
      <c r="AG2247" s="99"/>
      <c r="AH2247" s="99"/>
      <c r="AI2247" s="99"/>
      <c r="AJ2247" s="99"/>
      <c r="AK2247" s="99"/>
      <c r="AL2247" s="99"/>
      <c r="AM2247" s="99"/>
      <c r="AN2247" s="99"/>
      <c r="AO2247" s="99"/>
      <c r="AP2247" s="99"/>
      <c r="AQ2247" s="99"/>
      <c r="AR2247" s="99"/>
      <c r="AS2247" s="99"/>
      <c r="AT2247" s="99"/>
      <c r="AU2247" s="99"/>
      <c r="AV2247" s="99"/>
      <c r="AW2247" s="99"/>
      <c r="AX2247" s="99"/>
      <c r="AY2247" s="99"/>
      <c r="AZ2247" s="99"/>
      <c r="BA2247" s="99"/>
      <c r="BB2247" s="99"/>
      <c r="BC2247" s="99"/>
      <c r="BD2247" s="99"/>
      <c r="BE2247" s="99"/>
      <c r="BF2247" s="99"/>
    </row>
    <row r="2248" spans="28:58" x14ac:dyDescent="0.25">
      <c r="AB2248" s="99"/>
      <c r="AC2248" s="99"/>
      <c r="AD2248" s="99"/>
      <c r="AE2248" s="99"/>
      <c r="AF2248" s="99"/>
      <c r="AG2248" s="99"/>
      <c r="AH2248" s="99"/>
      <c r="AI2248" s="99"/>
      <c r="AJ2248" s="99"/>
      <c r="AK2248" s="99"/>
      <c r="AL2248" s="99"/>
      <c r="AM2248" s="99"/>
      <c r="AN2248" s="99"/>
      <c r="AO2248" s="99"/>
      <c r="AP2248" s="99"/>
      <c r="AQ2248" s="99"/>
      <c r="AR2248" s="99"/>
      <c r="AS2248" s="99"/>
      <c r="AT2248" s="99"/>
      <c r="AU2248" s="99"/>
      <c r="AV2248" s="99"/>
      <c r="AW2248" s="99"/>
      <c r="AX2248" s="99"/>
      <c r="AY2248" s="99"/>
      <c r="AZ2248" s="99"/>
      <c r="BA2248" s="99"/>
      <c r="BB2248" s="99"/>
      <c r="BC2248" s="99"/>
      <c r="BD2248" s="99"/>
      <c r="BE2248" s="99"/>
      <c r="BF2248" s="99"/>
    </row>
    <row r="2249" spans="28:58" x14ac:dyDescent="0.25">
      <c r="AB2249" s="99"/>
      <c r="AC2249" s="99"/>
      <c r="AD2249" s="99"/>
      <c r="AE2249" s="99"/>
      <c r="AF2249" s="99"/>
      <c r="AG2249" s="99"/>
      <c r="AH2249" s="99"/>
      <c r="AI2249" s="99"/>
      <c r="AJ2249" s="99"/>
      <c r="AK2249" s="99"/>
      <c r="AL2249" s="99"/>
      <c r="AM2249" s="99"/>
      <c r="AN2249" s="99"/>
      <c r="AO2249" s="99"/>
      <c r="AP2249" s="99"/>
      <c r="AQ2249" s="99"/>
      <c r="AR2249" s="99"/>
      <c r="AS2249" s="99"/>
      <c r="AT2249" s="99"/>
      <c r="AU2249" s="99"/>
      <c r="AV2249" s="99"/>
      <c r="AW2249" s="99"/>
      <c r="AX2249" s="99"/>
      <c r="AY2249" s="99"/>
      <c r="AZ2249" s="99"/>
      <c r="BA2249" s="99"/>
      <c r="BB2249" s="99"/>
      <c r="BC2249" s="99"/>
      <c r="BD2249" s="99"/>
      <c r="BE2249" s="99"/>
      <c r="BF2249" s="99"/>
    </row>
    <row r="2250" spans="28:58" x14ac:dyDescent="0.25">
      <c r="AB2250" s="99"/>
      <c r="AC2250" s="99"/>
      <c r="AD2250" s="99"/>
      <c r="AE2250" s="99"/>
      <c r="AF2250" s="99"/>
      <c r="AG2250" s="99"/>
      <c r="AH2250" s="99"/>
      <c r="AI2250" s="99"/>
      <c r="AJ2250" s="99"/>
      <c r="AK2250" s="99"/>
      <c r="AL2250" s="99"/>
      <c r="AM2250" s="99"/>
      <c r="AN2250" s="99"/>
      <c r="AO2250" s="99"/>
      <c r="AP2250" s="99"/>
      <c r="AQ2250" s="99"/>
      <c r="AR2250" s="99"/>
      <c r="AS2250" s="99"/>
      <c r="AT2250" s="99"/>
      <c r="AU2250" s="99"/>
      <c r="AV2250" s="99"/>
      <c r="AW2250" s="99"/>
      <c r="AX2250" s="99"/>
      <c r="AY2250" s="99"/>
      <c r="AZ2250" s="99"/>
      <c r="BA2250" s="99"/>
      <c r="BB2250" s="99"/>
      <c r="BC2250" s="99"/>
      <c r="BD2250" s="99"/>
      <c r="BE2250" s="99"/>
      <c r="BF2250" s="99"/>
    </row>
    <row r="2251" spans="28:58" x14ac:dyDescent="0.25">
      <c r="AB2251" s="99"/>
      <c r="AC2251" s="99"/>
      <c r="AD2251" s="99"/>
      <c r="AE2251" s="99"/>
      <c r="AF2251" s="99"/>
      <c r="AG2251" s="99"/>
      <c r="AH2251" s="99"/>
      <c r="AI2251" s="99"/>
      <c r="AJ2251" s="99"/>
      <c r="AK2251" s="99"/>
      <c r="AL2251" s="99"/>
      <c r="AM2251" s="99"/>
      <c r="AN2251" s="99"/>
      <c r="AO2251" s="99"/>
      <c r="AP2251" s="99"/>
      <c r="AQ2251" s="99"/>
      <c r="AR2251" s="99"/>
      <c r="AS2251" s="99"/>
      <c r="AT2251" s="99"/>
      <c r="AU2251" s="99"/>
      <c r="AV2251" s="99"/>
      <c r="AW2251" s="99"/>
      <c r="AX2251" s="99"/>
      <c r="AY2251" s="99"/>
      <c r="AZ2251" s="99"/>
      <c r="BA2251" s="99"/>
      <c r="BB2251" s="99"/>
      <c r="BC2251" s="99"/>
      <c r="BD2251" s="99"/>
      <c r="BE2251" s="99"/>
      <c r="BF2251" s="99"/>
    </row>
    <row r="2252" spans="28:58" x14ac:dyDescent="0.25">
      <c r="AB2252" s="99"/>
      <c r="AC2252" s="99"/>
      <c r="AD2252" s="99"/>
      <c r="AE2252" s="99"/>
      <c r="AF2252" s="99"/>
      <c r="AG2252" s="99"/>
      <c r="AH2252" s="99"/>
      <c r="AI2252" s="99"/>
      <c r="AJ2252" s="99"/>
      <c r="AK2252" s="99"/>
      <c r="AL2252" s="99"/>
      <c r="AM2252" s="99"/>
      <c r="AN2252" s="99"/>
      <c r="AO2252" s="99"/>
      <c r="AP2252" s="99"/>
      <c r="AQ2252" s="99"/>
      <c r="AR2252" s="99"/>
      <c r="AS2252" s="99"/>
      <c r="AT2252" s="99"/>
      <c r="AU2252" s="99"/>
      <c r="AV2252" s="99"/>
      <c r="AW2252" s="99"/>
      <c r="AX2252" s="99"/>
      <c r="AY2252" s="99"/>
      <c r="AZ2252" s="99"/>
      <c r="BA2252" s="99"/>
      <c r="BB2252" s="99"/>
      <c r="BC2252" s="99"/>
      <c r="BD2252" s="99"/>
      <c r="BE2252" s="99"/>
      <c r="BF2252" s="99"/>
    </row>
    <row r="2253" spans="28:58" x14ac:dyDescent="0.25">
      <c r="AB2253" s="99"/>
      <c r="AC2253" s="99"/>
      <c r="AD2253" s="99"/>
      <c r="AE2253" s="99"/>
      <c r="AF2253" s="99"/>
      <c r="AG2253" s="99"/>
      <c r="AH2253" s="99"/>
      <c r="AI2253" s="99"/>
      <c r="AJ2253" s="99"/>
      <c r="AK2253" s="99"/>
      <c r="AL2253" s="99"/>
      <c r="AM2253" s="99"/>
      <c r="AN2253" s="99"/>
      <c r="AO2253" s="99"/>
      <c r="AP2253" s="99"/>
      <c r="AQ2253" s="99"/>
      <c r="AR2253" s="99"/>
      <c r="AS2253" s="99"/>
      <c r="AT2253" s="99"/>
      <c r="AU2253" s="99"/>
      <c r="AV2253" s="99"/>
      <c r="AW2253" s="99"/>
      <c r="AX2253" s="99"/>
      <c r="AY2253" s="99"/>
      <c r="AZ2253" s="99"/>
      <c r="BA2253" s="99"/>
      <c r="BB2253" s="99"/>
      <c r="BC2253" s="99"/>
      <c r="BD2253" s="99"/>
      <c r="BE2253" s="99"/>
      <c r="BF2253" s="99"/>
    </row>
    <row r="2254" spans="28:58" x14ac:dyDescent="0.25">
      <c r="AB2254" s="99"/>
      <c r="AC2254" s="99"/>
      <c r="AD2254" s="99"/>
      <c r="AE2254" s="99"/>
      <c r="AF2254" s="99"/>
      <c r="AG2254" s="99"/>
      <c r="AH2254" s="99"/>
      <c r="AI2254" s="99"/>
      <c r="AJ2254" s="99"/>
      <c r="AK2254" s="99"/>
      <c r="AL2254" s="99"/>
      <c r="AM2254" s="99"/>
      <c r="AN2254" s="99"/>
      <c r="AO2254" s="99"/>
      <c r="AP2254" s="99"/>
      <c r="AQ2254" s="99"/>
      <c r="AR2254" s="99"/>
      <c r="AS2254" s="99"/>
      <c r="AT2254" s="99"/>
      <c r="AU2254" s="99"/>
      <c r="AV2254" s="99"/>
      <c r="AW2254" s="99"/>
      <c r="AX2254" s="99"/>
      <c r="AY2254" s="99"/>
      <c r="AZ2254" s="99"/>
      <c r="BA2254" s="99"/>
      <c r="BB2254" s="99"/>
      <c r="BC2254" s="99"/>
      <c r="BD2254" s="99"/>
      <c r="BE2254" s="99"/>
      <c r="BF2254" s="99"/>
    </row>
    <row r="2255" spans="28:58" x14ac:dyDescent="0.25">
      <c r="AB2255" s="99"/>
      <c r="AC2255" s="99"/>
      <c r="AD2255" s="99"/>
      <c r="AE2255" s="99"/>
      <c r="AF2255" s="99"/>
      <c r="AG2255" s="99"/>
      <c r="AH2255" s="99"/>
      <c r="AI2255" s="99"/>
      <c r="AJ2255" s="99"/>
      <c r="AK2255" s="99"/>
      <c r="AL2255" s="99"/>
      <c r="AM2255" s="99"/>
      <c r="AN2255" s="99"/>
      <c r="AO2255" s="99"/>
      <c r="AP2255" s="99"/>
      <c r="AQ2255" s="99"/>
      <c r="AR2255" s="99"/>
      <c r="AS2255" s="99"/>
      <c r="AT2255" s="99"/>
      <c r="AU2255" s="99"/>
      <c r="AV2255" s="99"/>
      <c r="AW2255" s="99"/>
      <c r="AX2255" s="99"/>
      <c r="AY2255" s="99"/>
      <c r="AZ2255" s="99"/>
      <c r="BA2255" s="99"/>
      <c r="BB2255" s="99"/>
      <c r="BC2255" s="99"/>
      <c r="BD2255" s="99"/>
      <c r="BE2255" s="99"/>
      <c r="BF2255" s="99"/>
    </row>
    <row r="2256" spans="28:58" x14ac:dyDescent="0.25">
      <c r="AB2256" s="99"/>
      <c r="AC2256" s="99"/>
      <c r="AD2256" s="99"/>
      <c r="AE2256" s="99"/>
      <c r="AF2256" s="99"/>
      <c r="AG2256" s="99"/>
      <c r="AH2256" s="99"/>
      <c r="AI2256" s="99"/>
      <c r="AJ2256" s="99"/>
      <c r="AK2256" s="99"/>
      <c r="AL2256" s="99"/>
      <c r="AM2256" s="99"/>
      <c r="AN2256" s="99"/>
      <c r="AO2256" s="99"/>
      <c r="AP2256" s="99"/>
      <c r="AQ2256" s="99"/>
      <c r="AR2256" s="99"/>
      <c r="AS2256" s="99"/>
      <c r="AT2256" s="99"/>
      <c r="AU2256" s="99"/>
      <c r="AV2256" s="99"/>
      <c r="AW2256" s="99"/>
      <c r="AX2256" s="99"/>
      <c r="AY2256" s="99"/>
      <c r="AZ2256" s="99"/>
      <c r="BA2256" s="99"/>
      <c r="BB2256" s="99"/>
      <c r="BC2256" s="99"/>
      <c r="BD2256" s="99"/>
      <c r="BE2256" s="99"/>
      <c r="BF2256" s="99"/>
    </row>
    <row r="2257" spans="28:58" x14ac:dyDescent="0.25">
      <c r="AB2257" s="99"/>
      <c r="AC2257" s="99"/>
      <c r="AD2257" s="99"/>
      <c r="AE2257" s="99"/>
      <c r="AF2257" s="99"/>
      <c r="AG2257" s="99"/>
      <c r="AH2257" s="99"/>
      <c r="AI2257" s="99"/>
      <c r="AJ2257" s="99"/>
      <c r="AK2257" s="99"/>
      <c r="AL2257" s="99"/>
      <c r="AM2257" s="99"/>
      <c r="AN2257" s="99"/>
      <c r="AO2257" s="99"/>
      <c r="AP2257" s="99"/>
      <c r="AQ2257" s="99"/>
      <c r="AR2257" s="99"/>
      <c r="AS2257" s="99"/>
      <c r="AT2257" s="99"/>
      <c r="AU2257" s="99"/>
      <c r="AV2257" s="99"/>
      <c r="AW2257" s="99"/>
      <c r="AX2257" s="99"/>
      <c r="AY2257" s="99"/>
      <c r="AZ2257" s="99"/>
      <c r="BA2257" s="99"/>
      <c r="BB2257" s="99"/>
      <c r="BC2257" s="99"/>
      <c r="BD2257" s="99"/>
      <c r="BE2257" s="99"/>
      <c r="BF2257" s="99"/>
    </row>
    <row r="2258" spans="28:58" x14ac:dyDescent="0.25">
      <c r="AB2258" s="99"/>
      <c r="AC2258" s="99"/>
      <c r="AD2258" s="99"/>
      <c r="AE2258" s="99"/>
      <c r="AF2258" s="99"/>
      <c r="AG2258" s="99"/>
      <c r="AH2258" s="99"/>
      <c r="AI2258" s="99"/>
      <c r="AJ2258" s="99"/>
      <c r="AK2258" s="99"/>
      <c r="AL2258" s="99"/>
      <c r="AM2258" s="99"/>
      <c r="AN2258" s="99"/>
      <c r="AO2258" s="99"/>
      <c r="AP2258" s="99"/>
      <c r="AQ2258" s="99"/>
      <c r="AR2258" s="99"/>
      <c r="AS2258" s="99"/>
      <c r="AT2258" s="99"/>
      <c r="AU2258" s="99"/>
      <c r="AV2258" s="99"/>
      <c r="AW2258" s="99"/>
      <c r="AX2258" s="99"/>
      <c r="AY2258" s="99"/>
      <c r="AZ2258" s="99"/>
      <c r="BA2258" s="99"/>
      <c r="BB2258" s="99"/>
      <c r="BC2258" s="99"/>
      <c r="BD2258" s="99"/>
      <c r="BE2258" s="99"/>
      <c r="BF2258" s="99"/>
    </row>
    <row r="2259" spans="28:58" x14ac:dyDescent="0.25">
      <c r="AB2259" s="99"/>
      <c r="AC2259" s="99"/>
      <c r="AD2259" s="99"/>
      <c r="AE2259" s="99"/>
      <c r="AF2259" s="99"/>
      <c r="AG2259" s="99"/>
      <c r="AH2259" s="99"/>
      <c r="AI2259" s="99"/>
      <c r="AJ2259" s="99"/>
      <c r="AK2259" s="99"/>
      <c r="AL2259" s="99"/>
      <c r="AM2259" s="99"/>
      <c r="AN2259" s="99"/>
      <c r="AO2259" s="99"/>
      <c r="AP2259" s="99"/>
      <c r="AQ2259" s="99"/>
      <c r="AR2259" s="99"/>
      <c r="AS2259" s="99"/>
      <c r="AT2259" s="99"/>
      <c r="AU2259" s="99"/>
      <c r="AV2259" s="99"/>
      <c r="AW2259" s="99"/>
      <c r="AX2259" s="99"/>
      <c r="AY2259" s="99"/>
      <c r="AZ2259" s="99"/>
      <c r="BA2259" s="99"/>
      <c r="BB2259" s="99"/>
      <c r="BC2259" s="99"/>
      <c r="BD2259" s="99"/>
      <c r="BE2259" s="99"/>
      <c r="BF2259" s="99"/>
    </row>
    <row r="2260" spans="28:58" x14ac:dyDescent="0.25">
      <c r="AB2260" s="99"/>
      <c r="AC2260" s="99"/>
      <c r="AD2260" s="99"/>
      <c r="AE2260" s="99"/>
      <c r="AF2260" s="99"/>
      <c r="AG2260" s="99"/>
      <c r="AH2260" s="99"/>
      <c r="AI2260" s="99"/>
      <c r="AJ2260" s="99"/>
      <c r="AK2260" s="99"/>
      <c r="AL2260" s="99"/>
      <c r="AM2260" s="99"/>
      <c r="AN2260" s="99"/>
      <c r="AO2260" s="99"/>
      <c r="AP2260" s="99"/>
      <c r="AQ2260" s="99"/>
      <c r="AR2260" s="99"/>
      <c r="AS2260" s="99"/>
      <c r="AT2260" s="99"/>
      <c r="AU2260" s="99"/>
      <c r="AV2260" s="99"/>
      <c r="AW2260" s="99"/>
      <c r="AX2260" s="99"/>
      <c r="AY2260" s="99"/>
      <c r="AZ2260" s="99"/>
      <c r="BA2260" s="99"/>
      <c r="BB2260" s="99"/>
      <c r="BC2260" s="99"/>
      <c r="BD2260" s="99"/>
      <c r="BE2260" s="99"/>
      <c r="BF2260" s="99"/>
    </row>
    <row r="2261" spans="28:58" x14ac:dyDescent="0.25">
      <c r="AB2261" s="99"/>
      <c r="AC2261" s="99"/>
      <c r="AD2261" s="99"/>
      <c r="AE2261" s="99"/>
      <c r="AF2261" s="99"/>
      <c r="AG2261" s="99"/>
      <c r="AH2261" s="99"/>
      <c r="AI2261" s="99"/>
      <c r="AJ2261" s="99"/>
      <c r="AK2261" s="99"/>
      <c r="AL2261" s="99"/>
      <c r="AM2261" s="99"/>
      <c r="AN2261" s="99"/>
      <c r="AO2261" s="99"/>
      <c r="AP2261" s="99"/>
      <c r="AQ2261" s="99"/>
      <c r="AR2261" s="99"/>
      <c r="AS2261" s="99"/>
      <c r="AT2261" s="99"/>
      <c r="AU2261" s="99"/>
      <c r="AV2261" s="99"/>
      <c r="AW2261" s="99"/>
      <c r="AX2261" s="99"/>
      <c r="AY2261" s="99"/>
      <c r="AZ2261" s="99"/>
      <c r="BA2261" s="99"/>
      <c r="BB2261" s="99"/>
      <c r="BC2261" s="99"/>
      <c r="BD2261" s="99"/>
      <c r="BE2261" s="99"/>
      <c r="BF2261" s="99"/>
    </row>
    <row r="2262" spans="28:58" x14ac:dyDescent="0.25">
      <c r="AB2262" s="99"/>
      <c r="AC2262" s="99"/>
      <c r="AD2262" s="99"/>
      <c r="AE2262" s="99"/>
      <c r="AF2262" s="99"/>
      <c r="AG2262" s="99"/>
      <c r="AH2262" s="99"/>
      <c r="AI2262" s="99"/>
      <c r="AJ2262" s="99"/>
      <c r="AK2262" s="99"/>
      <c r="AL2262" s="99"/>
      <c r="AM2262" s="99"/>
      <c r="AN2262" s="99"/>
      <c r="AO2262" s="99"/>
      <c r="AP2262" s="99"/>
      <c r="AQ2262" s="99"/>
      <c r="AR2262" s="99"/>
      <c r="AS2262" s="99"/>
      <c r="AT2262" s="99"/>
      <c r="AU2262" s="99"/>
      <c r="AV2262" s="99"/>
      <c r="AW2262" s="99"/>
      <c r="AX2262" s="99"/>
      <c r="AY2262" s="99"/>
      <c r="AZ2262" s="99"/>
      <c r="BA2262" s="99"/>
      <c r="BB2262" s="99"/>
      <c r="BC2262" s="99"/>
      <c r="BD2262" s="99"/>
      <c r="BE2262" s="99"/>
      <c r="BF2262" s="99"/>
    </row>
    <row r="2263" spans="28:58" x14ac:dyDescent="0.25">
      <c r="AB2263" s="99"/>
      <c r="AC2263" s="99"/>
      <c r="AD2263" s="99"/>
      <c r="AE2263" s="99"/>
      <c r="AF2263" s="99"/>
      <c r="AG2263" s="99"/>
      <c r="AH2263" s="99"/>
      <c r="AI2263" s="99"/>
      <c r="AJ2263" s="99"/>
      <c r="AK2263" s="99"/>
      <c r="AL2263" s="99"/>
      <c r="AM2263" s="99"/>
      <c r="AN2263" s="99"/>
      <c r="AO2263" s="99"/>
      <c r="AP2263" s="99"/>
      <c r="AQ2263" s="99"/>
      <c r="AR2263" s="99"/>
      <c r="AS2263" s="99"/>
      <c r="AT2263" s="99"/>
      <c r="AU2263" s="99"/>
      <c r="AV2263" s="99"/>
      <c r="AW2263" s="99"/>
      <c r="AX2263" s="99"/>
      <c r="AY2263" s="99"/>
      <c r="AZ2263" s="99"/>
      <c r="BA2263" s="99"/>
      <c r="BB2263" s="99"/>
      <c r="BC2263" s="99"/>
      <c r="BD2263" s="99"/>
      <c r="BE2263" s="99"/>
      <c r="BF2263" s="99"/>
    </row>
    <row r="2264" spans="28:58" x14ac:dyDescent="0.25">
      <c r="AB2264" s="99"/>
      <c r="AC2264" s="99"/>
      <c r="AD2264" s="99"/>
      <c r="AE2264" s="99"/>
      <c r="AF2264" s="99"/>
      <c r="AG2264" s="99"/>
      <c r="AH2264" s="99"/>
      <c r="AI2264" s="99"/>
      <c r="AJ2264" s="99"/>
      <c r="AK2264" s="99"/>
      <c r="AL2264" s="99"/>
      <c r="AM2264" s="99"/>
      <c r="AN2264" s="99"/>
      <c r="AO2264" s="99"/>
      <c r="AP2264" s="99"/>
      <c r="AQ2264" s="99"/>
      <c r="AR2264" s="99"/>
      <c r="AS2264" s="99"/>
      <c r="AT2264" s="99"/>
      <c r="AU2264" s="99"/>
      <c r="AV2264" s="99"/>
      <c r="AW2264" s="99"/>
      <c r="AX2264" s="99"/>
      <c r="AY2264" s="99"/>
      <c r="AZ2264" s="99"/>
      <c r="BA2264" s="99"/>
      <c r="BB2264" s="99"/>
      <c r="BC2264" s="99"/>
      <c r="BD2264" s="99"/>
      <c r="BE2264" s="99"/>
      <c r="BF2264" s="99"/>
    </row>
    <row r="2265" spans="28:58" x14ac:dyDescent="0.25">
      <c r="AB2265" s="99"/>
      <c r="AC2265" s="99"/>
      <c r="AD2265" s="99"/>
      <c r="AE2265" s="99"/>
      <c r="AF2265" s="99"/>
      <c r="AG2265" s="99"/>
      <c r="AH2265" s="99"/>
      <c r="AI2265" s="99"/>
      <c r="AJ2265" s="99"/>
      <c r="AK2265" s="99"/>
      <c r="AL2265" s="99"/>
      <c r="AM2265" s="99"/>
      <c r="AN2265" s="99"/>
      <c r="AO2265" s="99"/>
      <c r="AP2265" s="99"/>
      <c r="AQ2265" s="99"/>
      <c r="AR2265" s="99"/>
      <c r="AS2265" s="99"/>
      <c r="AT2265" s="99"/>
      <c r="AU2265" s="99"/>
      <c r="AV2265" s="99"/>
      <c r="AW2265" s="99"/>
      <c r="AX2265" s="99"/>
      <c r="AY2265" s="99"/>
      <c r="AZ2265" s="99"/>
      <c r="BA2265" s="99"/>
      <c r="BB2265" s="99"/>
      <c r="BC2265" s="99"/>
      <c r="BD2265" s="99"/>
      <c r="BE2265" s="99"/>
      <c r="BF2265" s="99"/>
    </row>
    <row r="2266" spans="28:58" x14ac:dyDescent="0.25">
      <c r="AB2266" s="99"/>
      <c r="AC2266" s="99"/>
      <c r="AD2266" s="99"/>
      <c r="AE2266" s="99"/>
      <c r="AF2266" s="99"/>
      <c r="AG2266" s="99"/>
      <c r="AH2266" s="99"/>
      <c r="AI2266" s="99"/>
      <c r="AJ2266" s="99"/>
      <c r="AK2266" s="99"/>
      <c r="AL2266" s="99"/>
      <c r="AM2266" s="99"/>
      <c r="AN2266" s="99"/>
      <c r="AO2266" s="99"/>
      <c r="AP2266" s="99"/>
      <c r="AQ2266" s="99"/>
      <c r="AR2266" s="99"/>
      <c r="AS2266" s="99"/>
      <c r="AT2266" s="99"/>
      <c r="AU2266" s="99"/>
      <c r="AV2266" s="99"/>
      <c r="AW2266" s="99"/>
      <c r="AX2266" s="99"/>
      <c r="AY2266" s="99"/>
      <c r="AZ2266" s="99"/>
      <c r="BA2266" s="99"/>
      <c r="BB2266" s="99"/>
      <c r="BC2266" s="99"/>
      <c r="BD2266" s="99"/>
      <c r="BE2266" s="99"/>
      <c r="BF2266" s="99"/>
    </row>
    <row r="2267" spans="28:58" x14ac:dyDescent="0.25">
      <c r="AB2267" s="99"/>
      <c r="AC2267" s="99"/>
      <c r="AD2267" s="99"/>
      <c r="AE2267" s="99"/>
      <c r="AF2267" s="99"/>
      <c r="AG2267" s="99"/>
      <c r="AH2267" s="99"/>
      <c r="AI2267" s="99"/>
      <c r="AJ2267" s="99"/>
      <c r="AK2267" s="99"/>
      <c r="AL2267" s="99"/>
      <c r="AM2267" s="99"/>
      <c r="AN2267" s="99"/>
      <c r="AO2267" s="99"/>
      <c r="AP2267" s="99"/>
      <c r="AQ2267" s="99"/>
      <c r="AR2267" s="99"/>
      <c r="AS2267" s="99"/>
      <c r="AT2267" s="99"/>
      <c r="AU2267" s="99"/>
      <c r="AV2267" s="99"/>
      <c r="AW2267" s="99"/>
      <c r="AX2267" s="99"/>
      <c r="AY2267" s="99"/>
      <c r="AZ2267" s="99"/>
      <c r="BA2267" s="99"/>
      <c r="BB2267" s="99"/>
      <c r="BC2267" s="99"/>
      <c r="BD2267" s="99"/>
      <c r="BE2267" s="99"/>
      <c r="BF2267" s="99"/>
    </row>
    <row r="2268" spans="28:58" x14ac:dyDescent="0.25">
      <c r="AB2268" s="99"/>
      <c r="AC2268" s="99"/>
      <c r="AD2268" s="99"/>
      <c r="AE2268" s="99"/>
      <c r="AF2268" s="99"/>
      <c r="AG2268" s="99"/>
      <c r="AH2268" s="99"/>
      <c r="AI2268" s="99"/>
      <c r="AJ2268" s="99"/>
      <c r="AK2268" s="99"/>
      <c r="AL2268" s="99"/>
      <c r="AM2268" s="99"/>
      <c r="AN2268" s="99"/>
      <c r="AO2268" s="99"/>
      <c r="AP2268" s="99"/>
      <c r="AQ2268" s="99"/>
      <c r="AR2268" s="99"/>
      <c r="AS2268" s="99"/>
      <c r="AT2268" s="99"/>
      <c r="AU2268" s="99"/>
      <c r="AV2268" s="99"/>
      <c r="AW2268" s="99"/>
      <c r="AX2268" s="99"/>
      <c r="AY2268" s="99"/>
      <c r="AZ2268" s="99"/>
      <c r="BA2268" s="99"/>
      <c r="BB2268" s="99"/>
      <c r="BC2268" s="99"/>
      <c r="BD2268" s="99"/>
      <c r="BE2268" s="99"/>
      <c r="BF2268" s="99"/>
    </row>
    <row r="2269" spans="28:58" x14ac:dyDescent="0.25">
      <c r="AB2269" s="99"/>
      <c r="AC2269" s="99"/>
      <c r="AD2269" s="99"/>
      <c r="AE2269" s="99"/>
      <c r="AF2269" s="99"/>
      <c r="AG2269" s="99"/>
      <c r="AH2269" s="99"/>
      <c r="AI2269" s="99"/>
      <c r="AJ2269" s="99"/>
      <c r="AK2269" s="99"/>
      <c r="AL2269" s="99"/>
      <c r="AM2269" s="99"/>
      <c r="AN2269" s="99"/>
      <c r="AO2269" s="99"/>
      <c r="AP2269" s="99"/>
      <c r="AQ2269" s="99"/>
      <c r="AR2269" s="99"/>
      <c r="AS2269" s="99"/>
      <c r="AT2269" s="99"/>
      <c r="AU2269" s="99"/>
      <c r="AV2269" s="99"/>
      <c r="AW2269" s="99"/>
      <c r="AX2269" s="99"/>
      <c r="AY2269" s="99"/>
      <c r="AZ2269" s="99"/>
      <c r="BA2269" s="99"/>
      <c r="BB2269" s="99"/>
      <c r="BC2269" s="99"/>
      <c r="BD2269" s="99"/>
      <c r="BE2269" s="99"/>
      <c r="BF2269" s="99"/>
    </row>
    <row r="2270" spans="28:58" x14ac:dyDescent="0.25">
      <c r="AB2270" s="99"/>
      <c r="AC2270" s="99"/>
      <c r="AD2270" s="99"/>
      <c r="AE2270" s="99"/>
      <c r="AF2270" s="99"/>
      <c r="AG2270" s="99"/>
      <c r="AH2270" s="99"/>
      <c r="AI2270" s="99"/>
      <c r="AJ2270" s="99"/>
      <c r="AK2270" s="99"/>
      <c r="AL2270" s="99"/>
      <c r="AM2270" s="99"/>
      <c r="AN2270" s="99"/>
      <c r="AO2270" s="99"/>
      <c r="AP2270" s="99"/>
      <c r="AQ2270" s="99"/>
      <c r="AR2270" s="99"/>
      <c r="AS2270" s="99"/>
      <c r="AT2270" s="99"/>
      <c r="AU2270" s="99"/>
      <c r="AV2270" s="99"/>
      <c r="AW2270" s="99"/>
      <c r="AX2270" s="99"/>
      <c r="AY2270" s="99"/>
      <c r="AZ2270" s="99"/>
      <c r="BA2270" s="99"/>
      <c r="BB2270" s="99"/>
      <c r="BC2270" s="99"/>
      <c r="BD2270" s="99"/>
      <c r="BE2270" s="99"/>
      <c r="BF2270" s="99"/>
    </row>
    <row r="2271" spans="28:58" x14ac:dyDescent="0.25">
      <c r="AB2271" s="99"/>
      <c r="AC2271" s="99"/>
      <c r="AD2271" s="99"/>
      <c r="AE2271" s="99"/>
      <c r="AF2271" s="99"/>
      <c r="AG2271" s="99"/>
      <c r="AH2271" s="99"/>
      <c r="AI2271" s="99"/>
      <c r="AJ2271" s="99"/>
      <c r="AK2271" s="99"/>
      <c r="AL2271" s="99"/>
      <c r="AM2271" s="99"/>
      <c r="AN2271" s="99"/>
      <c r="AO2271" s="99"/>
      <c r="AP2271" s="99"/>
      <c r="AQ2271" s="99"/>
      <c r="AR2271" s="99"/>
      <c r="AS2271" s="99"/>
      <c r="AT2271" s="99"/>
      <c r="AU2271" s="99"/>
      <c r="AV2271" s="99"/>
      <c r="AW2271" s="99"/>
      <c r="AX2271" s="99"/>
      <c r="AY2271" s="99"/>
      <c r="AZ2271" s="99"/>
      <c r="BA2271" s="99"/>
      <c r="BB2271" s="99"/>
      <c r="BC2271" s="99"/>
      <c r="BD2271" s="99"/>
      <c r="BE2271" s="99"/>
      <c r="BF2271" s="99"/>
    </row>
    <row r="2272" spans="28:58" x14ac:dyDescent="0.25">
      <c r="AB2272" s="99"/>
      <c r="AC2272" s="99"/>
      <c r="AD2272" s="99"/>
      <c r="AE2272" s="99"/>
      <c r="AF2272" s="99"/>
      <c r="AG2272" s="99"/>
      <c r="AH2272" s="99"/>
      <c r="AI2272" s="99"/>
      <c r="AJ2272" s="99"/>
      <c r="AK2272" s="99"/>
      <c r="AL2272" s="99"/>
      <c r="AM2272" s="99"/>
      <c r="AN2272" s="99"/>
      <c r="AO2272" s="99"/>
      <c r="AP2272" s="99"/>
      <c r="AQ2272" s="99"/>
      <c r="AR2272" s="99"/>
      <c r="AS2272" s="99"/>
      <c r="AT2272" s="99"/>
      <c r="AU2272" s="99"/>
      <c r="AV2272" s="99"/>
      <c r="AW2272" s="99"/>
      <c r="AX2272" s="99"/>
      <c r="AY2272" s="99"/>
      <c r="AZ2272" s="99"/>
      <c r="BA2272" s="99"/>
      <c r="BB2272" s="99"/>
      <c r="BC2272" s="99"/>
      <c r="BD2272" s="99"/>
      <c r="BE2272" s="99"/>
      <c r="BF2272" s="99"/>
    </row>
    <row r="2273" spans="28:58" x14ac:dyDescent="0.25">
      <c r="AB2273" s="99"/>
      <c r="AC2273" s="99"/>
      <c r="AD2273" s="99"/>
      <c r="AE2273" s="99"/>
      <c r="AF2273" s="99"/>
      <c r="AG2273" s="99"/>
      <c r="AH2273" s="99"/>
      <c r="AI2273" s="99"/>
      <c r="AJ2273" s="99"/>
      <c r="AK2273" s="99"/>
      <c r="AL2273" s="99"/>
      <c r="AM2273" s="99"/>
      <c r="AN2273" s="99"/>
      <c r="AO2273" s="99"/>
      <c r="AP2273" s="99"/>
      <c r="AQ2273" s="99"/>
      <c r="AR2273" s="99"/>
      <c r="AS2273" s="99"/>
      <c r="AT2273" s="99"/>
      <c r="AU2273" s="99"/>
      <c r="AV2273" s="99"/>
      <c r="AW2273" s="99"/>
      <c r="AX2273" s="99"/>
      <c r="AY2273" s="99"/>
      <c r="AZ2273" s="99"/>
      <c r="BA2273" s="99"/>
      <c r="BB2273" s="99"/>
      <c r="BC2273" s="99"/>
      <c r="BD2273" s="99"/>
      <c r="BE2273" s="99"/>
      <c r="BF2273" s="99"/>
    </row>
    <row r="2274" spans="28:58" x14ac:dyDescent="0.25">
      <c r="AB2274" s="99"/>
      <c r="AC2274" s="99"/>
      <c r="AD2274" s="99"/>
      <c r="AE2274" s="99"/>
      <c r="AF2274" s="99"/>
      <c r="AG2274" s="99"/>
      <c r="AH2274" s="99"/>
      <c r="AI2274" s="99"/>
      <c r="AJ2274" s="99"/>
      <c r="AK2274" s="99"/>
      <c r="AL2274" s="99"/>
      <c r="AM2274" s="99"/>
      <c r="AN2274" s="99"/>
      <c r="AO2274" s="99"/>
      <c r="AP2274" s="99"/>
      <c r="AQ2274" s="99"/>
      <c r="AR2274" s="99"/>
      <c r="AS2274" s="99"/>
      <c r="AT2274" s="99"/>
      <c r="AU2274" s="99"/>
      <c r="AV2274" s="99"/>
      <c r="AW2274" s="99"/>
      <c r="AX2274" s="99"/>
      <c r="AY2274" s="99"/>
      <c r="AZ2274" s="99"/>
      <c r="BA2274" s="99"/>
      <c r="BB2274" s="99"/>
      <c r="BC2274" s="99"/>
      <c r="BD2274" s="99"/>
      <c r="BE2274" s="99"/>
      <c r="BF2274" s="99"/>
    </row>
    <row r="2275" spans="28:58" x14ac:dyDescent="0.25">
      <c r="AB2275" s="99"/>
      <c r="AC2275" s="99"/>
      <c r="AD2275" s="99"/>
      <c r="AE2275" s="99"/>
      <c r="AF2275" s="99"/>
      <c r="AG2275" s="99"/>
      <c r="AH2275" s="99"/>
      <c r="AI2275" s="99"/>
      <c r="AJ2275" s="99"/>
      <c r="AK2275" s="99"/>
      <c r="AL2275" s="99"/>
      <c r="AM2275" s="99"/>
      <c r="AN2275" s="99"/>
      <c r="AO2275" s="99"/>
      <c r="AP2275" s="99"/>
      <c r="AQ2275" s="99"/>
      <c r="AR2275" s="99"/>
      <c r="AS2275" s="99"/>
      <c r="AT2275" s="99"/>
      <c r="AU2275" s="99"/>
      <c r="AV2275" s="99"/>
      <c r="AW2275" s="99"/>
      <c r="AX2275" s="99"/>
      <c r="AY2275" s="99"/>
      <c r="AZ2275" s="99"/>
      <c r="BA2275" s="99"/>
      <c r="BB2275" s="99"/>
      <c r="BC2275" s="99"/>
      <c r="BD2275" s="99"/>
      <c r="BE2275" s="99"/>
      <c r="BF2275" s="99"/>
    </row>
    <row r="2276" spans="28:58" x14ac:dyDescent="0.25">
      <c r="AB2276" s="99"/>
      <c r="AC2276" s="99"/>
      <c r="AD2276" s="99"/>
      <c r="AE2276" s="99"/>
      <c r="AF2276" s="99"/>
      <c r="AG2276" s="99"/>
      <c r="AH2276" s="99"/>
      <c r="AI2276" s="99"/>
      <c r="AJ2276" s="99"/>
      <c r="AK2276" s="99"/>
      <c r="AL2276" s="99"/>
      <c r="AM2276" s="99"/>
      <c r="AN2276" s="99"/>
      <c r="AO2276" s="99"/>
      <c r="AP2276" s="99"/>
      <c r="AQ2276" s="99"/>
      <c r="AR2276" s="99"/>
      <c r="AS2276" s="99"/>
      <c r="AT2276" s="99"/>
      <c r="AU2276" s="99"/>
      <c r="AV2276" s="99"/>
      <c r="AW2276" s="99"/>
      <c r="AX2276" s="99"/>
      <c r="AY2276" s="99"/>
      <c r="AZ2276" s="99"/>
      <c r="BA2276" s="99"/>
      <c r="BB2276" s="99"/>
      <c r="BC2276" s="99"/>
      <c r="BD2276" s="99"/>
      <c r="BE2276" s="99"/>
      <c r="BF2276" s="99"/>
    </row>
    <row r="2277" spans="28:58" x14ac:dyDescent="0.25">
      <c r="AB2277" s="99"/>
      <c r="AC2277" s="99"/>
      <c r="AD2277" s="99"/>
      <c r="AE2277" s="99"/>
      <c r="AF2277" s="99"/>
      <c r="AG2277" s="99"/>
      <c r="AH2277" s="99"/>
      <c r="AI2277" s="99"/>
      <c r="AJ2277" s="99"/>
      <c r="AK2277" s="99"/>
      <c r="AL2277" s="99"/>
      <c r="AM2277" s="99"/>
      <c r="AN2277" s="99"/>
      <c r="AO2277" s="99"/>
      <c r="AP2277" s="99"/>
      <c r="AQ2277" s="99"/>
      <c r="AR2277" s="99"/>
      <c r="AS2277" s="99"/>
      <c r="AT2277" s="99"/>
      <c r="AU2277" s="99"/>
      <c r="AV2277" s="99"/>
      <c r="AW2277" s="99"/>
      <c r="AX2277" s="99"/>
      <c r="AY2277" s="99"/>
      <c r="AZ2277" s="99"/>
      <c r="BA2277" s="99"/>
      <c r="BB2277" s="99"/>
      <c r="BC2277" s="99"/>
      <c r="BD2277" s="99"/>
      <c r="BE2277" s="99"/>
      <c r="BF2277" s="99"/>
    </row>
    <row r="2278" spans="28:58" x14ac:dyDescent="0.25">
      <c r="AB2278" s="99"/>
      <c r="AC2278" s="99"/>
      <c r="AD2278" s="99"/>
      <c r="AE2278" s="99"/>
      <c r="AF2278" s="99"/>
      <c r="AG2278" s="99"/>
      <c r="AH2278" s="99"/>
      <c r="AI2278" s="99"/>
      <c r="AJ2278" s="99"/>
      <c r="AK2278" s="99"/>
      <c r="AL2278" s="99"/>
      <c r="AM2278" s="99"/>
      <c r="AN2278" s="99"/>
      <c r="AO2278" s="99"/>
      <c r="AP2278" s="99"/>
      <c r="AQ2278" s="99"/>
      <c r="AR2278" s="99"/>
      <c r="AS2278" s="99"/>
      <c r="AT2278" s="99"/>
      <c r="AU2278" s="99"/>
      <c r="AV2278" s="99"/>
      <c r="AW2278" s="99"/>
      <c r="AX2278" s="99"/>
      <c r="AY2278" s="99"/>
      <c r="AZ2278" s="99"/>
      <c r="BA2278" s="99"/>
      <c r="BB2278" s="99"/>
      <c r="BC2278" s="99"/>
      <c r="BD2278" s="99"/>
      <c r="BE2278" s="99"/>
      <c r="BF2278" s="99"/>
    </row>
    <row r="2279" spans="28:58" x14ac:dyDescent="0.25">
      <c r="AB2279" s="99"/>
      <c r="AC2279" s="99"/>
      <c r="AD2279" s="99"/>
      <c r="AE2279" s="99"/>
      <c r="AF2279" s="99"/>
      <c r="AG2279" s="99"/>
      <c r="AH2279" s="99"/>
      <c r="AI2279" s="99"/>
      <c r="AJ2279" s="99"/>
      <c r="AK2279" s="99"/>
      <c r="AL2279" s="99"/>
      <c r="AM2279" s="99"/>
      <c r="AN2279" s="99"/>
      <c r="AO2279" s="99"/>
      <c r="AP2279" s="99"/>
      <c r="AQ2279" s="99"/>
      <c r="AR2279" s="99"/>
      <c r="AS2279" s="99"/>
      <c r="AT2279" s="99"/>
      <c r="AU2279" s="99"/>
      <c r="AV2279" s="99"/>
      <c r="AW2279" s="99"/>
      <c r="AX2279" s="99"/>
      <c r="AY2279" s="99"/>
      <c r="AZ2279" s="99"/>
      <c r="BA2279" s="99"/>
      <c r="BB2279" s="99"/>
      <c r="BC2279" s="99"/>
      <c r="BD2279" s="99"/>
      <c r="BE2279" s="99"/>
      <c r="BF2279" s="99"/>
    </row>
    <row r="2280" spans="28:58" x14ac:dyDescent="0.25">
      <c r="AB2280" s="99"/>
      <c r="AC2280" s="99"/>
      <c r="AD2280" s="99"/>
      <c r="AE2280" s="99"/>
      <c r="AF2280" s="99"/>
      <c r="AG2280" s="99"/>
      <c r="AH2280" s="99"/>
      <c r="AI2280" s="99"/>
      <c r="AJ2280" s="99"/>
      <c r="AK2280" s="99"/>
      <c r="AL2280" s="99"/>
      <c r="AM2280" s="99"/>
      <c r="AN2280" s="99"/>
      <c r="AO2280" s="99"/>
      <c r="AP2280" s="99"/>
      <c r="AQ2280" s="99"/>
      <c r="AR2280" s="99"/>
      <c r="AS2280" s="99"/>
      <c r="AT2280" s="99"/>
      <c r="AU2280" s="99"/>
      <c r="AV2280" s="99"/>
      <c r="AW2280" s="99"/>
      <c r="AX2280" s="99"/>
      <c r="AY2280" s="99"/>
      <c r="AZ2280" s="99"/>
      <c r="BA2280" s="99"/>
      <c r="BB2280" s="99"/>
      <c r="BC2280" s="99"/>
      <c r="BD2280" s="99"/>
      <c r="BE2280" s="99"/>
      <c r="BF2280" s="99"/>
    </row>
    <row r="2281" spans="28:58" x14ac:dyDescent="0.25">
      <c r="AB2281" s="99"/>
      <c r="AC2281" s="99"/>
      <c r="AD2281" s="99"/>
      <c r="AE2281" s="99"/>
      <c r="AF2281" s="99"/>
      <c r="AG2281" s="99"/>
      <c r="AH2281" s="99"/>
      <c r="AI2281" s="99"/>
      <c r="AJ2281" s="99"/>
      <c r="AK2281" s="99"/>
      <c r="AL2281" s="99"/>
      <c r="AM2281" s="99"/>
      <c r="AN2281" s="99"/>
      <c r="AO2281" s="99"/>
      <c r="AP2281" s="99"/>
      <c r="AQ2281" s="99"/>
      <c r="AR2281" s="99"/>
      <c r="AS2281" s="99"/>
      <c r="AT2281" s="99"/>
      <c r="AU2281" s="99"/>
      <c r="AV2281" s="99"/>
      <c r="AW2281" s="99"/>
      <c r="AX2281" s="99"/>
      <c r="AY2281" s="99"/>
      <c r="AZ2281" s="99"/>
      <c r="BA2281" s="99"/>
      <c r="BB2281" s="99"/>
      <c r="BC2281" s="99"/>
      <c r="BD2281" s="99"/>
      <c r="BE2281" s="99"/>
      <c r="BF2281" s="99"/>
    </row>
    <row r="2282" spans="28:58" x14ac:dyDescent="0.25">
      <c r="AB2282" s="99"/>
      <c r="AC2282" s="99"/>
      <c r="AD2282" s="99"/>
      <c r="AE2282" s="99"/>
      <c r="AF2282" s="99"/>
      <c r="AG2282" s="99"/>
      <c r="AH2282" s="99"/>
      <c r="AI2282" s="99"/>
      <c r="AJ2282" s="99"/>
      <c r="AK2282" s="99"/>
      <c r="AL2282" s="99"/>
      <c r="AM2282" s="99"/>
      <c r="AN2282" s="99"/>
      <c r="AO2282" s="99"/>
      <c r="AP2282" s="99"/>
      <c r="AQ2282" s="99"/>
      <c r="AR2282" s="99"/>
      <c r="AS2282" s="99"/>
      <c r="AT2282" s="99"/>
      <c r="AU2282" s="99"/>
      <c r="AV2282" s="99"/>
      <c r="AW2282" s="99"/>
      <c r="AX2282" s="99"/>
      <c r="AY2282" s="99"/>
      <c r="AZ2282" s="99"/>
      <c r="BA2282" s="99"/>
      <c r="BB2282" s="99"/>
      <c r="BC2282" s="99"/>
      <c r="BD2282" s="99"/>
      <c r="BE2282" s="99"/>
      <c r="BF2282" s="99"/>
    </row>
    <row r="2283" spans="28:58" x14ac:dyDescent="0.25">
      <c r="AB2283" s="99"/>
      <c r="AC2283" s="99"/>
      <c r="AD2283" s="99"/>
      <c r="AE2283" s="99"/>
      <c r="AF2283" s="99"/>
      <c r="AG2283" s="99"/>
      <c r="AH2283" s="99"/>
      <c r="AI2283" s="99"/>
      <c r="AJ2283" s="99"/>
      <c r="AK2283" s="99"/>
      <c r="AL2283" s="99"/>
      <c r="AM2283" s="99"/>
      <c r="AN2283" s="99"/>
      <c r="AO2283" s="99"/>
      <c r="AP2283" s="99"/>
      <c r="AQ2283" s="99"/>
      <c r="AR2283" s="99"/>
      <c r="AS2283" s="99"/>
      <c r="AT2283" s="99"/>
      <c r="AU2283" s="99"/>
      <c r="AV2283" s="99"/>
      <c r="AW2283" s="99"/>
      <c r="AX2283" s="99"/>
      <c r="AY2283" s="99"/>
      <c r="AZ2283" s="99"/>
      <c r="BA2283" s="99"/>
      <c r="BB2283" s="99"/>
      <c r="BC2283" s="99"/>
      <c r="BD2283" s="99"/>
      <c r="BE2283" s="99"/>
      <c r="BF2283" s="99"/>
    </row>
    <row r="2284" spans="28:58" x14ac:dyDescent="0.25">
      <c r="AB2284" s="99"/>
      <c r="AC2284" s="99"/>
      <c r="AD2284" s="99"/>
      <c r="AE2284" s="99"/>
      <c r="AF2284" s="99"/>
      <c r="AG2284" s="99"/>
      <c r="AH2284" s="99"/>
      <c r="AI2284" s="99"/>
      <c r="AJ2284" s="99"/>
      <c r="AK2284" s="99"/>
      <c r="AL2284" s="99"/>
      <c r="AM2284" s="99"/>
      <c r="AN2284" s="99"/>
      <c r="AO2284" s="99"/>
      <c r="AP2284" s="99"/>
      <c r="AQ2284" s="99"/>
      <c r="AR2284" s="99"/>
      <c r="AS2284" s="99"/>
      <c r="AT2284" s="99"/>
      <c r="AU2284" s="99"/>
      <c r="AV2284" s="99"/>
      <c r="AW2284" s="99"/>
      <c r="AX2284" s="99"/>
      <c r="AY2284" s="99"/>
      <c r="AZ2284" s="99"/>
      <c r="BA2284" s="99"/>
      <c r="BB2284" s="99"/>
      <c r="BC2284" s="99"/>
      <c r="BD2284" s="99"/>
      <c r="BE2284" s="99"/>
      <c r="BF2284" s="99"/>
    </row>
    <row r="2285" spans="28:58" x14ac:dyDescent="0.25">
      <c r="AB2285" s="99"/>
      <c r="AC2285" s="99"/>
      <c r="AD2285" s="99"/>
      <c r="AE2285" s="99"/>
      <c r="AF2285" s="99"/>
      <c r="AG2285" s="99"/>
      <c r="AH2285" s="99"/>
      <c r="AI2285" s="99"/>
      <c r="AJ2285" s="99"/>
      <c r="AK2285" s="99"/>
      <c r="AL2285" s="99"/>
      <c r="AM2285" s="99"/>
      <c r="AN2285" s="99"/>
      <c r="AO2285" s="99"/>
      <c r="AP2285" s="99"/>
      <c r="AQ2285" s="99"/>
      <c r="AR2285" s="99"/>
      <c r="AS2285" s="99"/>
      <c r="AT2285" s="99"/>
      <c r="AU2285" s="99"/>
      <c r="AV2285" s="99"/>
      <c r="AW2285" s="99"/>
      <c r="AX2285" s="99"/>
      <c r="AY2285" s="99"/>
      <c r="AZ2285" s="99"/>
      <c r="BA2285" s="99"/>
      <c r="BB2285" s="99"/>
      <c r="BC2285" s="99"/>
      <c r="BD2285" s="99"/>
      <c r="BE2285" s="99"/>
      <c r="BF2285" s="99"/>
    </row>
    <row r="2286" spans="28:58" x14ac:dyDescent="0.25">
      <c r="AB2286" s="99"/>
      <c r="AC2286" s="99"/>
      <c r="AD2286" s="99"/>
      <c r="AE2286" s="99"/>
      <c r="AF2286" s="99"/>
      <c r="AG2286" s="99"/>
      <c r="AH2286" s="99"/>
      <c r="AI2286" s="99"/>
      <c r="AJ2286" s="99"/>
      <c r="AK2286" s="99"/>
      <c r="AL2286" s="99"/>
      <c r="AM2286" s="99"/>
      <c r="AN2286" s="99"/>
      <c r="AO2286" s="99"/>
      <c r="AP2286" s="99"/>
      <c r="AQ2286" s="99"/>
      <c r="AR2286" s="99"/>
      <c r="AS2286" s="99"/>
      <c r="AT2286" s="99"/>
      <c r="AU2286" s="99"/>
      <c r="AV2286" s="99"/>
      <c r="AW2286" s="99"/>
      <c r="AX2286" s="99"/>
      <c r="AY2286" s="99"/>
      <c r="AZ2286" s="99"/>
      <c r="BA2286" s="99"/>
      <c r="BB2286" s="99"/>
      <c r="BC2286" s="99"/>
      <c r="BD2286" s="99"/>
      <c r="BE2286" s="99"/>
      <c r="BF2286" s="99"/>
    </row>
    <row r="2287" spans="28:58" x14ac:dyDescent="0.25">
      <c r="AB2287" s="99"/>
      <c r="AC2287" s="99"/>
      <c r="AD2287" s="99"/>
      <c r="AE2287" s="99"/>
      <c r="AF2287" s="99"/>
      <c r="AG2287" s="99"/>
      <c r="AH2287" s="99"/>
      <c r="AI2287" s="99"/>
      <c r="AJ2287" s="99"/>
      <c r="AK2287" s="99"/>
      <c r="AL2287" s="99"/>
      <c r="AM2287" s="99"/>
      <c r="AN2287" s="99"/>
      <c r="AO2287" s="99"/>
      <c r="AP2287" s="99"/>
      <c r="AQ2287" s="99"/>
      <c r="AR2287" s="99"/>
      <c r="AS2287" s="99"/>
      <c r="AT2287" s="99"/>
      <c r="AU2287" s="99"/>
      <c r="AV2287" s="99"/>
      <c r="AW2287" s="99"/>
      <c r="AX2287" s="99"/>
      <c r="AY2287" s="99"/>
      <c r="AZ2287" s="99"/>
      <c r="BA2287" s="99"/>
      <c r="BB2287" s="99"/>
      <c r="BC2287" s="99"/>
      <c r="BD2287" s="99"/>
      <c r="BE2287" s="99"/>
      <c r="BF2287" s="99"/>
    </row>
    <row r="2288" spans="28:58" x14ac:dyDescent="0.25">
      <c r="AB2288" s="99"/>
      <c r="AC2288" s="99"/>
      <c r="AD2288" s="99"/>
      <c r="AE2288" s="99"/>
      <c r="AF2288" s="99"/>
      <c r="AG2288" s="99"/>
      <c r="AH2288" s="99"/>
      <c r="AI2288" s="99"/>
      <c r="AJ2288" s="99"/>
      <c r="AK2288" s="99"/>
      <c r="AL2288" s="99"/>
      <c r="AM2288" s="99"/>
      <c r="AN2288" s="99"/>
      <c r="AO2288" s="99"/>
      <c r="AP2288" s="99"/>
      <c r="AQ2288" s="99"/>
      <c r="AR2288" s="99"/>
      <c r="AS2288" s="99"/>
      <c r="AT2288" s="99"/>
      <c r="AU2288" s="99"/>
      <c r="AV2288" s="99"/>
      <c r="AW2288" s="99"/>
      <c r="AX2288" s="99"/>
      <c r="AY2288" s="99"/>
      <c r="AZ2288" s="99"/>
      <c r="BA2288" s="99"/>
      <c r="BB2288" s="99"/>
      <c r="BC2288" s="99"/>
      <c r="BD2288" s="99"/>
      <c r="BE2288" s="99"/>
      <c r="BF2288" s="99"/>
    </row>
    <row r="2289" spans="28:58" x14ac:dyDescent="0.25">
      <c r="AB2289" s="99"/>
      <c r="AC2289" s="99"/>
      <c r="AD2289" s="99"/>
      <c r="AE2289" s="99"/>
      <c r="AF2289" s="99"/>
      <c r="AG2289" s="99"/>
      <c r="AH2289" s="99"/>
      <c r="AI2289" s="99"/>
      <c r="AJ2289" s="99"/>
      <c r="AK2289" s="99"/>
      <c r="AL2289" s="99"/>
      <c r="AM2289" s="99"/>
      <c r="AN2289" s="99"/>
      <c r="AO2289" s="99"/>
      <c r="AP2289" s="99"/>
      <c r="AQ2289" s="99"/>
      <c r="AR2289" s="99"/>
      <c r="AS2289" s="99"/>
      <c r="AT2289" s="99"/>
      <c r="AU2289" s="99"/>
      <c r="AV2289" s="99"/>
      <c r="AW2289" s="99"/>
      <c r="AX2289" s="99"/>
      <c r="AY2289" s="99"/>
      <c r="AZ2289" s="99"/>
      <c r="BA2289" s="99"/>
      <c r="BB2289" s="99"/>
      <c r="BC2289" s="99"/>
      <c r="BD2289" s="99"/>
      <c r="BE2289" s="99"/>
      <c r="BF2289" s="99"/>
    </row>
    <row r="2290" spans="28:58" x14ac:dyDescent="0.25">
      <c r="AB2290" s="99"/>
      <c r="AC2290" s="99"/>
      <c r="AD2290" s="99"/>
      <c r="AE2290" s="99"/>
      <c r="AF2290" s="99"/>
      <c r="AG2290" s="99"/>
      <c r="AH2290" s="99"/>
      <c r="AI2290" s="99"/>
      <c r="AJ2290" s="99"/>
      <c r="AK2290" s="99"/>
      <c r="AL2290" s="99"/>
      <c r="AM2290" s="99"/>
      <c r="AN2290" s="99"/>
      <c r="AO2290" s="99"/>
      <c r="AP2290" s="99"/>
      <c r="AQ2290" s="99"/>
      <c r="AR2290" s="99"/>
      <c r="AS2290" s="99"/>
      <c r="AT2290" s="99"/>
      <c r="AU2290" s="99"/>
      <c r="AV2290" s="99"/>
      <c r="AW2290" s="99"/>
      <c r="AX2290" s="99"/>
      <c r="AY2290" s="99"/>
      <c r="AZ2290" s="99"/>
      <c r="BA2290" s="99"/>
      <c r="BB2290" s="99"/>
      <c r="BC2290" s="99"/>
      <c r="BD2290" s="99"/>
      <c r="BE2290" s="99"/>
      <c r="BF2290" s="99"/>
    </row>
    <row r="2291" spans="28:58" x14ac:dyDescent="0.25">
      <c r="AB2291" s="99"/>
      <c r="AC2291" s="99"/>
      <c r="AD2291" s="99"/>
      <c r="AE2291" s="99"/>
      <c r="AF2291" s="99"/>
      <c r="AG2291" s="99"/>
      <c r="AH2291" s="99"/>
      <c r="AI2291" s="99"/>
      <c r="AJ2291" s="99"/>
      <c r="AK2291" s="99"/>
      <c r="AL2291" s="99"/>
      <c r="AM2291" s="99"/>
      <c r="AN2291" s="99"/>
      <c r="AO2291" s="99"/>
      <c r="AP2291" s="99"/>
      <c r="AQ2291" s="99"/>
      <c r="AR2291" s="99"/>
      <c r="AS2291" s="99"/>
      <c r="AT2291" s="99"/>
      <c r="AU2291" s="99"/>
      <c r="AV2291" s="99"/>
      <c r="AW2291" s="99"/>
      <c r="AX2291" s="99"/>
      <c r="AY2291" s="99"/>
      <c r="AZ2291" s="99"/>
      <c r="BA2291" s="99"/>
      <c r="BB2291" s="99"/>
      <c r="BC2291" s="99"/>
      <c r="BD2291" s="99"/>
      <c r="BE2291" s="99"/>
      <c r="BF2291" s="99"/>
    </row>
    <row r="2292" spans="28:58" x14ac:dyDescent="0.25">
      <c r="AB2292" s="99"/>
      <c r="AC2292" s="99"/>
      <c r="AD2292" s="99"/>
      <c r="AE2292" s="99"/>
      <c r="AF2292" s="99"/>
      <c r="AG2292" s="99"/>
      <c r="AH2292" s="99"/>
      <c r="AI2292" s="99"/>
      <c r="AJ2292" s="99"/>
      <c r="AK2292" s="99"/>
      <c r="AL2292" s="99"/>
      <c r="AM2292" s="99"/>
      <c r="AN2292" s="99"/>
      <c r="AO2292" s="99"/>
      <c r="AP2292" s="99"/>
      <c r="AQ2292" s="99"/>
      <c r="AR2292" s="99"/>
      <c r="AS2292" s="99"/>
      <c r="AT2292" s="99"/>
      <c r="AU2292" s="99"/>
      <c r="AV2292" s="99"/>
      <c r="AW2292" s="99"/>
      <c r="AX2292" s="99"/>
      <c r="AY2292" s="99"/>
      <c r="AZ2292" s="99"/>
      <c r="BA2292" s="99"/>
      <c r="BB2292" s="99"/>
      <c r="BC2292" s="99"/>
      <c r="BD2292" s="99"/>
      <c r="BE2292" s="99"/>
      <c r="BF2292" s="99"/>
    </row>
    <row r="2293" spans="28:58" x14ac:dyDescent="0.25">
      <c r="AB2293" s="99"/>
      <c r="AC2293" s="99"/>
      <c r="AD2293" s="99"/>
      <c r="AE2293" s="99"/>
      <c r="AF2293" s="99"/>
      <c r="AG2293" s="99"/>
      <c r="AH2293" s="99"/>
      <c r="AI2293" s="99"/>
      <c r="AJ2293" s="99"/>
      <c r="AK2293" s="99"/>
      <c r="AL2293" s="99"/>
      <c r="AM2293" s="99"/>
      <c r="AN2293" s="99"/>
      <c r="AO2293" s="99"/>
      <c r="AP2293" s="99"/>
      <c r="AQ2293" s="99"/>
      <c r="AR2293" s="99"/>
      <c r="AS2293" s="99"/>
      <c r="AT2293" s="99"/>
      <c r="AU2293" s="99"/>
      <c r="AV2293" s="99"/>
      <c r="AW2293" s="99"/>
      <c r="AX2293" s="99"/>
      <c r="AY2293" s="99"/>
      <c r="AZ2293" s="99"/>
      <c r="BA2293" s="99"/>
      <c r="BB2293" s="99"/>
      <c r="BC2293" s="99"/>
      <c r="BD2293" s="99"/>
      <c r="BE2293" s="99"/>
      <c r="BF2293" s="99"/>
    </row>
    <row r="2294" spans="28:58" x14ac:dyDescent="0.25">
      <c r="AB2294" s="99"/>
      <c r="AC2294" s="99"/>
      <c r="AD2294" s="99"/>
      <c r="AE2294" s="99"/>
      <c r="AF2294" s="99"/>
      <c r="AG2294" s="99"/>
      <c r="AH2294" s="99"/>
      <c r="AI2294" s="99"/>
      <c r="AJ2294" s="99"/>
      <c r="AK2294" s="99"/>
      <c r="AL2294" s="99"/>
      <c r="AM2294" s="99"/>
      <c r="AN2294" s="99"/>
      <c r="AO2294" s="99"/>
      <c r="AP2294" s="99"/>
      <c r="AQ2294" s="99"/>
      <c r="AR2294" s="99"/>
      <c r="AS2294" s="99"/>
      <c r="AT2294" s="99"/>
      <c r="AU2294" s="99"/>
      <c r="AV2294" s="99"/>
      <c r="AW2294" s="99"/>
      <c r="AX2294" s="99"/>
      <c r="AY2294" s="99"/>
      <c r="AZ2294" s="99"/>
      <c r="BA2294" s="99"/>
      <c r="BB2294" s="99"/>
      <c r="BC2294" s="99"/>
      <c r="BD2294" s="99"/>
      <c r="BE2294" s="99"/>
      <c r="BF2294" s="99"/>
    </row>
    <row r="2295" spans="28:58" x14ac:dyDescent="0.25">
      <c r="AB2295" s="99"/>
      <c r="AC2295" s="99"/>
      <c r="AD2295" s="99"/>
      <c r="AE2295" s="99"/>
      <c r="AF2295" s="99"/>
      <c r="AG2295" s="99"/>
      <c r="AH2295" s="99"/>
      <c r="AI2295" s="99"/>
      <c r="AJ2295" s="99"/>
      <c r="AK2295" s="99"/>
      <c r="AL2295" s="99"/>
      <c r="AM2295" s="99"/>
      <c r="AN2295" s="99"/>
      <c r="AO2295" s="99"/>
      <c r="AP2295" s="99"/>
      <c r="AQ2295" s="99"/>
      <c r="AR2295" s="99"/>
      <c r="AS2295" s="99"/>
      <c r="AT2295" s="99"/>
      <c r="AU2295" s="99"/>
      <c r="AV2295" s="99"/>
      <c r="AW2295" s="99"/>
      <c r="AX2295" s="99"/>
      <c r="AY2295" s="99"/>
      <c r="AZ2295" s="99"/>
      <c r="BA2295" s="99"/>
      <c r="BB2295" s="99"/>
      <c r="BC2295" s="99"/>
      <c r="BD2295" s="99"/>
      <c r="BE2295" s="99"/>
      <c r="BF2295" s="99"/>
    </row>
    <row r="2296" spans="28:58" x14ac:dyDescent="0.25">
      <c r="AB2296" s="99"/>
      <c r="AC2296" s="99"/>
      <c r="AD2296" s="99"/>
      <c r="AE2296" s="99"/>
      <c r="AF2296" s="99"/>
      <c r="AG2296" s="99"/>
      <c r="AH2296" s="99"/>
      <c r="AI2296" s="99"/>
      <c r="AJ2296" s="99"/>
      <c r="AK2296" s="99"/>
      <c r="AL2296" s="99"/>
      <c r="AM2296" s="99"/>
      <c r="AN2296" s="99"/>
      <c r="AO2296" s="99"/>
      <c r="AP2296" s="99"/>
      <c r="AQ2296" s="99"/>
      <c r="AR2296" s="99"/>
      <c r="AS2296" s="99"/>
      <c r="AT2296" s="99"/>
      <c r="AU2296" s="99"/>
      <c r="AV2296" s="99"/>
      <c r="AW2296" s="99"/>
      <c r="AX2296" s="99"/>
      <c r="AY2296" s="99"/>
      <c r="AZ2296" s="99"/>
      <c r="BA2296" s="99"/>
      <c r="BB2296" s="99"/>
      <c r="BC2296" s="99"/>
      <c r="BD2296" s="99"/>
      <c r="BE2296" s="99"/>
      <c r="BF2296" s="99"/>
    </row>
    <row r="2297" spans="28:58" x14ac:dyDescent="0.25">
      <c r="AB2297" s="99"/>
      <c r="AC2297" s="99"/>
      <c r="AD2297" s="99"/>
      <c r="AE2297" s="99"/>
      <c r="AF2297" s="99"/>
      <c r="AG2297" s="99"/>
      <c r="AH2297" s="99"/>
      <c r="AI2297" s="99"/>
      <c r="AJ2297" s="99"/>
      <c r="AK2297" s="99"/>
      <c r="AL2297" s="99"/>
      <c r="AM2297" s="99"/>
      <c r="AN2297" s="99"/>
      <c r="AO2297" s="99"/>
      <c r="AP2297" s="99"/>
      <c r="AQ2297" s="99"/>
      <c r="AR2297" s="99"/>
      <c r="AS2297" s="99"/>
      <c r="AT2297" s="99"/>
      <c r="AU2297" s="99"/>
      <c r="AV2297" s="99"/>
      <c r="AW2297" s="99"/>
      <c r="AX2297" s="99"/>
      <c r="AY2297" s="99"/>
      <c r="AZ2297" s="99"/>
      <c r="BA2297" s="99"/>
      <c r="BB2297" s="99"/>
      <c r="BC2297" s="99"/>
      <c r="BD2297" s="99"/>
      <c r="BE2297" s="99"/>
      <c r="BF2297" s="99"/>
    </row>
    <row r="2298" spans="28:58" x14ac:dyDescent="0.25">
      <c r="AB2298" s="99"/>
      <c r="AC2298" s="99"/>
      <c r="AD2298" s="99"/>
      <c r="AE2298" s="99"/>
      <c r="AF2298" s="99"/>
      <c r="AG2298" s="99"/>
      <c r="AH2298" s="99"/>
      <c r="AI2298" s="99"/>
      <c r="AJ2298" s="99"/>
      <c r="AK2298" s="99"/>
      <c r="AL2298" s="99"/>
      <c r="AM2298" s="99"/>
      <c r="AN2298" s="99"/>
      <c r="AO2298" s="99"/>
      <c r="AP2298" s="99"/>
      <c r="AQ2298" s="99"/>
      <c r="AR2298" s="99"/>
      <c r="AS2298" s="99"/>
      <c r="AT2298" s="99"/>
      <c r="AU2298" s="99"/>
      <c r="AV2298" s="99"/>
      <c r="AW2298" s="99"/>
      <c r="AX2298" s="99"/>
      <c r="AY2298" s="99"/>
      <c r="AZ2298" s="99"/>
      <c r="BA2298" s="99"/>
      <c r="BB2298" s="99"/>
      <c r="BC2298" s="99"/>
      <c r="BD2298" s="99"/>
      <c r="BE2298" s="99"/>
      <c r="BF2298" s="99"/>
    </row>
    <row r="2299" spans="28:58" x14ac:dyDescent="0.25">
      <c r="AB2299" s="99"/>
      <c r="AC2299" s="99"/>
      <c r="AD2299" s="99"/>
      <c r="AE2299" s="99"/>
      <c r="AF2299" s="99"/>
      <c r="AG2299" s="99"/>
      <c r="AH2299" s="99"/>
      <c r="AI2299" s="99"/>
      <c r="AJ2299" s="99"/>
      <c r="AK2299" s="99"/>
      <c r="AL2299" s="99"/>
      <c r="AM2299" s="99"/>
      <c r="AN2299" s="99"/>
      <c r="AO2299" s="99"/>
      <c r="AP2299" s="99"/>
      <c r="AQ2299" s="99"/>
      <c r="AR2299" s="99"/>
      <c r="AS2299" s="99"/>
      <c r="AT2299" s="99"/>
      <c r="AU2299" s="99"/>
      <c r="AV2299" s="99"/>
      <c r="AW2299" s="99"/>
      <c r="AX2299" s="99"/>
      <c r="AY2299" s="99"/>
      <c r="AZ2299" s="99"/>
      <c r="BA2299" s="99"/>
      <c r="BB2299" s="99"/>
      <c r="BC2299" s="99"/>
      <c r="BD2299" s="99"/>
      <c r="BE2299" s="99"/>
      <c r="BF2299" s="99"/>
    </row>
    <row r="2300" spans="28:58" x14ac:dyDescent="0.25">
      <c r="AB2300" s="99"/>
      <c r="AC2300" s="99"/>
      <c r="AD2300" s="99"/>
      <c r="AE2300" s="99"/>
      <c r="AF2300" s="99"/>
      <c r="AG2300" s="99"/>
      <c r="AH2300" s="99"/>
      <c r="AI2300" s="99"/>
      <c r="AJ2300" s="99"/>
      <c r="AK2300" s="99"/>
      <c r="AL2300" s="99"/>
      <c r="AM2300" s="99"/>
      <c r="AN2300" s="99"/>
      <c r="AO2300" s="99"/>
      <c r="AP2300" s="99"/>
      <c r="AQ2300" s="99"/>
      <c r="AR2300" s="99"/>
      <c r="AS2300" s="99"/>
      <c r="AT2300" s="99"/>
      <c r="AU2300" s="99"/>
      <c r="AV2300" s="99"/>
      <c r="AW2300" s="99"/>
      <c r="AX2300" s="99"/>
      <c r="AY2300" s="99"/>
      <c r="AZ2300" s="99"/>
      <c r="BA2300" s="99"/>
      <c r="BB2300" s="99"/>
      <c r="BC2300" s="99"/>
      <c r="BD2300" s="99"/>
      <c r="BE2300" s="99"/>
      <c r="BF2300" s="99"/>
    </row>
    <row r="2301" spans="28:58" x14ac:dyDescent="0.25">
      <c r="AB2301" s="99"/>
      <c r="AC2301" s="99"/>
      <c r="AD2301" s="99"/>
      <c r="AE2301" s="99"/>
      <c r="AF2301" s="99"/>
      <c r="AG2301" s="99"/>
      <c r="AH2301" s="99"/>
      <c r="AI2301" s="99"/>
      <c r="AJ2301" s="99"/>
      <c r="AK2301" s="99"/>
      <c r="AL2301" s="99"/>
      <c r="AM2301" s="99"/>
      <c r="AN2301" s="99"/>
      <c r="AO2301" s="99"/>
      <c r="AP2301" s="99"/>
      <c r="AQ2301" s="99"/>
      <c r="AR2301" s="99"/>
      <c r="AS2301" s="99"/>
      <c r="AT2301" s="99"/>
      <c r="AU2301" s="99"/>
      <c r="AV2301" s="99"/>
      <c r="AW2301" s="99"/>
      <c r="AX2301" s="99"/>
      <c r="AY2301" s="99"/>
      <c r="AZ2301" s="99"/>
      <c r="BA2301" s="99"/>
      <c r="BB2301" s="99"/>
      <c r="BC2301" s="99"/>
      <c r="BD2301" s="99"/>
      <c r="BE2301" s="99"/>
      <c r="BF2301" s="99"/>
    </row>
    <row r="2302" spans="28:58" x14ac:dyDescent="0.25">
      <c r="AB2302" s="99"/>
      <c r="AC2302" s="99"/>
      <c r="AD2302" s="99"/>
      <c r="AE2302" s="99"/>
      <c r="AF2302" s="99"/>
      <c r="AG2302" s="99"/>
      <c r="AH2302" s="99"/>
      <c r="AI2302" s="99"/>
      <c r="AJ2302" s="99"/>
      <c r="AK2302" s="99"/>
      <c r="AL2302" s="99"/>
      <c r="AM2302" s="99"/>
      <c r="AN2302" s="99"/>
      <c r="AO2302" s="99"/>
      <c r="AP2302" s="99"/>
      <c r="AQ2302" s="99"/>
      <c r="AR2302" s="99"/>
      <c r="AS2302" s="99"/>
      <c r="AT2302" s="99"/>
      <c r="AU2302" s="99"/>
      <c r="AV2302" s="99"/>
      <c r="AW2302" s="99"/>
      <c r="AX2302" s="99"/>
      <c r="AY2302" s="99"/>
      <c r="AZ2302" s="99"/>
      <c r="BA2302" s="99"/>
      <c r="BB2302" s="99"/>
      <c r="BC2302" s="99"/>
      <c r="BD2302" s="99"/>
      <c r="BE2302" s="99"/>
      <c r="BF2302" s="99"/>
    </row>
    <row r="2303" spans="28:58" x14ac:dyDescent="0.25">
      <c r="AB2303" s="99"/>
      <c r="AC2303" s="99"/>
      <c r="AD2303" s="99"/>
      <c r="AE2303" s="99"/>
      <c r="AF2303" s="99"/>
      <c r="AG2303" s="99"/>
      <c r="AH2303" s="99"/>
      <c r="AI2303" s="99"/>
      <c r="AJ2303" s="99"/>
      <c r="AK2303" s="99"/>
      <c r="AL2303" s="99"/>
      <c r="AM2303" s="99"/>
      <c r="AN2303" s="99"/>
      <c r="AO2303" s="99"/>
      <c r="AP2303" s="99"/>
      <c r="AQ2303" s="99"/>
      <c r="AR2303" s="99"/>
      <c r="AS2303" s="99"/>
      <c r="AT2303" s="99"/>
      <c r="AU2303" s="99"/>
      <c r="AV2303" s="99"/>
      <c r="AW2303" s="99"/>
      <c r="AX2303" s="99"/>
      <c r="AY2303" s="99"/>
      <c r="AZ2303" s="99"/>
      <c r="BA2303" s="99"/>
      <c r="BB2303" s="99"/>
      <c r="BC2303" s="99"/>
      <c r="BD2303" s="99"/>
      <c r="BE2303" s="99"/>
      <c r="BF2303" s="99"/>
    </row>
    <row r="2304" spans="28:58" x14ac:dyDescent="0.25">
      <c r="AB2304" s="99"/>
      <c r="AC2304" s="99"/>
      <c r="AD2304" s="99"/>
      <c r="AE2304" s="99"/>
      <c r="AF2304" s="99"/>
      <c r="AG2304" s="99"/>
      <c r="AH2304" s="99"/>
      <c r="AI2304" s="99"/>
      <c r="AJ2304" s="99"/>
      <c r="AK2304" s="99"/>
      <c r="AL2304" s="99"/>
      <c r="AM2304" s="99"/>
      <c r="AN2304" s="99"/>
      <c r="AO2304" s="99"/>
      <c r="AP2304" s="99"/>
      <c r="AQ2304" s="99"/>
      <c r="AR2304" s="99"/>
      <c r="AS2304" s="99"/>
      <c r="AT2304" s="99"/>
      <c r="AU2304" s="99"/>
      <c r="AV2304" s="99"/>
      <c r="AW2304" s="99"/>
      <c r="AX2304" s="99"/>
      <c r="AY2304" s="99"/>
      <c r="AZ2304" s="99"/>
      <c r="BA2304" s="99"/>
      <c r="BB2304" s="99"/>
      <c r="BC2304" s="99"/>
      <c r="BD2304" s="99"/>
      <c r="BE2304" s="99"/>
      <c r="BF2304" s="99"/>
    </row>
    <row r="2305" spans="28:58" x14ac:dyDescent="0.25">
      <c r="AB2305" s="99"/>
      <c r="AC2305" s="99"/>
      <c r="AD2305" s="99"/>
      <c r="AE2305" s="99"/>
      <c r="AF2305" s="99"/>
      <c r="AG2305" s="99"/>
      <c r="AH2305" s="99"/>
      <c r="AI2305" s="99"/>
      <c r="AJ2305" s="99"/>
      <c r="AK2305" s="99"/>
      <c r="AL2305" s="99"/>
      <c r="AM2305" s="99"/>
      <c r="AN2305" s="99"/>
      <c r="AO2305" s="99"/>
      <c r="AP2305" s="99"/>
      <c r="AQ2305" s="99"/>
      <c r="AR2305" s="99"/>
      <c r="AS2305" s="99"/>
      <c r="AT2305" s="99"/>
      <c r="AU2305" s="99"/>
      <c r="AV2305" s="99"/>
      <c r="AW2305" s="99"/>
      <c r="AX2305" s="99"/>
      <c r="AY2305" s="99"/>
      <c r="AZ2305" s="99"/>
      <c r="BA2305" s="99"/>
      <c r="BB2305" s="99"/>
      <c r="BC2305" s="99"/>
      <c r="BD2305" s="99"/>
      <c r="BE2305" s="99"/>
      <c r="BF2305" s="99"/>
    </row>
    <row r="2306" spans="28:58" x14ac:dyDescent="0.25">
      <c r="AB2306" s="99"/>
      <c r="AC2306" s="99"/>
      <c r="AD2306" s="99"/>
      <c r="AE2306" s="99"/>
      <c r="AF2306" s="99"/>
      <c r="AG2306" s="99"/>
      <c r="AH2306" s="99"/>
      <c r="AI2306" s="99"/>
      <c r="AJ2306" s="99"/>
      <c r="AK2306" s="99"/>
      <c r="AL2306" s="99"/>
      <c r="AM2306" s="99"/>
      <c r="AN2306" s="99"/>
      <c r="AO2306" s="99"/>
      <c r="AP2306" s="99"/>
      <c r="AQ2306" s="99"/>
      <c r="AR2306" s="99"/>
      <c r="AS2306" s="99"/>
      <c r="AT2306" s="99"/>
      <c r="AU2306" s="99"/>
      <c r="AV2306" s="99"/>
      <c r="AW2306" s="99"/>
      <c r="AX2306" s="99"/>
      <c r="AY2306" s="99"/>
      <c r="AZ2306" s="99"/>
      <c r="BA2306" s="99"/>
      <c r="BB2306" s="99"/>
      <c r="BC2306" s="99"/>
      <c r="BD2306" s="99"/>
      <c r="BE2306" s="99"/>
      <c r="BF2306" s="99"/>
    </row>
    <row r="2307" spans="28:58" x14ac:dyDescent="0.25">
      <c r="AB2307" s="99"/>
      <c r="AC2307" s="99"/>
      <c r="AD2307" s="99"/>
      <c r="AE2307" s="99"/>
      <c r="AF2307" s="99"/>
      <c r="AG2307" s="99"/>
      <c r="AH2307" s="99"/>
      <c r="AI2307" s="99"/>
      <c r="AJ2307" s="99"/>
      <c r="AK2307" s="99"/>
      <c r="AL2307" s="99"/>
      <c r="AM2307" s="99"/>
      <c r="AN2307" s="99"/>
      <c r="AO2307" s="99"/>
      <c r="AP2307" s="99"/>
      <c r="AQ2307" s="99"/>
      <c r="AR2307" s="99"/>
      <c r="AS2307" s="99"/>
      <c r="AT2307" s="99"/>
      <c r="AU2307" s="99"/>
      <c r="AV2307" s="99"/>
      <c r="AW2307" s="99"/>
      <c r="AX2307" s="99"/>
      <c r="AY2307" s="99"/>
      <c r="AZ2307" s="99"/>
      <c r="BA2307" s="99"/>
      <c r="BB2307" s="99"/>
      <c r="BC2307" s="99"/>
      <c r="BD2307" s="99"/>
      <c r="BE2307" s="99"/>
      <c r="BF2307" s="99"/>
    </row>
    <row r="2308" spans="28:58" x14ac:dyDescent="0.25">
      <c r="AB2308" s="99"/>
      <c r="AC2308" s="99"/>
      <c r="AD2308" s="99"/>
      <c r="AE2308" s="99"/>
      <c r="AF2308" s="99"/>
      <c r="AG2308" s="99"/>
      <c r="AH2308" s="99"/>
      <c r="AI2308" s="99"/>
      <c r="AJ2308" s="99"/>
      <c r="AK2308" s="99"/>
      <c r="AL2308" s="99"/>
      <c r="AM2308" s="99"/>
      <c r="AN2308" s="99"/>
      <c r="AO2308" s="99"/>
      <c r="AP2308" s="99"/>
      <c r="AQ2308" s="99"/>
      <c r="AR2308" s="99"/>
      <c r="AS2308" s="99"/>
      <c r="AT2308" s="99"/>
      <c r="AU2308" s="99"/>
      <c r="AV2308" s="99"/>
      <c r="AW2308" s="99"/>
      <c r="AX2308" s="99"/>
      <c r="AY2308" s="99"/>
      <c r="AZ2308" s="99"/>
      <c r="BA2308" s="99"/>
      <c r="BB2308" s="99"/>
      <c r="BC2308" s="99"/>
      <c r="BD2308" s="99"/>
      <c r="BE2308" s="99"/>
      <c r="BF2308" s="99"/>
    </row>
    <row r="2309" spans="28:58" x14ac:dyDescent="0.25">
      <c r="AB2309" s="99"/>
      <c r="AC2309" s="99"/>
      <c r="AD2309" s="99"/>
      <c r="AE2309" s="99"/>
      <c r="AF2309" s="99"/>
      <c r="AG2309" s="99"/>
      <c r="AH2309" s="99"/>
      <c r="AI2309" s="99"/>
      <c r="AJ2309" s="99"/>
      <c r="AK2309" s="99"/>
      <c r="AL2309" s="99"/>
      <c r="AM2309" s="99"/>
      <c r="AN2309" s="99"/>
      <c r="AO2309" s="99"/>
      <c r="AP2309" s="99"/>
      <c r="AQ2309" s="99"/>
      <c r="AR2309" s="99"/>
      <c r="AS2309" s="99"/>
      <c r="AT2309" s="99"/>
      <c r="AU2309" s="99"/>
      <c r="AV2309" s="99"/>
      <c r="AW2309" s="99"/>
      <c r="AX2309" s="99"/>
      <c r="AY2309" s="99"/>
      <c r="AZ2309" s="99"/>
      <c r="BA2309" s="99"/>
      <c r="BB2309" s="99"/>
      <c r="BC2309" s="99"/>
      <c r="BD2309" s="99"/>
      <c r="BE2309" s="99"/>
      <c r="BF2309" s="99"/>
    </row>
    <row r="2310" spans="28:58" x14ac:dyDescent="0.25">
      <c r="AB2310" s="99"/>
      <c r="AC2310" s="99"/>
      <c r="AD2310" s="99"/>
      <c r="AE2310" s="99"/>
      <c r="AF2310" s="99"/>
      <c r="AG2310" s="99"/>
      <c r="AH2310" s="99"/>
      <c r="AI2310" s="99"/>
      <c r="AJ2310" s="99"/>
      <c r="AK2310" s="99"/>
      <c r="AL2310" s="99"/>
      <c r="AM2310" s="99"/>
      <c r="AN2310" s="99"/>
      <c r="AO2310" s="99"/>
      <c r="AP2310" s="99"/>
      <c r="AQ2310" s="99"/>
      <c r="AR2310" s="99"/>
      <c r="AS2310" s="99"/>
      <c r="AT2310" s="99"/>
      <c r="AU2310" s="99"/>
      <c r="AV2310" s="99"/>
      <c r="AW2310" s="99"/>
      <c r="AX2310" s="99"/>
      <c r="AY2310" s="99"/>
      <c r="AZ2310" s="99"/>
      <c r="BA2310" s="99"/>
      <c r="BB2310" s="99"/>
      <c r="BC2310" s="99"/>
      <c r="BD2310" s="99"/>
      <c r="BE2310" s="99"/>
      <c r="BF2310" s="99"/>
    </row>
    <row r="2311" spans="28:58" x14ac:dyDescent="0.25">
      <c r="AB2311" s="99"/>
      <c r="AC2311" s="99"/>
      <c r="AD2311" s="99"/>
      <c r="AE2311" s="99"/>
      <c r="AF2311" s="99"/>
      <c r="AG2311" s="99"/>
      <c r="AH2311" s="99"/>
      <c r="AI2311" s="99"/>
      <c r="AJ2311" s="99"/>
      <c r="AK2311" s="99"/>
      <c r="AL2311" s="99"/>
      <c r="AM2311" s="99"/>
      <c r="AN2311" s="99"/>
      <c r="AO2311" s="99"/>
      <c r="AP2311" s="99"/>
      <c r="AQ2311" s="99"/>
      <c r="AR2311" s="99"/>
      <c r="AS2311" s="99"/>
      <c r="AT2311" s="99"/>
      <c r="AU2311" s="99"/>
      <c r="AV2311" s="99"/>
      <c r="AW2311" s="99"/>
      <c r="AX2311" s="99"/>
      <c r="AY2311" s="99"/>
      <c r="AZ2311" s="99"/>
      <c r="BA2311" s="99"/>
      <c r="BB2311" s="99"/>
      <c r="BC2311" s="99"/>
      <c r="BD2311" s="99"/>
      <c r="BE2311" s="99"/>
      <c r="BF2311" s="99"/>
    </row>
    <row r="2312" spans="28:58" x14ac:dyDescent="0.25">
      <c r="AB2312" s="99"/>
      <c r="AC2312" s="99"/>
      <c r="AD2312" s="99"/>
      <c r="AE2312" s="99"/>
      <c r="AF2312" s="99"/>
      <c r="AG2312" s="99"/>
      <c r="AH2312" s="99"/>
      <c r="AI2312" s="99"/>
      <c r="AJ2312" s="99"/>
      <c r="AK2312" s="99"/>
      <c r="AL2312" s="99"/>
      <c r="AM2312" s="99"/>
      <c r="AN2312" s="99"/>
      <c r="AO2312" s="99"/>
      <c r="AP2312" s="99"/>
      <c r="AQ2312" s="99"/>
      <c r="AR2312" s="99"/>
      <c r="AS2312" s="99"/>
      <c r="AT2312" s="99"/>
      <c r="AU2312" s="99"/>
      <c r="AV2312" s="99"/>
      <c r="AW2312" s="99"/>
      <c r="AX2312" s="99"/>
      <c r="AY2312" s="99"/>
      <c r="AZ2312" s="99"/>
      <c r="BA2312" s="99"/>
      <c r="BB2312" s="99"/>
      <c r="BC2312" s="99"/>
      <c r="BD2312" s="99"/>
      <c r="BE2312" s="99"/>
      <c r="BF2312" s="99"/>
    </row>
    <row r="2313" spans="28:58" x14ac:dyDescent="0.25">
      <c r="AB2313" s="99"/>
      <c r="AC2313" s="99"/>
      <c r="AD2313" s="99"/>
      <c r="AE2313" s="99"/>
      <c r="AF2313" s="99"/>
      <c r="AG2313" s="99"/>
      <c r="AH2313" s="99"/>
      <c r="AI2313" s="99"/>
      <c r="AJ2313" s="99"/>
      <c r="AK2313" s="99"/>
      <c r="AL2313" s="99"/>
      <c r="AM2313" s="99"/>
      <c r="AN2313" s="99"/>
      <c r="AO2313" s="99"/>
      <c r="AP2313" s="99"/>
      <c r="AQ2313" s="99"/>
      <c r="AR2313" s="99"/>
      <c r="AS2313" s="99"/>
      <c r="AT2313" s="99"/>
      <c r="AU2313" s="99"/>
      <c r="AV2313" s="99"/>
      <c r="AW2313" s="99"/>
      <c r="AX2313" s="99"/>
      <c r="AY2313" s="99"/>
      <c r="AZ2313" s="99"/>
      <c r="BA2313" s="99"/>
      <c r="BB2313" s="99"/>
      <c r="BC2313" s="99"/>
      <c r="BD2313" s="99"/>
      <c r="BE2313" s="99"/>
      <c r="BF2313" s="99"/>
    </row>
    <row r="2314" spans="28:58" x14ac:dyDescent="0.25">
      <c r="AB2314" s="99"/>
      <c r="AC2314" s="99"/>
      <c r="AD2314" s="99"/>
      <c r="AE2314" s="99"/>
      <c r="AF2314" s="99"/>
      <c r="AG2314" s="99"/>
      <c r="AH2314" s="99"/>
      <c r="AI2314" s="99"/>
      <c r="AJ2314" s="99"/>
      <c r="AK2314" s="99"/>
      <c r="AL2314" s="99"/>
      <c r="AM2314" s="99"/>
      <c r="AN2314" s="99"/>
      <c r="AO2314" s="99"/>
      <c r="AP2314" s="99"/>
      <c r="AQ2314" s="99"/>
      <c r="AR2314" s="99"/>
      <c r="AS2314" s="99"/>
      <c r="AT2314" s="99"/>
      <c r="AU2314" s="99"/>
      <c r="AV2314" s="99"/>
      <c r="AW2314" s="99"/>
      <c r="AX2314" s="99"/>
      <c r="AY2314" s="99"/>
      <c r="AZ2314" s="99"/>
      <c r="BA2314" s="99"/>
      <c r="BB2314" s="99"/>
      <c r="BC2314" s="99"/>
      <c r="BD2314" s="99"/>
      <c r="BE2314" s="99"/>
      <c r="BF2314" s="99"/>
    </row>
    <row r="2315" spans="28:58" x14ac:dyDescent="0.25">
      <c r="AB2315" s="99"/>
      <c r="AC2315" s="99"/>
      <c r="AD2315" s="99"/>
      <c r="AE2315" s="99"/>
      <c r="AF2315" s="99"/>
      <c r="AG2315" s="99"/>
      <c r="AH2315" s="99"/>
      <c r="AI2315" s="99"/>
      <c r="AJ2315" s="99"/>
      <c r="AK2315" s="99"/>
      <c r="AL2315" s="99"/>
      <c r="AM2315" s="99"/>
      <c r="AN2315" s="99"/>
      <c r="AO2315" s="99"/>
      <c r="AP2315" s="99"/>
      <c r="AQ2315" s="99"/>
      <c r="AR2315" s="99"/>
      <c r="AS2315" s="99"/>
      <c r="AT2315" s="99"/>
      <c r="AU2315" s="99"/>
      <c r="AV2315" s="99"/>
      <c r="AW2315" s="99"/>
      <c r="AX2315" s="99"/>
      <c r="AY2315" s="99"/>
      <c r="AZ2315" s="99"/>
      <c r="BA2315" s="99"/>
      <c r="BB2315" s="99"/>
      <c r="BC2315" s="99"/>
      <c r="BD2315" s="99"/>
      <c r="BE2315" s="99"/>
      <c r="BF2315" s="99"/>
    </row>
    <row r="2316" spans="28:58" x14ac:dyDescent="0.25">
      <c r="AB2316" s="99"/>
      <c r="AC2316" s="99"/>
      <c r="AD2316" s="99"/>
      <c r="AE2316" s="99"/>
      <c r="AF2316" s="99"/>
      <c r="AG2316" s="99"/>
      <c r="AH2316" s="99"/>
      <c r="AI2316" s="99"/>
      <c r="AJ2316" s="99"/>
      <c r="AK2316" s="99"/>
      <c r="AL2316" s="99"/>
      <c r="AM2316" s="99"/>
      <c r="AN2316" s="99"/>
      <c r="AO2316" s="99"/>
      <c r="AP2316" s="99"/>
      <c r="AQ2316" s="99"/>
      <c r="AR2316" s="99"/>
      <c r="AS2316" s="99"/>
      <c r="AT2316" s="99"/>
      <c r="AU2316" s="99"/>
      <c r="AV2316" s="99"/>
      <c r="AW2316" s="99"/>
      <c r="AX2316" s="99"/>
      <c r="AY2316" s="99"/>
      <c r="AZ2316" s="99"/>
      <c r="BA2316" s="99"/>
      <c r="BB2316" s="99"/>
      <c r="BC2316" s="99"/>
      <c r="BD2316" s="99"/>
      <c r="BE2316" s="99"/>
      <c r="BF2316" s="99"/>
    </row>
    <row r="2317" spans="28:58" x14ac:dyDescent="0.25">
      <c r="AB2317" s="99"/>
      <c r="AC2317" s="99"/>
      <c r="AD2317" s="99"/>
      <c r="AE2317" s="99"/>
      <c r="AF2317" s="99"/>
      <c r="AG2317" s="99"/>
      <c r="AH2317" s="99"/>
      <c r="AI2317" s="99"/>
      <c r="AJ2317" s="99"/>
      <c r="AK2317" s="99"/>
      <c r="AL2317" s="99"/>
      <c r="AM2317" s="99"/>
      <c r="AN2317" s="99"/>
      <c r="AO2317" s="99"/>
      <c r="AP2317" s="99"/>
      <c r="AQ2317" s="99"/>
      <c r="AR2317" s="99"/>
      <c r="AS2317" s="99"/>
      <c r="AT2317" s="99"/>
      <c r="AU2317" s="99"/>
      <c r="AV2317" s="99"/>
      <c r="AW2317" s="99"/>
      <c r="AX2317" s="99"/>
      <c r="AY2317" s="99"/>
      <c r="AZ2317" s="99"/>
      <c r="BA2317" s="99"/>
      <c r="BB2317" s="99"/>
      <c r="BC2317" s="99"/>
      <c r="BD2317" s="99"/>
      <c r="BE2317" s="99"/>
      <c r="BF2317" s="99"/>
    </row>
    <row r="2318" spans="28:58" x14ac:dyDescent="0.25">
      <c r="AB2318" s="99"/>
      <c r="AC2318" s="99"/>
      <c r="AD2318" s="99"/>
      <c r="AE2318" s="99"/>
      <c r="AF2318" s="99"/>
      <c r="AG2318" s="99"/>
      <c r="AH2318" s="99"/>
      <c r="AI2318" s="99"/>
      <c r="AJ2318" s="99"/>
      <c r="AK2318" s="99"/>
      <c r="AL2318" s="99"/>
      <c r="AM2318" s="99"/>
      <c r="AN2318" s="99"/>
      <c r="AO2318" s="99"/>
      <c r="AP2318" s="99"/>
      <c r="AQ2318" s="99"/>
      <c r="AR2318" s="99"/>
      <c r="AS2318" s="99"/>
      <c r="AT2318" s="99"/>
      <c r="AU2318" s="99"/>
      <c r="AV2318" s="99"/>
      <c r="AW2318" s="99"/>
      <c r="AX2318" s="99"/>
      <c r="AY2318" s="99"/>
      <c r="AZ2318" s="99"/>
      <c r="BA2318" s="99"/>
      <c r="BB2318" s="99"/>
      <c r="BC2318" s="99"/>
      <c r="BD2318" s="99"/>
      <c r="BE2318" s="99"/>
      <c r="BF2318" s="99"/>
    </row>
    <row r="2319" spans="28:58" x14ac:dyDescent="0.25">
      <c r="AB2319" s="99"/>
      <c r="AC2319" s="99"/>
      <c r="AD2319" s="99"/>
      <c r="AE2319" s="99"/>
      <c r="AF2319" s="99"/>
      <c r="AG2319" s="99"/>
      <c r="AH2319" s="99"/>
      <c r="AI2319" s="99"/>
      <c r="AJ2319" s="99"/>
      <c r="AK2319" s="99"/>
      <c r="AL2319" s="99"/>
      <c r="AM2319" s="99"/>
      <c r="AN2319" s="99"/>
      <c r="AO2319" s="99"/>
      <c r="AP2319" s="99"/>
      <c r="AQ2319" s="99"/>
      <c r="AR2319" s="99"/>
      <c r="AS2319" s="99"/>
      <c r="AT2319" s="99"/>
      <c r="AU2319" s="99"/>
      <c r="AV2319" s="99"/>
      <c r="AW2319" s="99"/>
      <c r="AX2319" s="99"/>
      <c r="AY2319" s="99"/>
      <c r="AZ2319" s="99"/>
      <c r="BA2319" s="99"/>
      <c r="BB2319" s="99"/>
      <c r="BC2319" s="99"/>
      <c r="BD2319" s="99"/>
      <c r="BE2319" s="99"/>
      <c r="BF2319" s="99"/>
    </row>
    <row r="2320" spans="28:58" x14ac:dyDescent="0.25">
      <c r="AB2320" s="99"/>
      <c r="AC2320" s="99"/>
      <c r="AD2320" s="99"/>
      <c r="AE2320" s="99"/>
      <c r="AF2320" s="99"/>
      <c r="AG2320" s="99"/>
      <c r="AH2320" s="99"/>
      <c r="AI2320" s="99"/>
      <c r="AJ2320" s="99"/>
      <c r="AK2320" s="99"/>
      <c r="AL2320" s="99"/>
      <c r="AM2320" s="99"/>
      <c r="AN2320" s="99"/>
      <c r="AO2320" s="99"/>
      <c r="AP2320" s="99"/>
      <c r="AQ2320" s="99"/>
      <c r="AR2320" s="99"/>
      <c r="AS2320" s="99"/>
      <c r="AT2320" s="99"/>
      <c r="AU2320" s="99"/>
      <c r="AV2320" s="99"/>
      <c r="AW2320" s="99"/>
      <c r="AX2320" s="99"/>
      <c r="AY2320" s="99"/>
      <c r="AZ2320" s="99"/>
      <c r="BA2320" s="99"/>
      <c r="BB2320" s="99"/>
      <c r="BC2320" s="99"/>
      <c r="BD2320" s="99"/>
      <c r="BE2320" s="99"/>
      <c r="BF2320" s="99"/>
    </row>
    <row r="2321" spans="28:58" x14ac:dyDescent="0.25">
      <c r="AB2321" s="99"/>
      <c r="AC2321" s="99"/>
      <c r="AD2321" s="99"/>
      <c r="AE2321" s="99"/>
      <c r="AF2321" s="99"/>
      <c r="AG2321" s="99"/>
      <c r="AH2321" s="99"/>
      <c r="AI2321" s="99"/>
      <c r="AJ2321" s="99"/>
      <c r="AK2321" s="99"/>
      <c r="AL2321" s="99"/>
      <c r="AM2321" s="99"/>
      <c r="AN2321" s="99"/>
      <c r="AO2321" s="99"/>
      <c r="AP2321" s="99"/>
      <c r="AQ2321" s="99"/>
      <c r="AR2321" s="99"/>
      <c r="AS2321" s="99"/>
      <c r="AT2321" s="99"/>
      <c r="AU2321" s="99"/>
      <c r="AV2321" s="99"/>
      <c r="AW2321" s="99"/>
      <c r="AX2321" s="99"/>
      <c r="AY2321" s="99"/>
      <c r="AZ2321" s="99"/>
      <c r="BA2321" s="99"/>
      <c r="BB2321" s="99"/>
      <c r="BC2321" s="99"/>
      <c r="BD2321" s="99"/>
      <c r="BE2321" s="99"/>
      <c r="BF2321" s="99"/>
    </row>
    <row r="2322" spans="28:58" x14ac:dyDescent="0.25">
      <c r="AB2322" s="99"/>
      <c r="AC2322" s="99"/>
      <c r="AD2322" s="99"/>
      <c r="AE2322" s="99"/>
      <c r="AF2322" s="99"/>
      <c r="AG2322" s="99"/>
      <c r="AH2322" s="99"/>
      <c r="AI2322" s="99"/>
      <c r="AJ2322" s="99"/>
      <c r="AK2322" s="99"/>
      <c r="AL2322" s="99"/>
      <c r="AM2322" s="99"/>
      <c r="AN2322" s="99"/>
      <c r="AO2322" s="99"/>
      <c r="AP2322" s="99"/>
      <c r="AQ2322" s="99"/>
      <c r="AR2322" s="99"/>
      <c r="AS2322" s="99"/>
      <c r="AT2322" s="99"/>
      <c r="AU2322" s="99"/>
      <c r="AV2322" s="99"/>
      <c r="AW2322" s="99"/>
      <c r="AX2322" s="99"/>
      <c r="AY2322" s="99"/>
      <c r="AZ2322" s="99"/>
      <c r="BA2322" s="99"/>
      <c r="BB2322" s="99"/>
      <c r="BC2322" s="99"/>
      <c r="BD2322" s="99"/>
      <c r="BE2322" s="99"/>
      <c r="BF2322" s="99"/>
    </row>
    <row r="2323" spans="28:58" x14ac:dyDescent="0.25">
      <c r="AB2323" s="99"/>
      <c r="AC2323" s="99"/>
      <c r="AD2323" s="99"/>
      <c r="AE2323" s="99"/>
      <c r="AF2323" s="99"/>
      <c r="AG2323" s="99"/>
      <c r="AH2323" s="99"/>
      <c r="AI2323" s="99"/>
      <c r="AJ2323" s="99"/>
      <c r="AK2323" s="99"/>
      <c r="AL2323" s="99"/>
      <c r="AM2323" s="99"/>
      <c r="AN2323" s="99"/>
      <c r="AO2323" s="99"/>
      <c r="AP2323" s="99"/>
      <c r="AQ2323" s="99"/>
      <c r="AR2323" s="99"/>
      <c r="AS2323" s="99"/>
      <c r="AT2323" s="99"/>
      <c r="AU2323" s="99"/>
      <c r="AV2323" s="99"/>
      <c r="AW2323" s="99"/>
      <c r="AX2323" s="99"/>
      <c r="AY2323" s="99"/>
      <c r="AZ2323" s="99"/>
      <c r="BA2323" s="99"/>
      <c r="BB2323" s="99"/>
      <c r="BC2323" s="99"/>
      <c r="BD2323" s="99"/>
      <c r="BE2323" s="99"/>
      <c r="BF2323" s="99"/>
    </row>
    <row r="2324" spans="28:58" x14ac:dyDescent="0.25">
      <c r="AB2324" s="99"/>
      <c r="AC2324" s="99"/>
      <c r="AD2324" s="99"/>
      <c r="AE2324" s="99"/>
      <c r="AF2324" s="99"/>
      <c r="AG2324" s="99"/>
      <c r="AH2324" s="99"/>
      <c r="AI2324" s="99"/>
      <c r="AJ2324" s="99"/>
      <c r="AK2324" s="99"/>
      <c r="AL2324" s="99"/>
      <c r="AM2324" s="99"/>
      <c r="AN2324" s="99"/>
      <c r="AO2324" s="99"/>
      <c r="AP2324" s="99"/>
      <c r="AQ2324" s="99"/>
      <c r="AR2324" s="99"/>
      <c r="AS2324" s="99"/>
      <c r="AT2324" s="99"/>
      <c r="AU2324" s="99"/>
      <c r="AV2324" s="99"/>
      <c r="AW2324" s="99"/>
      <c r="AX2324" s="99"/>
      <c r="AY2324" s="99"/>
      <c r="AZ2324" s="99"/>
      <c r="BA2324" s="99"/>
      <c r="BB2324" s="99"/>
      <c r="BC2324" s="99"/>
      <c r="BD2324" s="99"/>
      <c r="BE2324" s="99"/>
      <c r="BF2324" s="99"/>
    </row>
    <row r="2325" spans="28:58" x14ac:dyDescent="0.25">
      <c r="AB2325" s="99"/>
      <c r="AC2325" s="99"/>
      <c r="AD2325" s="99"/>
      <c r="AE2325" s="99"/>
      <c r="AF2325" s="99"/>
      <c r="AG2325" s="99"/>
      <c r="AH2325" s="99"/>
      <c r="AI2325" s="99"/>
      <c r="AJ2325" s="99"/>
      <c r="AK2325" s="99"/>
      <c r="AL2325" s="99"/>
      <c r="AM2325" s="99"/>
      <c r="AN2325" s="99"/>
      <c r="AO2325" s="99"/>
      <c r="AP2325" s="99"/>
      <c r="AQ2325" s="99"/>
      <c r="AR2325" s="99"/>
      <c r="AS2325" s="99"/>
      <c r="AT2325" s="99"/>
      <c r="AU2325" s="99"/>
      <c r="AV2325" s="99"/>
      <c r="AW2325" s="99"/>
      <c r="AX2325" s="99"/>
      <c r="AY2325" s="99"/>
      <c r="AZ2325" s="99"/>
      <c r="BA2325" s="99"/>
      <c r="BB2325" s="99"/>
      <c r="BC2325" s="99"/>
      <c r="BD2325" s="99"/>
      <c r="BE2325" s="99"/>
      <c r="BF2325" s="99"/>
    </row>
    <row r="2326" spans="28:58" x14ac:dyDescent="0.25">
      <c r="AB2326" s="99"/>
      <c r="AC2326" s="99"/>
      <c r="AD2326" s="99"/>
      <c r="AE2326" s="99"/>
      <c r="AF2326" s="99"/>
      <c r="AG2326" s="99"/>
      <c r="AH2326" s="99"/>
      <c r="AI2326" s="99"/>
      <c r="AJ2326" s="99"/>
      <c r="AK2326" s="99"/>
      <c r="AL2326" s="99"/>
      <c r="AM2326" s="99"/>
      <c r="AN2326" s="99"/>
      <c r="AO2326" s="99"/>
      <c r="AP2326" s="99"/>
      <c r="AQ2326" s="99"/>
      <c r="AR2326" s="99"/>
      <c r="AS2326" s="99"/>
      <c r="AT2326" s="99"/>
      <c r="AU2326" s="99"/>
      <c r="AV2326" s="99"/>
      <c r="AW2326" s="99"/>
      <c r="AX2326" s="99"/>
      <c r="AY2326" s="99"/>
      <c r="AZ2326" s="99"/>
      <c r="BA2326" s="99"/>
      <c r="BB2326" s="99"/>
      <c r="BC2326" s="99"/>
      <c r="BD2326" s="99"/>
      <c r="BE2326" s="99"/>
      <c r="BF2326" s="99"/>
    </row>
    <row r="2327" spans="28:58" x14ac:dyDescent="0.25">
      <c r="AB2327" s="99"/>
      <c r="AC2327" s="99"/>
      <c r="AD2327" s="99"/>
      <c r="AE2327" s="99"/>
      <c r="AF2327" s="99"/>
      <c r="AG2327" s="99"/>
      <c r="AH2327" s="99"/>
      <c r="AI2327" s="99"/>
      <c r="AJ2327" s="99"/>
      <c r="AK2327" s="99"/>
      <c r="AL2327" s="99"/>
      <c r="AM2327" s="99"/>
      <c r="AN2327" s="99"/>
      <c r="AO2327" s="99"/>
      <c r="AP2327" s="99"/>
      <c r="AQ2327" s="99"/>
      <c r="AR2327" s="99"/>
      <c r="AS2327" s="99"/>
      <c r="AT2327" s="99"/>
      <c r="AU2327" s="99"/>
      <c r="AV2327" s="99"/>
      <c r="AW2327" s="99"/>
      <c r="AX2327" s="99"/>
      <c r="AY2327" s="99"/>
      <c r="AZ2327" s="99"/>
      <c r="BA2327" s="99"/>
      <c r="BB2327" s="99"/>
      <c r="BC2327" s="99"/>
      <c r="BD2327" s="99"/>
      <c r="BE2327" s="99"/>
      <c r="BF2327" s="99"/>
    </row>
    <row r="2328" spans="28:58" x14ac:dyDescent="0.25">
      <c r="AB2328" s="99"/>
      <c r="AC2328" s="99"/>
      <c r="AD2328" s="99"/>
      <c r="AE2328" s="99"/>
      <c r="AF2328" s="99"/>
      <c r="AG2328" s="99"/>
      <c r="AH2328" s="99"/>
      <c r="AI2328" s="99"/>
      <c r="AJ2328" s="99"/>
      <c r="AK2328" s="99"/>
      <c r="AL2328" s="99"/>
      <c r="AM2328" s="99"/>
      <c r="AN2328" s="99"/>
      <c r="AO2328" s="99"/>
      <c r="AP2328" s="99"/>
      <c r="AQ2328" s="99"/>
      <c r="AR2328" s="99"/>
      <c r="AS2328" s="99"/>
      <c r="AT2328" s="99"/>
      <c r="AU2328" s="99"/>
      <c r="AV2328" s="99"/>
      <c r="AW2328" s="99"/>
      <c r="AX2328" s="99"/>
      <c r="AY2328" s="99"/>
      <c r="AZ2328" s="99"/>
      <c r="BA2328" s="99"/>
      <c r="BB2328" s="99"/>
      <c r="BC2328" s="99"/>
      <c r="BD2328" s="99"/>
      <c r="BE2328" s="99"/>
      <c r="BF2328" s="99"/>
    </row>
    <row r="2329" spans="28:58" x14ac:dyDescent="0.25">
      <c r="AB2329" s="99"/>
      <c r="AC2329" s="99"/>
      <c r="AD2329" s="99"/>
      <c r="AE2329" s="99"/>
      <c r="AF2329" s="99"/>
      <c r="AG2329" s="99"/>
      <c r="AH2329" s="99"/>
      <c r="AI2329" s="99"/>
      <c r="AJ2329" s="99"/>
      <c r="AK2329" s="99"/>
      <c r="AL2329" s="99"/>
      <c r="AM2329" s="99"/>
      <c r="AN2329" s="99"/>
      <c r="AO2329" s="99"/>
      <c r="AP2329" s="99"/>
      <c r="AQ2329" s="99"/>
      <c r="AR2329" s="99"/>
      <c r="AS2329" s="99"/>
      <c r="AT2329" s="99"/>
      <c r="AU2329" s="99"/>
      <c r="AV2329" s="99"/>
      <c r="AW2329" s="99"/>
      <c r="AX2329" s="99"/>
      <c r="AY2329" s="99"/>
      <c r="AZ2329" s="99"/>
      <c r="BA2329" s="99"/>
      <c r="BB2329" s="99"/>
      <c r="BC2329" s="99"/>
      <c r="BD2329" s="99"/>
      <c r="BE2329" s="99"/>
      <c r="BF2329" s="99"/>
    </row>
    <row r="2330" spans="28:58" x14ac:dyDescent="0.25">
      <c r="AB2330" s="99"/>
      <c r="AC2330" s="99"/>
      <c r="AD2330" s="99"/>
      <c r="AE2330" s="99"/>
      <c r="AF2330" s="99"/>
      <c r="AG2330" s="99"/>
      <c r="AH2330" s="99"/>
      <c r="AI2330" s="99"/>
      <c r="AJ2330" s="99"/>
      <c r="AK2330" s="99"/>
      <c r="AL2330" s="99"/>
      <c r="AM2330" s="99"/>
      <c r="AN2330" s="99"/>
      <c r="AO2330" s="99"/>
      <c r="AP2330" s="99"/>
      <c r="AQ2330" s="99"/>
      <c r="AR2330" s="99"/>
      <c r="AS2330" s="99"/>
      <c r="AT2330" s="99"/>
      <c r="AU2330" s="99"/>
      <c r="AV2330" s="99"/>
      <c r="AW2330" s="99"/>
      <c r="AX2330" s="99"/>
      <c r="AY2330" s="99"/>
      <c r="AZ2330" s="99"/>
      <c r="BA2330" s="99"/>
      <c r="BB2330" s="99"/>
      <c r="BC2330" s="99"/>
      <c r="BD2330" s="99"/>
      <c r="BE2330" s="99"/>
      <c r="BF2330" s="99"/>
    </row>
    <row r="2331" spans="28:58" x14ac:dyDescent="0.25">
      <c r="AB2331" s="99"/>
      <c r="AC2331" s="99"/>
      <c r="AD2331" s="99"/>
      <c r="AE2331" s="99"/>
      <c r="AF2331" s="99"/>
      <c r="AG2331" s="99"/>
      <c r="AH2331" s="99"/>
      <c r="AI2331" s="99"/>
      <c r="AJ2331" s="99"/>
      <c r="AK2331" s="99"/>
      <c r="AL2331" s="99"/>
      <c r="AM2331" s="99"/>
      <c r="AN2331" s="99"/>
      <c r="AO2331" s="99"/>
      <c r="AP2331" s="99"/>
      <c r="AQ2331" s="99"/>
      <c r="AR2331" s="99"/>
      <c r="AS2331" s="99"/>
      <c r="AT2331" s="99"/>
      <c r="AU2331" s="99"/>
      <c r="AV2331" s="99"/>
      <c r="AW2331" s="99"/>
      <c r="AX2331" s="99"/>
      <c r="AY2331" s="99"/>
      <c r="AZ2331" s="99"/>
      <c r="BA2331" s="99"/>
      <c r="BB2331" s="99"/>
      <c r="BC2331" s="99"/>
      <c r="BD2331" s="99"/>
      <c r="BE2331" s="99"/>
      <c r="BF2331" s="99"/>
    </row>
    <row r="2332" spans="28:58" x14ac:dyDescent="0.25">
      <c r="AB2332" s="99"/>
      <c r="AC2332" s="99"/>
      <c r="AD2332" s="99"/>
      <c r="AE2332" s="99"/>
      <c r="AF2332" s="99"/>
      <c r="AG2332" s="99"/>
      <c r="AH2332" s="99"/>
      <c r="AI2332" s="99"/>
      <c r="AJ2332" s="99"/>
      <c r="AK2332" s="99"/>
      <c r="AL2332" s="99"/>
      <c r="AM2332" s="99"/>
      <c r="AN2332" s="99"/>
      <c r="AO2332" s="99"/>
      <c r="AP2332" s="99"/>
      <c r="AQ2332" s="99"/>
      <c r="AR2332" s="99"/>
      <c r="AS2332" s="99"/>
      <c r="AT2332" s="99"/>
      <c r="AU2332" s="99"/>
      <c r="AV2332" s="99"/>
      <c r="AW2332" s="99"/>
      <c r="AX2332" s="99"/>
      <c r="AY2332" s="99"/>
      <c r="AZ2332" s="99"/>
      <c r="BA2332" s="99"/>
      <c r="BB2332" s="99"/>
      <c r="BC2332" s="99"/>
      <c r="BD2332" s="99"/>
      <c r="BE2332" s="99"/>
      <c r="BF2332" s="99"/>
    </row>
    <row r="2333" spans="28:58" x14ac:dyDescent="0.25">
      <c r="AB2333" s="99"/>
      <c r="AC2333" s="99"/>
      <c r="AD2333" s="99"/>
      <c r="AE2333" s="99"/>
      <c r="AF2333" s="99"/>
      <c r="AG2333" s="99"/>
      <c r="AH2333" s="99"/>
      <c r="AI2333" s="99"/>
      <c r="AJ2333" s="99"/>
      <c r="AK2333" s="99"/>
      <c r="AL2333" s="99"/>
      <c r="AM2333" s="99"/>
      <c r="AN2333" s="99"/>
      <c r="AO2333" s="99"/>
      <c r="AP2333" s="99"/>
      <c r="AQ2333" s="99"/>
      <c r="AR2333" s="99"/>
      <c r="AS2333" s="99"/>
      <c r="AT2333" s="99"/>
      <c r="AU2333" s="99"/>
      <c r="AV2333" s="99"/>
      <c r="AW2333" s="99"/>
      <c r="AX2333" s="99"/>
      <c r="AY2333" s="99"/>
      <c r="AZ2333" s="99"/>
      <c r="BA2333" s="99"/>
      <c r="BB2333" s="99"/>
      <c r="BC2333" s="99"/>
      <c r="BD2333" s="99"/>
      <c r="BE2333" s="99"/>
      <c r="BF2333" s="99"/>
    </row>
    <row r="2334" spans="28:58" x14ac:dyDescent="0.25">
      <c r="AB2334" s="99"/>
      <c r="AC2334" s="99"/>
      <c r="AD2334" s="99"/>
      <c r="AE2334" s="99"/>
      <c r="AF2334" s="99"/>
      <c r="AG2334" s="99"/>
      <c r="AH2334" s="99"/>
      <c r="AI2334" s="99"/>
      <c r="AJ2334" s="99"/>
      <c r="AK2334" s="99"/>
      <c r="AL2334" s="99"/>
      <c r="AM2334" s="99"/>
      <c r="AN2334" s="99"/>
      <c r="AO2334" s="99"/>
      <c r="AP2334" s="99"/>
      <c r="AQ2334" s="99"/>
      <c r="AR2334" s="99"/>
      <c r="AS2334" s="99"/>
      <c r="AT2334" s="99"/>
      <c r="AU2334" s="99"/>
      <c r="AV2334" s="99"/>
      <c r="AW2334" s="99"/>
      <c r="AX2334" s="99"/>
      <c r="AY2334" s="99"/>
      <c r="AZ2334" s="99"/>
      <c r="BA2334" s="99"/>
      <c r="BB2334" s="99"/>
      <c r="BC2334" s="99"/>
      <c r="BD2334" s="99"/>
      <c r="BE2334" s="99"/>
      <c r="BF2334" s="99"/>
    </row>
    <row r="2335" spans="28:58" x14ac:dyDescent="0.25">
      <c r="AB2335" s="99"/>
      <c r="AC2335" s="99"/>
      <c r="AD2335" s="99"/>
      <c r="AE2335" s="99"/>
      <c r="AF2335" s="99"/>
      <c r="AG2335" s="99"/>
      <c r="AH2335" s="99"/>
      <c r="AI2335" s="99"/>
      <c r="AJ2335" s="99"/>
      <c r="AK2335" s="99"/>
      <c r="AL2335" s="99"/>
      <c r="AM2335" s="99"/>
      <c r="AN2335" s="99"/>
      <c r="AO2335" s="99"/>
      <c r="AP2335" s="99"/>
      <c r="AQ2335" s="99"/>
      <c r="AR2335" s="99"/>
      <c r="AS2335" s="99"/>
      <c r="AT2335" s="99"/>
      <c r="AU2335" s="99"/>
      <c r="AV2335" s="99"/>
      <c r="AW2335" s="99"/>
      <c r="AX2335" s="99"/>
      <c r="AY2335" s="99"/>
      <c r="AZ2335" s="99"/>
      <c r="BA2335" s="99"/>
      <c r="BB2335" s="99"/>
      <c r="BC2335" s="99"/>
      <c r="BD2335" s="99"/>
      <c r="BE2335" s="99"/>
      <c r="BF2335" s="99"/>
    </row>
    <row r="2336" spans="28:58" x14ac:dyDescent="0.25">
      <c r="AB2336" s="99"/>
      <c r="AC2336" s="99"/>
      <c r="AD2336" s="99"/>
      <c r="AE2336" s="99"/>
      <c r="AF2336" s="99"/>
      <c r="AG2336" s="99"/>
      <c r="AH2336" s="99"/>
      <c r="AI2336" s="99"/>
      <c r="AJ2336" s="99"/>
      <c r="AK2336" s="99"/>
      <c r="AL2336" s="99"/>
      <c r="AM2336" s="99"/>
      <c r="AN2336" s="99"/>
      <c r="AO2336" s="99"/>
      <c r="AP2336" s="99"/>
      <c r="AQ2336" s="99"/>
      <c r="AR2336" s="99"/>
      <c r="AS2336" s="99"/>
      <c r="AT2336" s="99"/>
      <c r="AU2336" s="99"/>
      <c r="AV2336" s="99"/>
      <c r="AW2336" s="99"/>
      <c r="AX2336" s="99"/>
      <c r="AY2336" s="99"/>
      <c r="AZ2336" s="99"/>
      <c r="BA2336" s="99"/>
      <c r="BB2336" s="99"/>
      <c r="BC2336" s="99"/>
      <c r="BD2336" s="99"/>
      <c r="BE2336" s="99"/>
      <c r="BF2336" s="99"/>
    </row>
    <row r="2337" spans="28:58" x14ac:dyDescent="0.25">
      <c r="AB2337" s="99"/>
      <c r="AC2337" s="99"/>
      <c r="AD2337" s="99"/>
      <c r="AE2337" s="99"/>
      <c r="AF2337" s="99"/>
      <c r="AG2337" s="99"/>
      <c r="AH2337" s="99"/>
      <c r="AI2337" s="99"/>
      <c r="AJ2337" s="99"/>
      <c r="AK2337" s="99"/>
      <c r="AL2337" s="99"/>
      <c r="AM2337" s="99"/>
      <c r="AN2337" s="99"/>
      <c r="AO2337" s="99"/>
      <c r="AP2337" s="99"/>
      <c r="AQ2337" s="99"/>
      <c r="AR2337" s="99"/>
      <c r="AS2337" s="99"/>
      <c r="AT2337" s="99"/>
      <c r="AU2337" s="99"/>
      <c r="AV2337" s="99"/>
      <c r="AW2337" s="99"/>
      <c r="AX2337" s="99"/>
      <c r="AY2337" s="99"/>
      <c r="AZ2337" s="99"/>
      <c r="BA2337" s="99"/>
      <c r="BB2337" s="99"/>
      <c r="BC2337" s="99"/>
      <c r="BD2337" s="99"/>
      <c r="BE2337" s="99"/>
      <c r="BF2337" s="99"/>
    </row>
    <row r="2338" spans="28:58" x14ac:dyDescent="0.25">
      <c r="AB2338" s="99"/>
      <c r="AC2338" s="99"/>
      <c r="AD2338" s="99"/>
      <c r="AE2338" s="99"/>
      <c r="AF2338" s="99"/>
      <c r="AG2338" s="99"/>
      <c r="AH2338" s="99"/>
      <c r="AI2338" s="99"/>
      <c r="AJ2338" s="99"/>
      <c r="AK2338" s="99"/>
      <c r="AL2338" s="99"/>
      <c r="AM2338" s="99"/>
      <c r="AN2338" s="99"/>
      <c r="AO2338" s="99"/>
      <c r="AP2338" s="99"/>
      <c r="AQ2338" s="99"/>
      <c r="AR2338" s="99"/>
      <c r="AS2338" s="99"/>
      <c r="AT2338" s="99"/>
      <c r="AU2338" s="99"/>
      <c r="AV2338" s="99"/>
      <c r="AW2338" s="99"/>
      <c r="AX2338" s="99"/>
      <c r="AY2338" s="99"/>
      <c r="AZ2338" s="99"/>
      <c r="BA2338" s="99"/>
      <c r="BB2338" s="99"/>
      <c r="BC2338" s="99"/>
      <c r="BD2338" s="99"/>
      <c r="BE2338" s="99"/>
      <c r="BF2338" s="99"/>
    </row>
    <row r="2339" spans="28:58" x14ac:dyDescent="0.25">
      <c r="AB2339" s="99"/>
      <c r="AC2339" s="99"/>
      <c r="AD2339" s="99"/>
      <c r="AE2339" s="99"/>
      <c r="AF2339" s="99"/>
      <c r="AG2339" s="99"/>
      <c r="AH2339" s="99"/>
      <c r="AI2339" s="99"/>
      <c r="AJ2339" s="99"/>
      <c r="AK2339" s="99"/>
      <c r="AL2339" s="99"/>
      <c r="AM2339" s="99"/>
      <c r="AN2339" s="99"/>
      <c r="AO2339" s="99"/>
      <c r="AP2339" s="99"/>
      <c r="AQ2339" s="99"/>
      <c r="AR2339" s="99"/>
      <c r="AS2339" s="99"/>
      <c r="AT2339" s="99"/>
      <c r="AU2339" s="99"/>
      <c r="AV2339" s="99"/>
      <c r="AW2339" s="99"/>
      <c r="AX2339" s="99"/>
      <c r="AY2339" s="99"/>
      <c r="AZ2339" s="99"/>
      <c r="BA2339" s="99"/>
      <c r="BB2339" s="99"/>
      <c r="BC2339" s="99"/>
      <c r="BD2339" s="99"/>
      <c r="BE2339" s="99"/>
      <c r="BF2339" s="99"/>
    </row>
    <row r="2340" spans="28:58" x14ac:dyDescent="0.25">
      <c r="AB2340" s="99"/>
      <c r="AC2340" s="99"/>
      <c r="AD2340" s="99"/>
      <c r="AE2340" s="99"/>
      <c r="AF2340" s="99"/>
      <c r="AG2340" s="99"/>
      <c r="AH2340" s="99"/>
      <c r="AI2340" s="99"/>
      <c r="AJ2340" s="99"/>
      <c r="AK2340" s="99"/>
      <c r="AL2340" s="99"/>
      <c r="AM2340" s="99"/>
      <c r="AN2340" s="99"/>
      <c r="AO2340" s="99"/>
      <c r="AP2340" s="99"/>
      <c r="AQ2340" s="99"/>
      <c r="AR2340" s="99"/>
      <c r="AS2340" s="99"/>
      <c r="AT2340" s="99"/>
      <c r="AU2340" s="99"/>
      <c r="AV2340" s="99"/>
      <c r="AW2340" s="99"/>
      <c r="AX2340" s="99"/>
      <c r="AY2340" s="99"/>
      <c r="AZ2340" s="99"/>
      <c r="BA2340" s="99"/>
      <c r="BB2340" s="99"/>
      <c r="BC2340" s="99"/>
      <c r="BD2340" s="99"/>
      <c r="BE2340" s="99"/>
      <c r="BF2340" s="99"/>
    </row>
    <row r="2341" spans="28:58" x14ac:dyDescent="0.25">
      <c r="AB2341" s="99"/>
      <c r="AC2341" s="99"/>
      <c r="AD2341" s="99"/>
      <c r="AE2341" s="99"/>
      <c r="AF2341" s="99"/>
      <c r="AG2341" s="99"/>
      <c r="AH2341" s="99"/>
      <c r="AI2341" s="99"/>
      <c r="AJ2341" s="99"/>
      <c r="AK2341" s="99"/>
      <c r="AL2341" s="99"/>
      <c r="AM2341" s="99"/>
      <c r="AN2341" s="99"/>
      <c r="AO2341" s="99"/>
      <c r="AP2341" s="99"/>
      <c r="AQ2341" s="99"/>
      <c r="AR2341" s="99"/>
      <c r="AS2341" s="99"/>
      <c r="AT2341" s="99"/>
      <c r="AU2341" s="99"/>
      <c r="AV2341" s="99"/>
      <c r="AW2341" s="99"/>
      <c r="AX2341" s="99"/>
      <c r="AY2341" s="99"/>
      <c r="AZ2341" s="99"/>
      <c r="BA2341" s="99"/>
      <c r="BB2341" s="99"/>
      <c r="BC2341" s="99"/>
      <c r="BD2341" s="99"/>
      <c r="BE2341" s="99"/>
      <c r="BF2341" s="99"/>
    </row>
    <row r="2342" spans="28:58" x14ac:dyDescent="0.25">
      <c r="AB2342" s="99"/>
      <c r="AC2342" s="99"/>
      <c r="AD2342" s="99"/>
      <c r="AE2342" s="99"/>
      <c r="AF2342" s="99"/>
      <c r="AG2342" s="99"/>
      <c r="AH2342" s="99"/>
      <c r="AI2342" s="99"/>
      <c r="AJ2342" s="99"/>
      <c r="AK2342" s="99"/>
      <c r="AL2342" s="99"/>
      <c r="AM2342" s="99"/>
      <c r="AN2342" s="99"/>
      <c r="AO2342" s="99"/>
      <c r="AP2342" s="99"/>
      <c r="AQ2342" s="99"/>
      <c r="AR2342" s="99"/>
      <c r="AS2342" s="99"/>
      <c r="AT2342" s="99"/>
      <c r="AU2342" s="99"/>
      <c r="AV2342" s="99"/>
      <c r="AW2342" s="99"/>
      <c r="AX2342" s="99"/>
      <c r="AY2342" s="99"/>
      <c r="AZ2342" s="99"/>
      <c r="BA2342" s="99"/>
      <c r="BB2342" s="99"/>
      <c r="BC2342" s="99"/>
      <c r="BD2342" s="99"/>
      <c r="BE2342" s="99"/>
      <c r="BF2342" s="99"/>
    </row>
    <row r="2343" spans="28:58" x14ac:dyDescent="0.25">
      <c r="AB2343" s="99"/>
      <c r="AC2343" s="99"/>
      <c r="AD2343" s="99"/>
      <c r="AE2343" s="99"/>
      <c r="AF2343" s="99"/>
      <c r="AG2343" s="99"/>
      <c r="AH2343" s="99"/>
      <c r="AI2343" s="99"/>
      <c r="AJ2343" s="99"/>
      <c r="AK2343" s="99"/>
      <c r="AL2343" s="99"/>
      <c r="AM2343" s="99"/>
      <c r="AN2343" s="99"/>
      <c r="AO2343" s="99"/>
      <c r="AP2343" s="99"/>
      <c r="AQ2343" s="99"/>
      <c r="AR2343" s="99"/>
      <c r="AS2343" s="99"/>
      <c r="AT2343" s="99"/>
      <c r="AU2343" s="99"/>
      <c r="AV2343" s="99"/>
      <c r="AW2343" s="99"/>
      <c r="AX2343" s="99"/>
      <c r="AY2343" s="99"/>
      <c r="AZ2343" s="99"/>
      <c r="BA2343" s="99"/>
      <c r="BB2343" s="99"/>
      <c r="BC2343" s="99"/>
      <c r="BD2343" s="99"/>
      <c r="BE2343" s="99"/>
      <c r="BF2343" s="99"/>
    </row>
    <row r="2344" spans="28:58" x14ac:dyDescent="0.25">
      <c r="AB2344" s="99"/>
      <c r="AC2344" s="99"/>
      <c r="AD2344" s="99"/>
      <c r="AE2344" s="99"/>
      <c r="AF2344" s="99"/>
      <c r="AG2344" s="99"/>
      <c r="AH2344" s="99"/>
      <c r="AI2344" s="99"/>
      <c r="AJ2344" s="99"/>
      <c r="AK2344" s="99"/>
      <c r="AL2344" s="99"/>
      <c r="AM2344" s="99"/>
      <c r="AN2344" s="99"/>
      <c r="AO2344" s="99"/>
      <c r="AP2344" s="99"/>
      <c r="AQ2344" s="99"/>
      <c r="AR2344" s="99"/>
      <c r="AS2344" s="99"/>
      <c r="AT2344" s="99"/>
      <c r="AU2344" s="99"/>
      <c r="AV2344" s="99"/>
      <c r="AW2344" s="99"/>
      <c r="AX2344" s="99"/>
      <c r="AY2344" s="99"/>
      <c r="AZ2344" s="99"/>
      <c r="BA2344" s="99"/>
      <c r="BB2344" s="99"/>
      <c r="BC2344" s="99"/>
      <c r="BD2344" s="99"/>
      <c r="BE2344" s="99"/>
      <c r="BF2344" s="99"/>
    </row>
    <row r="2345" spans="28:58" x14ac:dyDescent="0.25">
      <c r="AB2345" s="99"/>
      <c r="AC2345" s="99"/>
      <c r="AD2345" s="99"/>
      <c r="AE2345" s="99"/>
      <c r="AF2345" s="99"/>
      <c r="AG2345" s="99"/>
      <c r="AH2345" s="99"/>
      <c r="AI2345" s="99"/>
      <c r="AJ2345" s="99"/>
      <c r="AK2345" s="99"/>
      <c r="AL2345" s="99"/>
      <c r="AM2345" s="99"/>
      <c r="AN2345" s="99"/>
      <c r="AO2345" s="99"/>
      <c r="AP2345" s="99"/>
      <c r="AQ2345" s="99"/>
      <c r="AR2345" s="99"/>
      <c r="AS2345" s="99"/>
      <c r="AT2345" s="99"/>
      <c r="AU2345" s="99"/>
      <c r="AV2345" s="99"/>
      <c r="AW2345" s="99"/>
      <c r="AX2345" s="99"/>
      <c r="AY2345" s="99"/>
      <c r="AZ2345" s="99"/>
      <c r="BA2345" s="99"/>
      <c r="BB2345" s="99"/>
      <c r="BC2345" s="99"/>
      <c r="BD2345" s="99"/>
      <c r="BE2345" s="99"/>
      <c r="BF2345" s="99"/>
    </row>
    <row r="2346" spans="28:58" x14ac:dyDescent="0.25">
      <c r="AB2346" s="99"/>
      <c r="AC2346" s="99"/>
      <c r="AD2346" s="99"/>
      <c r="AE2346" s="99"/>
      <c r="AF2346" s="99"/>
      <c r="AG2346" s="99"/>
      <c r="AH2346" s="99"/>
      <c r="AI2346" s="99"/>
      <c r="AJ2346" s="99"/>
      <c r="AK2346" s="99"/>
      <c r="AL2346" s="99"/>
      <c r="AM2346" s="99"/>
      <c r="AN2346" s="99"/>
      <c r="AO2346" s="99"/>
      <c r="AP2346" s="99"/>
      <c r="AQ2346" s="99"/>
      <c r="AR2346" s="99"/>
      <c r="AS2346" s="99"/>
      <c r="AT2346" s="99"/>
      <c r="AU2346" s="99"/>
      <c r="AV2346" s="99"/>
      <c r="AW2346" s="99"/>
      <c r="AX2346" s="99"/>
      <c r="AY2346" s="99"/>
      <c r="AZ2346" s="99"/>
      <c r="BA2346" s="99"/>
      <c r="BB2346" s="99"/>
      <c r="BC2346" s="99"/>
      <c r="BD2346" s="99"/>
      <c r="BE2346" s="99"/>
      <c r="BF2346" s="99"/>
    </row>
    <row r="2347" spans="28:58" x14ac:dyDescent="0.25">
      <c r="AB2347" s="99"/>
      <c r="AC2347" s="99"/>
      <c r="AD2347" s="99"/>
      <c r="AE2347" s="99"/>
      <c r="AF2347" s="99"/>
      <c r="AG2347" s="99"/>
      <c r="AH2347" s="99"/>
      <c r="AI2347" s="99"/>
      <c r="AJ2347" s="99"/>
      <c r="AK2347" s="99"/>
      <c r="AL2347" s="99"/>
      <c r="AM2347" s="99"/>
      <c r="AN2347" s="99"/>
      <c r="AO2347" s="99"/>
      <c r="AP2347" s="99"/>
      <c r="AQ2347" s="99"/>
      <c r="AR2347" s="99"/>
      <c r="AS2347" s="99"/>
      <c r="AT2347" s="99"/>
      <c r="AU2347" s="99"/>
      <c r="AV2347" s="99"/>
      <c r="AW2347" s="99"/>
      <c r="AX2347" s="99"/>
      <c r="AY2347" s="99"/>
      <c r="AZ2347" s="99"/>
      <c r="BA2347" s="99"/>
      <c r="BB2347" s="99"/>
      <c r="BC2347" s="99"/>
      <c r="BD2347" s="99"/>
      <c r="BE2347" s="99"/>
      <c r="BF2347" s="99"/>
    </row>
    <row r="2348" spans="28:58" x14ac:dyDescent="0.25">
      <c r="AB2348" s="99"/>
      <c r="AC2348" s="99"/>
      <c r="AD2348" s="99"/>
      <c r="AE2348" s="99"/>
      <c r="AF2348" s="99"/>
      <c r="AG2348" s="99"/>
      <c r="AH2348" s="99"/>
      <c r="AI2348" s="99"/>
      <c r="AJ2348" s="99"/>
      <c r="AK2348" s="99"/>
      <c r="AL2348" s="99"/>
      <c r="AM2348" s="99"/>
      <c r="AN2348" s="99"/>
      <c r="AO2348" s="99"/>
      <c r="AP2348" s="99"/>
      <c r="AQ2348" s="99"/>
      <c r="AR2348" s="99"/>
      <c r="AS2348" s="99"/>
      <c r="AT2348" s="99"/>
      <c r="AU2348" s="99"/>
      <c r="AV2348" s="99"/>
      <c r="AW2348" s="99"/>
      <c r="AX2348" s="99"/>
      <c r="AY2348" s="99"/>
      <c r="AZ2348" s="99"/>
      <c r="BA2348" s="99"/>
      <c r="BB2348" s="99"/>
      <c r="BC2348" s="99"/>
      <c r="BD2348" s="99"/>
      <c r="BE2348" s="99"/>
      <c r="BF2348" s="99"/>
    </row>
    <row r="2349" spans="28:58" x14ac:dyDescent="0.25">
      <c r="AB2349" s="99"/>
      <c r="AC2349" s="99"/>
      <c r="AD2349" s="99"/>
      <c r="AE2349" s="99"/>
      <c r="AF2349" s="99"/>
      <c r="AG2349" s="99"/>
      <c r="AH2349" s="99"/>
      <c r="AI2349" s="99"/>
      <c r="AJ2349" s="99"/>
      <c r="AK2349" s="99"/>
      <c r="AL2349" s="99"/>
      <c r="AM2349" s="99"/>
      <c r="AN2349" s="99"/>
      <c r="AO2349" s="99"/>
      <c r="AP2349" s="99"/>
      <c r="AQ2349" s="99"/>
      <c r="AR2349" s="99"/>
      <c r="AS2349" s="99"/>
      <c r="AT2349" s="99"/>
      <c r="AU2349" s="99"/>
      <c r="AV2349" s="99"/>
      <c r="AW2349" s="99"/>
      <c r="AX2349" s="99"/>
      <c r="AY2349" s="99"/>
      <c r="AZ2349" s="99"/>
      <c r="BA2349" s="99"/>
      <c r="BB2349" s="99"/>
      <c r="BC2349" s="99"/>
      <c r="BD2349" s="99"/>
      <c r="BE2349" s="99"/>
      <c r="BF2349" s="99"/>
    </row>
    <row r="2350" spans="28:58" x14ac:dyDescent="0.25">
      <c r="AB2350" s="99"/>
      <c r="AC2350" s="99"/>
      <c r="AD2350" s="99"/>
      <c r="AE2350" s="99"/>
      <c r="AF2350" s="99"/>
      <c r="AG2350" s="99"/>
      <c r="AH2350" s="99"/>
      <c r="AI2350" s="99"/>
      <c r="AJ2350" s="99"/>
      <c r="AK2350" s="99"/>
      <c r="AL2350" s="99"/>
      <c r="AM2350" s="99"/>
      <c r="AN2350" s="99"/>
      <c r="AO2350" s="99"/>
      <c r="AP2350" s="99"/>
      <c r="AQ2350" s="99"/>
      <c r="AR2350" s="99"/>
      <c r="AS2350" s="99"/>
      <c r="AT2350" s="99"/>
      <c r="AU2350" s="99"/>
      <c r="AV2350" s="99"/>
      <c r="AW2350" s="99"/>
      <c r="AX2350" s="99"/>
      <c r="AY2350" s="99"/>
      <c r="AZ2350" s="99"/>
      <c r="BA2350" s="99"/>
      <c r="BB2350" s="99"/>
      <c r="BC2350" s="99"/>
      <c r="BD2350" s="99"/>
      <c r="BE2350" s="99"/>
      <c r="BF2350" s="99"/>
    </row>
    <row r="2351" spans="28:58" x14ac:dyDescent="0.25">
      <c r="AB2351" s="99"/>
      <c r="AC2351" s="99"/>
      <c r="AD2351" s="99"/>
      <c r="AE2351" s="99"/>
      <c r="AF2351" s="99"/>
      <c r="AG2351" s="99"/>
      <c r="AH2351" s="99"/>
      <c r="AI2351" s="99"/>
      <c r="AJ2351" s="99"/>
      <c r="AK2351" s="99"/>
      <c r="AL2351" s="99"/>
      <c r="AM2351" s="99"/>
      <c r="AN2351" s="99"/>
      <c r="AO2351" s="99"/>
      <c r="AP2351" s="99"/>
      <c r="AQ2351" s="99"/>
      <c r="AR2351" s="99"/>
      <c r="AS2351" s="99"/>
      <c r="AT2351" s="99"/>
      <c r="AU2351" s="99"/>
      <c r="AV2351" s="99"/>
      <c r="AW2351" s="99"/>
      <c r="AX2351" s="99"/>
      <c r="AY2351" s="99"/>
      <c r="AZ2351" s="99"/>
      <c r="BA2351" s="99"/>
      <c r="BB2351" s="99"/>
      <c r="BC2351" s="99"/>
      <c r="BD2351" s="99"/>
      <c r="BE2351" s="99"/>
      <c r="BF2351" s="99"/>
    </row>
    <row r="2352" spans="28:58" x14ac:dyDescent="0.25">
      <c r="AB2352" s="99"/>
      <c r="AC2352" s="99"/>
      <c r="AD2352" s="99"/>
      <c r="AE2352" s="99"/>
      <c r="AF2352" s="99"/>
      <c r="AG2352" s="99"/>
      <c r="AH2352" s="99"/>
      <c r="AI2352" s="99"/>
      <c r="AJ2352" s="99"/>
      <c r="AK2352" s="99"/>
      <c r="AL2352" s="99"/>
      <c r="AM2352" s="99"/>
      <c r="AN2352" s="99"/>
      <c r="AO2352" s="99"/>
      <c r="AP2352" s="99"/>
      <c r="AQ2352" s="99"/>
      <c r="AR2352" s="99"/>
      <c r="AS2352" s="99"/>
      <c r="AT2352" s="99"/>
      <c r="AU2352" s="99"/>
      <c r="AV2352" s="99"/>
      <c r="AW2352" s="99"/>
      <c r="AX2352" s="99"/>
      <c r="AY2352" s="99"/>
      <c r="AZ2352" s="99"/>
      <c r="BA2352" s="99"/>
      <c r="BB2352" s="99"/>
      <c r="BC2352" s="99"/>
      <c r="BD2352" s="99"/>
      <c r="BE2352" s="99"/>
      <c r="BF2352" s="99"/>
    </row>
    <row r="2353" spans="28:58" x14ac:dyDescent="0.25">
      <c r="AB2353" s="99"/>
      <c r="AC2353" s="99"/>
      <c r="AD2353" s="99"/>
      <c r="AE2353" s="99"/>
      <c r="AF2353" s="99"/>
      <c r="AG2353" s="99"/>
      <c r="AH2353" s="99"/>
      <c r="AI2353" s="99"/>
      <c r="AJ2353" s="99"/>
      <c r="AK2353" s="99"/>
      <c r="AL2353" s="99"/>
      <c r="AM2353" s="99"/>
      <c r="AN2353" s="99"/>
      <c r="AO2353" s="99"/>
      <c r="AP2353" s="99"/>
      <c r="AQ2353" s="99"/>
      <c r="AR2353" s="99"/>
      <c r="AS2353" s="99"/>
      <c r="AT2353" s="99"/>
      <c r="AU2353" s="99"/>
      <c r="AV2353" s="99"/>
      <c r="AW2353" s="99"/>
      <c r="AX2353" s="99"/>
      <c r="AY2353" s="99"/>
      <c r="AZ2353" s="99"/>
      <c r="BA2353" s="99"/>
      <c r="BB2353" s="99"/>
      <c r="BC2353" s="99"/>
      <c r="BD2353" s="99"/>
      <c r="BE2353" s="99"/>
      <c r="BF2353" s="99"/>
    </row>
    <row r="2354" spans="28:58" x14ac:dyDescent="0.25">
      <c r="AB2354" s="99"/>
      <c r="AC2354" s="99"/>
      <c r="AD2354" s="99"/>
      <c r="AE2354" s="99"/>
      <c r="AF2354" s="99"/>
      <c r="AG2354" s="99"/>
      <c r="AH2354" s="99"/>
      <c r="AI2354" s="99"/>
      <c r="AJ2354" s="99"/>
      <c r="AK2354" s="99"/>
      <c r="AL2354" s="99"/>
      <c r="AM2354" s="99"/>
      <c r="AN2354" s="99"/>
      <c r="AO2354" s="99"/>
      <c r="AP2354" s="99"/>
      <c r="AQ2354" s="99"/>
      <c r="AR2354" s="99"/>
      <c r="AS2354" s="99"/>
      <c r="AT2354" s="99"/>
      <c r="AU2354" s="99"/>
      <c r="AV2354" s="99"/>
      <c r="AW2354" s="99"/>
      <c r="AX2354" s="99"/>
      <c r="AY2354" s="99"/>
      <c r="AZ2354" s="99"/>
      <c r="BA2354" s="99"/>
      <c r="BB2354" s="99"/>
      <c r="BC2354" s="99"/>
      <c r="BD2354" s="99"/>
      <c r="BE2354" s="99"/>
      <c r="BF2354" s="99"/>
    </row>
    <row r="2355" spans="28:58" x14ac:dyDescent="0.25">
      <c r="AB2355" s="99"/>
      <c r="AC2355" s="99"/>
      <c r="AD2355" s="99"/>
      <c r="AE2355" s="99"/>
      <c r="AF2355" s="99"/>
      <c r="AG2355" s="99"/>
      <c r="AH2355" s="99"/>
      <c r="AI2355" s="99"/>
      <c r="AJ2355" s="99"/>
      <c r="AK2355" s="99"/>
      <c r="AL2355" s="99"/>
      <c r="AM2355" s="99"/>
      <c r="AN2355" s="99"/>
      <c r="AO2355" s="99"/>
      <c r="AP2355" s="99"/>
      <c r="AQ2355" s="99"/>
      <c r="AR2355" s="99"/>
      <c r="AS2355" s="99"/>
      <c r="AT2355" s="99"/>
      <c r="AU2355" s="99"/>
      <c r="AV2355" s="99"/>
      <c r="AW2355" s="99"/>
      <c r="AX2355" s="99"/>
      <c r="AY2355" s="99"/>
      <c r="AZ2355" s="99"/>
      <c r="BA2355" s="99"/>
      <c r="BB2355" s="99"/>
      <c r="BC2355" s="99"/>
      <c r="BD2355" s="99"/>
      <c r="BE2355" s="99"/>
      <c r="BF2355" s="99"/>
    </row>
    <row r="2356" spans="28:58" x14ac:dyDescent="0.25">
      <c r="AB2356" s="99"/>
      <c r="AC2356" s="99"/>
      <c r="AD2356" s="99"/>
      <c r="AE2356" s="99"/>
      <c r="AF2356" s="99"/>
      <c r="AG2356" s="99"/>
      <c r="AH2356" s="99"/>
      <c r="AI2356" s="99"/>
      <c r="AJ2356" s="99"/>
      <c r="AK2356" s="99"/>
      <c r="AL2356" s="99"/>
      <c r="AM2356" s="99"/>
      <c r="AN2356" s="99"/>
      <c r="AO2356" s="99"/>
      <c r="AP2356" s="99"/>
      <c r="AQ2356" s="99"/>
      <c r="AR2356" s="99"/>
      <c r="AS2356" s="99"/>
      <c r="AT2356" s="99"/>
      <c r="AU2356" s="99"/>
      <c r="AV2356" s="99"/>
      <c r="AW2356" s="99"/>
      <c r="AX2356" s="99"/>
      <c r="AY2356" s="99"/>
      <c r="AZ2356" s="99"/>
      <c r="BA2356" s="99"/>
      <c r="BB2356" s="99"/>
      <c r="BC2356" s="99"/>
      <c r="BD2356" s="99"/>
      <c r="BE2356" s="99"/>
      <c r="BF2356" s="99"/>
    </row>
    <row r="2357" spans="28:58" x14ac:dyDescent="0.25">
      <c r="AB2357" s="99"/>
      <c r="AC2357" s="99"/>
      <c r="AD2357" s="99"/>
      <c r="AE2357" s="99"/>
      <c r="AF2357" s="99"/>
      <c r="AG2357" s="99"/>
      <c r="AH2357" s="99"/>
      <c r="AI2357" s="99"/>
      <c r="AJ2357" s="99"/>
      <c r="AK2357" s="99"/>
      <c r="AL2357" s="99"/>
      <c r="AM2357" s="99"/>
      <c r="AN2357" s="99"/>
      <c r="AO2357" s="99"/>
      <c r="AP2357" s="99"/>
      <c r="AQ2357" s="99"/>
      <c r="AR2357" s="99"/>
      <c r="AS2357" s="99"/>
      <c r="AT2357" s="99"/>
      <c r="AU2357" s="99"/>
      <c r="AV2357" s="99"/>
      <c r="AW2357" s="99"/>
      <c r="AX2357" s="99"/>
      <c r="AY2357" s="99"/>
      <c r="AZ2357" s="99"/>
      <c r="BA2357" s="99"/>
      <c r="BB2357" s="99"/>
      <c r="BC2357" s="99"/>
      <c r="BD2357" s="99"/>
      <c r="BE2357" s="99"/>
      <c r="BF2357" s="99"/>
    </row>
    <row r="2358" spans="28:58" x14ac:dyDescent="0.25">
      <c r="AB2358" s="99"/>
      <c r="AC2358" s="99"/>
      <c r="AD2358" s="99"/>
      <c r="AE2358" s="99"/>
      <c r="AF2358" s="99"/>
      <c r="AG2358" s="99"/>
      <c r="AH2358" s="99"/>
      <c r="AI2358" s="99"/>
      <c r="AJ2358" s="99"/>
      <c r="AK2358" s="99"/>
      <c r="AL2358" s="99"/>
      <c r="AM2358" s="99"/>
      <c r="AN2358" s="99"/>
      <c r="AO2358" s="99"/>
      <c r="AP2358" s="99"/>
      <c r="AQ2358" s="99"/>
      <c r="AR2358" s="99"/>
      <c r="AS2358" s="99"/>
      <c r="AT2358" s="99"/>
      <c r="AU2358" s="99"/>
      <c r="AV2358" s="99"/>
      <c r="AW2358" s="99"/>
      <c r="AX2358" s="99"/>
      <c r="AY2358" s="99"/>
      <c r="AZ2358" s="99"/>
      <c r="BA2358" s="99"/>
      <c r="BB2358" s="99"/>
      <c r="BC2358" s="99"/>
      <c r="BD2358" s="99"/>
      <c r="BE2358" s="99"/>
      <c r="BF2358" s="99"/>
    </row>
    <row r="2359" spans="28:58" x14ac:dyDescent="0.25">
      <c r="AB2359" s="99"/>
      <c r="AC2359" s="99"/>
      <c r="AD2359" s="99"/>
      <c r="AE2359" s="99"/>
      <c r="AF2359" s="99"/>
      <c r="AG2359" s="99"/>
      <c r="AH2359" s="99"/>
      <c r="AI2359" s="99"/>
      <c r="AJ2359" s="99"/>
      <c r="AK2359" s="99"/>
      <c r="AL2359" s="99"/>
      <c r="AM2359" s="99"/>
      <c r="AN2359" s="99"/>
      <c r="AO2359" s="99"/>
      <c r="AP2359" s="99"/>
      <c r="AQ2359" s="99"/>
      <c r="AR2359" s="99"/>
      <c r="AS2359" s="99"/>
      <c r="AT2359" s="99"/>
      <c r="AU2359" s="99"/>
      <c r="AV2359" s="99"/>
      <c r="AW2359" s="99"/>
      <c r="AX2359" s="99"/>
      <c r="AY2359" s="99"/>
      <c r="AZ2359" s="99"/>
      <c r="BA2359" s="99"/>
      <c r="BB2359" s="99"/>
      <c r="BC2359" s="99"/>
      <c r="BD2359" s="99"/>
      <c r="BE2359" s="99"/>
      <c r="BF2359" s="99"/>
    </row>
    <row r="2360" spans="28:58" x14ac:dyDescent="0.25">
      <c r="AB2360" s="99"/>
      <c r="AC2360" s="99"/>
      <c r="AD2360" s="99"/>
      <c r="AE2360" s="99"/>
      <c r="AF2360" s="99"/>
      <c r="AG2360" s="99"/>
      <c r="AH2360" s="99"/>
      <c r="AI2360" s="99"/>
      <c r="AJ2360" s="99"/>
      <c r="AK2360" s="99"/>
      <c r="AL2360" s="99"/>
      <c r="AM2360" s="99"/>
      <c r="AN2360" s="99"/>
      <c r="AO2360" s="99"/>
      <c r="AP2360" s="99"/>
      <c r="AQ2360" s="99"/>
      <c r="AR2360" s="99"/>
      <c r="AS2360" s="99"/>
      <c r="AT2360" s="99"/>
      <c r="AU2360" s="99"/>
      <c r="AV2360" s="99"/>
      <c r="AW2360" s="99"/>
      <c r="AX2360" s="99"/>
      <c r="AY2360" s="99"/>
      <c r="AZ2360" s="99"/>
      <c r="BA2360" s="99"/>
      <c r="BB2360" s="99"/>
      <c r="BC2360" s="99"/>
      <c r="BD2360" s="99"/>
      <c r="BE2360" s="99"/>
      <c r="BF2360" s="99"/>
    </row>
    <row r="2361" spans="28:58" x14ac:dyDescent="0.25">
      <c r="AB2361" s="99"/>
      <c r="AC2361" s="99"/>
      <c r="AD2361" s="99"/>
      <c r="AE2361" s="99"/>
      <c r="AF2361" s="99"/>
      <c r="AG2361" s="99"/>
      <c r="AH2361" s="99"/>
      <c r="AI2361" s="99"/>
      <c r="AJ2361" s="99"/>
      <c r="AK2361" s="99"/>
      <c r="AL2361" s="99"/>
      <c r="AM2361" s="99"/>
      <c r="AN2361" s="99"/>
      <c r="AO2361" s="99"/>
      <c r="AP2361" s="99"/>
      <c r="AQ2361" s="99"/>
      <c r="AR2361" s="99"/>
      <c r="AS2361" s="99"/>
      <c r="AT2361" s="99"/>
      <c r="AU2361" s="99"/>
      <c r="AV2361" s="99"/>
      <c r="AW2361" s="99"/>
      <c r="AX2361" s="99"/>
      <c r="AY2361" s="99"/>
      <c r="AZ2361" s="99"/>
      <c r="BA2361" s="99"/>
      <c r="BB2361" s="99"/>
      <c r="BC2361" s="99"/>
      <c r="BD2361" s="99"/>
      <c r="BE2361" s="99"/>
      <c r="BF2361" s="99"/>
    </row>
    <row r="2362" spans="28:58" x14ac:dyDescent="0.25">
      <c r="AB2362" s="99"/>
      <c r="AC2362" s="99"/>
      <c r="AD2362" s="99"/>
      <c r="AE2362" s="99"/>
      <c r="AF2362" s="99"/>
      <c r="AG2362" s="99"/>
      <c r="AH2362" s="99"/>
      <c r="AI2362" s="99"/>
      <c r="AJ2362" s="99"/>
      <c r="AK2362" s="99"/>
      <c r="AL2362" s="99"/>
      <c r="AM2362" s="99"/>
      <c r="AN2362" s="99"/>
      <c r="AO2362" s="99"/>
      <c r="AP2362" s="99"/>
      <c r="AQ2362" s="99"/>
      <c r="AR2362" s="99"/>
      <c r="AS2362" s="99"/>
      <c r="AT2362" s="99"/>
      <c r="AU2362" s="99"/>
      <c r="AV2362" s="99"/>
      <c r="AW2362" s="99"/>
      <c r="AX2362" s="99"/>
      <c r="AY2362" s="99"/>
      <c r="AZ2362" s="99"/>
      <c r="BA2362" s="99"/>
      <c r="BB2362" s="99"/>
      <c r="BC2362" s="99"/>
      <c r="BD2362" s="99"/>
      <c r="BE2362" s="99"/>
      <c r="BF2362" s="99"/>
    </row>
    <row r="2363" spans="28:58" x14ac:dyDescent="0.25">
      <c r="AB2363" s="99"/>
      <c r="AC2363" s="99"/>
      <c r="AD2363" s="99"/>
      <c r="AE2363" s="99"/>
      <c r="AF2363" s="99"/>
      <c r="AG2363" s="99"/>
      <c r="AH2363" s="99"/>
      <c r="AI2363" s="99"/>
      <c r="AJ2363" s="99"/>
      <c r="AK2363" s="99"/>
      <c r="AL2363" s="99"/>
      <c r="AM2363" s="99"/>
      <c r="AN2363" s="99"/>
      <c r="AO2363" s="99"/>
      <c r="AP2363" s="99"/>
      <c r="AQ2363" s="99"/>
      <c r="AR2363" s="99"/>
      <c r="AS2363" s="99"/>
      <c r="AT2363" s="99"/>
      <c r="AU2363" s="99"/>
      <c r="AV2363" s="99"/>
      <c r="AW2363" s="99"/>
      <c r="AX2363" s="99"/>
      <c r="AY2363" s="99"/>
      <c r="AZ2363" s="99"/>
      <c r="BA2363" s="99"/>
      <c r="BB2363" s="99"/>
      <c r="BC2363" s="99"/>
      <c r="BD2363" s="99"/>
      <c r="BE2363" s="99"/>
      <c r="BF2363" s="99"/>
    </row>
    <row r="2364" spans="28:58" x14ac:dyDescent="0.25">
      <c r="AB2364" s="99"/>
      <c r="AC2364" s="99"/>
      <c r="AD2364" s="99"/>
      <c r="AE2364" s="99"/>
      <c r="AF2364" s="99"/>
      <c r="AG2364" s="99"/>
      <c r="AH2364" s="99"/>
      <c r="AI2364" s="99"/>
      <c r="AJ2364" s="99"/>
      <c r="AK2364" s="99"/>
      <c r="AL2364" s="99"/>
      <c r="AM2364" s="99"/>
      <c r="AN2364" s="99"/>
      <c r="AO2364" s="99"/>
      <c r="AP2364" s="99"/>
      <c r="AQ2364" s="99"/>
      <c r="AR2364" s="99"/>
      <c r="AS2364" s="99"/>
      <c r="AT2364" s="99"/>
      <c r="AU2364" s="99"/>
      <c r="AV2364" s="99"/>
      <c r="AW2364" s="99"/>
      <c r="AX2364" s="99"/>
      <c r="AY2364" s="99"/>
      <c r="AZ2364" s="99"/>
      <c r="BA2364" s="99"/>
      <c r="BB2364" s="99"/>
      <c r="BC2364" s="99"/>
      <c r="BD2364" s="99"/>
      <c r="BE2364" s="99"/>
      <c r="BF2364" s="99"/>
    </row>
    <row r="2365" spans="28:58" x14ac:dyDescent="0.25">
      <c r="AB2365" s="99"/>
      <c r="AC2365" s="99"/>
      <c r="AD2365" s="99"/>
      <c r="AE2365" s="99"/>
      <c r="AF2365" s="99"/>
      <c r="AG2365" s="99"/>
      <c r="AH2365" s="99"/>
      <c r="AI2365" s="99"/>
      <c r="AJ2365" s="99"/>
      <c r="AK2365" s="99"/>
      <c r="AL2365" s="99"/>
      <c r="AM2365" s="99"/>
      <c r="AN2365" s="99"/>
      <c r="AO2365" s="99"/>
      <c r="AP2365" s="99"/>
      <c r="AQ2365" s="99"/>
      <c r="AR2365" s="99"/>
      <c r="AS2365" s="99"/>
      <c r="AT2365" s="99"/>
      <c r="AU2365" s="99"/>
      <c r="AV2365" s="99"/>
      <c r="AW2365" s="99"/>
      <c r="AX2365" s="99"/>
      <c r="AY2365" s="99"/>
      <c r="AZ2365" s="99"/>
      <c r="BA2365" s="99"/>
      <c r="BB2365" s="99"/>
      <c r="BC2365" s="99"/>
      <c r="BD2365" s="99"/>
      <c r="BE2365" s="99"/>
      <c r="BF2365" s="99"/>
    </row>
    <row r="2366" spans="28:58" x14ac:dyDescent="0.25">
      <c r="AB2366" s="99"/>
      <c r="AC2366" s="99"/>
      <c r="AD2366" s="99"/>
      <c r="AE2366" s="99"/>
      <c r="AF2366" s="99"/>
      <c r="AG2366" s="99"/>
      <c r="AH2366" s="99"/>
      <c r="AI2366" s="99"/>
      <c r="AJ2366" s="99"/>
      <c r="AK2366" s="99"/>
      <c r="AL2366" s="99"/>
      <c r="AM2366" s="99"/>
      <c r="AN2366" s="99"/>
      <c r="AO2366" s="99"/>
      <c r="AP2366" s="99"/>
      <c r="AQ2366" s="99"/>
      <c r="AR2366" s="99"/>
      <c r="AS2366" s="99"/>
      <c r="AT2366" s="99"/>
      <c r="AU2366" s="99"/>
      <c r="AV2366" s="99"/>
      <c r="AW2366" s="99"/>
      <c r="AX2366" s="99"/>
      <c r="AY2366" s="99"/>
      <c r="AZ2366" s="99"/>
      <c r="BA2366" s="99"/>
      <c r="BB2366" s="99"/>
      <c r="BC2366" s="99"/>
      <c r="BD2366" s="99"/>
      <c r="BE2366" s="99"/>
      <c r="BF2366" s="99"/>
    </row>
    <row r="2367" spans="28:58" x14ac:dyDescent="0.25">
      <c r="AB2367" s="99"/>
      <c r="AC2367" s="99"/>
      <c r="AD2367" s="99"/>
      <c r="AE2367" s="99"/>
      <c r="AF2367" s="99"/>
      <c r="AG2367" s="99"/>
      <c r="AH2367" s="99"/>
      <c r="AI2367" s="99"/>
      <c r="AJ2367" s="99"/>
      <c r="AK2367" s="99"/>
      <c r="AL2367" s="99"/>
      <c r="AM2367" s="99"/>
      <c r="AN2367" s="99"/>
      <c r="AO2367" s="99"/>
      <c r="AP2367" s="99"/>
      <c r="AQ2367" s="99"/>
      <c r="AR2367" s="99"/>
      <c r="AS2367" s="99"/>
      <c r="AT2367" s="99"/>
      <c r="AU2367" s="99"/>
      <c r="AV2367" s="99"/>
      <c r="AW2367" s="99"/>
      <c r="AX2367" s="99"/>
      <c r="AY2367" s="99"/>
      <c r="AZ2367" s="99"/>
      <c r="BA2367" s="99"/>
      <c r="BB2367" s="99"/>
      <c r="BC2367" s="99"/>
      <c r="BD2367" s="99"/>
      <c r="BE2367" s="99"/>
      <c r="BF2367" s="99"/>
    </row>
    <row r="2368" spans="28:58" x14ac:dyDescent="0.25">
      <c r="AB2368" s="99"/>
      <c r="AC2368" s="99"/>
      <c r="AD2368" s="99"/>
      <c r="AE2368" s="99"/>
      <c r="AF2368" s="99"/>
      <c r="AG2368" s="99"/>
      <c r="AH2368" s="99"/>
      <c r="AI2368" s="99"/>
      <c r="AJ2368" s="99"/>
      <c r="AK2368" s="99"/>
      <c r="AL2368" s="99"/>
      <c r="AM2368" s="99"/>
      <c r="AN2368" s="99"/>
      <c r="AO2368" s="99"/>
      <c r="AP2368" s="99"/>
      <c r="AQ2368" s="99"/>
      <c r="AR2368" s="99"/>
      <c r="AS2368" s="99"/>
      <c r="AT2368" s="99"/>
      <c r="AU2368" s="99"/>
      <c r="AV2368" s="99"/>
      <c r="AW2368" s="99"/>
      <c r="AX2368" s="99"/>
      <c r="AY2368" s="99"/>
      <c r="AZ2368" s="99"/>
      <c r="BA2368" s="99"/>
      <c r="BB2368" s="99"/>
      <c r="BC2368" s="99"/>
      <c r="BD2368" s="99"/>
      <c r="BE2368" s="99"/>
      <c r="BF2368" s="99"/>
    </row>
    <row r="2369" spans="28:58" x14ac:dyDescent="0.25">
      <c r="AB2369" s="99"/>
      <c r="AC2369" s="99"/>
      <c r="AD2369" s="99"/>
      <c r="AE2369" s="99"/>
      <c r="AF2369" s="99"/>
      <c r="AG2369" s="99"/>
      <c r="AH2369" s="99"/>
      <c r="AI2369" s="99"/>
      <c r="AJ2369" s="99"/>
      <c r="AK2369" s="99"/>
      <c r="AL2369" s="99"/>
      <c r="AM2369" s="99"/>
      <c r="AN2369" s="99"/>
      <c r="AO2369" s="99"/>
      <c r="AP2369" s="99"/>
      <c r="AQ2369" s="99"/>
      <c r="AR2369" s="99"/>
      <c r="AS2369" s="99"/>
      <c r="AT2369" s="99"/>
      <c r="AU2369" s="99"/>
      <c r="AV2369" s="99"/>
      <c r="AW2369" s="99"/>
      <c r="AX2369" s="99"/>
      <c r="AY2369" s="99"/>
      <c r="AZ2369" s="99"/>
      <c r="BA2369" s="99"/>
      <c r="BB2369" s="99"/>
      <c r="BC2369" s="99"/>
      <c r="BD2369" s="99"/>
      <c r="BE2369" s="99"/>
      <c r="BF2369" s="99"/>
    </row>
    <row r="2370" spans="28:58" x14ac:dyDescent="0.25">
      <c r="AB2370" s="99"/>
      <c r="AC2370" s="99"/>
      <c r="AD2370" s="99"/>
      <c r="AE2370" s="99"/>
      <c r="AF2370" s="99"/>
      <c r="AG2370" s="99"/>
      <c r="AH2370" s="99"/>
      <c r="AI2370" s="99"/>
      <c r="AJ2370" s="99"/>
      <c r="AK2370" s="99"/>
      <c r="AL2370" s="99"/>
      <c r="AM2370" s="99"/>
      <c r="AN2370" s="99"/>
      <c r="AO2370" s="99"/>
      <c r="AP2370" s="99"/>
      <c r="AQ2370" s="99"/>
      <c r="AR2370" s="99"/>
      <c r="AS2370" s="99"/>
      <c r="AT2370" s="99"/>
      <c r="AU2370" s="99"/>
      <c r="AV2370" s="99"/>
      <c r="AW2370" s="99"/>
      <c r="AX2370" s="99"/>
      <c r="AY2370" s="99"/>
      <c r="AZ2370" s="99"/>
      <c r="BA2370" s="99"/>
      <c r="BB2370" s="99"/>
      <c r="BC2370" s="99"/>
      <c r="BD2370" s="99"/>
      <c r="BE2370" s="99"/>
      <c r="BF2370" s="99"/>
    </row>
    <row r="2371" spans="28:58" x14ac:dyDescent="0.25">
      <c r="AB2371" s="99"/>
      <c r="AC2371" s="99"/>
      <c r="AD2371" s="99"/>
      <c r="AE2371" s="99"/>
      <c r="AF2371" s="99"/>
      <c r="AG2371" s="99"/>
      <c r="AH2371" s="99"/>
      <c r="AI2371" s="99"/>
      <c r="AJ2371" s="99"/>
      <c r="AK2371" s="99"/>
      <c r="AL2371" s="99"/>
      <c r="AM2371" s="99"/>
      <c r="AN2371" s="99"/>
      <c r="AO2371" s="99"/>
      <c r="AP2371" s="99"/>
      <c r="AQ2371" s="99"/>
      <c r="AR2371" s="99"/>
      <c r="AS2371" s="99"/>
      <c r="AT2371" s="99"/>
      <c r="AU2371" s="99"/>
      <c r="AV2371" s="99"/>
      <c r="AW2371" s="99"/>
      <c r="AX2371" s="99"/>
      <c r="AY2371" s="99"/>
      <c r="AZ2371" s="99"/>
      <c r="BA2371" s="99"/>
      <c r="BB2371" s="99"/>
      <c r="BC2371" s="99"/>
      <c r="BD2371" s="99"/>
      <c r="BE2371" s="99"/>
      <c r="BF2371" s="99"/>
    </row>
    <row r="2372" spans="28:58" x14ac:dyDescent="0.25">
      <c r="AB2372" s="99"/>
      <c r="AC2372" s="99"/>
      <c r="AD2372" s="99"/>
      <c r="AE2372" s="99"/>
      <c r="AF2372" s="99"/>
      <c r="AG2372" s="99"/>
      <c r="AH2372" s="99"/>
      <c r="AI2372" s="99"/>
      <c r="AJ2372" s="99"/>
      <c r="AK2372" s="99"/>
      <c r="AL2372" s="99"/>
      <c r="AM2372" s="99"/>
      <c r="AN2372" s="99"/>
      <c r="AO2372" s="99"/>
      <c r="AP2372" s="99"/>
      <c r="AQ2372" s="99"/>
      <c r="AR2372" s="99"/>
      <c r="AS2372" s="99"/>
      <c r="AT2372" s="99"/>
      <c r="AU2372" s="99"/>
      <c r="AV2372" s="99"/>
      <c r="AW2372" s="99"/>
      <c r="AX2372" s="99"/>
      <c r="AY2372" s="99"/>
      <c r="AZ2372" s="99"/>
      <c r="BA2372" s="99"/>
      <c r="BB2372" s="99"/>
      <c r="BC2372" s="99"/>
      <c r="BD2372" s="99"/>
      <c r="BE2372" s="99"/>
      <c r="BF2372" s="99"/>
    </row>
    <row r="2373" spans="28:58" x14ac:dyDescent="0.25">
      <c r="AB2373" s="99"/>
      <c r="AC2373" s="99"/>
      <c r="AD2373" s="99"/>
      <c r="AE2373" s="99"/>
      <c r="AF2373" s="99"/>
      <c r="AG2373" s="99"/>
      <c r="AH2373" s="99"/>
      <c r="AI2373" s="99"/>
      <c r="AJ2373" s="99"/>
      <c r="AK2373" s="99"/>
      <c r="AL2373" s="99"/>
      <c r="AM2373" s="99"/>
      <c r="AN2373" s="99"/>
      <c r="AO2373" s="99"/>
      <c r="AP2373" s="99"/>
      <c r="AQ2373" s="99"/>
      <c r="AR2373" s="99"/>
      <c r="AS2373" s="99"/>
      <c r="AT2373" s="99"/>
      <c r="AU2373" s="99"/>
      <c r="AV2373" s="99"/>
      <c r="AW2373" s="99"/>
      <c r="AX2373" s="99"/>
      <c r="AY2373" s="99"/>
      <c r="AZ2373" s="99"/>
      <c r="BA2373" s="99"/>
      <c r="BB2373" s="99"/>
      <c r="BC2373" s="99"/>
      <c r="BD2373" s="99"/>
      <c r="BE2373" s="99"/>
      <c r="BF2373" s="99"/>
    </row>
    <row r="2374" spans="28:58" x14ac:dyDescent="0.25">
      <c r="AB2374" s="99"/>
      <c r="AC2374" s="99"/>
      <c r="AD2374" s="99"/>
      <c r="AE2374" s="99"/>
      <c r="AF2374" s="99"/>
      <c r="AG2374" s="99"/>
      <c r="AH2374" s="99"/>
      <c r="AI2374" s="99"/>
      <c r="AJ2374" s="99"/>
      <c r="AK2374" s="99"/>
      <c r="AL2374" s="99"/>
      <c r="AM2374" s="99"/>
      <c r="AN2374" s="99"/>
      <c r="AO2374" s="99"/>
      <c r="AP2374" s="99"/>
      <c r="AQ2374" s="99"/>
      <c r="AR2374" s="99"/>
      <c r="AS2374" s="99"/>
      <c r="AT2374" s="99"/>
      <c r="AU2374" s="99"/>
      <c r="AV2374" s="99"/>
      <c r="AW2374" s="99"/>
      <c r="AX2374" s="99"/>
      <c r="AY2374" s="99"/>
      <c r="AZ2374" s="99"/>
      <c r="BA2374" s="99"/>
      <c r="BB2374" s="99"/>
      <c r="BC2374" s="99"/>
      <c r="BD2374" s="99"/>
      <c r="BE2374" s="99"/>
      <c r="BF2374" s="99"/>
    </row>
    <row r="2375" spans="28:58" x14ac:dyDescent="0.25">
      <c r="AB2375" s="99"/>
      <c r="AC2375" s="99"/>
      <c r="AD2375" s="99"/>
      <c r="AE2375" s="99"/>
      <c r="AF2375" s="99"/>
      <c r="AG2375" s="99"/>
      <c r="AH2375" s="99"/>
      <c r="AI2375" s="99"/>
      <c r="AJ2375" s="99"/>
      <c r="AK2375" s="99"/>
      <c r="AL2375" s="99"/>
      <c r="AM2375" s="99"/>
      <c r="AN2375" s="99"/>
      <c r="AO2375" s="99"/>
      <c r="AP2375" s="99"/>
      <c r="AQ2375" s="99"/>
      <c r="AR2375" s="99"/>
      <c r="AS2375" s="99"/>
      <c r="AT2375" s="99"/>
      <c r="AU2375" s="99"/>
      <c r="AV2375" s="99"/>
      <c r="AW2375" s="99"/>
      <c r="AX2375" s="99"/>
      <c r="AY2375" s="99"/>
      <c r="AZ2375" s="99"/>
      <c r="BA2375" s="99"/>
      <c r="BB2375" s="99"/>
      <c r="BC2375" s="99"/>
      <c r="BD2375" s="99"/>
      <c r="BE2375" s="99"/>
      <c r="BF2375" s="99"/>
    </row>
    <row r="2376" spans="28:58" x14ac:dyDescent="0.25">
      <c r="AB2376" s="99"/>
      <c r="AC2376" s="99"/>
      <c r="AD2376" s="99"/>
      <c r="AE2376" s="99"/>
      <c r="AF2376" s="99"/>
      <c r="AG2376" s="99"/>
      <c r="AH2376" s="99"/>
      <c r="AI2376" s="99"/>
      <c r="AJ2376" s="99"/>
      <c r="AK2376" s="99"/>
      <c r="AL2376" s="99"/>
      <c r="AM2376" s="99"/>
      <c r="AN2376" s="99"/>
      <c r="AO2376" s="99"/>
      <c r="AP2376" s="99"/>
      <c r="AQ2376" s="99"/>
      <c r="AR2376" s="99"/>
      <c r="AS2376" s="99"/>
      <c r="AT2376" s="99"/>
      <c r="AU2376" s="99"/>
      <c r="AV2376" s="99"/>
      <c r="AW2376" s="99"/>
      <c r="AX2376" s="99"/>
      <c r="AY2376" s="99"/>
      <c r="AZ2376" s="99"/>
      <c r="BA2376" s="99"/>
      <c r="BB2376" s="99"/>
      <c r="BC2376" s="99"/>
      <c r="BD2376" s="99"/>
      <c r="BE2376" s="99"/>
      <c r="BF2376" s="99"/>
    </row>
    <row r="2377" spans="28:58" x14ac:dyDescent="0.25">
      <c r="AB2377" s="99"/>
      <c r="AC2377" s="99"/>
      <c r="AD2377" s="99"/>
      <c r="AE2377" s="99"/>
      <c r="AF2377" s="99"/>
      <c r="AG2377" s="99"/>
      <c r="AH2377" s="99"/>
      <c r="AI2377" s="99"/>
      <c r="AJ2377" s="99"/>
      <c r="AK2377" s="99"/>
      <c r="AL2377" s="99"/>
      <c r="AM2377" s="99"/>
      <c r="AN2377" s="99"/>
      <c r="AO2377" s="99"/>
      <c r="AP2377" s="99"/>
      <c r="AQ2377" s="99"/>
      <c r="AR2377" s="99"/>
      <c r="AS2377" s="99"/>
      <c r="AT2377" s="99"/>
      <c r="AU2377" s="99"/>
      <c r="AV2377" s="99"/>
      <c r="AW2377" s="99"/>
      <c r="AX2377" s="99"/>
      <c r="AY2377" s="99"/>
      <c r="AZ2377" s="99"/>
      <c r="BA2377" s="99"/>
      <c r="BB2377" s="99"/>
      <c r="BC2377" s="99"/>
      <c r="BD2377" s="99"/>
      <c r="BE2377" s="99"/>
      <c r="BF2377" s="99"/>
    </row>
    <row r="2378" spans="28:58" x14ac:dyDescent="0.25">
      <c r="AB2378" s="99"/>
      <c r="AC2378" s="99"/>
      <c r="AD2378" s="99"/>
      <c r="AE2378" s="99"/>
      <c r="AF2378" s="99"/>
      <c r="AG2378" s="99"/>
      <c r="AH2378" s="99"/>
      <c r="AI2378" s="99"/>
      <c r="AJ2378" s="99"/>
      <c r="AK2378" s="99"/>
      <c r="AL2378" s="99"/>
      <c r="AM2378" s="99"/>
      <c r="AN2378" s="99"/>
      <c r="AO2378" s="99"/>
      <c r="AP2378" s="99"/>
      <c r="AQ2378" s="99"/>
      <c r="AR2378" s="99"/>
      <c r="AS2378" s="99"/>
      <c r="AT2378" s="99"/>
      <c r="AU2378" s="99"/>
      <c r="AV2378" s="99"/>
      <c r="AW2378" s="99"/>
      <c r="AX2378" s="99"/>
      <c r="AY2378" s="99"/>
      <c r="AZ2378" s="99"/>
      <c r="BA2378" s="99"/>
      <c r="BB2378" s="99"/>
      <c r="BC2378" s="99"/>
      <c r="BD2378" s="99"/>
      <c r="BE2378" s="99"/>
      <c r="BF2378" s="99"/>
    </row>
    <row r="2379" spans="28:58" x14ac:dyDescent="0.25">
      <c r="AB2379" s="99"/>
      <c r="AC2379" s="99"/>
      <c r="AD2379" s="99"/>
      <c r="AE2379" s="99"/>
      <c r="AF2379" s="99"/>
      <c r="AG2379" s="99"/>
      <c r="AH2379" s="99"/>
      <c r="AI2379" s="99"/>
      <c r="AJ2379" s="99"/>
      <c r="AK2379" s="99"/>
      <c r="AL2379" s="99"/>
      <c r="AM2379" s="99"/>
      <c r="AN2379" s="99"/>
      <c r="AO2379" s="99"/>
      <c r="AP2379" s="99"/>
      <c r="AQ2379" s="99"/>
      <c r="AR2379" s="99"/>
      <c r="AS2379" s="99"/>
      <c r="AT2379" s="99"/>
      <c r="AU2379" s="99"/>
      <c r="AV2379" s="99"/>
      <c r="AW2379" s="99"/>
      <c r="AX2379" s="99"/>
      <c r="AY2379" s="99"/>
      <c r="AZ2379" s="99"/>
      <c r="BA2379" s="99"/>
      <c r="BB2379" s="99"/>
      <c r="BC2379" s="99"/>
      <c r="BD2379" s="99"/>
      <c r="BE2379" s="99"/>
      <c r="BF2379" s="99"/>
    </row>
    <row r="2380" spans="28:58" x14ac:dyDescent="0.25">
      <c r="AB2380" s="99"/>
      <c r="AC2380" s="99"/>
      <c r="AD2380" s="99"/>
      <c r="AE2380" s="99"/>
      <c r="AF2380" s="99"/>
      <c r="AG2380" s="99"/>
      <c r="AH2380" s="99"/>
      <c r="AI2380" s="99"/>
      <c r="AJ2380" s="99"/>
      <c r="AK2380" s="99"/>
      <c r="AL2380" s="99"/>
      <c r="AM2380" s="99"/>
      <c r="AN2380" s="99"/>
      <c r="AO2380" s="99"/>
      <c r="AP2380" s="99"/>
      <c r="AQ2380" s="99"/>
      <c r="AR2380" s="99"/>
      <c r="AS2380" s="99"/>
      <c r="AT2380" s="99"/>
      <c r="AU2380" s="99"/>
      <c r="AV2380" s="99"/>
      <c r="AW2380" s="99"/>
      <c r="AX2380" s="99"/>
      <c r="AY2380" s="99"/>
      <c r="AZ2380" s="99"/>
      <c r="BA2380" s="99"/>
      <c r="BB2380" s="99"/>
      <c r="BC2380" s="99"/>
      <c r="BD2380" s="99"/>
      <c r="BE2380" s="99"/>
      <c r="BF2380" s="99"/>
    </row>
    <row r="2381" spans="28:58" x14ac:dyDescent="0.25">
      <c r="AB2381" s="99"/>
      <c r="AC2381" s="99"/>
      <c r="AD2381" s="99"/>
      <c r="AE2381" s="99"/>
      <c r="AF2381" s="99"/>
      <c r="AG2381" s="99"/>
      <c r="AH2381" s="99"/>
      <c r="AI2381" s="99"/>
      <c r="AJ2381" s="99"/>
      <c r="AK2381" s="99"/>
      <c r="AL2381" s="99"/>
      <c r="AM2381" s="99"/>
      <c r="AN2381" s="99"/>
      <c r="AO2381" s="99"/>
      <c r="AP2381" s="99"/>
      <c r="AQ2381" s="99"/>
      <c r="AR2381" s="99"/>
      <c r="AS2381" s="99"/>
      <c r="AT2381" s="99"/>
      <c r="AU2381" s="99"/>
      <c r="AV2381" s="99"/>
      <c r="AW2381" s="99"/>
      <c r="AX2381" s="99"/>
      <c r="AY2381" s="99"/>
      <c r="AZ2381" s="99"/>
      <c r="BA2381" s="99"/>
      <c r="BB2381" s="99"/>
      <c r="BC2381" s="99"/>
      <c r="BD2381" s="99"/>
      <c r="BE2381" s="99"/>
      <c r="BF2381" s="99"/>
    </row>
    <row r="2382" spans="28:58" x14ac:dyDescent="0.25">
      <c r="AB2382" s="99"/>
      <c r="AC2382" s="99"/>
      <c r="AD2382" s="99"/>
      <c r="AE2382" s="99"/>
      <c r="AF2382" s="99"/>
      <c r="AG2382" s="99"/>
      <c r="AH2382" s="99"/>
      <c r="AI2382" s="99"/>
      <c r="AJ2382" s="99"/>
      <c r="AK2382" s="99"/>
      <c r="AL2382" s="99"/>
      <c r="AM2382" s="99"/>
      <c r="AN2382" s="99"/>
      <c r="AO2382" s="99"/>
      <c r="AP2382" s="99"/>
      <c r="AQ2382" s="99"/>
      <c r="AR2382" s="99"/>
      <c r="AS2382" s="99"/>
      <c r="AT2382" s="99"/>
      <c r="AU2382" s="99"/>
      <c r="AV2382" s="99"/>
      <c r="AW2382" s="99"/>
      <c r="AX2382" s="99"/>
      <c r="AY2382" s="99"/>
      <c r="AZ2382" s="99"/>
      <c r="BA2382" s="99"/>
      <c r="BB2382" s="99"/>
      <c r="BC2382" s="99"/>
      <c r="BD2382" s="99"/>
      <c r="BE2382" s="99"/>
      <c r="BF2382" s="99"/>
    </row>
    <row r="2383" spans="28:58" x14ac:dyDescent="0.25">
      <c r="AB2383" s="99"/>
      <c r="AC2383" s="99"/>
      <c r="AD2383" s="99"/>
      <c r="AE2383" s="99"/>
      <c r="AF2383" s="99"/>
      <c r="AG2383" s="99"/>
      <c r="AH2383" s="99"/>
      <c r="AI2383" s="99"/>
      <c r="AJ2383" s="99"/>
      <c r="AK2383" s="99"/>
      <c r="AL2383" s="99"/>
      <c r="AM2383" s="99"/>
      <c r="AN2383" s="99"/>
      <c r="AO2383" s="99"/>
      <c r="AP2383" s="99"/>
      <c r="AQ2383" s="99"/>
      <c r="AR2383" s="99"/>
      <c r="AS2383" s="99"/>
      <c r="AT2383" s="99"/>
      <c r="AU2383" s="99"/>
      <c r="AV2383" s="99"/>
      <c r="AW2383" s="99"/>
      <c r="AX2383" s="99"/>
      <c r="AY2383" s="99"/>
      <c r="AZ2383" s="99"/>
      <c r="BA2383" s="99"/>
      <c r="BB2383" s="99"/>
      <c r="BC2383" s="99"/>
      <c r="BD2383" s="99"/>
      <c r="BE2383" s="99"/>
      <c r="BF2383" s="99"/>
    </row>
    <row r="2384" spans="28:58" x14ac:dyDescent="0.25">
      <c r="AB2384" s="99"/>
      <c r="AC2384" s="99"/>
      <c r="AD2384" s="99"/>
      <c r="AE2384" s="99"/>
      <c r="AF2384" s="99"/>
      <c r="AG2384" s="99"/>
      <c r="AH2384" s="99"/>
      <c r="AI2384" s="99"/>
      <c r="AJ2384" s="99"/>
      <c r="AK2384" s="99"/>
      <c r="AL2384" s="99"/>
      <c r="AM2384" s="99"/>
      <c r="AN2384" s="99"/>
      <c r="AO2384" s="99"/>
      <c r="AP2384" s="99"/>
      <c r="AQ2384" s="99"/>
      <c r="AR2384" s="99"/>
      <c r="AS2384" s="99"/>
      <c r="AT2384" s="99"/>
      <c r="AU2384" s="99"/>
      <c r="AV2384" s="99"/>
      <c r="AW2384" s="99"/>
      <c r="AX2384" s="99"/>
      <c r="AY2384" s="99"/>
      <c r="AZ2384" s="99"/>
      <c r="BA2384" s="99"/>
      <c r="BB2384" s="99"/>
      <c r="BC2384" s="99"/>
      <c r="BD2384" s="99"/>
      <c r="BE2384" s="99"/>
      <c r="BF2384" s="99"/>
    </row>
    <row r="2385" spans="28:58" x14ac:dyDescent="0.25">
      <c r="AB2385" s="99"/>
      <c r="AC2385" s="99"/>
      <c r="AD2385" s="99"/>
      <c r="AE2385" s="99"/>
      <c r="AF2385" s="99"/>
      <c r="AG2385" s="99"/>
      <c r="AH2385" s="99"/>
      <c r="AI2385" s="99"/>
      <c r="AJ2385" s="99"/>
      <c r="AK2385" s="99"/>
      <c r="AL2385" s="99"/>
      <c r="AM2385" s="99"/>
      <c r="AN2385" s="99"/>
      <c r="AO2385" s="99"/>
      <c r="AP2385" s="99"/>
      <c r="AQ2385" s="99"/>
      <c r="AR2385" s="99"/>
      <c r="AS2385" s="99"/>
      <c r="AT2385" s="99"/>
      <c r="AU2385" s="99"/>
      <c r="AV2385" s="99"/>
      <c r="AW2385" s="99"/>
      <c r="AX2385" s="99"/>
      <c r="AY2385" s="99"/>
      <c r="AZ2385" s="99"/>
      <c r="BA2385" s="99"/>
      <c r="BB2385" s="99"/>
      <c r="BC2385" s="99"/>
      <c r="BD2385" s="99"/>
      <c r="BE2385" s="99"/>
      <c r="BF2385" s="99"/>
    </row>
    <row r="2386" spans="28:58" x14ac:dyDescent="0.25">
      <c r="AB2386" s="99"/>
      <c r="AC2386" s="99"/>
      <c r="AD2386" s="99"/>
      <c r="AE2386" s="99"/>
      <c r="AF2386" s="99"/>
      <c r="AG2386" s="99"/>
      <c r="AH2386" s="99"/>
      <c r="AI2386" s="99"/>
      <c r="AJ2386" s="99"/>
      <c r="AK2386" s="99"/>
      <c r="AL2386" s="99"/>
      <c r="AM2386" s="99"/>
      <c r="AN2386" s="99"/>
      <c r="AO2386" s="99"/>
      <c r="AP2386" s="99"/>
      <c r="AQ2386" s="99"/>
      <c r="AR2386" s="99"/>
      <c r="AS2386" s="99"/>
      <c r="AT2386" s="99"/>
      <c r="AU2386" s="99"/>
      <c r="AV2386" s="99"/>
      <c r="AW2386" s="99"/>
      <c r="AX2386" s="99"/>
      <c r="AY2386" s="99"/>
      <c r="AZ2386" s="99"/>
      <c r="BA2386" s="99"/>
      <c r="BB2386" s="99"/>
      <c r="BC2386" s="99"/>
      <c r="BD2386" s="99"/>
      <c r="BE2386" s="99"/>
      <c r="BF2386" s="99"/>
    </row>
    <row r="2387" spans="28:58" x14ac:dyDescent="0.25">
      <c r="AB2387" s="99"/>
      <c r="AC2387" s="99"/>
      <c r="AD2387" s="99"/>
      <c r="AE2387" s="99"/>
      <c r="AF2387" s="99"/>
      <c r="AG2387" s="99"/>
      <c r="AH2387" s="99"/>
      <c r="AI2387" s="99"/>
      <c r="AJ2387" s="99"/>
      <c r="AK2387" s="99"/>
      <c r="AL2387" s="99"/>
      <c r="AM2387" s="99"/>
      <c r="AN2387" s="99"/>
      <c r="AO2387" s="99"/>
      <c r="AP2387" s="99"/>
      <c r="AQ2387" s="99"/>
      <c r="AR2387" s="99"/>
      <c r="AS2387" s="99"/>
      <c r="AT2387" s="99"/>
      <c r="AU2387" s="99"/>
      <c r="AV2387" s="99"/>
      <c r="AW2387" s="99"/>
      <c r="AX2387" s="99"/>
      <c r="AY2387" s="99"/>
      <c r="AZ2387" s="99"/>
      <c r="BA2387" s="99"/>
      <c r="BB2387" s="99"/>
      <c r="BC2387" s="99"/>
      <c r="BD2387" s="99"/>
      <c r="BE2387" s="99"/>
      <c r="BF2387" s="99"/>
    </row>
    <row r="2388" spans="28:58" x14ac:dyDescent="0.25">
      <c r="AB2388" s="99"/>
      <c r="AC2388" s="99"/>
      <c r="AD2388" s="99"/>
      <c r="AE2388" s="99"/>
      <c r="AF2388" s="99"/>
      <c r="AG2388" s="99"/>
      <c r="AH2388" s="99"/>
      <c r="AI2388" s="99"/>
      <c r="AJ2388" s="99"/>
      <c r="AK2388" s="99"/>
      <c r="AL2388" s="99"/>
      <c r="AM2388" s="99"/>
      <c r="AN2388" s="99"/>
      <c r="AO2388" s="99"/>
      <c r="AP2388" s="99"/>
      <c r="AQ2388" s="99"/>
      <c r="AR2388" s="99"/>
      <c r="AS2388" s="99"/>
      <c r="AT2388" s="99"/>
      <c r="AU2388" s="99"/>
      <c r="AV2388" s="99"/>
      <c r="AW2388" s="99"/>
      <c r="AX2388" s="99"/>
      <c r="AY2388" s="99"/>
      <c r="AZ2388" s="99"/>
      <c r="BA2388" s="99"/>
      <c r="BB2388" s="99"/>
      <c r="BC2388" s="99"/>
      <c r="BD2388" s="99"/>
      <c r="BE2388" s="99"/>
      <c r="BF2388" s="99"/>
    </row>
    <row r="2389" spans="28:58" x14ac:dyDescent="0.25">
      <c r="AB2389" s="99"/>
      <c r="AC2389" s="99"/>
      <c r="AD2389" s="99"/>
      <c r="AE2389" s="99"/>
      <c r="AF2389" s="99"/>
      <c r="AG2389" s="99"/>
      <c r="AH2389" s="99"/>
      <c r="AI2389" s="99"/>
      <c r="AJ2389" s="99"/>
      <c r="AK2389" s="99"/>
      <c r="AL2389" s="99"/>
      <c r="AM2389" s="99"/>
      <c r="AN2389" s="99"/>
      <c r="AO2389" s="99"/>
      <c r="AP2389" s="99"/>
      <c r="AQ2389" s="99"/>
      <c r="AR2389" s="99"/>
      <c r="AS2389" s="99"/>
      <c r="AT2389" s="99"/>
      <c r="AU2389" s="99"/>
      <c r="AV2389" s="99"/>
      <c r="AW2389" s="99"/>
      <c r="AX2389" s="99"/>
      <c r="AY2389" s="99"/>
      <c r="AZ2389" s="99"/>
      <c r="BA2389" s="99"/>
      <c r="BB2389" s="99"/>
      <c r="BC2389" s="99"/>
      <c r="BD2389" s="99"/>
      <c r="BE2389" s="99"/>
      <c r="BF2389" s="99"/>
    </row>
    <row r="2390" spans="28:58" x14ac:dyDescent="0.25">
      <c r="AB2390" s="99"/>
      <c r="AC2390" s="99"/>
      <c r="AD2390" s="99"/>
      <c r="AE2390" s="99"/>
      <c r="AF2390" s="99"/>
      <c r="AG2390" s="99"/>
      <c r="AH2390" s="99"/>
      <c r="AI2390" s="99"/>
      <c r="AJ2390" s="99"/>
      <c r="AK2390" s="99"/>
      <c r="AL2390" s="99"/>
      <c r="AM2390" s="99"/>
      <c r="AN2390" s="99"/>
      <c r="AO2390" s="99"/>
      <c r="AP2390" s="99"/>
      <c r="AQ2390" s="99"/>
      <c r="AR2390" s="99"/>
      <c r="AS2390" s="99"/>
      <c r="AT2390" s="99"/>
      <c r="AU2390" s="99"/>
      <c r="AV2390" s="99"/>
      <c r="AW2390" s="99"/>
      <c r="AX2390" s="99"/>
      <c r="AY2390" s="99"/>
      <c r="AZ2390" s="99"/>
      <c r="BA2390" s="99"/>
      <c r="BB2390" s="99"/>
      <c r="BC2390" s="99"/>
      <c r="BD2390" s="99"/>
      <c r="BE2390" s="99"/>
      <c r="BF2390" s="99"/>
    </row>
    <row r="2391" spans="28:58" x14ac:dyDescent="0.25">
      <c r="AB2391" s="99"/>
      <c r="AC2391" s="99"/>
      <c r="AD2391" s="99"/>
      <c r="AE2391" s="99"/>
      <c r="AF2391" s="99"/>
      <c r="AG2391" s="99"/>
      <c r="AH2391" s="99"/>
      <c r="AI2391" s="99"/>
      <c r="AJ2391" s="99"/>
      <c r="AK2391" s="99"/>
      <c r="AL2391" s="99"/>
      <c r="AM2391" s="99"/>
      <c r="AN2391" s="99"/>
      <c r="AO2391" s="99"/>
      <c r="AP2391" s="99"/>
      <c r="AQ2391" s="99"/>
      <c r="AR2391" s="99"/>
      <c r="AS2391" s="99"/>
      <c r="AT2391" s="99"/>
      <c r="AU2391" s="99"/>
      <c r="AV2391" s="99"/>
      <c r="AW2391" s="99"/>
      <c r="AX2391" s="99"/>
      <c r="AY2391" s="99"/>
      <c r="AZ2391" s="99"/>
      <c r="BA2391" s="99"/>
      <c r="BB2391" s="99"/>
      <c r="BC2391" s="99"/>
      <c r="BD2391" s="99"/>
      <c r="BE2391" s="99"/>
      <c r="BF2391" s="99"/>
    </row>
    <row r="2392" spans="28:58" x14ac:dyDescent="0.25">
      <c r="AB2392" s="99"/>
      <c r="AC2392" s="99"/>
      <c r="AD2392" s="99"/>
      <c r="AE2392" s="99"/>
      <c r="AF2392" s="99"/>
      <c r="AG2392" s="99"/>
      <c r="AH2392" s="99"/>
      <c r="AI2392" s="99"/>
      <c r="AJ2392" s="99"/>
      <c r="AK2392" s="99"/>
      <c r="AL2392" s="99"/>
      <c r="AM2392" s="99"/>
      <c r="AN2392" s="99"/>
      <c r="AO2392" s="99"/>
      <c r="AP2392" s="99"/>
      <c r="AQ2392" s="99"/>
      <c r="AR2392" s="99"/>
      <c r="AS2392" s="99"/>
      <c r="AT2392" s="99"/>
      <c r="AU2392" s="99"/>
      <c r="AV2392" s="99"/>
      <c r="AW2392" s="99"/>
      <c r="AX2392" s="99"/>
      <c r="AY2392" s="99"/>
      <c r="AZ2392" s="99"/>
      <c r="BA2392" s="99"/>
      <c r="BB2392" s="99"/>
      <c r="BC2392" s="99"/>
      <c r="BD2392" s="99"/>
      <c r="BE2392" s="99"/>
      <c r="BF2392" s="99"/>
    </row>
    <row r="2393" spans="28:58" x14ac:dyDescent="0.25">
      <c r="AB2393" s="99"/>
      <c r="AC2393" s="99"/>
      <c r="AD2393" s="99"/>
      <c r="AE2393" s="99"/>
      <c r="AF2393" s="99"/>
      <c r="AG2393" s="99"/>
      <c r="AH2393" s="99"/>
      <c r="AI2393" s="99"/>
      <c r="AJ2393" s="99"/>
      <c r="AK2393" s="99"/>
      <c r="AL2393" s="99"/>
      <c r="AM2393" s="99"/>
      <c r="AN2393" s="99"/>
      <c r="AO2393" s="99"/>
      <c r="AP2393" s="99"/>
      <c r="AQ2393" s="99"/>
      <c r="AR2393" s="99"/>
      <c r="AS2393" s="99"/>
      <c r="AT2393" s="99"/>
      <c r="AU2393" s="99"/>
      <c r="AV2393" s="99"/>
      <c r="AW2393" s="99"/>
      <c r="AX2393" s="99"/>
      <c r="AY2393" s="99"/>
      <c r="AZ2393" s="99"/>
      <c r="BA2393" s="99"/>
      <c r="BB2393" s="99"/>
      <c r="BC2393" s="99"/>
      <c r="BD2393" s="99"/>
      <c r="BE2393" s="99"/>
      <c r="BF2393" s="99"/>
    </row>
    <row r="2394" spans="28:58" x14ac:dyDescent="0.25">
      <c r="AB2394" s="99"/>
      <c r="AC2394" s="99"/>
      <c r="AD2394" s="99"/>
      <c r="AE2394" s="99"/>
      <c r="AF2394" s="99"/>
      <c r="AG2394" s="99"/>
      <c r="AH2394" s="99"/>
      <c r="AI2394" s="99"/>
      <c r="AJ2394" s="99"/>
      <c r="AK2394" s="99"/>
      <c r="AL2394" s="99"/>
      <c r="AM2394" s="99"/>
      <c r="AN2394" s="99"/>
      <c r="AO2394" s="99"/>
      <c r="AP2394" s="99"/>
      <c r="AQ2394" s="99"/>
      <c r="AR2394" s="99"/>
      <c r="AS2394" s="99"/>
      <c r="AT2394" s="99"/>
      <c r="AU2394" s="99"/>
      <c r="AV2394" s="99"/>
      <c r="AW2394" s="99"/>
      <c r="AX2394" s="99"/>
      <c r="AY2394" s="99"/>
      <c r="AZ2394" s="99"/>
      <c r="BA2394" s="99"/>
      <c r="BB2394" s="99"/>
      <c r="BC2394" s="99"/>
      <c r="BD2394" s="99"/>
      <c r="BE2394" s="99"/>
      <c r="BF2394" s="99"/>
    </row>
    <row r="2395" spans="28:58" x14ac:dyDescent="0.25">
      <c r="AB2395" s="99"/>
      <c r="AC2395" s="99"/>
      <c r="AD2395" s="99"/>
      <c r="AE2395" s="99"/>
      <c r="AF2395" s="99"/>
      <c r="AG2395" s="99"/>
      <c r="AH2395" s="99"/>
      <c r="AI2395" s="99"/>
      <c r="AJ2395" s="99"/>
      <c r="AK2395" s="99"/>
      <c r="AL2395" s="99"/>
      <c r="AM2395" s="99"/>
      <c r="AN2395" s="99"/>
      <c r="AO2395" s="99"/>
      <c r="AP2395" s="99"/>
      <c r="AQ2395" s="99"/>
      <c r="AR2395" s="99"/>
      <c r="AS2395" s="99"/>
      <c r="AT2395" s="99"/>
      <c r="AU2395" s="99"/>
      <c r="AV2395" s="99"/>
      <c r="AW2395" s="99"/>
      <c r="AX2395" s="99"/>
      <c r="AY2395" s="99"/>
      <c r="AZ2395" s="99"/>
      <c r="BA2395" s="99"/>
      <c r="BB2395" s="99"/>
      <c r="BC2395" s="99"/>
      <c r="BD2395" s="99"/>
      <c r="BE2395" s="99"/>
      <c r="BF2395" s="99"/>
    </row>
    <row r="2396" spans="28:58" x14ac:dyDescent="0.25">
      <c r="AB2396" s="99"/>
      <c r="AC2396" s="99"/>
      <c r="AD2396" s="99"/>
      <c r="AE2396" s="99"/>
      <c r="AF2396" s="99"/>
      <c r="AG2396" s="99"/>
      <c r="AH2396" s="99"/>
      <c r="AI2396" s="99"/>
      <c r="AJ2396" s="99"/>
      <c r="AK2396" s="99"/>
      <c r="AL2396" s="99"/>
      <c r="AM2396" s="99"/>
      <c r="AN2396" s="99"/>
      <c r="AO2396" s="99"/>
      <c r="AP2396" s="99"/>
      <c r="AQ2396" s="99"/>
      <c r="AR2396" s="99"/>
      <c r="AS2396" s="99"/>
      <c r="AT2396" s="99"/>
      <c r="AU2396" s="99"/>
      <c r="AV2396" s="99"/>
      <c r="AW2396" s="99"/>
      <c r="AX2396" s="99"/>
      <c r="AY2396" s="99"/>
      <c r="AZ2396" s="99"/>
      <c r="BA2396" s="99"/>
      <c r="BB2396" s="99"/>
      <c r="BC2396" s="99"/>
      <c r="BD2396" s="99"/>
      <c r="BE2396" s="99"/>
      <c r="BF2396" s="99"/>
    </row>
    <row r="2397" spans="28:58" x14ac:dyDescent="0.25">
      <c r="AB2397" s="99"/>
      <c r="AC2397" s="99"/>
      <c r="AD2397" s="99"/>
      <c r="AE2397" s="99"/>
      <c r="AF2397" s="99"/>
      <c r="AG2397" s="99"/>
      <c r="AH2397" s="99"/>
      <c r="AI2397" s="99"/>
      <c r="AJ2397" s="99"/>
      <c r="AK2397" s="99"/>
      <c r="AL2397" s="99"/>
      <c r="AM2397" s="99"/>
      <c r="AN2397" s="99"/>
      <c r="AO2397" s="99"/>
      <c r="AP2397" s="99"/>
      <c r="AQ2397" s="99"/>
      <c r="AR2397" s="99"/>
      <c r="AS2397" s="99"/>
      <c r="AT2397" s="99"/>
      <c r="AU2397" s="99"/>
      <c r="AV2397" s="99"/>
      <c r="AW2397" s="99"/>
      <c r="AX2397" s="99"/>
      <c r="AY2397" s="99"/>
      <c r="AZ2397" s="99"/>
      <c r="BA2397" s="99"/>
      <c r="BB2397" s="99"/>
      <c r="BC2397" s="99"/>
      <c r="BD2397" s="99"/>
      <c r="BE2397" s="99"/>
      <c r="BF2397" s="99"/>
    </row>
    <row r="2398" spans="28:58" x14ac:dyDescent="0.25">
      <c r="AB2398" s="99"/>
      <c r="AC2398" s="99"/>
      <c r="AD2398" s="99"/>
      <c r="AE2398" s="99"/>
      <c r="AF2398" s="99"/>
      <c r="AG2398" s="99"/>
      <c r="AH2398" s="99"/>
      <c r="AI2398" s="99"/>
      <c r="AJ2398" s="99"/>
      <c r="AK2398" s="99"/>
      <c r="AL2398" s="99"/>
      <c r="AM2398" s="99"/>
      <c r="AN2398" s="99"/>
      <c r="AO2398" s="99"/>
      <c r="AP2398" s="99"/>
      <c r="AQ2398" s="99"/>
      <c r="AR2398" s="99"/>
      <c r="AS2398" s="99"/>
      <c r="AT2398" s="99"/>
      <c r="AU2398" s="99"/>
      <c r="AV2398" s="99"/>
      <c r="AW2398" s="99"/>
      <c r="AX2398" s="99"/>
      <c r="AY2398" s="99"/>
      <c r="AZ2398" s="99"/>
      <c r="BA2398" s="99"/>
      <c r="BB2398" s="99"/>
      <c r="BC2398" s="99"/>
      <c r="BD2398" s="99"/>
      <c r="BE2398" s="99"/>
      <c r="BF2398" s="99"/>
    </row>
    <row r="2399" spans="28:58" x14ac:dyDescent="0.25">
      <c r="AB2399" s="99"/>
      <c r="AC2399" s="99"/>
      <c r="AD2399" s="99"/>
      <c r="AE2399" s="99"/>
      <c r="AF2399" s="99"/>
      <c r="AG2399" s="99"/>
      <c r="AH2399" s="99"/>
      <c r="AI2399" s="99"/>
      <c r="AJ2399" s="99"/>
      <c r="AK2399" s="99"/>
      <c r="AL2399" s="99"/>
      <c r="AM2399" s="99"/>
      <c r="AN2399" s="99"/>
      <c r="AO2399" s="99"/>
      <c r="AP2399" s="99"/>
      <c r="AQ2399" s="99"/>
      <c r="AR2399" s="99"/>
      <c r="AS2399" s="99"/>
      <c r="AT2399" s="99"/>
      <c r="AU2399" s="99"/>
      <c r="AV2399" s="99"/>
      <c r="AW2399" s="99"/>
      <c r="AX2399" s="99"/>
      <c r="AY2399" s="99"/>
      <c r="AZ2399" s="99"/>
      <c r="BA2399" s="99"/>
      <c r="BB2399" s="99"/>
      <c r="BC2399" s="99"/>
      <c r="BD2399" s="99"/>
      <c r="BE2399" s="99"/>
      <c r="BF2399" s="99"/>
    </row>
    <row r="2400" spans="28:58" x14ac:dyDescent="0.25">
      <c r="AB2400" s="99"/>
      <c r="AC2400" s="99"/>
      <c r="AD2400" s="99"/>
      <c r="AE2400" s="99"/>
      <c r="AF2400" s="99"/>
      <c r="AG2400" s="99"/>
      <c r="AH2400" s="99"/>
      <c r="AI2400" s="99"/>
      <c r="AJ2400" s="99"/>
      <c r="AK2400" s="99"/>
      <c r="AL2400" s="99"/>
      <c r="AM2400" s="99"/>
      <c r="AN2400" s="99"/>
      <c r="AO2400" s="99"/>
      <c r="AP2400" s="99"/>
      <c r="AQ2400" s="99"/>
      <c r="AR2400" s="99"/>
      <c r="AS2400" s="99"/>
      <c r="AT2400" s="99"/>
      <c r="AU2400" s="99"/>
      <c r="AV2400" s="99"/>
      <c r="AW2400" s="99"/>
      <c r="AX2400" s="99"/>
      <c r="AY2400" s="99"/>
      <c r="AZ2400" s="99"/>
      <c r="BA2400" s="99"/>
      <c r="BB2400" s="99"/>
      <c r="BC2400" s="99"/>
      <c r="BD2400" s="99"/>
      <c r="BE2400" s="99"/>
      <c r="BF2400" s="99"/>
    </row>
    <row r="2401" spans="28:58" x14ac:dyDescent="0.25">
      <c r="AB2401" s="99"/>
      <c r="AC2401" s="99"/>
      <c r="AD2401" s="99"/>
      <c r="AE2401" s="99"/>
      <c r="AF2401" s="99"/>
      <c r="AG2401" s="99"/>
      <c r="AH2401" s="99"/>
      <c r="AI2401" s="99"/>
      <c r="AJ2401" s="99"/>
      <c r="AK2401" s="99"/>
      <c r="AL2401" s="99"/>
      <c r="AM2401" s="99"/>
      <c r="AN2401" s="99"/>
      <c r="AO2401" s="99"/>
      <c r="AP2401" s="99"/>
      <c r="AQ2401" s="99"/>
      <c r="AR2401" s="99"/>
      <c r="AS2401" s="99"/>
      <c r="AT2401" s="99"/>
      <c r="AU2401" s="99"/>
      <c r="AV2401" s="99"/>
      <c r="AW2401" s="99"/>
      <c r="AX2401" s="99"/>
      <c r="AY2401" s="99"/>
      <c r="AZ2401" s="99"/>
      <c r="BA2401" s="99"/>
      <c r="BB2401" s="99"/>
      <c r="BC2401" s="99"/>
      <c r="BD2401" s="99"/>
      <c r="BE2401" s="99"/>
      <c r="BF2401" s="99"/>
    </row>
    <row r="2402" spans="28:58" x14ac:dyDescent="0.25">
      <c r="AB2402" s="99"/>
      <c r="AC2402" s="99"/>
      <c r="AD2402" s="99"/>
      <c r="AE2402" s="99"/>
      <c r="AF2402" s="99"/>
      <c r="AG2402" s="99"/>
      <c r="AH2402" s="99"/>
      <c r="AI2402" s="99"/>
      <c r="AJ2402" s="99"/>
      <c r="AK2402" s="99"/>
      <c r="AL2402" s="99"/>
      <c r="AM2402" s="99"/>
      <c r="AN2402" s="99"/>
      <c r="AO2402" s="99"/>
      <c r="AP2402" s="99"/>
      <c r="AQ2402" s="99"/>
      <c r="AR2402" s="99"/>
      <c r="AS2402" s="99"/>
      <c r="AT2402" s="99"/>
      <c r="AU2402" s="99"/>
      <c r="AV2402" s="99"/>
      <c r="AW2402" s="99"/>
      <c r="AX2402" s="99"/>
      <c r="AY2402" s="99"/>
      <c r="AZ2402" s="99"/>
      <c r="BA2402" s="99"/>
      <c r="BB2402" s="99"/>
      <c r="BC2402" s="99"/>
      <c r="BD2402" s="99"/>
      <c r="BE2402" s="99"/>
      <c r="BF2402" s="99"/>
    </row>
    <row r="2403" spans="28:58" x14ac:dyDescent="0.25">
      <c r="AB2403" s="99"/>
      <c r="AC2403" s="99"/>
      <c r="AD2403" s="99"/>
      <c r="AE2403" s="99"/>
      <c r="AF2403" s="99"/>
      <c r="AG2403" s="99"/>
      <c r="AH2403" s="99"/>
      <c r="AI2403" s="99"/>
      <c r="AJ2403" s="99"/>
      <c r="AK2403" s="99"/>
      <c r="AL2403" s="99"/>
      <c r="AM2403" s="99"/>
      <c r="AN2403" s="99"/>
      <c r="AO2403" s="99"/>
      <c r="AP2403" s="99"/>
      <c r="AQ2403" s="99"/>
      <c r="AR2403" s="99"/>
      <c r="AS2403" s="99"/>
      <c r="AT2403" s="99"/>
      <c r="AU2403" s="99"/>
      <c r="AV2403" s="99"/>
      <c r="AW2403" s="99"/>
      <c r="AX2403" s="99"/>
      <c r="AY2403" s="99"/>
      <c r="AZ2403" s="99"/>
      <c r="BA2403" s="99"/>
      <c r="BB2403" s="99"/>
      <c r="BC2403" s="99"/>
      <c r="BD2403" s="99"/>
      <c r="BE2403" s="99"/>
      <c r="BF2403" s="99"/>
    </row>
    <row r="2404" spans="28:58" x14ac:dyDescent="0.25">
      <c r="AB2404" s="99"/>
      <c r="AC2404" s="99"/>
      <c r="AD2404" s="99"/>
      <c r="AE2404" s="99"/>
      <c r="AF2404" s="99"/>
      <c r="AG2404" s="99"/>
      <c r="AH2404" s="99"/>
      <c r="AI2404" s="99"/>
      <c r="AJ2404" s="99"/>
      <c r="AK2404" s="99"/>
      <c r="AL2404" s="99"/>
      <c r="AM2404" s="99"/>
      <c r="AN2404" s="99"/>
      <c r="AO2404" s="99"/>
      <c r="AP2404" s="99"/>
      <c r="AQ2404" s="99"/>
      <c r="AR2404" s="99"/>
      <c r="AS2404" s="99"/>
      <c r="AT2404" s="99"/>
      <c r="AU2404" s="99"/>
      <c r="AV2404" s="99"/>
      <c r="AW2404" s="99"/>
      <c r="AX2404" s="99"/>
      <c r="AY2404" s="99"/>
      <c r="AZ2404" s="99"/>
      <c r="BA2404" s="99"/>
      <c r="BB2404" s="99"/>
      <c r="BC2404" s="99"/>
      <c r="BD2404" s="99"/>
      <c r="BE2404" s="99"/>
      <c r="BF2404" s="99"/>
    </row>
    <row r="2405" spans="28:58" x14ac:dyDescent="0.25">
      <c r="AB2405" s="99"/>
      <c r="AC2405" s="99"/>
      <c r="AD2405" s="99"/>
      <c r="AE2405" s="99"/>
      <c r="AF2405" s="99"/>
      <c r="AG2405" s="99"/>
      <c r="AH2405" s="99"/>
      <c r="AI2405" s="99"/>
      <c r="AJ2405" s="99"/>
      <c r="AK2405" s="99"/>
      <c r="AL2405" s="99"/>
      <c r="AM2405" s="99"/>
      <c r="AN2405" s="99"/>
      <c r="AO2405" s="99"/>
      <c r="AP2405" s="99"/>
      <c r="AQ2405" s="99"/>
      <c r="AR2405" s="99"/>
      <c r="AS2405" s="99"/>
      <c r="AT2405" s="99"/>
      <c r="AU2405" s="99"/>
      <c r="AV2405" s="99"/>
      <c r="AW2405" s="99"/>
      <c r="AX2405" s="99"/>
      <c r="AY2405" s="99"/>
      <c r="AZ2405" s="99"/>
      <c r="BA2405" s="99"/>
      <c r="BB2405" s="99"/>
      <c r="BC2405" s="99"/>
      <c r="BD2405" s="99"/>
      <c r="BE2405" s="99"/>
      <c r="BF2405" s="99"/>
    </row>
    <row r="2406" spans="28:58" x14ac:dyDescent="0.25">
      <c r="AB2406" s="99"/>
      <c r="AC2406" s="99"/>
      <c r="AD2406" s="99"/>
      <c r="AE2406" s="99"/>
      <c r="AF2406" s="99"/>
      <c r="AG2406" s="99"/>
      <c r="AH2406" s="99"/>
      <c r="AI2406" s="99"/>
      <c r="AJ2406" s="99"/>
      <c r="AK2406" s="99"/>
      <c r="AL2406" s="99"/>
      <c r="AM2406" s="99"/>
      <c r="AN2406" s="99"/>
      <c r="AO2406" s="99"/>
      <c r="AP2406" s="99"/>
      <c r="AQ2406" s="99"/>
      <c r="AR2406" s="99"/>
      <c r="AS2406" s="99"/>
      <c r="AT2406" s="99"/>
      <c r="AU2406" s="99"/>
      <c r="AV2406" s="99"/>
      <c r="AW2406" s="99"/>
      <c r="AX2406" s="99"/>
      <c r="AY2406" s="99"/>
      <c r="AZ2406" s="99"/>
      <c r="BA2406" s="99"/>
      <c r="BB2406" s="99"/>
      <c r="BC2406" s="99"/>
      <c r="BD2406" s="99"/>
      <c r="BE2406" s="99"/>
      <c r="BF2406" s="99"/>
    </row>
    <row r="2407" spans="28:58" x14ac:dyDescent="0.25">
      <c r="AB2407" s="99"/>
      <c r="AC2407" s="99"/>
      <c r="AD2407" s="99"/>
      <c r="AE2407" s="99"/>
      <c r="AF2407" s="99"/>
      <c r="AG2407" s="99"/>
      <c r="AH2407" s="99"/>
      <c r="AI2407" s="99"/>
      <c r="AJ2407" s="99"/>
      <c r="AK2407" s="99"/>
      <c r="AL2407" s="99"/>
      <c r="AM2407" s="99"/>
      <c r="AN2407" s="99"/>
      <c r="AO2407" s="99"/>
      <c r="AP2407" s="99"/>
      <c r="AQ2407" s="99"/>
      <c r="AR2407" s="99"/>
      <c r="AS2407" s="99"/>
      <c r="AT2407" s="99"/>
      <c r="AU2407" s="99"/>
      <c r="AV2407" s="99"/>
      <c r="AW2407" s="99"/>
      <c r="AX2407" s="99"/>
      <c r="AY2407" s="99"/>
      <c r="AZ2407" s="99"/>
      <c r="BA2407" s="99"/>
      <c r="BB2407" s="99"/>
      <c r="BC2407" s="99"/>
      <c r="BD2407" s="99"/>
      <c r="BE2407" s="99"/>
      <c r="BF2407" s="99"/>
    </row>
    <row r="2408" spans="28:58" x14ac:dyDescent="0.25">
      <c r="AB2408" s="99"/>
      <c r="AC2408" s="99"/>
      <c r="AD2408" s="99"/>
      <c r="AE2408" s="99"/>
      <c r="AF2408" s="99"/>
      <c r="AG2408" s="99"/>
      <c r="AH2408" s="99"/>
      <c r="AI2408" s="99"/>
      <c r="AJ2408" s="99"/>
      <c r="AK2408" s="99"/>
      <c r="AL2408" s="99"/>
      <c r="AM2408" s="99"/>
      <c r="AN2408" s="99"/>
      <c r="AO2408" s="99"/>
      <c r="AP2408" s="99"/>
      <c r="AQ2408" s="99"/>
      <c r="AR2408" s="99"/>
      <c r="AS2408" s="99"/>
      <c r="AT2408" s="99"/>
      <c r="AU2408" s="99"/>
      <c r="AV2408" s="99"/>
      <c r="AW2408" s="99"/>
      <c r="AX2408" s="99"/>
      <c r="AY2408" s="99"/>
      <c r="AZ2408" s="99"/>
      <c r="BA2408" s="99"/>
      <c r="BB2408" s="99"/>
      <c r="BC2408" s="99"/>
      <c r="BD2408" s="99"/>
      <c r="BE2408" s="99"/>
      <c r="BF2408" s="99"/>
    </row>
    <row r="2409" spans="28:58" x14ac:dyDescent="0.25">
      <c r="AB2409" s="99"/>
      <c r="AC2409" s="99"/>
      <c r="AD2409" s="99"/>
      <c r="AE2409" s="99"/>
      <c r="AF2409" s="99"/>
      <c r="AG2409" s="99"/>
      <c r="AH2409" s="99"/>
      <c r="AI2409" s="99"/>
      <c r="AJ2409" s="99"/>
      <c r="AK2409" s="99"/>
      <c r="AL2409" s="99"/>
      <c r="AM2409" s="99"/>
      <c r="AN2409" s="99"/>
      <c r="AO2409" s="99"/>
      <c r="AP2409" s="99"/>
      <c r="AQ2409" s="99"/>
      <c r="AR2409" s="99"/>
      <c r="AS2409" s="99"/>
      <c r="AT2409" s="99"/>
      <c r="AU2409" s="99"/>
      <c r="AV2409" s="99"/>
      <c r="AW2409" s="99"/>
      <c r="AX2409" s="99"/>
      <c r="AY2409" s="99"/>
      <c r="AZ2409" s="99"/>
      <c r="BA2409" s="99"/>
      <c r="BB2409" s="99"/>
      <c r="BC2409" s="99"/>
      <c r="BD2409" s="99"/>
      <c r="BE2409" s="99"/>
      <c r="BF2409" s="99"/>
    </row>
    <row r="2410" spans="28:58" x14ac:dyDescent="0.25">
      <c r="AB2410" s="99"/>
      <c r="AC2410" s="99"/>
      <c r="AD2410" s="99"/>
      <c r="AE2410" s="99"/>
      <c r="AF2410" s="99"/>
      <c r="AG2410" s="99"/>
      <c r="AH2410" s="99"/>
      <c r="AI2410" s="99"/>
      <c r="AJ2410" s="99"/>
      <c r="AK2410" s="99"/>
      <c r="AL2410" s="99"/>
      <c r="AM2410" s="99"/>
      <c r="AN2410" s="99"/>
      <c r="AO2410" s="99"/>
      <c r="AP2410" s="99"/>
      <c r="AQ2410" s="99"/>
      <c r="AR2410" s="99"/>
      <c r="AS2410" s="99"/>
      <c r="AT2410" s="99"/>
      <c r="AU2410" s="99"/>
      <c r="AV2410" s="99"/>
      <c r="AW2410" s="99"/>
      <c r="AX2410" s="99"/>
      <c r="AY2410" s="99"/>
      <c r="AZ2410" s="99"/>
      <c r="BA2410" s="99"/>
      <c r="BB2410" s="99"/>
      <c r="BC2410" s="99"/>
      <c r="BD2410" s="99"/>
      <c r="BE2410" s="99"/>
      <c r="BF2410" s="99"/>
    </row>
    <row r="2411" spans="28:58" x14ac:dyDescent="0.25">
      <c r="AB2411" s="99"/>
      <c r="AC2411" s="99"/>
      <c r="AD2411" s="99"/>
      <c r="AE2411" s="99"/>
      <c r="AF2411" s="99"/>
      <c r="AG2411" s="99"/>
      <c r="AH2411" s="99"/>
      <c r="AI2411" s="99"/>
      <c r="AJ2411" s="99"/>
      <c r="AK2411" s="99"/>
      <c r="AL2411" s="99"/>
      <c r="AM2411" s="99"/>
      <c r="AN2411" s="99"/>
      <c r="AO2411" s="99"/>
      <c r="AP2411" s="99"/>
      <c r="AQ2411" s="99"/>
      <c r="AR2411" s="99"/>
      <c r="AS2411" s="99"/>
      <c r="AT2411" s="99"/>
      <c r="AU2411" s="99"/>
      <c r="AV2411" s="99"/>
      <c r="AW2411" s="99"/>
      <c r="AX2411" s="99"/>
      <c r="AY2411" s="99"/>
      <c r="AZ2411" s="99"/>
      <c r="BA2411" s="99"/>
      <c r="BB2411" s="99"/>
      <c r="BC2411" s="99"/>
      <c r="BD2411" s="99"/>
      <c r="BE2411" s="99"/>
      <c r="BF2411" s="99"/>
    </row>
    <row r="2412" spans="28:58" x14ac:dyDescent="0.25">
      <c r="AB2412" s="99"/>
      <c r="AC2412" s="99"/>
      <c r="AD2412" s="99"/>
      <c r="AE2412" s="99"/>
      <c r="AF2412" s="99"/>
      <c r="AG2412" s="99"/>
      <c r="AH2412" s="99"/>
      <c r="AI2412" s="99"/>
      <c r="AJ2412" s="99"/>
      <c r="AK2412" s="99"/>
      <c r="AL2412" s="99"/>
      <c r="AM2412" s="99"/>
      <c r="AN2412" s="99"/>
      <c r="AO2412" s="99"/>
      <c r="AP2412" s="99"/>
      <c r="AQ2412" s="99"/>
      <c r="AR2412" s="99"/>
      <c r="AS2412" s="99"/>
      <c r="AT2412" s="99"/>
      <c r="AU2412" s="99"/>
      <c r="AV2412" s="99"/>
      <c r="AW2412" s="99"/>
      <c r="AX2412" s="99"/>
      <c r="AY2412" s="99"/>
      <c r="AZ2412" s="99"/>
      <c r="BA2412" s="99"/>
      <c r="BB2412" s="99"/>
      <c r="BC2412" s="99"/>
      <c r="BD2412" s="99"/>
      <c r="BE2412" s="99"/>
      <c r="BF2412" s="99"/>
    </row>
    <row r="2413" spans="28:58" x14ac:dyDescent="0.25">
      <c r="AB2413" s="99"/>
      <c r="AC2413" s="99"/>
      <c r="AD2413" s="99"/>
      <c r="AE2413" s="99"/>
      <c r="AF2413" s="99"/>
      <c r="AG2413" s="99"/>
      <c r="AH2413" s="99"/>
      <c r="AI2413" s="99"/>
      <c r="AJ2413" s="99"/>
      <c r="AK2413" s="99"/>
      <c r="AL2413" s="99"/>
      <c r="AM2413" s="99"/>
      <c r="AN2413" s="99"/>
      <c r="AO2413" s="99"/>
      <c r="AP2413" s="99"/>
      <c r="AQ2413" s="99"/>
      <c r="AR2413" s="99"/>
      <c r="AS2413" s="99"/>
      <c r="AT2413" s="99"/>
      <c r="AU2413" s="99"/>
      <c r="AV2413" s="99"/>
      <c r="AW2413" s="99"/>
      <c r="AX2413" s="99"/>
      <c r="AY2413" s="99"/>
      <c r="AZ2413" s="99"/>
      <c r="BA2413" s="99"/>
      <c r="BB2413" s="99"/>
      <c r="BC2413" s="99"/>
      <c r="BD2413" s="99"/>
      <c r="BE2413" s="99"/>
      <c r="BF2413" s="99"/>
    </row>
    <row r="2414" spans="28:58" x14ac:dyDescent="0.25">
      <c r="AB2414" s="99"/>
      <c r="AC2414" s="99"/>
      <c r="AD2414" s="99"/>
      <c r="AE2414" s="99"/>
      <c r="AF2414" s="99"/>
      <c r="AG2414" s="99"/>
      <c r="AH2414" s="99"/>
      <c r="AI2414" s="99"/>
      <c r="AJ2414" s="99"/>
      <c r="AK2414" s="99"/>
      <c r="AL2414" s="99"/>
      <c r="AM2414" s="99"/>
      <c r="AN2414" s="99"/>
      <c r="AO2414" s="99"/>
      <c r="AP2414" s="99"/>
      <c r="AQ2414" s="99"/>
      <c r="AR2414" s="99"/>
      <c r="AS2414" s="99"/>
      <c r="AT2414" s="99"/>
      <c r="AU2414" s="99"/>
      <c r="AV2414" s="99"/>
      <c r="AW2414" s="99"/>
      <c r="AX2414" s="99"/>
      <c r="AY2414" s="99"/>
      <c r="AZ2414" s="99"/>
      <c r="BA2414" s="99"/>
      <c r="BB2414" s="99"/>
      <c r="BC2414" s="99"/>
      <c r="BD2414" s="99"/>
      <c r="BE2414" s="99"/>
      <c r="BF2414" s="99"/>
    </row>
    <row r="2415" spans="28:58" x14ac:dyDescent="0.25">
      <c r="AB2415" s="99"/>
      <c r="AC2415" s="99"/>
      <c r="AD2415" s="99"/>
      <c r="AE2415" s="99"/>
      <c r="AF2415" s="99"/>
      <c r="AG2415" s="99"/>
      <c r="AH2415" s="99"/>
      <c r="AI2415" s="99"/>
      <c r="AJ2415" s="99"/>
      <c r="AK2415" s="99"/>
      <c r="AL2415" s="99"/>
      <c r="AM2415" s="99"/>
      <c r="AN2415" s="99"/>
      <c r="AO2415" s="99"/>
      <c r="AP2415" s="99"/>
      <c r="AQ2415" s="99"/>
      <c r="AR2415" s="99"/>
      <c r="AS2415" s="99"/>
      <c r="AT2415" s="99"/>
      <c r="AU2415" s="99"/>
      <c r="AV2415" s="99"/>
      <c r="AW2415" s="99"/>
      <c r="AX2415" s="99"/>
      <c r="AY2415" s="99"/>
      <c r="AZ2415" s="99"/>
      <c r="BA2415" s="99"/>
      <c r="BB2415" s="99"/>
      <c r="BC2415" s="99"/>
      <c r="BD2415" s="99"/>
      <c r="BE2415" s="99"/>
      <c r="BF2415" s="99"/>
    </row>
    <row r="2416" spans="28:58" x14ac:dyDescent="0.25">
      <c r="AB2416" s="99"/>
      <c r="AC2416" s="99"/>
      <c r="AD2416" s="99"/>
      <c r="AE2416" s="99"/>
      <c r="AF2416" s="99"/>
      <c r="AG2416" s="99"/>
      <c r="AH2416" s="99"/>
      <c r="AI2416" s="99"/>
      <c r="AJ2416" s="99"/>
      <c r="AK2416" s="99"/>
      <c r="AL2416" s="99"/>
      <c r="AM2416" s="99"/>
      <c r="AN2416" s="99"/>
      <c r="AO2416" s="99"/>
      <c r="AP2416" s="99"/>
      <c r="AQ2416" s="99"/>
      <c r="AR2416" s="99"/>
      <c r="AS2416" s="99"/>
      <c r="AT2416" s="99"/>
      <c r="AU2416" s="99"/>
      <c r="AV2416" s="99"/>
      <c r="AW2416" s="99"/>
      <c r="AX2416" s="99"/>
      <c r="AY2416" s="99"/>
      <c r="AZ2416" s="99"/>
      <c r="BA2416" s="99"/>
      <c r="BB2416" s="99"/>
      <c r="BC2416" s="99"/>
      <c r="BD2416" s="99"/>
      <c r="BE2416" s="99"/>
      <c r="BF2416" s="99"/>
    </row>
    <row r="2417" spans="28:58" x14ac:dyDescent="0.25">
      <c r="AB2417" s="99"/>
      <c r="AC2417" s="99"/>
      <c r="AD2417" s="99"/>
      <c r="AE2417" s="99"/>
      <c r="AF2417" s="99"/>
      <c r="AG2417" s="99"/>
      <c r="AH2417" s="99"/>
      <c r="AI2417" s="99"/>
      <c r="AJ2417" s="99"/>
      <c r="AK2417" s="99"/>
      <c r="AL2417" s="99"/>
      <c r="AM2417" s="99"/>
      <c r="AN2417" s="99"/>
      <c r="AO2417" s="99"/>
      <c r="AP2417" s="99"/>
      <c r="AQ2417" s="99"/>
      <c r="AR2417" s="99"/>
      <c r="AS2417" s="99"/>
      <c r="AT2417" s="99"/>
      <c r="AU2417" s="99"/>
      <c r="AV2417" s="99"/>
      <c r="AW2417" s="99"/>
      <c r="AX2417" s="99"/>
      <c r="AY2417" s="99"/>
      <c r="AZ2417" s="99"/>
      <c r="BA2417" s="99"/>
      <c r="BB2417" s="99"/>
      <c r="BC2417" s="99"/>
      <c r="BD2417" s="99"/>
      <c r="BE2417" s="99"/>
      <c r="BF2417" s="99"/>
    </row>
    <row r="2418" spans="28:58" x14ac:dyDescent="0.25">
      <c r="AB2418" s="99"/>
      <c r="AC2418" s="99"/>
      <c r="AD2418" s="99"/>
      <c r="AE2418" s="99"/>
      <c r="AF2418" s="99"/>
      <c r="AG2418" s="99"/>
      <c r="AH2418" s="99"/>
      <c r="AI2418" s="99"/>
      <c r="AJ2418" s="99"/>
      <c r="AK2418" s="99"/>
      <c r="AL2418" s="99"/>
      <c r="AM2418" s="99"/>
      <c r="AN2418" s="99"/>
      <c r="AO2418" s="99"/>
      <c r="AP2418" s="99"/>
      <c r="AQ2418" s="99"/>
      <c r="AR2418" s="99"/>
      <c r="AS2418" s="99"/>
      <c r="AT2418" s="99"/>
      <c r="AU2418" s="99"/>
      <c r="AV2418" s="99"/>
      <c r="AW2418" s="99"/>
      <c r="AX2418" s="99"/>
      <c r="AY2418" s="99"/>
      <c r="AZ2418" s="99"/>
      <c r="BA2418" s="99"/>
      <c r="BB2418" s="99"/>
      <c r="BC2418" s="99"/>
      <c r="BD2418" s="99"/>
      <c r="BE2418" s="99"/>
      <c r="BF2418" s="99"/>
    </row>
    <row r="2419" spans="28:58" x14ac:dyDescent="0.25">
      <c r="AB2419" s="99"/>
      <c r="AC2419" s="99"/>
      <c r="AD2419" s="99"/>
      <c r="AE2419" s="99"/>
      <c r="AF2419" s="99"/>
      <c r="AG2419" s="99"/>
      <c r="AH2419" s="99"/>
      <c r="AI2419" s="99"/>
      <c r="AJ2419" s="99"/>
      <c r="AK2419" s="99"/>
      <c r="AL2419" s="99"/>
      <c r="AM2419" s="99"/>
      <c r="AN2419" s="99"/>
      <c r="AO2419" s="99"/>
      <c r="AP2419" s="99"/>
      <c r="AQ2419" s="99"/>
      <c r="AR2419" s="99"/>
      <c r="AS2419" s="99"/>
      <c r="AT2419" s="99"/>
      <c r="AU2419" s="99"/>
      <c r="AV2419" s="99"/>
      <c r="AW2419" s="99"/>
      <c r="AX2419" s="99"/>
      <c r="AY2419" s="99"/>
      <c r="AZ2419" s="99"/>
      <c r="BA2419" s="99"/>
      <c r="BB2419" s="99"/>
      <c r="BC2419" s="99"/>
      <c r="BD2419" s="99"/>
      <c r="BE2419" s="99"/>
      <c r="BF2419" s="99"/>
    </row>
    <row r="2420" spans="28:58" x14ac:dyDescent="0.25">
      <c r="AB2420" s="99"/>
      <c r="AC2420" s="99"/>
      <c r="AD2420" s="99"/>
      <c r="AE2420" s="99"/>
      <c r="AF2420" s="99"/>
      <c r="AG2420" s="99"/>
      <c r="AH2420" s="99"/>
      <c r="AI2420" s="99"/>
      <c r="AJ2420" s="99"/>
      <c r="AK2420" s="99"/>
      <c r="AL2420" s="99"/>
      <c r="AM2420" s="99"/>
      <c r="AN2420" s="99"/>
      <c r="AO2420" s="99"/>
      <c r="AP2420" s="99"/>
      <c r="AQ2420" s="99"/>
      <c r="AR2420" s="99"/>
      <c r="AS2420" s="99"/>
      <c r="AT2420" s="99"/>
      <c r="AU2420" s="99"/>
      <c r="AV2420" s="99"/>
      <c r="AW2420" s="99"/>
      <c r="AX2420" s="99"/>
      <c r="AY2420" s="99"/>
      <c r="AZ2420" s="99"/>
      <c r="BA2420" s="99"/>
      <c r="BB2420" s="99"/>
      <c r="BC2420" s="99"/>
      <c r="BD2420" s="99"/>
      <c r="BE2420" s="99"/>
      <c r="BF2420" s="99"/>
    </row>
    <row r="2421" spans="28:58" x14ac:dyDescent="0.25">
      <c r="AB2421" s="99"/>
      <c r="AC2421" s="99"/>
      <c r="AD2421" s="99"/>
      <c r="AE2421" s="99"/>
      <c r="AF2421" s="99"/>
      <c r="AG2421" s="99"/>
      <c r="AH2421" s="99"/>
      <c r="AI2421" s="99"/>
      <c r="AJ2421" s="99"/>
      <c r="AK2421" s="99"/>
      <c r="AL2421" s="99"/>
      <c r="AM2421" s="99"/>
      <c r="AN2421" s="99"/>
      <c r="AO2421" s="99"/>
      <c r="AP2421" s="99"/>
      <c r="AQ2421" s="99"/>
      <c r="AR2421" s="99"/>
      <c r="AS2421" s="99"/>
      <c r="AT2421" s="99"/>
      <c r="AU2421" s="99"/>
      <c r="AV2421" s="99"/>
      <c r="AW2421" s="99"/>
      <c r="AX2421" s="99"/>
      <c r="AY2421" s="99"/>
      <c r="AZ2421" s="99"/>
      <c r="BA2421" s="99"/>
      <c r="BB2421" s="99"/>
      <c r="BC2421" s="99"/>
      <c r="BD2421" s="99"/>
      <c r="BE2421" s="99"/>
      <c r="BF2421" s="99"/>
    </row>
    <row r="2422" spans="28:58" x14ac:dyDescent="0.25">
      <c r="AB2422" s="99"/>
      <c r="AC2422" s="99"/>
      <c r="AD2422" s="99"/>
      <c r="AE2422" s="99"/>
      <c r="AF2422" s="99"/>
      <c r="AG2422" s="99"/>
      <c r="AH2422" s="99"/>
      <c r="AI2422" s="99"/>
      <c r="AJ2422" s="99"/>
      <c r="AK2422" s="99"/>
      <c r="AL2422" s="99"/>
      <c r="AM2422" s="99"/>
      <c r="AN2422" s="99"/>
      <c r="AO2422" s="99"/>
      <c r="AP2422" s="99"/>
      <c r="AQ2422" s="99"/>
      <c r="AR2422" s="99"/>
      <c r="AS2422" s="99"/>
      <c r="AT2422" s="99"/>
      <c r="AU2422" s="99"/>
      <c r="AV2422" s="99"/>
      <c r="AW2422" s="99"/>
      <c r="AX2422" s="99"/>
      <c r="AY2422" s="99"/>
      <c r="AZ2422" s="99"/>
      <c r="BA2422" s="99"/>
      <c r="BB2422" s="99"/>
      <c r="BC2422" s="99"/>
      <c r="BD2422" s="99"/>
      <c r="BE2422" s="99"/>
      <c r="BF2422" s="99"/>
    </row>
    <row r="2423" spans="28:58" x14ac:dyDescent="0.25">
      <c r="AB2423" s="99"/>
      <c r="AC2423" s="99"/>
      <c r="AD2423" s="99"/>
      <c r="AE2423" s="99"/>
      <c r="AF2423" s="99"/>
      <c r="AG2423" s="99"/>
      <c r="AH2423" s="99"/>
      <c r="AI2423" s="99"/>
      <c r="AJ2423" s="99"/>
      <c r="AK2423" s="99"/>
      <c r="AL2423" s="99"/>
      <c r="AM2423" s="99"/>
      <c r="AN2423" s="99"/>
      <c r="AO2423" s="99"/>
      <c r="AP2423" s="99"/>
      <c r="AQ2423" s="99"/>
      <c r="AR2423" s="99"/>
      <c r="AS2423" s="99"/>
      <c r="AT2423" s="99"/>
      <c r="AU2423" s="99"/>
      <c r="AV2423" s="99"/>
      <c r="AW2423" s="99"/>
      <c r="AX2423" s="99"/>
      <c r="AY2423" s="99"/>
      <c r="AZ2423" s="99"/>
      <c r="BA2423" s="99"/>
      <c r="BB2423" s="99"/>
      <c r="BC2423" s="99"/>
      <c r="BD2423" s="99"/>
      <c r="BE2423" s="99"/>
      <c r="BF2423" s="99"/>
    </row>
    <row r="2424" spans="28:58" x14ac:dyDescent="0.25">
      <c r="AB2424" s="99"/>
      <c r="AC2424" s="99"/>
      <c r="AD2424" s="99"/>
      <c r="AE2424" s="99"/>
      <c r="AF2424" s="99"/>
      <c r="AG2424" s="99"/>
      <c r="AH2424" s="99"/>
      <c r="AI2424" s="99"/>
      <c r="AJ2424" s="99"/>
      <c r="AK2424" s="99"/>
      <c r="AL2424" s="99"/>
      <c r="AM2424" s="99"/>
      <c r="AN2424" s="99"/>
      <c r="AO2424" s="99"/>
      <c r="AP2424" s="99"/>
      <c r="AQ2424" s="99"/>
      <c r="AR2424" s="99"/>
      <c r="AS2424" s="99"/>
      <c r="AT2424" s="99"/>
      <c r="AU2424" s="99"/>
      <c r="AV2424" s="99"/>
      <c r="AW2424" s="99"/>
      <c r="AX2424" s="99"/>
      <c r="AY2424" s="99"/>
      <c r="AZ2424" s="99"/>
      <c r="BA2424" s="99"/>
      <c r="BB2424" s="99"/>
      <c r="BC2424" s="99"/>
      <c r="BD2424" s="99"/>
      <c r="BE2424" s="99"/>
      <c r="BF2424" s="99"/>
    </row>
    <row r="2425" spans="28:58" x14ac:dyDescent="0.25">
      <c r="AB2425" s="99"/>
      <c r="AC2425" s="99"/>
      <c r="AD2425" s="99"/>
      <c r="AE2425" s="99"/>
      <c r="AF2425" s="99"/>
      <c r="AG2425" s="99"/>
      <c r="AH2425" s="99"/>
      <c r="AI2425" s="99"/>
      <c r="AJ2425" s="99"/>
      <c r="AK2425" s="99"/>
      <c r="AL2425" s="99"/>
      <c r="AM2425" s="99"/>
      <c r="AN2425" s="99"/>
      <c r="AO2425" s="99"/>
      <c r="AP2425" s="99"/>
      <c r="AQ2425" s="99"/>
      <c r="AR2425" s="99"/>
      <c r="AS2425" s="99"/>
      <c r="AT2425" s="99"/>
      <c r="AU2425" s="99"/>
      <c r="AV2425" s="99"/>
      <c r="AW2425" s="99"/>
      <c r="AX2425" s="99"/>
      <c r="AY2425" s="99"/>
      <c r="AZ2425" s="99"/>
      <c r="BA2425" s="99"/>
      <c r="BB2425" s="99"/>
      <c r="BC2425" s="99"/>
      <c r="BD2425" s="99"/>
      <c r="BE2425" s="99"/>
      <c r="BF2425" s="99"/>
    </row>
    <row r="2426" spans="28:58" x14ac:dyDescent="0.25">
      <c r="AB2426" s="99"/>
      <c r="AC2426" s="99"/>
      <c r="AD2426" s="99"/>
      <c r="AE2426" s="99"/>
      <c r="AF2426" s="99"/>
      <c r="AG2426" s="99"/>
      <c r="AH2426" s="99"/>
      <c r="AI2426" s="99"/>
      <c r="AJ2426" s="99"/>
      <c r="AK2426" s="99"/>
      <c r="AL2426" s="99"/>
      <c r="AM2426" s="99"/>
      <c r="AN2426" s="99"/>
      <c r="AO2426" s="99"/>
      <c r="AP2426" s="99"/>
      <c r="AQ2426" s="99"/>
      <c r="AR2426" s="99"/>
      <c r="AS2426" s="99"/>
      <c r="AT2426" s="99"/>
      <c r="AU2426" s="99"/>
      <c r="AV2426" s="99"/>
      <c r="AW2426" s="99"/>
      <c r="AX2426" s="99"/>
      <c r="AY2426" s="99"/>
      <c r="AZ2426" s="99"/>
      <c r="BA2426" s="99"/>
      <c r="BB2426" s="99"/>
      <c r="BC2426" s="99"/>
      <c r="BD2426" s="99"/>
      <c r="BE2426" s="99"/>
      <c r="BF2426" s="99"/>
    </row>
    <row r="2427" spans="28:58" x14ac:dyDescent="0.25">
      <c r="AB2427" s="99"/>
      <c r="AC2427" s="99"/>
      <c r="AD2427" s="99"/>
      <c r="AE2427" s="99"/>
      <c r="AF2427" s="99"/>
      <c r="AG2427" s="99"/>
      <c r="AH2427" s="99"/>
      <c r="AI2427" s="99"/>
      <c r="AJ2427" s="99"/>
      <c r="AK2427" s="99"/>
      <c r="AL2427" s="99"/>
      <c r="AM2427" s="99"/>
      <c r="AN2427" s="99"/>
      <c r="AO2427" s="99"/>
      <c r="AP2427" s="99"/>
      <c r="AQ2427" s="99"/>
      <c r="AR2427" s="99"/>
      <c r="AS2427" s="99"/>
      <c r="AT2427" s="99"/>
      <c r="AU2427" s="99"/>
      <c r="AV2427" s="99"/>
      <c r="AW2427" s="99"/>
      <c r="AX2427" s="99"/>
      <c r="AY2427" s="99"/>
      <c r="AZ2427" s="99"/>
      <c r="BA2427" s="99"/>
      <c r="BB2427" s="99"/>
      <c r="BC2427" s="99"/>
      <c r="BD2427" s="99"/>
      <c r="BE2427" s="99"/>
      <c r="BF2427" s="99"/>
    </row>
    <row r="2428" spans="28:58" x14ac:dyDescent="0.25">
      <c r="AB2428" s="99"/>
      <c r="AC2428" s="99"/>
      <c r="AD2428" s="99"/>
      <c r="AE2428" s="99"/>
      <c r="AF2428" s="99"/>
      <c r="AG2428" s="99"/>
      <c r="AH2428" s="99"/>
      <c r="AI2428" s="99"/>
      <c r="AJ2428" s="99"/>
      <c r="AK2428" s="99"/>
      <c r="AL2428" s="99"/>
      <c r="AM2428" s="99"/>
      <c r="AN2428" s="99"/>
      <c r="AO2428" s="99"/>
      <c r="AP2428" s="99"/>
      <c r="AQ2428" s="99"/>
      <c r="AR2428" s="99"/>
      <c r="AS2428" s="99"/>
      <c r="AT2428" s="99"/>
      <c r="AU2428" s="99"/>
      <c r="AV2428" s="99"/>
      <c r="AW2428" s="99"/>
      <c r="AX2428" s="99"/>
      <c r="AY2428" s="99"/>
      <c r="AZ2428" s="99"/>
      <c r="BA2428" s="99"/>
      <c r="BB2428" s="99"/>
      <c r="BC2428" s="99"/>
      <c r="BD2428" s="99"/>
      <c r="BE2428" s="99"/>
      <c r="BF2428" s="99"/>
    </row>
    <row r="2429" spans="28:58" x14ac:dyDescent="0.25">
      <c r="AB2429" s="99"/>
      <c r="AC2429" s="99"/>
      <c r="AD2429" s="99"/>
      <c r="AE2429" s="99"/>
      <c r="AF2429" s="99"/>
      <c r="AG2429" s="99"/>
      <c r="AH2429" s="99"/>
      <c r="AI2429" s="99"/>
      <c r="AJ2429" s="99"/>
      <c r="AK2429" s="99"/>
      <c r="AL2429" s="99"/>
      <c r="AM2429" s="99"/>
      <c r="AN2429" s="99"/>
      <c r="AO2429" s="99"/>
      <c r="AP2429" s="99"/>
      <c r="AQ2429" s="99"/>
      <c r="AR2429" s="99"/>
      <c r="AS2429" s="99"/>
      <c r="AT2429" s="99"/>
      <c r="AU2429" s="99"/>
      <c r="AV2429" s="99"/>
      <c r="AW2429" s="99"/>
      <c r="AX2429" s="99"/>
      <c r="AY2429" s="99"/>
      <c r="AZ2429" s="99"/>
      <c r="BA2429" s="99"/>
      <c r="BB2429" s="99"/>
      <c r="BC2429" s="99"/>
      <c r="BD2429" s="99"/>
      <c r="BE2429" s="99"/>
      <c r="BF2429" s="99"/>
    </row>
    <row r="2430" spans="28:58" x14ac:dyDescent="0.25">
      <c r="AB2430" s="99"/>
      <c r="AC2430" s="99"/>
      <c r="AD2430" s="99"/>
      <c r="AE2430" s="99"/>
      <c r="AF2430" s="99"/>
      <c r="AG2430" s="99"/>
      <c r="AH2430" s="99"/>
      <c r="AI2430" s="99"/>
      <c r="AJ2430" s="99"/>
      <c r="AK2430" s="99"/>
      <c r="AL2430" s="99"/>
      <c r="AM2430" s="99"/>
      <c r="AN2430" s="99"/>
      <c r="AO2430" s="99"/>
      <c r="AP2430" s="99"/>
      <c r="AQ2430" s="99"/>
      <c r="AR2430" s="99"/>
      <c r="AS2430" s="99"/>
      <c r="AT2430" s="99"/>
      <c r="AU2430" s="99"/>
      <c r="AV2430" s="99"/>
      <c r="AW2430" s="99"/>
      <c r="AX2430" s="99"/>
      <c r="AY2430" s="99"/>
      <c r="AZ2430" s="99"/>
      <c r="BA2430" s="99"/>
      <c r="BB2430" s="99"/>
      <c r="BC2430" s="99"/>
      <c r="BD2430" s="99"/>
      <c r="BE2430" s="99"/>
      <c r="BF2430" s="99"/>
    </row>
    <row r="2431" spans="28:58" x14ac:dyDescent="0.25">
      <c r="AB2431" s="99"/>
      <c r="AC2431" s="99"/>
      <c r="AD2431" s="99"/>
      <c r="AE2431" s="99"/>
      <c r="AF2431" s="99"/>
      <c r="AG2431" s="99"/>
      <c r="AH2431" s="99"/>
      <c r="AI2431" s="99"/>
      <c r="AJ2431" s="99"/>
      <c r="AK2431" s="99"/>
      <c r="AL2431" s="99"/>
      <c r="AM2431" s="99"/>
      <c r="AN2431" s="99"/>
      <c r="AO2431" s="99"/>
      <c r="AP2431" s="99"/>
      <c r="AQ2431" s="99"/>
      <c r="AR2431" s="99"/>
      <c r="AS2431" s="99"/>
      <c r="AT2431" s="99"/>
      <c r="AU2431" s="99"/>
      <c r="AV2431" s="99"/>
      <c r="AW2431" s="99"/>
      <c r="AX2431" s="99"/>
      <c r="AY2431" s="99"/>
      <c r="AZ2431" s="99"/>
      <c r="BA2431" s="99"/>
      <c r="BB2431" s="99"/>
      <c r="BC2431" s="99"/>
      <c r="BD2431" s="99"/>
      <c r="BE2431" s="99"/>
      <c r="BF2431" s="99"/>
    </row>
    <row r="2432" spans="28:58" x14ac:dyDescent="0.25">
      <c r="AB2432" s="99"/>
      <c r="AC2432" s="99"/>
      <c r="AD2432" s="99"/>
      <c r="AE2432" s="99"/>
      <c r="AF2432" s="99"/>
      <c r="AG2432" s="99"/>
      <c r="AH2432" s="99"/>
      <c r="AI2432" s="99"/>
      <c r="AJ2432" s="99"/>
      <c r="AK2432" s="99"/>
      <c r="AL2432" s="99"/>
      <c r="AM2432" s="99"/>
      <c r="AN2432" s="99"/>
      <c r="AO2432" s="99"/>
      <c r="AP2432" s="99"/>
      <c r="AQ2432" s="99"/>
      <c r="AR2432" s="99"/>
      <c r="AS2432" s="99"/>
      <c r="AT2432" s="99"/>
      <c r="AU2432" s="99"/>
      <c r="AV2432" s="99"/>
      <c r="AW2432" s="99"/>
      <c r="AX2432" s="99"/>
      <c r="AY2432" s="99"/>
      <c r="AZ2432" s="99"/>
      <c r="BA2432" s="99"/>
      <c r="BB2432" s="99"/>
      <c r="BC2432" s="99"/>
      <c r="BD2432" s="99"/>
      <c r="BE2432" s="99"/>
      <c r="BF2432" s="99"/>
    </row>
    <row r="2433" spans="28:58" x14ac:dyDescent="0.25">
      <c r="AB2433" s="99"/>
      <c r="AC2433" s="99"/>
      <c r="AD2433" s="99"/>
      <c r="AE2433" s="99"/>
      <c r="AF2433" s="99"/>
      <c r="AG2433" s="99"/>
      <c r="AH2433" s="99"/>
      <c r="AI2433" s="99"/>
      <c r="AJ2433" s="99"/>
      <c r="AK2433" s="99"/>
      <c r="AL2433" s="99"/>
      <c r="AM2433" s="99"/>
      <c r="AN2433" s="99"/>
      <c r="AO2433" s="99"/>
      <c r="AP2433" s="99"/>
      <c r="AQ2433" s="99"/>
      <c r="AR2433" s="99"/>
      <c r="AS2433" s="99"/>
      <c r="AT2433" s="99"/>
      <c r="AU2433" s="99"/>
      <c r="AV2433" s="99"/>
      <c r="AW2433" s="99"/>
      <c r="AX2433" s="99"/>
      <c r="AY2433" s="99"/>
      <c r="AZ2433" s="99"/>
      <c r="BA2433" s="99"/>
      <c r="BB2433" s="99"/>
      <c r="BC2433" s="99"/>
      <c r="BD2433" s="99"/>
      <c r="BE2433" s="99"/>
      <c r="BF2433" s="99"/>
    </row>
    <row r="2434" spans="28:58" x14ac:dyDescent="0.25">
      <c r="AB2434" s="99"/>
      <c r="AC2434" s="99"/>
      <c r="AD2434" s="99"/>
      <c r="AE2434" s="99"/>
      <c r="AF2434" s="99"/>
      <c r="AG2434" s="99"/>
      <c r="AH2434" s="99"/>
      <c r="AI2434" s="99"/>
      <c r="AJ2434" s="99"/>
      <c r="AK2434" s="99"/>
      <c r="AL2434" s="99"/>
      <c r="AM2434" s="99"/>
      <c r="AN2434" s="99"/>
      <c r="AO2434" s="99"/>
      <c r="AP2434" s="99"/>
      <c r="AQ2434" s="99"/>
      <c r="AR2434" s="99"/>
      <c r="AS2434" s="99"/>
      <c r="AT2434" s="99"/>
      <c r="AU2434" s="99"/>
      <c r="AV2434" s="99"/>
      <c r="AW2434" s="99"/>
      <c r="AX2434" s="99"/>
      <c r="AY2434" s="99"/>
      <c r="AZ2434" s="99"/>
      <c r="BA2434" s="99"/>
      <c r="BB2434" s="99"/>
      <c r="BC2434" s="99"/>
      <c r="BD2434" s="99"/>
      <c r="BE2434" s="99"/>
      <c r="BF2434" s="99"/>
    </row>
    <row r="2435" spans="28:58" x14ac:dyDescent="0.25">
      <c r="AB2435" s="99"/>
      <c r="AC2435" s="99"/>
      <c r="AD2435" s="99"/>
      <c r="AE2435" s="99"/>
      <c r="AF2435" s="99"/>
      <c r="AG2435" s="99"/>
      <c r="AH2435" s="99"/>
      <c r="AI2435" s="99"/>
      <c r="AJ2435" s="99"/>
      <c r="AK2435" s="99"/>
      <c r="AL2435" s="99"/>
      <c r="AM2435" s="99"/>
      <c r="AN2435" s="99"/>
      <c r="AO2435" s="99"/>
      <c r="AP2435" s="99"/>
      <c r="AQ2435" s="99"/>
      <c r="AR2435" s="99"/>
      <c r="AS2435" s="99"/>
      <c r="AT2435" s="99"/>
      <c r="AU2435" s="99"/>
      <c r="AV2435" s="99"/>
      <c r="AW2435" s="99"/>
      <c r="AX2435" s="99"/>
      <c r="AY2435" s="99"/>
      <c r="AZ2435" s="99"/>
      <c r="BA2435" s="99"/>
      <c r="BB2435" s="99"/>
      <c r="BC2435" s="99"/>
      <c r="BD2435" s="99"/>
      <c r="BE2435" s="99"/>
      <c r="BF2435" s="99"/>
    </row>
    <row r="2436" spans="28:58" x14ac:dyDescent="0.25">
      <c r="AB2436" s="99"/>
      <c r="AC2436" s="99"/>
      <c r="AD2436" s="99"/>
      <c r="AE2436" s="99"/>
      <c r="AF2436" s="99"/>
      <c r="AG2436" s="99"/>
      <c r="AH2436" s="99"/>
      <c r="AI2436" s="99"/>
      <c r="AJ2436" s="99"/>
      <c r="AK2436" s="99"/>
      <c r="AL2436" s="99"/>
      <c r="AM2436" s="99"/>
      <c r="AN2436" s="99"/>
      <c r="AO2436" s="99"/>
      <c r="AP2436" s="99"/>
      <c r="AQ2436" s="99"/>
      <c r="AR2436" s="99"/>
      <c r="AS2436" s="99"/>
      <c r="AT2436" s="99"/>
      <c r="AU2436" s="99"/>
      <c r="AV2436" s="99"/>
      <c r="AW2436" s="99"/>
      <c r="AX2436" s="99"/>
      <c r="AY2436" s="99"/>
      <c r="AZ2436" s="99"/>
      <c r="BA2436" s="99"/>
      <c r="BB2436" s="99"/>
      <c r="BC2436" s="99"/>
      <c r="BD2436" s="99"/>
      <c r="BE2436" s="99"/>
      <c r="BF2436" s="99"/>
    </row>
    <row r="2437" spans="28:58" x14ac:dyDescent="0.25">
      <c r="AB2437" s="99"/>
      <c r="AC2437" s="99"/>
      <c r="AD2437" s="99"/>
      <c r="AE2437" s="99"/>
      <c r="AF2437" s="99"/>
      <c r="AG2437" s="99"/>
      <c r="AH2437" s="99"/>
      <c r="AI2437" s="99"/>
      <c r="AJ2437" s="99"/>
      <c r="AK2437" s="99"/>
      <c r="AL2437" s="99"/>
      <c r="AM2437" s="99"/>
      <c r="AN2437" s="99"/>
      <c r="AO2437" s="99"/>
      <c r="AP2437" s="99"/>
      <c r="AQ2437" s="99"/>
      <c r="AR2437" s="99"/>
      <c r="AS2437" s="99"/>
      <c r="AT2437" s="99"/>
      <c r="AU2437" s="99"/>
      <c r="AV2437" s="99"/>
      <c r="AW2437" s="99"/>
      <c r="AX2437" s="99"/>
      <c r="AY2437" s="99"/>
      <c r="AZ2437" s="99"/>
      <c r="BA2437" s="99"/>
      <c r="BB2437" s="99"/>
      <c r="BC2437" s="99"/>
      <c r="BD2437" s="99"/>
      <c r="BE2437" s="99"/>
      <c r="BF2437" s="99"/>
    </row>
    <row r="2438" spans="28:58" x14ac:dyDescent="0.25">
      <c r="AB2438" s="99"/>
      <c r="AC2438" s="99"/>
      <c r="AD2438" s="99"/>
      <c r="AE2438" s="99"/>
      <c r="AF2438" s="99"/>
      <c r="AG2438" s="99"/>
      <c r="AH2438" s="99"/>
      <c r="AI2438" s="99"/>
      <c r="AJ2438" s="99"/>
      <c r="AK2438" s="99"/>
      <c r="AL2438" s="99"/>
      <c r="AM2438" s="99"/>
      <c r="AN2438" s="99"/>
      <c r="AO2438" s="99"/>
      <c r="AP2438" s="99"/>
      <c r="AQ2438" s="99"/>
      <c r="AR2438" s="99"/>
      <c r="AS2438" s="99"/>
      <c r="AT2438" s="99"/>
      <c r="AU2438" s="99"/>
      <c r="AV2438" s="99"/>
      <c r="AW2438" s="99"/>
      <c r="AX2438" s="99"/>
      <c r="AY2438" s="99"/>
      <c r="AZ2438" s="99"/>
      <c r="BA2438" s="99"/>
      <c r="BB2438" s="99"/>
      <c r="BC2438" s="99"/>
      <c r="BD2438" s="99"/>
      <c r="BE2438" s="99"/>
      <c r="BF2438" s="99"/>
    </row>
    <row r="2439" spans="28:58" x14ac:dyDescent="0.25">
      <c r="AB2439" s="99"/>
      <c r="AC2439" s="99"/>
      <c r="AD2439" s="99"/>
      <c r="AE2439" s="99"/>
      <c r="AF2439" s="99"/>
      <c r="AG2439" s="99"/>
      <c r="AH2439" s="99"/>
      <c r="AI2439" s="99"/>
      <c r="AJ2439" s="99"/>
      <c r="AK2439" s="99"/>
      <c r="AL2439" s="99"/>
      <c r="AM2439" s="99"/>
      <c r="AN2439" s="99"/>
      <c r="AO2439" s="99"/>
      <c r="AP2439" s="99"/>
      <c r="AQ2439" s="99"/>
      <c r="AR2439" s="99"/>
      <c r="AS2439" s="99"/>
      <c r="AT2439" s="99"/>
      <c r="AU2439" s="99"/>
      <c r="AV2439" s="99"/>
      <c r="AW2439" s="99"/>
      <c r="AX2439" s="99"/>
      <c r="AY2439" s="99"/>
      <c r="AZ2439" s="99"/>
      <c r="BA2439" s="99"/>
      <c r="BB2439" s="99"/>
      <c r="BC2439" s="99"/>
      <c r="BD2439" s="99"/>
      <c r="BE2439" s="99"/>
      <c r="BF2439" s="99"/>
    </row>
    <row r="2440" spans="28:58" x14ac:dyDescent="0.25">
      <c r="AB2440" s="99"/>
      <c r="AC2440" s="99"/>
      <c r="AD2440" s="99"/>
      <c r="AE2440" s="99"/>
      <c r="AF2440" s="99"/>
      <c r="AG2440" s="99"/>
      <c r="AH2440" s="99"/>
      <c r="AI2440" s="99"/>
      <c r="AJ2440" s="99"/>
      <c r="AK2440" s="99"/>
      <c r="AL2440" s="99"/>
      <c r="AM2440" s="99"/>
      <c r="AN2440" s="99"/>
      <c r="AO2440" s="99"/>
      <c r="AP2440" s="99"/>
      <c r="AQ2440" s="99"/>
      <c r="AR2440" s="99"/>
      <c r="AS2440" s="99"/>
      <c r="AT2440" s="99"/>
      <c r="AU2440" s="99"/>
      <c r="AV2440" s="99"/>
      <c r="AW2440" s="99"/>
      <c r="AX2440" s="99"/>
      <c r="AY2440" s="99"/>
      <c r="AZ2440" s="99"/>
      <c r="BA2440" s="99"/>
      <c r="BB2440" s="99"/>
      <c r="BC2440" s="99"/>
      <c r="BD2440" s="99"/>
      <c r="BE2440" s="99"/>
      <c r="BF2440" s="99"/>
    </row>
    <row r="2441" spans="28:58" x14ac:dyDescent="0.25">
      <c r="AB2441" s="99"/>
      <c r="AC2441" s="99"/>
      <c r="AD2441" s="99"/>
      <c r="AE2441" s="99"/>
      <c r="AF2441" s="99"/>
      <c r="AG2441" s="99"/>
      <c r="AH2441" s="99"/>
      <c r="AI2441" s="99"/>
      <c r="AJ2441" s="99"/>
      <c r="AK2441" s="99"/>
      <c r="AL2441" s="99"/>
      <c r="AM2441" s="99"/>
      <c r="AN2441" s="99"/>
      <c r="AO2441" s="99"/>
      <c r="AP2441" s="99"/>
      <c r="AQ2441" s="99"/>
      <c r="AR2441" s="99"/>
      <c r="AS2441" s="99"/>
      <c r="AT2441" s="99"/>
      <c r="AU2441" s="99"/>
      <c r="AV2441" s="99"/>
      <c r="AW2441" s="99"/>
      <c r="AX2441" s="99"/>
      <c r="AY2441" s="99"/>
      <c r="AZ2441" s="99"/>
      <c r="BA2441" s="99"/>
      <c r="BB2441" s="99"/>
      <c r="BC2441" s="99"/>
      <c r="BD2441" s="99"/>
      <c r="BE2441" s="99"/>
      <c r="BF2441" s="99"/>
    </row>
    <row r="2442" spans="28:58" x14ac:dyDescent="0.25">
      <c r="AB2442" s="99"/>
      <c r="AC2442" s="99"/>
      <c r="AD2442" s="99"/>
      <c r="AE2442" s="99"/>
      <c r="AF2442" s="99"/>
      <c r="AG2442" s="99"/>
      <c r="AH2442" s="99"/>
      <c r="AI2442" s="99"/>
      <c r="AJ2442" s="99"/>
      <c r="AK2442" s="99"/>
      <c r="AL2442" s="99"/>
      <c r="AM2442" s="99"/>
      <c r="AN2442" s="99"/>
      <c r="AO2442" s="99"/>
      <c r="AP2442" s="99"/>
      <c r="AQ2442" s="99"/>
      <c r="AR2442" s="99"/>
      <c r="AS2442" s="99"/>
      <c r="AT2442" s="99"/>
      <c r="AU2442" s="99"/>
      <c r="AV2442" s="99"/>
      <c r="AW2442" s="99"/>
      <c r="AX2442" s="99"/>
      <c r="AY2442" s="99"/>
      <c r="AZ2442" s="99"/>
      <c r="BA2442" s="99"/>
      <c r="BB2442" s="99"/>
      <c r="BC2442" s="99"/>
      <c r="BD2442" s="99"/>
      <c r="BE2442" s="99"/>
      <c r="BF2442" s="99"/>
    </row>
    <row r="2443" spans="28:58" x14ac:dyDescent="0.25">
      <c r="AB2443" s="99"/>
      <c r="AC2443" s="99"/>
      <c r="AD2443" s="99"/>
      <c r="AE2443" s="99"/>
      <c r="AF2443" s="99"/>
      <c r="AG2443" s="99"/>
      <c r="AH2443" s="99"/>
      <c r="AI2443" s="99"/>
      <c r="AJ2443" s="99"/>
      <c r="AK2443" s="99"/>
      <c r="AL2443" s="99"/>
      <c r="AM2443" s="99"/>
      <c r="AN2443" s="99"/>
      <c r="AO2443" s="99"/>
      <c r="AP2443" s="99"/>
      <c r="AQ2443" s="99"/>
      <c r="AR2443" s="99"/>
      <c r="AS2443" s="99"/>
      <c r="AT2443" s="99"/>
      <c r="AU2443" s="99"/>
      <c r="AV2443" s="99"/>
      <c r="AW2443" s="99"/>
      <c r="AX2443" s="99"/>
      <c r="AY2443" s="99"/>
      <c r="AZ2443" s="99"/>
      <c r="BA2443" s="99"/>
      <c r="BB2443" s="99"/>
      <c r="BC2443" s="99"/>
      <c r="BD2443" s="99"/>
      <c r="BE2443" s="99"/>
      <c r="BF2443" s="99"/>
    </row>
    <row r="2444" spans="28:58" x14ac:dyDescent="0.25">
      <c r="AB2444" s="99"/>
      <c r="AC2444" s="99"/>
      <c r="AD2444" s="99"/>
      <c r="AE2444" s="99"/>
      <c r="AF2444" s="99"/>
      <c r="AG2444" s="99"/>
      <c r="AH2444" s="99"/>
      <c r="AI2444" s="99"/>
      <c r="AJ2444" s="99"/>
      <c r="AK2444" s="99"/>
      <c r="AL2444" s="99"/>
      <c r="AM2444" s="99"/>
      <c r="AN2444" s="99"/>
      <c r="AO2444" s="99"/>
      <c r="AP2444" s="99"/>
      <c r="AQ2444" s="99"/>
      <c r="AR2444" s="99"/>
      <c r="AS2444" s="99"/>
      <c r="AT2444" s="99"/>
      <c r="AU2444" s="99"/>
      <c r="AV2444" s="99"/>
      <c r="AW2444" s="99"/>
      <c r="AX2444" s="99"/>
      <c r="AY2444" s="99"/>
      <c r="AZ2444" s="99"/>
      <c r="BA2444" s="99"/>
      <c r="BB2444" s="99"/>
      <c r="BC2444" s="99"/>
      <c r="BD2444" s="99"/>
      <c r="BE2444" s="99"/>
      <c r="BF2444" s="99"/>
    </row>
    <row r="2445" spans="28:58" x14ac:dyDescent="0.25">
      <c r="AB2445" s="99"/>
      <c r="AC2445" s="99"/>
      <c r="AD2445" s="99"/>
      <c r="AE2445" s="99"/>
      <c r="AF2445" s="99"/>
      <c r="AG2445" s="99"/>
      <c r="AH2445" s="99"/>
      <c r="AI2445" s="99"/>
      <c r="AJ2445" s="99"/>
      <c r="AK2445" s="99"/>
      <c r="AL2445" s="99"/>
      <c r="AM2445" s="99"/>
      <c r="AN2445" s="99"/>
      <c r="AO2445" s="99"/>
      <c r="AP2445" s="99"/>
      <c r="AQ2445" s="99"/>
      <c r="AR2445" s="99"/>
      <c r="AS2445" s="99"/>
      <c r="AT2445" s="99"/>
      <c r="AU2445" s="99"/>
      <c r="AV2445" s="99"/>
      <c r="AW2445" s="99"/>
      <c r="AX2445" s="99"/>
      <c r="AY2445" s="99"/>
      <c r="AZ2445" s="99"/>
      <c r="BA2445" s="99"/>
      <c r="BB2445" s="99"/>
      <c r="BC2445" s="99"/>
      <c r="BD2445" s="99"/>
      <c r="BE2445" s="99"/>
      <c r="BF2445" s="99"/>
    </row>
    <row r="2446" spans="28:58" x14ac:dyDescent="0.25">
      <c r="AB2446" s="99"/>
      <c r="AC2446" s="99"/>
      <c r="AD2446" s="99"/>
      <c r="AE2446" s="99"/>
      <c r="AF2446" s="99"/>
      <c r="AG2446" s="99"/>
      <c r="AH2446" s="99"/>
      <c r="AI2446" s="99"/>
      <c r="AJ2446" s="99"/>
      <c r="AK2446" s="99"/>
      <c r="AL2446" s="99"/>
      <c r="AM2446" s="99"/>
      <c r="AN2446" s="99"/>
      <c r="AO2446" s="99"/>
      <c r="AP2446" s="99"/>
      <c r="AQ2446" s="99"/>
      <c r="AR2446" s="99"/>
      <c r="AS2446" s="99"/>
      <c r="AT2446" s="99"/>
      <c r="AU2446" s="99"/>
      <c r="AV2446" s="99"/>
      <c r="AW2446" s="99"/>
      <c r="AX2446" s="99"/>
      <c r="AY2446" s="99"/>
      <c r="AZ2446" s="99"/>
      <c r="BA2446" s="99"/>
      <c r="BB2446" s="99"/>
      <c r="BC2446" s="99"/>
      <c r="BD2446" s="99"/>
      <c r="BE2446" s="99"/>
      <c r="BF2446" s="99"/>
    </row>
    <row r="2447" spans="28:58" x14ac:dyDescent="0.25">
      <c r="AB2447" s="99"/>
      <c r="AC2447" s="99"/>
      <c r="AD2447" s="99"/>
      <c r="AE2447" s="99"/>
      <c r="AF2447" s="99"/>
      <c r="AG2447" s="99"/>
      <c r="AH2447" s="99"/>
      <c r="AI2447" s="99"/>
      <c r="AJ2447" s="99"/>
      <c r="AK2447" s="99"/>
      <c r="AL2447" s="99"/>
      <c r="AM2447" s="99"/>
      <c r="AN2447" s="99"/>
      <c r="AO2447" s="99"/>
      <c r="AP2447" s="99"/>
      <c r="AQ2447" s="99"/>
      <c r="AR2447" s="99"/>
      <c r="AS2447" s="99"/>
      <c r="AT2447" s="99"/>
      <c r="AU2447" s="99"/>
      <c r="AV2447" s="99"/>
      <c r="AW2447" s="99"/>
      <c r="AX2447" s="99"/>
      <c r="AY2447" s="99"/>
      <c r="AZ2447" s="99"/>
      <c r="BA2447" s="99"/>
      <c r="BB2447" s="99"/>
      <c r="BC2447" s="99"/>
      <c r="BD2447" s="99"/>
      <c r="BE2447" s="99"/>
      <c r="BF2447" s="99"/>
    </row>
    <row r="2448" spans="28:58" x14ac:dyDescent="0.25">
      <c r="AB2448" s="99"/>
      <c r="AC2448" s="99"/>
      <c r="AD2448" s="99"/>
      <c r="AE2448" s="99"/>
      <c r="AF2448" s="99"/>
      <c r="AG2448" s="99"/>
      <c r="AH2448" s="99"/>
      <c r="AI2448" s="99"/>
      <c r="AJ2448" s="99"/>
      <c r="AK2448" s="99"/>
      <c r="AL2448" s="99"/>
      <c r="AM2448" s="99"/>
      <c r="AN2448" s="99"/>
      <c r="AO2448" s="99"/>
      <c r="AP2448" s="99"/>
      <c r="AQ2448" s="99"/>
      <c r="AR2448" s="99"/>
      <c r="AS2448" s="99"/>
      <c r="AT2448" s="99"/>
      <c r="AU2448" s="99"/>
      <c r="AV2448" s="99"/>
      <c r="AW2448" s="99"/>
      <c r="AX2448" s="99"/>
      <c r="AY2448" s="99"/>
      <c r="AZ2448" s="99"/>
      <c r="BA2448" s="99"/>
      <c r="BB2448" s="99"/>
      <c r="BC2448" s="99"/>
      <c r="BD2448" s="99"/>
      <c r="BE2448" s="99"/>
      <c r="BF2448" s="99"/>
    </row>
    <row r="2449" spans="28:58" x14ac:dyDescent="0.25">
      <c r="AB2449" s="99"/>
      <c r="AC2449" s="99"/>
      <c r="AD2449" s="99"/>
      <c r="AE2449" s="99"/>
      <c r="AF2449" s="99"/>
      <c r="AG2449" s="99"/>
      <c r="AH2449" s="99"/>
      <c r="AI2449" s="99"/>
      <c r="AJ2449" s="99"/>
      <c r="AK2449" s="99"/>
      <c r="AL2449" s="99"/>
      <c r="AM2449" s="99"/>
      <c r="AN2449" s="99"/>
      <c r="AO2449" s="99"/>
      <c r="AP2449" s="99"/>
      <c r="AQ2449" s="99"/>
      <c r="AR2449" s="99"/>
      <c r="AS2449" s="99"/>
      <c r="AT2449" s="99"/>
      <c r="AU2449" s="99"/>
      <c r="AV2449" s="99"/>
      <c r="AW2449" s="99"/>
      <c r="AX2449" s="99"/>
      <c r="AY2449" s="99"/>
      <c r="AZ2449" s="99"/>
      <c r="BA2449" s="99"/>
      <c r="BB2449" s="99"/>
      <c r="BC2449" s="99"/>
      <c r="BD2449" s="99"/>
      <c r="BE2449" s="99"/>
      <c r="BF2449" s="99"/>
    </row>
    <row r="2450" spans="28:58" x14ac:dyDescent="0.25">
      <c r="AB2450" s="99"/>
      <c r="AC2450" s="99"/>
      <c r="AD2450" s="99"/>
      <c r="AE2450" s="99"/>
      <c r="AF2450" s="99"/>
      <c r="AG2450" s="99"/>
      <c r="AH2450" s="99"/>
      <c r="AI2450" s="99"/>
      <c r="AJ2450" s="99"/>
      <c r="AK2450" s="99"/>
      <c r="AL2450" s="99"/>
      <c r="AM2450" s="99"/>
      <c r="AN2450" s="99"/>
      <c r="AO2450" s="99"/>
      <c r="AP2450" s="99"/>
      <c r="AQ2450" s="99"/>
      <c r="AR2450" s="99"/>
      <c r="AS2450" s="99"/>
      <c r="AT2450" s="99"/>
      <c r="AU2450" s="99"/>
      <c r="AV2450" s="99"/>
      <c r="AW2450" s="99"/>
      <c r="AX2450" s="99"/>
      <c r="AY2450" s="99"/>
      <c r="AZ2450" s="99"/>
      <c r="BA2450" s="99"/>
      <c r="BB2450" s="99"/>
      <c r="BC2450" s="99"/>
      <c r="BD2450" s="99"/>
      <c r="BE2450" s="99"/>
      <c r="BF2450" s="99"/>
    </row>
    <row r="2451" spans="28:58" x14ac:dyDescent="0.25">
      <c r="AB2451" s="99"/>
      <c r="AC2451" s="99"/>
      <c r="AD2451" s="99"/>
      <c r="AE2451" s="99"/>
      <c r="AF2451" s="99"/>
      <c r="AG2451" s="99"/>
      <c r="AH2451" s="99"/>
      <c r="AI2451" s="99"/>
      <c r="AJ2451" s="99"/>
      <c r="AK2451" s="99"/>
      <c r="AL2451" s="99"/>
      <c r="AM2451" s="99"/>
      <c r="AN2451" s="99"/>
      <c r="AO2451" s="99"/>
      <c r="AP2451" s="99"/>
      <c r="AQ2451" s="99"/>
      <c r="AR2451" s="99"/>
      <c r="AS2451" s="99"/>
      <c r="AT2451" s="99"/>
      <c r="AU2451" s="99"/>
      <c r="AV2451" s="99"/>
      <c r="AW2451" s="99"/>
      <c r="AX2451" s="99"/>
      <c r="AY2451" s="99"/>
      <c r="AZ2451" s="99"/>
      <c r="BA2451" s="99"/>
      <c r="BB2451" s="99"/>
      <c r="BC2451" s="99"/>
      <c r="BD2451" s="99"/>
      <c r="BE2451" s="99"/>
      <c r="BF2451" s="99"/>
    </row>
    <row r="2452" spans="28:58" x14ac:dyDescent="0.25">
      <c r="AB2452" s="99"/>
      <c r="AC2452" s="99"/>
      <c r="AD2452" s="99"/>
      <c r="AE2452" s="99"/>
      <c r="AF2452" s="99"/>
      <c r="AG2452" s="99"/>
      <c r="AH2452" s="99"/>
      <c r="AI2452" s="99"/>
      <c r="AJ2452" s="99"/>
      <c r="AK2452" s="99"/>
      <c r="AL2452" s="99"/>
      <c r="AM2452" s="99"/>
      <c r="AN2452" s="99"/>
      <c r="AO2452" s="99"/>
      <c r="AP2452" s="99"/>
      <c r="AQ2452" s="99"/>
      <c r="AR2452" s="99"/>
      <c r="AS2452" s="99"/>
      <c r="AT2452" s="99"/>
      <c r="AU2452" s="99"/>
      <c r="AV2452" s="99"/>
      <c r="AW2452" s="99"/>
      <c r="AX2452" s="99"/>
      <c r="AY2452" s="99"/>
      <c r="AZ2452" s="99"/>
      <c r="BA2452" s="99"/>
      <c r="BB2452" s="99"/>
      <c r="BC2452" s="99"/>
      <c r="BD2452" s="99"/>
      <c r="BE2452" s="99"/>
      <c r="BF2452" s="99"/>
    </row>
    <row r="2453" spans="28:58" x14ac:dyDescent="0.25">
      <c r="AB2453" s="99"/>
      <c r="AC2453" s="99"/>
      <c r="AD2453" s="99"/>
      <c r="AE2453" s="99"/>
      <c r="AF2453" s="99"/>
      <c r="AG2453" s="99"/>
      <c r="AH2453" s="99"/>
      <c r="AI2453" s="99"/>
      <c r="AJ2453" s="99"/>
      <c r="AK2453" s="99"/>
      <c r="AL2453" s="99"/>
      <c r="AM2453" s="99"/>
      <c r="AN2453" s="99"/>
      <c r="AO2453" s="99"/>
      <c r="AP2453" s="99"/>
      <c r="AQ2453" s="99"/>
      <c r="AR2453" s="99"/>
      <c r="AS2453" s="99"/>
      <c r="AT2453" s="99"/>
      <c r="AU2453" s="99"/>
      <c r="AV2453" s="99"/>
      <c r="AW2453" s="99"/>
      <c r="AX2453" s="99"/>
      <c r="AY2453" s="99"/>
      <c r="AZ2453" s="99"/>
      <c r="BA2453" s="99"/>
      <c r="BB2453" s="99"/>
      <c r="BC2453" s="99"/>
      <c r="BD2453" s="99"/>
      <c r="BE2453" s="99"/>
      <c r="BF2453" s="99"/>
    </row>
    <row r="2454" spans="28:58" x14ac:dyDescent="0.25">
      <c r="AB2454" s="99"/>
      <c r="AC2454" s="99"/>
      <c r="AD2454" s="99"/>
      <c r="AE2454" s="99"/>
      <c r="AF2454" s="99"/>
      <c r="AG2454" s="99"/>
      <c r="AH2454" s="99"/>
      <c r="AI2454" s="99"/>
      <c r="AJ2454" s="99"/>
      <c r="AK2454" s="99"/>
      <c r="AL2454" s="99"/>
      <c r="AM2454" s="99"/>
      <c r="AN2454" s="99"/>
      <c r="AO2454" s="99"/>
      <c r="AP2454" s="99"/>
      <c r="AQ2454" s="99"/>
      <c r="AR2454" s="99"/>
      <c r="AS2454" s="99"/>
      <c r="AT2454" s="99"/>
      <c r="AU2454" s="99"/>
      <c r="AV2454" s="99"/>
      <c r="AW2454" s="99"/>
      <c r="AX2454" s="99"/>
      <c r="AY2454" s="99"/>
      <c r="AZ2454" s="99"/>
      <c r="BA2454" s="99"/>
      <c r="BB2454" s="99"/>
      <c r="BC2454" s="99"/>
      <c r="BD2454" s="99"/>
      <c r="BE2454" s="99"/>
      <c r="BF2454" s="99"/>
    </row>
    <row r="2455" spans="28:58" x14ac:dyDescent="0.25">
      <c r="AB2455" s="99"/>
      <c r="AC2455" s="99"/>
      <c r="AD2455" s="99"/>
      <c r="AE2455" s="99"/>
      <c r="AF2455" s="99"/>
      <c r="AG2455" s="99"/>
      <c r="AH2455" s="99"/>
      <c r="AI2455" s="99"/>
      <c r="AJ2455" s="99"/>
      <c r="AK2455" s="99"/>
      <c r="AL2455" s="99"/>
      <c r="AM2455" s="99"/>
      <c r="AN2455" s="99"/>
      <c r="AO2455" s="99"/>
      <c r="AP2455" s="99"/>
      <c r="AQ2455" s="99"/>
      <c r="AR2455" s="99"/>
      <c r="AS2455" s="99"/>
      <c r="AT2455" s="99"/>
      <c r="AU2455" s="99"/>
      <c r="AV2455" s="99"/>
      <c r="AW2455" s="99"/>
      <c r="AX2455" s="99"/>
      <c r="AY2455" s="99"/>
      <c r="AZ2455" s="99"/>
      <c r="BA2455" s="99"/>
      <c r="BB2455" s="99"/>
      <c r="BC2455" s="99"/>
      <c r="BD2455" s="99"/>
      <c r="BE2455" s="99"/>
      <c r="BF2455" s="99"/>
    </row>
    <row r="2456" spans="28:58" x14ac:dyDescent="0.25">
      <c r="AB2456" s="99"/>
      <c r="AC2456" s="99"/>
      <c r="AD2456" s="99"/>
      <c r="AE2456" s="99"/>
      <c r="AF2456" s="99"/>
      <c r="AG2456" s="99"/>
      <c r="AH2456" s="99"/>
      <c r="AI2456" s="99"/>
      <c r="AJ2456" s="99"/>
      <c r="AK2456" s="99"/>
      <c r="AL2456" s="99"/>
      <c r="AM2456" s="99"/>
      <c r="AN2456" s="99"/>
      <c r="AO2456" s="99"/>
      <c r="AP2456" s="99"/>
      <c r="AQ2456" s="99"/>
      <c r="AR2456" s="99"/>
      <c r="AS2456" s="99"/>
      <c r="AT2456" s="99"/>
      <c r="AU2456" s="99"/>
      <c r="AV2456" s="99"/>
      <c r="AW2456" s="99"/>
      <c r="AX2456" s="99"/>
      <c r="AY2456" s="99"/>
      <c r="AZ2456" s="99"/>
      <c r="BA2456" s="99"/>
      <c r="BB2456" s="99"/>
      <c r="BC2456" s="99"/>
      <c r="BD2456" s="99"/>
      <c r="BE2456" s="99"/>
      <c r="BF2456" s="99"/>
    </row>
    <row r="2457" spans="28:58" x14ac:dyDescent="0.25">
      <c r="AB2457" s="99"/>
      <c r="AC2457" s="99"/>
      <c r="AD2457" s="99"/>
      <c r="AE2457" s="99"/>
      <c r="AF2457" s="99"/>
      <c r="AG2457" s="99"/>
      <c r="AH2457" s="99"/>
      <c r="AI2457" s="99"/>
      <c r="AJ2457" s="99"/>
      <c r="AK2457" s="99"/>
      <c r="AL2457" s="99"/>
      <c r="AM2457" s="99"/>
      <c r="AN2457" s="99"/>
      <c r="AO2457" s="99"/>
      <c r="AP2457" s="99"/>
      <c r="AQ2457" s="99"/>
      <c r="AR2457" s="99"/>
      <c r="AS2457" s="99"/>
      <c r="AT2457" s="99"/>
      <c r="AU2457" s="99"/>
      <c r="AV2457" s="99"/>
      <c r="AW2457" s="99"/>
      <c r="AX2457" s="99"/>
      <c r="AY2457" s="99"/>
      <c r="AZ2457" s="99"/>
      <c r="BA2457" s="99"/>
      <c r="BB2457" s="99"/>
      <c r="BC2457" s="99"/>
      <c r="BD2457" s="99"/>
      <c r="BE2457" s="99"/>
      <c r="BF2457" s="99"/>
    </row>
    <row r="2458" spans="28:58" x14ac:dyDescent="0.25">
      <c r="AB2458" s="99"/>
      <c r="AC2458" s="99"/>
      <c r="AD2458" s="99"/>
      <c r="AE2458" s="99"/>
      <c r="AF2458" s="99"/>
      <c r="AG2458" s="99"/>
      <c r="AH2458" s="99"/>
      <c r="AI2458" s="99"/>
      <c r="AJ2458" s="99"/>
      <c r="AK2458" s="99"/>
      <c r="AL2458" s="99"/>
      <c r="AM2458" s="99"/>
      <c r="AN2458" s="99"/>
      <c r="AO2458" s="99"/>
      <c r="AP2458" s="99"/>
      <c r="AQ2458" s="99"/>
      <c r="AR2458" s="99"/>
      <c r="AS2458" s="99"/>
      <c r="AT2458" s="99"/>
      <c r="AU2458" s="99"/>
      <c r="AV2458" s="99"/>
      <c r="AW2458" s="99"/>
      <c r="AX2458" s="99"/>
      <c r="AY2458" s="99"/>
      <c r="AZ2458" s="99"/>
      <c r="BA2458" s="99"/>
      <c r="BB2458" s="99"/>
      <c r="BC2458" s="99"/>
      <c r="BD2458" s="99"/>
      <c r="BE2458" s="99"/>
      <c r="BF2458" s="99"/>
    </row>
    <row r="2459" spans="28:58" x14ac:dyDescent="0.25">
      <c r="AB2459" s="99"/>
      <c r="AC2459" s="99"/>
      <c r="AD2459" s="99"/>
      <c r="AE2459" s="99"/>
      <c r="AF2459" s="99"/>
      <c r="AG2459" s="99"/>
      <c r="AH2459" s="99"/>
      <c r="AI2459" s="99"/>
      <c r="AJ2459" s="99"/>
      <c r="AK2459" s="99"/>
      <c r="AL2459" s="99"/>
      <c r="AM2459" s="99"/>
      <c r="AN2459" s="99"/>
      <c r="AO2459" s="99"/>
      <c r="AP2459" s="99"/>
      <c r="AQ2459" s="99"/>
      <c r="AR2459" s="99"/>
      <c r="AS2459" s="99"/>
      <c r="AT2459" s="99"/>
      <c r="AU2459" s="99"/>
      <c r="AV2459" s="99"/>
      <c r="AW2459" s="99"/>
      <c r="AX2459" s="99"/>
      <c r="AY2459" s="99"/>
      <c r="AZ2459" s="99"/>
      <c r="BA2459" s="99"/>
      <c r="BB2459" s="99"/>
      <c r="BC2459" s="99"/>
      <c r="BD2459" s="99"/>
      <c r="BE2459" s="99"/>
      <c r="BF2459" s="99"/>
    </row>
    <row r="2460" spans="28:58" x14ac:dyDescent="0.25">
      <c r="AB2460" s="99"/>
      <c r="AC2460" s="99"/>
      <c r="AD2460" s="99"/>
      <c r="AE2460" s="99"/>
      <c r="AF2460" s="99"/>
      <c r="AG2460" s="99"/>
      <c r="AH2460" s="99"/>
      <c r="AI2460" s="99"/>
      <c r="AJ2460" s="99"/>
      <c r="AK2460" s="99"/>
      <c r="AL2460" s="99"/>
      <c r="AM2460" s="99"/>
      <c r="AN2460" s="99"/>
      <c r="AO2460" s="99"/>
      <c r="AP2460" s="99"/>
      <c r="AQ2460" s="99"/>
      <c r="AR2460" s="99"/>
      <c r="AS2460" s="99"/>
      <c r="AT2460" s="99"/>
      <c r="AU2460" s="99"/>
      <c r="AV2460" s="99"/>
      <c r="AW2460" s="99"/>
      <c r="AX2460" s="99"/>
      <c r="AY2460" s="99"/>
      <c r="AZ2460" s="99"/>
      <c r="BA2460" s="99"/>
      <c r="BB2460" s="99"/>
      <c r="BC2460" s="99"/>
      <c r="BD2460" s="99"/>
      <c r="BE2460" s="99"/>
      <c r="BF2460" s="99"/>
    </row>
    <row r="2461" spans="28:58" x14ac:dyDescent="0.25">
      <c r="AB2461" s="99"/>
      <c r="AC2461" s="99"/>
      <c r="AD2461" s="99"/>
      <c r="AE2461" s="99"/>
      <c r="AF2461" s="99"/>
      <c r="AG2461" s="99"/>
      <c r="AH2461" s="99"/>
      <c r="AI2461" s="99"/>
      <c r="AJ2461" s="99"/>
      <c r="AK2461" s="99"/>
      <c r="AL2461" s="99"/>
      <c r="AM2461" s="99"/>
      <c r="AN2461" s="99"/>
      <c r="AO2461" s="99"/>
      <c r="AP2461" s="99"/>
      <c r="AQ2461" s="99"/>
      <c r="AR2461" s="99"/>
      <c r="AS2461" s="99"/>
      <c r="AT2461" s="99"/>
      <c r="AU2461" s="99"/>
      <c r="AV2461" s="99"/>
      <c r="AW2461" s="99"/>
      <c r="AX2461" s="99"/>
      <c r="AY2461" s="99"/>
      <c r="AZ2461" s="99"/>
      <c r="BA2461" s="99"/>
      <c r="BB2461" s="99"/>
      <c r="BC2461" s="99"/>
      <c r="BD2461" s="99"/>
      <c r="BE2461" s="99"/>
      <c r="BF2461" s="99"/>
    </row>
    <row r="2462" spans="28:58" x14ac:dyDescent="0.25">
      <c r="AB2462" s="99"/>
      <c r="AC2462" s="99"/>
      <c r="AD2462" s="99"/>
      <c r="AE2462" s="99"/>
      <c r="AF2462" s="99"/>
      <c r="AG2462" s="99"/>
      <c r="AH2462" s="99"/>
      <c r="AI2462" s="99"/>
      <c r="AJ2462" s="99"/>
      <c r="AK2462" s="99"/>
      <c r="AL2462" s="99"/>
      <c r="AM2462" s="99"/>
      <c r="AN2462" s="99"/>
      <c r="AO2462" s="99"/>
      <c r="AP2462" s="99"/>
      <c r="AQ2462" s="99"/>
      <c r="AR2462" s="99"/>
      <c r="AS2462" s="99"/>
      <c r="AT2462" s="99"/>
      <c r="AU2462" s="99"/>
      <c r="AV2462" s="99"/>
      <c r="AW2462" s="99"/>
      <c r="AX2462" s="99"/>
      <c r="AY2462" s="99"/>
      <c r="AZ2462" s="99"/>
      <c r="BA2462" s="99"/>
      <c r="BB2462" s="99"/>
      <c r="BC2462" s="99"/>
      <c r="BD2462" s="99"/>
      <c r="BE2462" s="99"/>
      <c r="BF2462" s="99"/>
    </row>
    <row r="2463" spans="28:58" x14ac:dyDescent="0.25">
      <c r="AB2463" s="99"/>
      <c r="AC2463" s="99"/>
      <c r="AD2463" s="99"/>
      <c r="AE2463" s="99"/>
      <c r="AF2463" s="99"/>
      <c r="AG2463" s="99"/>
      <c r="AH2463" s="99"/>
      <c r="AI2463" s="99"/>
      <c r="AJ2463" s="99"/>
      <c r="AK2463" s="99"/>
      <c r="AL2463" s="99"/>
      <c r="AM2463" s="99"/>
      <c r="AN2463" s="99"/>
      <c r="AO2463" s="99"/>
      <c r="AP2463" s="99"/>
      <c r="AQ2463" s="99"/>
      <c r="AR2463" s="99"/>
      <c r="AS2463" s="99"/>
      <c r="AT2463" s="99"/>
      <c r="AU2463" s="99"/>
      <c r="AV2463" s="99"/>
      <c r="AW2463" s="99"/>
      <c r="AX2463" s="99"/>
      <c r="AY2463" s="99"/>
      <c r="AZ2463" s="99"/>
      <c r="BA2463" s="99"/>
      <c r="BB2463" s="99"/>
      <c r="BC2463" s="99"/>
      <c r="BD2463" s="99"/>
      <c r="BE2463" s="99"/>
      <c r="BF2463" s="99"/>
    </row>
    <row r="2464" spans="28:58" x14ac:dyDescent="0.25">
      <c r="AB2464" s="99"/>
      <c r="AC2464" s="99"/>
      <c r="AD2464" s="99"/>
      <c r="AE2464" s="99"/>
      <c r="AF2464" s="99"/>
      <c r="AG2464" s="99"/>
      <c r="AH2464" s="99"/>
      <c r="AI2464" s="99"/>
      <c r="AJ2464" s="99"/>
      <c r="AK2464" s="99"/>
      <c r="AL2464" s="99"/>
      <c r="AM2464" s="99"/>
      <c r="AN2464" s="99"/>
      <c r="AO2464" s="99"/>
      <c r="AP2464" s="99"/>
      <c r="AQ2464" s="99"/>
      <c r="AR2464" s="99"/>
      <c r="AS2464" s="99"/>
      <c r="AT2464" s="99"/>
      <c r="AU2464" s="99"/>
      <c r="AV2464" s="99"/>
      <c r="AW2464" s="99"/>
      <c r="AX2464" s="99"/>
      <c r="AY2464" s="99"/>
      <c r="AZ2464" s="99"/>
      <c r="BA2464" s="99"/>
      <c r="BB2464" s="99"/>
      <c r="BC2464" s="99"/>
      <c r="BD2464" s="99"/>
      <c r="BE2464" s="99"/>
      <c r="BF2464" s="99"/>
    </row>
    <row r="2465" spans="28:58" x14ac:dyDescent="0.25">
      <c r="AB2465" s="99"/>
      <c r="AC2465" s="99"/>
      <c r="AD2465" s="99"/>
      <c r="AE2465" s="99"/>
      <c r="AF2465" s="99"/>
      <c r="AG2465" s="99"/>
      <c r="AH2465" s="99"/>
      <c r="AI2465" s="99"/>
      <c r="AJ2465" s="99"/>
      <c r="AK2465" s="99"/>
      <c r="AL2465" s="99"/>
      <c r="AM2465" s="99"/>
      <c r="AN2465" s="99"/>
      <c r="AO2465" s="99"/>
      <c r="AP2465" s="99"/>
      <c r="AQ2465" s="99"/>
      <c r="AR2465" s="99"/>
      <c r="AS2465" s="99"/>
      <c r="AT2465" s="99"/>
      <c r="AU2465" s="99"/>
      <c r="AV2465" s="99"/>
      <c r="AW2465" s="99"/>
      <c r="AX2465" s="99"/>
      <c r="AY2465" s="99"/>
      <c r="AZ2465" s="99"/>
      <c r="BA2465" s="99"/>
      <c r="BB2465" s="99"/>
      <c r="BC2465" s="99"/>
      <c r="BD2465" s="99"/>
      <c r="BE2465" s="99"/>
      <c r="BF2465" s="99"/>
    </row>
    <row r="2466" spans="28:58" x14ac:dyDescent="0.25">
      <c r="AB2466" s="99"/>
      <c r="AC2466" s="99"/>
      <c r="AD2466" s="99"/>
      <c r="AE2466" s="99"/>
      <c r="AF2466" s="99"/>
      <c r="AG2466" s="99"/>
      <c r="AH2466" s="99"/>
      <c r="AI2466" s="99"/>
      <c r="AJ2466" s="99"/>
      <c r="AK2466" s="99"/>
      <c r="AL2466" s="99"/>
      <c r="AM2466" s="99"/>
      <c r="AN2466" s="99"/>
      <c r="AO2466" s="99"/>
      <c r="AP2466" s="99"/>
      <c r="AQ2466" s="99"/>
      <c r="AR2466" s="99"/>
      <c r="AS2466" s="99"/>
      <c r="AT2466" s="99"/>
      <c r="AU2466" s="99"/>
      <c r="AV2466" s="99"/>
      <c r="AW2466" s="99"/>
      <c r="AX2466" s="99"/>
      <c r="AY2466" s="99"/>
      <c r="AZ2466" s="99"/>
      <c r="BA2466" s="99"/>
      <c r="BB2466" s="99"/>
      <c r="BC2466" s="99"/>
      <c r="BD2466" s="99"/>
      <c r="BE2466" s="99"/>
      <c r="BF2466" s="99"/>
    </row>
    <row r="2467" spans="28:58" x14ac:dyDescent="0.25">
      <c r="AB2467" s="99"/>
      <c r="AC2467" s="99"/>
      <c r="AD2467" s="99"/>
      <c r="AE2467" s="99"/>
      <c r="AF2467" s="99"/>
      <c r="AG2467" s="99"/>
      <c r="AH2467" s="99"/>
      <c r="AI2467" s="99"/>
      <c r="AJ2467" s="99"/>
      <c r="AK2467" s="99"/>
      <c r="AL2467" s="99"/>
      <c r="AM2467" s="99"/>
      <c r="AN2467" s="99"/>
      <c r="AO2467" s="99"/>
      <c r="AP2467" s="99"/>
      <c r="AQ2467" s="99"/>
      <c r="AR2467" s="99"/>
      <c r="AS2467" s="99"/>
      <c r="AT2467" s="99"/>
      <c r="AU2467" s="99"/>
      <c r="AV2467" s="99"/>
      <c r="AW2467" s="99"/>
      <c r="AX2467" s="99"/>
      <c r="AY2467" s="99"/>
      <c r="AZ2467" s="99"/>
      <c r="BA2467" s="99"/>
      <c r="BB2467" s="99"/>
      <c r="BC2467" s="99"/>
      <c r="BD2467" s="99"/>
      <c r="BE2467" s="99"/>
      <c r="BF2467" s="99"/>
    </row>
    <row r="2468" spans="28:58" x14ac:dyDescent="0.25">
      <c r="AB2468" s="99"/>
      <c r="AC2468" s="99"/>
      <c r="AD2468" s="99"/>
      <c r="AE2468" s="99"/>
      <c r="AF2468" s="99"/>
      <c r="AG2468" s="99"/>
      <c r="AH2468" s="99"/>
      <c r="AI2468" s="99"/>
      <c r="AJ2468" s="99"/>
      <c r="AK2468" s="99"/>
      <c r="AL2468" s="99"/>
      <c r="AM2468" s="99"/>
      <c r="AN2468" s="99"/>
      <c r="AO2468" s="99"/>
      <c r="AP2468" s="99"/>
      <c r="AQ2468" s="99"/>
      <c r="AR2468" s="99"/>
      <c r="AS2468" s="99"/>
      <c r="AT2468" s="99"/>
      <c r="AU2468" s="99"/>
      <c r="AV2468" s="99"/>
      <c r="AW2468" s="99"/>
      <c r="AX2468" s="99"/>
      <c r="AY2468" s="99"/>
      <c r="AZ2468" s="99"/>
      <c r="BA2468" s="99"/>
      <c r="BB2468" s="99"/>
      <c r="BC2468" s="99"/>
      <c r="BD2468" s="99"/>
      <c r="BE2468" s="99"/>
      <c r="BF2468" s="99"/>
    </row>
    <row r="2469" spans="28:58" x14ac:dyDescent="0.25">
      <c r="AB2469" s="99"/>
      <c r="AC2469" s="99"/>
      <c r="AD2469" s="99"/>
      <c r="AE2469" s="99"/>
      <c r="AF2469" s="99"/>
      <c r="AG2469" s="99"/>
      <c r="AH2469" s="99"/>
      <c r="AI2469" s="99"/>
      <c r="AJ2469" s="99"/>
      <c r="AK2469" s="99"/>
      <c r="AL2469" s="99"/>
      <c r="AM2469" s="99"/>
      <c r="AN2469" s="99"/>
      <c r="AO2469" s="99"/>
      <c r="AP2469" s="99"/>
      <c r="AQ2469" s="99"/>
      <c r="AR2469" s="99"/>
      <c r="AS2469" s="99"/>
      <c r="AT2469" s="99"/>
      <c r="AU2469" s="99"/>
      <c r="AV2469" s="99"/>
      <c r="AW2469" s="99"/>
      <c r="AX2469" s="99"/>
      <c r="AY2469" s="99"/>
      <c r="AZ2469" s="99"/>
      <c r="BA2469" s="99"/>
      <c r="BB2469" s="99"/>
      <c r="BC2469" s="99"/>
      <c r="BD2469" s="99"/>
      <c r="BE2469" s="99"/>
      <c r="BF2469" s="99"/>
    </row>
    <row r="2470" spans="28:58" x14ac:dyDescent="0.25">
      <c r="AB2470" s="99"/>
      <c r="AC2470" s="99"/>
      <c r="AD2470" s="99"/>
      <c r="AE2470" s="99"/>
      <c r="AF2470" s="99"/>
      <c r="AG2470" s="99"/>
      <c r="AH2470" s="99"/>
      <c r="AI2470" s="99"/>
      <c r="AJ2470" s="99"/>
      <c r="AK2470" s="99"/>
      <c r="AL2470" s="99"/>
      <c r="AM2470" s="99"/>
      <c r="AN2470" s="99"/>
      <c r="AO2470" s="99"/>
      <c r="AP2470" s="99"/>
      <c r="AQ2470" s="99"/>
      <c r="AR2470" s="99"/>
      <c r="AS2470" s="99"/>
      <c r="AT2470" s="99"/>
      <c r="AU2470" s="99"/>
      <c r="AV2470" s="99"/>
      <c r="AW2470" s="99"/>
      <c r="AX2470" s="99"/>
      <c r="AY2470" s="99"/>
      <c r="AZ2470" s="99"/>
      <c r="BA2470" s="99"/>
      <c r="BB2470" s="99"/>
      <c r="BC2470" s="99"/>
      <c r="BD2470" s="99"/>
      <c r="BE2470" s="99"/>
      <c r="BF2470" s="99"/>
    </row>
    <row r="2471" spans="28:58" x14ac:dyDescent="0.25">
      <c r="AB2471" s="99"/>
      <c r="AC2471" s="99"/>
      <c r="AD2471" s="99"/>
      <c r="AE2471" s="99"/>
      <c r="AF2471" s="99"/>
      <c r="AG2471" s="99"/>
      <c r="AH2471" s="99"/>
      <c r="AI2471" s="99"/>
      <c r="AJ2471" s="99"/>
      <c r="AK2471" s="99"/>
      <c r="AL2471" s="99"/>
      <c r="AM2471" s="99"/>
      <c r="AN2471" s="99"/>
      <c r="AO2471" s="99"/>
      <c r="AP2471" s="99"/>
      <c r="AQ2471" s="99"/>
      <c r="AR2471" s="99"/>
      <c r="AS2471" s="99"/>
      <c r="AT2471" s="99"/>
      <c r="AU2471" s="99"/>
      <c r="AV2471" s="99"/>
      <c r="AW2471" s="99"/>
      <c r="AX2471" s="99"/>
      <c r="AY2471" s="99"/>
      <c r="AZ2471" s="99"/>
      <c r="BA2471" s="99"/>
      <c r="BB2471" s="99"/>
      <c r="BC2471" s="99"/>
      <c r="BD2471" s="99"/>
      <c r="BE2471" s="99"/>
      <c r="BF2471" s="99"/>
    </row>
    <row r="2472" spans="28:58" x14ac:dyDescent="0.25">
      <c r="AB2472" s="99"/>
      <c r="AC2472" s="99"/>
      <c r="AD2472" s="99"/>
      <c r="AE2472" s="99"/>
      <c r="AF2472" s="99"/>
      <c r="AG2472" s="99"/>
      <c r="AH2472" s="99"/>
      <c r="AI2472" s="99"/>
      <c r="AJ2472" s="99"/>
      <c r="AK2472" s="99"/>
      <c r="AL2472" s="99"/>
      <c r="AM2472" s="99"/>
      <c r="AN2472" s="99"/>
      <c r="AO2472" s="99"/>
      <c r="AP2472" s="99"/>
      <c r="AQ2472" s="99"/>
      <c r="AR2472" s="99"/>
      <c r="AS2472" s="99"/>
      <c r="AT2472" s="99"/>
      <c r="AU2472" s="99"/>
      <c r="AV2472" s="99"/>
      <c r="AW2472" s="99"/>
      <c r="AX2472" s="99"/>
      <c r="AY2472" s="99"/>
      <c r="AZ2472" s="99"/>
      <c r="BA2472" s="99"/>
      <c r="BB2472" s="99"/>
      <c r="BC2472" s="99"/>
      <c r="BD2472" s="99"/>
      <c r="BE2472" s="99"/>
      <c r="BF2472" s="99"/>
    </row>
    <row r="2473" spans="28:58" x14ac:dyDescent="0.25">
      <c r="AB2473" s="99"/>
      <c r="AC2473" s="99"/>
      <c r="AD2473" s="99"/>
      <c r="AE2473" s="99"/>
      <c r="AF2473" s="99"/>
      <c r="AG2473" s="99"/>
      <c r="AH2473" s="99"/>
      <c r="AI2473" s="99"/>
      <c r="AJ2473" s="99"/>
      <c r="AK2473" s="99"/>
      <c r="AL2473" s="99"/>
      <c r="AM2473" s="99"/>
      <c r="AN2473" s="99"/>
      <c r="AO2473" s="99"/>
      <c r="AP2473" s="99"/>
      <c r="AQ2473" s="99"/>
      <c r="AR2473" s="99"/>
      <c r="AS2473" s="99"/>
      <c r="AT2473" s="99"/>
      <c r="AU2473" s="99"/>
      <c r="AV2473" s="99"/>
      <c r="AW2473" s="99"/>
      <c r="AX2473" s="99"/>
      <c r="AY2473" s="99"/>
      <c r="AZ2473" s="99"/>
      <c r="BA2473" s="99"/>
      <c r="BB2473" s="99"/>
      <c r="BC2473" s="99"/>
      <c r="BD2473" s="99"/>
      <c r="BE2473" s="99"/>
      <c r="BF2473" s="99"/>
    </row>
    <row r="2474" spans="28:58" x14ac:dyDescent="0.25">
      <c r="AB2474" s="99"/>
      <c r="AC2474" s="99"/>
      <c r="AD2474" s="99"/>
      <c r="AE2474" s="99"/>
      <c r="AF2474" s="99"/>
      <c r="AG2474" s="99"/>
      <c r="AH2474" s="99"/>
      <c r="AI2474" s="99"/>
      <c r="AJ2474" s="99"/>
      <c r="AK2474" s="99"/>
      <c r="AL2474" s="99"/>
      <c r="AM2474" s="99"/>
      <c r="AN2474" s="99"/>
      <c r="AO2474" s="99"/>
      <c r="AP2474" s="99"/>
      <c r="AQ2474" s="99"/>
      <c r="AR2474" s="99"/>
      <c r="AS2474" s="99"/>
      <c r="AT2474" s="99"/>
      <c r="AU2474" s="99"/>
      <c r="AV2474" s="99"/>
      <c r="AW2474" s="99"/>
      <c r="AX2474" s="99"/>
      <c r="AY2474" s="99"/>
      <c r="AZ2474" s="99"/>
      <c r="BA2474" s="99"/>
      <c r="BB2474" s="99"/>
      <c r="BC2474" s="99"/>
      <c r="BD2474" s="99"/>
      <c r="BE2474" s="99"/>
      <c r="BF2474" s="99"/>
    </row>
    <row r="2475" spans="28:58" x14ac:dyDescent="0.25">
      <c r="AB2475" s="99"/>
      <c r="AC2475" s="99"/>
      <c r="AD2475" s="99"/>
      <c r="AE2475" s="99"/>
      <c r="AF2475" s="99"/>
      <c r="AG2475" s="99"/>
      <c r="AH2475" s="99"/>
      <c r="AI2475" s="99"/>
      <c r="AJ2475" s="99"/>
      <c r="AK2475" s="99"/>
      <c r="AL2475" s="99"/>
      <c r="AM2475" s="99"/>
      <c r="AN2475" s="99"/>
      <c r="AO2475" s="99"/>
      <c r="AP2475" s="99"/>
      <c r="AQ2475" s="99"/>
      <c r="AR2475" s="99"/>
      <c r="AS2475" s="99"/>
      <c r="AT2475" s="99"/>
      <c r="AU2475" s="99"/>
      <c r="AV2475" s="99"/>
      <c r="AW2475" s="99"/>
      <c r="AX2475" s="99"/>
      <c r="AY2475" s="99"/>
      <c r="AZ2475" s="99"/>
      <c r="BA2475" s="99"/>
      <c r="BB2475" s="99"/>
      <c r="BC2475" s="99"/>
      <c r="BD2475" s="99"/>
      <c r="BE2475" s="99"/>
      <c r="BF2475" s="99"/>
    </row>
    <row r="2476" spans="28:58" x14ac:dyDescent="0.25">
      <c r="AB2476" s="99"/>
      <c r="AC2476" s="99"/>
      <c r="AD2476" s="99"/>
      <c r="AE2476" s="99"/>
      <c r="AF2476" s="99"/>
      <c r="AG2476" s="99"/>
      <c r="AH2476" s="99"/>
      <c r="AI2476" s="99"/>
      <c r="AJ2476" s="99"/>
      <c r="AK2476" s="99"/>
      <c r="AL2476" s="99"/>
      <c r="AM2476" s="99"/>
      <c r="AN2476" s="99"/>
      <c r="AO2476" s="99"/>
      <c r="AP2476" s="99"/>
      <c r="AQ2476" s="99"/>
      <c r="AR2476" s="99"/>
      <c r="AS2476" s="99"/>
      <c r="AT2476" s="99"/>
      <c r="AU2476" s="99"/>
      <c r="AV2476" s="99"/>
      <c r="AW2476" s="99"/>
      <c r="AX2476" s="99"/>
      <c r="AY2476" s="99"/>
      <c r="AZ2476" s="99"/>
      <c r="BA2476" s="99"/>
      <c r="BB2476" s="99"/>
      <c r="BC2476" s="99"/>
      <c r="BD2476" s="99"/>
      <c r="BE2476" s="99"/>
      <c r="BF2476" s="99"/>
    </row>
    <row r="2477" spans="28:58" x14ac:dyDescent="0.25">
      <c r="AB2477" s="99"/>
      <c r="AC2477" s="99"/>
      <c r="AD2477" s="99"/>
      <c r="AE2477" s="99"/>
      <c r="AF2477" s="99"/>
      <c r="AG2477" s="99"/>
      <c r="AH2477" s="99"/>
      <c r="AI2477" s="99"/>
      <c r="AJ2477" s="99"/>
      <c r="AK2477" s="99"/>
      <c r="AL2477" s="99"/>
      <c r="AM2477" s="99"/>
      <c r="AN2477" s="99"/>
      <c r="AO2477" s="99"/>
      <c r="AP2477" s="99"/>
      <c r="AQ2477" s="99"/>
      <c r="AR2477" s="99"/>
      <c r="AS2477" s="99"/>
      <c r="AT2477" s="99"/>
      <c r="AU2477" s="99"/>
      <c r="AV2477" s="99"/>
      <c r="AW2477" s="99"/>
      <c r="AX2477" s="99"/>
      <c r="AY2477" s="99"/>
      <c r="AZ2477" s="99"/>
      <c r="BA2477" s="99"/>
      <c r="BB2477" s="99"/>
      <c r="BC2477" s="99"/>
      <c r="BD2477" s="99"/>
      <c r="BE2477" s="99"/>
      <c r="BF2477" s="99"/>
    </row>
    <row r="2478" spans="28:58" x14ac:dyDescent="0.25">
      <c r="AB2478" s="99"/>
      <c r="AC2478" s="99"/>
      <c r="AD2478" s="99"/>
      <c r="AE2478" s="99"/>
      <c r="AF2478" s="99"/>
      <c r="AG2478" s="99"/>
      <c r="AH2478" s="99"/>
      <c r="AI2478" s="99"/>
      <c r="AJ2478" s="99"/>
      <c r="AK2478" s="99"/>
      <c r="AL2478" s="99"/>
      <c r="AM2478" s="99"/>
      <c r="AN2478" s="99"/>
      <c r="AO2478" s="99"/>
      <c r="AP2478" s="99"/>
      <c r="AQ2478" s="99"/>
      <c r="AR2478" s="99"/>
      <c r="AS2478" s="99"/>
      <c r="AT2478" s="99"/>
      <c r="AU2478" s="99"/>
      <c r="AV2478" s="99"/>
      <c r="AW2478" s="99"/>
      <c r="AX2478" s="99"/>
      <c r="AY2478" s="99"/>
      <c r="AZ2478" s="99"/>
      <c r="BA2478" s="99"/>
      <c r="BB2478" s="99"/>
      <c r="BC2478" s="99"/>
      <c r="BD2478" s="99"/>
      <c r="BE2478" s="99"/>
      <c r="BF2478" s="99"/>
    </row>
    <row r="2479" spans="28:58" x14ac:dyDescent="0.25">
      <c r="AB2479" s="99"/>
      <c r="AC2479" s="99"/>
      <c r="AD2479" s="99"/>
      <c r="AE2479" s="99"/>
      <c r="AF2479" s="99"/>
      <c r="AG2479" s="99"/>
      <c r="AH2479" s="99"/>
      <c r="AI2479" s="99"/>
      <c r="AJ2479" s="99"/>
      <c r="AK2479" s="99"/>
      <c r="AL2479" s="99"/>
      <c r="AM2479" s="99"/>
      <c r="AN2479" s="99"/>
      <c r="AO2479" s="99"/>
      <c r="AP2479" s="99"/>
      <c r="AQ2479" s="99"/>
      <c r="AR2479" s="99"/>
      <c r="AS2479" s="99"/>
      <c r="AT2479" s="99"/>
      <c r="AU2479" s="99"/>
      <c r="AV2479" s="99"/>
      <c r="AW2479" s="99"/>
      <c r="AX2479" s="99"/>
      <c r="AY2479" s="99"/>
      <c r="AZ2479" s="99"/>
      <c r="BA2479" s="99"/>
      <c r="BB2479" s="99"/>
      <c r="BC2479" s="99"/>
      <c r="BD2479" s="99"/>
      <c r="BE2479" s="99"/>
      <c r="BF2479" s="99"/>
    </row>
    <row r="2480" spans="28:58" x14ac:dyDescent="0.25">
      <c r="AB2480" s="99"/>
      <c r="AC2480" s="99"/>
      <c r="AD2480" s="99"/>
      <c r="AE2480" s="99"/>
      <c r="AF2480" s="99"/>
      <c r="AG2480" s="99"/>
      <c r="AH2480" s="99"/>
      <c r="AI2480" s="99"/>
      <c r="AJ2480" s="99"/>
      <c r="AK2480" s="99"/>
      <c r="AL2480" s="99"/>
      <c r="AM2480" s="99"/>
      <c r="AN2480" s="99"/>
      <c r="AO2480" s="99"/>
      <c r="AP2480" s="99"/>
      <c r="AQ2480" s="99"/>
      <c r="AR2480" s="99"/>
      <c r="AS2480" s="99"/>
      <c r="AT2480" s="99"/>
      <c r="AU2480" s="99"/>
      <c r="AV2480" s="99"/>
      <c r="AW2480" s="99"/>
      <c r="AX2480" s="99"/>
      <c r="AY2480" s="99"/>
      <c r="AZ2480" s="99"/>
      <c r="BA2480" s="99"/>
      <c r="BB2480" s="99"/>
      <c r="BC2480" s="99"/>
      <c r="BD2480" s="99"/>
      <c r="BE2480" s="99"/>
      <c r="BF2480" s="99"/>
    </row>
    <row r="2481" spans="28:58" x14ac:dyDescent="0.25">
      <c r="AB2481" s="99"/>
      <c r="AC2481" s="99"/>
      <c r="AD2481" s="99"/>
      <c r="AE2481" s="99"/>
      <c r="AF2481" s="99"/>
      <c r="AG2481" s="99"/>
      <c r="AH2481" s="99"/>
      <c r="AI2481" s="99"/>
      <c r="AJ2481" s="99"/>
      <c r="AK2481" s="99"/>
      <c r="AL2481" s="99"/>
      <c r="AM2481" s="99"/>
      <c r="AN2481" s="99"/>
      <c r="AO2481" s="99"/>
      <c r="AP2481" s="99"/>
      <c r="AQ2481" s="99"/>
      <c r="AR2481" s="99"/>
      <c r="AS2481" s="99"/>
      <c r="AT2481" s="99"/>
      <c r="AU2481" s="99"/>
      <c r="AV2481" s="99"/>
      <c r="AW2481" s="99"/>
      <c r="AX2481" s="99"/>
      <c r="AY2481" s="99"/>
      <c r="AZ2481" s="99"/>
      <c r="BA2481" s="99"/>
      <c r="BB2481" s="99"/>
      <c r="BC2481" s="99"/>
      <c r="BD2481" s="99"/>
      <c r="BE2481" s="99"/>
      <c r="BF2481" s="99"/>
    </row>
    <row r="2482" spans="28:58" x14ac:dyDescent="0.25">
      <c r="AB2482" s="99"/>
      <c r="AC2482" s="99"/>
      <c r="AD2482" s="99"/>
      <c r="AE2482" s="99"/>
      <c r="AF2482" s="99"/>
      <c r="AG2482" s="99"/>
      <c r="AH2482" s="99"/>
      <c r="AI2482" s="99"/>
      <c r="AJ2482" s="99"/>
      <c r="AK2482" s="99"/>
      <c r="AL2482" s="99"/>
      <c r="AM2482" s="99"/>
      <c r="AN2482" s="99"/>
      <c r="AO2482" s="99"/>
      <c r="AP2482" s="99"/>
      <c r="AQ2482" s="99"/>
      <c r="AR2482" s="99"/>
      <c r="AS2482" s="99"/>
      <c r="AT2482" s="99"/>
      <c r="AU2482" s="99"/>
      <c r="AV2482" s="99"/>
      <c r="AW2482" s="99"/>
      <c r="AX2482" s="99"/>
      <c r="AY2482" s="99"/>
      <c r="AZ2482" s="99"/>
      <c r="BA2482" s="99"/>
      <c r="BB2482" s="99"/>
      <c r="BC2482" s="99"/>
      <c r="BD2482" s="99"/>
      <c r="BE2482" s="99"/>
      <c r="BF2482" s="99"/>
    </row>
    <row r="2483" spans="28:58" x14ac:dyDescent="0.25">
      <c r="AB2483" s="99"/>
      <c r="AC2483" s="99"/>
      <c r="AD2483" s="99"/>
      <c r="AE2483" s="99"/>
      <c r="AF2483" s="99"/>
      <c r="AG2483" s="99"/>
      <c r="AH2483" s="99"/>
      <c r="AI2483" s="99"/>
      <c r="AJ2483" s="99"/>
      <c r="AK2483" s="99"/>
      <c r="AL2483" s="99"/>
      <c r="AM2483" s="99"/>
      <c r="AN2483" s="99"/>
      <c r="AO2483" s="99"/>
      <c r="AP2483" s="99"/>
      <c r="AQ2483" s="99"/>
      <c r="AR2483" s="99"/>
      <c r="AS2483" s="99"/>
      <c r="AT2483" s="99"/>
      <c r="AU2483" s="99"/>
      <c r="AV2483" s="99"/>
      <c r="AW2483" s="99"/>
      <c r="AX2483" s="99"/>
      <c r="AY2483" s="99"/>
      <c r="AZ2483" s="99"/>
      <c r="BA2483" s="99"/>
      <c r="BB2483" s="99"/>
      <c r="BC2483" s="99"/>
      <c r="BD2483" s="99"/>
      <c r="BE2483" s="99"/>
      <c r="BF2483" s="99"/>
    </row>
    <row r="2484" spans="28:58" x14ac:dyDescent="0.25">
      <c r="AB2484" s="99"/>
      <c r="AC2484" s="99"/>
      <c r="AD2484" s="99"/>
      <c r="AE2484" s="99"/>
      <c r="AF2484" s="99"/>
      <c r="AG2484" s="99"/>
      <c r="AH2484" s="99"/>
      <c r="AI2484" s="99"/>
      <c r="AJ2484" s="99"/>
      <c r="AK2484" s="99"/>
      <c r="AL2484" s="99"/>
      <c r="AM2484" s="99"/>
      <c r="AN2484" s="99"/>
      <c r="AO2484" s="99"/>
      <c r="AP2484" s="99"/>
      <c r="AQ2484" s="99"/>
      <c r="AR2484" s="99"/>
      <c r="AS2484" s="99"/>
      <c r="AT2484" s="99"/>
      <c r="AU2484" s="99"/>
      <c r="AV2484" s="99"/>
      <c r="AW2484" s="99"/>
      <c r="AX2484" s="99"/>
      <c r="AY2484" s="99"/>
      <c r="AZ2484" s="99"/>
      <c r="BA2484" s="99"/>
      <c r="BB2484" s="99"/>
      <c r="BC2484" s="99"/>
      <c r="BD2484" s="99"/>
      <c r="BE2484" s="99"/>
      <c r="BF2484" s="99"/>
    </row>
    <row r="2485" spans="28:58" x14ac:dyDescent="0.25">
      <c r="AB2485" s="99"/>
      <c r="AC2485" s="99"/>
      <c r="AD2485" s="99"/>
      <c r="AE2485" s="99"/>
      <c r="AF2485" s="99"/>
      <c r="AG2485" s="99"/>
      <c r="AH2485" s="99"/>
      <c r="AI2485" s="99"/>
      <c r="AJ2485" s="99"/>
      <c r="AK2485" s="99"/>
      <c r="AL2485" s="99"/>
      <c r="AM2485" s="99"/>
      <c r="AN2485" s="99"/>
      <c r="AO2485" s="99"/>
      <c r="AP2485" s="99"/>
      <c r="AQ2485" s="99"/>
      <c r="AR2485" s="99"/>
      <c r="AS2485" s="99"/>
      <c r="AT2485" s="99"/>
      <c r="AU2485" s="99"/>
      <c r="AV2485" s="99"/>
      <c r="AW2485" s="99"/>
      <c r="AX2485" s="99"/>
      <c r="AY2485" s="99"/>
      <c r="AZ2485" s="99"/>
      <c r="BA2485" s="99"/>
      <c r="BB2485" s="99"/>
      <c r="BC2485" s="99"/>
      <c r="BD2485" s="99"/>
      <c r="BE2485" s="99"/>
      <c r="BF2485" s="99"/>
    </row>
    <row r="2486" spans="28:58" x14ac:dyDescent="0.25">
      <c r="AB2486" s="99"/>
      <c r="AC2486" s="99"/>
      <c r="AD2486" s="99"/>
      <c r="AE2486" s="99"/>
      <c r="AF2486" s="99"/>
      <c r="AG2486" s="99"/>
      <c r="AH2486" s="99"/>
      <c r="AI2486" s="99"/>
      <c r="AJ2486" s="99"/>
      <c r="AK2486" s="99"/>
      <c r="AL2486" s="99"/>
      <c r="AM2486" s="99"/>
      <c r="AN2486" s="99"/>
      <c r="AO2486" s="99"/>
      <c r="AP2486" s="99"/>
      <c r="AQ2486" s="99"/>
      <c r="AR2486" s="99"/>
      <c r="AS2486" s="99"/>
      <c r="AT2486" s="99"/>
      <c r="AU2486" s="99"/>
      <c r="AV2486" s="99"/>
      <c r="AW2486" s="99"/>
      <c r="AX2486" s="99"/>
      <c r="AY2486" s="99"/>
      <c r="AZ2486" s="99"/>
      <c r="BA2486" s="99"/>
      <c r="BB2486" s="99"/>
      <c r="BC2486" s="99"/>
      <c r="BD2486" s="99"/>
      <c r="BE2486" s="99"/>
      <c r="BF2486" s="99"/>
    </row>
    <row r="2487" spans="28:58" x14ac:dyDescent="0.25">
      <c r="AB2487" s="99"/>
      <c r="AC2487" s="99"/>
      <c r="AD2487" s="99"/>
      <c r="AE2487" s="99"/>
      <c r="AF2487" s="99"/>
      <c r="AG2487" s="99"/>
      <c r="AH2487" s="99"/>
      <c r="AI2487" s="99"/>
      <c r="AJ2487" s="99"/>
      <c r="AK2487" s="99"/>
      <c r="AL2487" s="99"/>
      <c r="AM2487" s="99"/>
      <c r="AN2487" s="99"/>
      <c r="AO2487" s="99"/>
      <c r="AP2487" s="99"/>
      <c r="AQ2487" s="99"/>
      <c r="AR2487" s="99"/>
      <c r="AS2487" s="99"/>
      <c r="AT2487" s="99"/>
      <c r="AU2487" s="99"/>
      <c r="AV2487" s="99"/>
      <c r="AW2487" s="99"/>
      <c r="AX2487" s="99"/>
      <c r="AY2487" s="99"/>
      <c r="AZ2487" s="99"/>
      <c r="BA2487" s="99"/>
      <c r="BB2487" s="99"/>
      <c r="BC2487" s="99"/>
      <c r="BD2487" s="99"/>
      <c r="BE2487" s="99"/>
      <c r="BF2487" s="99"/>
    </row>
    <row r="2488" spans="28:58" x14ac:dyDescent="0.25">
      <c r="AB2488" s="99"/>
      <c r="AC2488" s="99"/>
      <c r="AD2488" s="99"/>
      <c r="AE2488" s="99"/>
      <c r="AF2488" s="99"/>
      <c r="AG2488" s="99"/>
      <c r="AH2488" s="99"/>
      <c r="AI2488" s="99"/>
      <c r="AJ2488" s="99"/>
      <c r="AK2488" s="99"/>
      <c r="AL2488" s="99"/>
      <c r="AM2488" s="99"/>
      <c r="AN2488" s="99"/>
      <c r="AO2488" s="99"/>
      <c r="AP2488" s="99"/>
      <c r="AQ2488" s="99"/>
      <c r="AR2488" s="99"/>
      <c r="AS2488" s="99"/>
      <c r="AT2488" s="99"/>
      <c r="AU2488" s="99"/>
      <c r="AV2488" s="99"/>
      <c r="AW2488" s="99"/>
      <c r="AX2488" s="99"/>
      <c r="AY2488" s="99"/>
      <c r="AZ2488" s="99"/>
      <c r="BA2488" s="99"/>
      <c r="BB2488" s="99"/>
      <c r="BC2488" s="99"/>
      <c r="BD2488" s="99"/>
      <c r="BE2488" s="99"/>
      <c r="BF2488" s="99"/>
    </row>
    <row r="2489" spans="28:58" x14ac:dyDescent="0.25">
      <c r="AB2489" s="99"/>
      <c r="AC2489" s="99"/>
      <c r="AD2489" s="99"/>
      <c r="AE2489" s="99"/>
      <c r="AF2489" s="99"/>
      <c r="AG2489" s="99"/>
      <c r="AH2489" s="99"/>
      <c r="AI2489" s="99"/>
      <c r="AJ2489" s="99"/>
      <c r="AK2489" s="99"/>
      <c r="AL2489" s="99"/>
      <c r="AM2489" s="99"/>
      <c r="AN2489" s="99"/>
      <c r="AO2489" s="99"/>
      <c r="AP2489" s="99"/>
      <c r="AQ2489" s="99"/>
      <c r="AR2489" s="99"/>
      <c r="AS2489" s="99"/>
      <c r="AT2489" s="99"/>
      <c r="AU2489" s="99"/>
      <c r="AV2489" s="99"/>
      <c r="AW2489" s="99"/>
      <c r="AX2489" s="99"/>
      <c r="AY2489" s="99"/>
      <c r="AZ2489" s="99"/>
      <c r="BA2489" s="99"/>
      <c r="BB2489" s="99"/>
      <c r="BC2489" s="99"/>
      <c r="BD2489" s="99"/>
      <c r="BE2489" s="99"/>
      <c r="BF2489" s="99"/>
    </row>
    <row r="2490" spans="28:58" x14ac:dyDescent="0.25">
      <c r="AB2490" s="99"/>
      <c r="AC2490" s="99"/>
      <c r="AD2490" s="99"/>
      <c r="AE2490" s="99"/>
      <c r="AF2490" s="99"/>
      <c r="AG2490" s="99"/>
      <c r="AH2490" s="99"/>
      <c r="AI2490" s="99"/>
      <c r="AJ2490" s="99"/>
      <c r="AK2490" s="99"/>
      <c r="AL2490" s="99"/>
      <c r="AM2490" s="99"/>
      <c r="AN2490" s="99"/>
      <c r="AO2490" s="99"/>
      <c r="AP2490" s="99"/>
      <c r="AQ2490" s="99"/>
      <c r="AR2490" s="99"/>
      <c r="AS2490" s="99"/>
      <c r="AT2490" s="99"/>
      <c r="AU2490" s="99"/>
      <c r="AV2490" s="99"/>
      <c r="AW2490" s="99"/>
      <c r="AX2490" s="99"/>
      <c r="AY2490" s="99"/>
      <c r="AZ2490" s="99"/>
      <c r="BA2490" s="99"/>
      <c r="BB2490" s="99"/>
      <c r="BC2490" s="99"/>
      <c r="BD2490" s="99"/>
      <c r="BE2490" s="99"/>
      <c r="BF2490" s="99"/>
    </row>
    <row r="2491" spans="28:58" x14ac:dyDescent="0.25">
      <c r="AB2491" s="99"/>
      <c r="AC2491" s="99"/>
      <c r="AD2491" s="99"/>
      <c r="AE2491" s="99"/>
      <c r="AF2491" s="99"/>
      <c r="AG2491" s="99"/>
      <c r="AH2491" s="99"/>
      <c r="AI2491" s="99"/>
      <c r="AJ2491" s="99"/>
      <c r="AK2491" s="99"/>
      <c r="AL2491" s="99"/>
      <c r="AM2491" s="99"/>
      <c r="AN2491" s="99"/>
      <c r="AO2491" s="99"/>
      <c r="AP2491" s="99"/>
      <c r="AQ2491" s="99"/>
      <c r="AR2491" s="99"/>
      <c r="AS2491" s="99"/>
      <c r="AT2491" s="99"/>
      <c r="AU2491" s="99"/>
      <c r="AV2491" s="99"/>
      <c r="AW2491" s="99"/>
      <c r="AX2491" s="99"/>
      <c r="AY2491" s="99"/>
      <c r="AZ2491" s="99"/>
      <c r="BA2491" s="99"/>
      <c r="BB2491" s="99"/>
      <c r="BC2491" s="99"/>
      <c r="BD2491" s="99"/>
      <c r="BE2491" s="99"/>
      <c r="BF2491" s="99"/>
    </row>
    <row r="2492" spans="28:58" x14ac:dyDescent="0.25">
      <c r="AB2492" s="99"/>
      <c r="AC2492" s="99"/>
      <c r="AD2492" s="99"/>
      <c r="AE2492" s="99"/>
      <c r="AF2492" s="99"/>
      <c r="AG2492" s="99"/>
      <c r="AH2492" s="99"/>
      <c r="AI2492" s="99"/>
      <c r="AJ2492" s="99"/>
      <c r="AK2492" s="99"/>
      <c r="AL2492" s="99"/>
      <c r="AM2492" s="99"/>
      <c r="AN2492" s="99"/>
      <c r="AO2492" s="99"/>
      <c r="AP2492" s="99"/>
      <c r="AQ2492" s="99"/>
      <c r="AR2492" s="99"/>
      <c r="AS2492" s="99"/>
      <c r="AT2492" s="99"/>
      <c r="AU2492" s="99"/>
      <c r="AV2492" s="99"/>
      <c r="AW2492" s="99"/>
      <c r="AX2492" s="99"/>
      <c r="AY2492" s="99"/>
      <c r="AZ2492" s="99"/>
      <c r="BA2492" s="99"/>
      <c r="BB2492" s="99"/>
      <c r="BC2492" s="99"/>
      <c r="BD2492" s="99"/>
      <c r="BE2492" s="99"/>
      <c r="BF2492" s="99"/>
    </row>
    <row r="2493" spans="28:58" x14ac:dyDescent="0.25">
      <c r="AB2493" s="99"/>
      <c r="AC2493" s="99"/>
      <c r="AD2493" s="99"/>
      <c r="AE2493" s="99"/>
      <c r="AF2493" s="99"/>
      <c r="AG2493" s="99"/>
      <c r="AH2493" s="99"/>
      <c r="AI2493" s="99"/>
      <c r="AJ2493" s="99"/>
      <c r="AK2493" s="99"/>
      <c r="AL2493" s="99"/>
      <c r="AM2493" s="99"/>
      <c r="AN2493" s="99"/>
      <c r="AO2493" s="99"/>
      <c r="AP2493" s="99"/>
      <c r="AQ2493" s="99"/>
      <c r="AR2493" s="99"/>
      <c r="AS2493" s="99"/>
      <c r="AT2493" s="99"/>
      <c r="AU2493" s="99"/>
      <c r="AV2493" s="99"/>
      <c r="AW2493" s="99"/>
      <c r="AX2493" s="99"/>
      <c r="AY2493" s="99"/>
      <c r="AZ2493" s="99"/>
      <c r="BA2493" s="99"/>
      <c r="BB2493" s="99"/>
      <c r="BC2493" s="99"/>
      <c r="BD2493" s="99"/>
      <c r="BE2493" s="99"/>
      <c r="BF2493" s="99"/>
    </row>
    <row r="2494" spans="28:58" x14ac:dyDescent="0.25">
      <c r="AB2494" s="99"/>
      <c r="AC2494" s="99"/>
      <c r="AD2494" s="99"/>
      <c r="AE2494" s="99"/>
      <c r="AF2494" s="99"/>
      <c r="AG2494" s="99"/>
      <c r="AH2494" s="99"/>
      <c r="AI2494" s="99"/>
      <c r="AJ2494" s="99"/>
      <c r="AK2494" s="99"/>
      <c r="AL2494" s="99"/>
      <c r="AM2494" s="99"/>
      <c r="AN2494" s="99"/>
      <c r="AO2494" s="99"/>
      <c r="AP2494" s="99"/>
      <c r="AQ2494" s="99"/>
      <c r="AR2494" s="99"/>
      <c r="AS2494" s="99"/>
      <c r="AT2494" s="99"/>
      <c r="AU2494" s="99"/>
      <c r="AV2494" s="99"/>
      <c r="AW2494" s="99"/>
      <c r="AX2494" s="99"/>
      <c r="AY2494" s="99"/>
      <c r="AZ2494" s="99"/>
      <c r="BA2494" s="99"/>
      <c r="BB2494" s="99"/>
      <c r="BC2494" s="99"/>
      <c r="BD2494" s="99"/>
      <c r="BE2494" s="99"/>
      <c r="BF2494" s="99"/>
    </row>
    <row r="2495" spans="28:58" x14ac:dyDescent="0.25">
      <c r="AB2495" s="99"/>
      <c r="AC2495" s="99"/>
      <c r="AD2495" s="99"/>
      <c r="AE2495" s="99"/>
      <c r="AF2495" s="99"/>
      <c r="AG2495" s="99"/>
      <c r="AH2495" s="99"/>
      <c r="AI2495" s="99"/>
      <c r="AJ2495" s="99"/>
      <c r="AK2495" s="99"/>
      <c r="AL2495" s="99"/>
      <c r="AM2495" s="99"/>
      <c r="AN2495" s="99"/>
      <c r="AO2495" s="99"/>
      <c r="AP2495" s="99"/>
      <c r="AQ2495" s="99"/>
      <c r="AR2495" s="99"/>
      <c r="AS2495" s="99"/>
      <c r="AT2495" s="99"/>
      <c r="AU2495" s="99"/>
      <c r="AV2495" s="99"/>
      <c r="AW2495" s="99"/>
      <c r="AX2495" s="99"/>
      <c r="AY2495" s="99"/>
      <c r="AZ2495" s="99"/>
      <c r="BA2495" s="99"/>
      <c r="BB2495" s="99"/>
      <c r="BC2495" s="99"/>
      <c r="BD2495" s="99"/>
      <c r="BE2495" s="99"/>
      <c r="BF2495" s="99"/>
    </row>
    <row r="2496" spans="28:58" x14ac:dyDescent="0.25">
      <c r="AB2496" s="99"/>
      <c r="AC2496" s="99"/>
      <c r="AD2496" s="99"/>
      <c r="AE2496" s="99"/>
      <c r="AF2496" s="99"/>
      <c r="AG2496" s="99"/>
      <c r="AH2496" s="99"/>
      <c r="AI2496" s="99"/>
      <c r="AJ2496" s="99"/>
      <c r="AK2496" s="99"/>
      <c r="AL2496" s="99"/>
      <c r="AM2496" s="99"/>
      <c r="AN2496" s="99"/>
      <c r="AO2496" s="99"/>
      <c r="AP2496" s="99"/>
      <c r="AQ2496" s="99"/>
      <c r="AR2496" s="99"/>
      <c r="AS2496" s="99"/>
      <c r="AT2496" s="99"/>
      <c r="AU2496" s="99"/>
      <c r="AV2496" s="99"/>
      <c r="AW2496" s="99"/>
      <c r="AX2496" s="99"/>
      <c r="AY2496" s="99"/>
      <c r="AZ2496" s="99"/>
      <c r="BA2496" s="99"/>
      <c r="BB2496" s="99"/>
      <c r="BC2496" s="99"/>
      <c r="BD2496" s="99"/>
      <c r="BE2496" s="99"/>
      <c r="BF2496" s="99"/>
    </row>
    <row r="2497" spans="28:58" x14ac:dyDescent="0.25">
      <c r="AB2497" s="99"/>
      <c r="AC2497" s="99"/>
      <c r="AD2497" s="99"/>
      <c r="AE2497" s="99"/>
      <c r="AF2497" s="99"/>
      <c r="AG2497" s="99"/>
      <c r="AH2497" s="99"/>
      <c r="AI2497" s="99"/>
      <c r="AJ2497" s="99"/>
      <c r="AK2497" s="99"/>
      <c r="AL2497" s="99"/>
      <c r="AM2497" s="99"/>
      <c r="AN2497" s="99"/>
      <c r="AO2497" s="99"/>
      <c r="AP2497" s="99"/>
      <c r="AQ2497" s="99"/>
      <c r="AR2497" s="99"/>
      <c r="AS2497" s="99"/>
      <c r="AT2497" s="99"/>
      <c r="AU2497" s="99"/>
      <c r="AV2497" s="99"/>
      <c r="AW2497" s="99"/>
      <c r="AX2497" s="99"/>
      <c r="AY2497" s="99"/>
      <c r="AZ2497" s="99"/>
      <c r="BA2497" s="99"/>
      <c r="BB2497" s="99"/>
      <c r="BC2497" s="99"/>
      <c r="BD2497" s="99"/>
      <c r="BE2497" s="99"/>
      <c r="BF2497" s="99"/>
    </row>
    <row r="2498" spans="28:58" x14ac:dyDescent="0.25">
      <c r="AB2498" s="99"/>
      <c r="AC2498" s="99"/>
      <c r="AD2498" s="99"/>
      <c r="AE2498" s="99"/>
      <c r="AF2498" s="99"/>
      <c r="AG2498" s="99"/>
      <c r="AH2498" s="99"/>
      <c r="AI2498" s="99"/>
      <c r="AJ2498" s="99"/>
      <c r="AK2498" s="99"/>
      <c r="AL2498" s="99"/>
      <c r="AM2498" s="99"/>
      <c r="AN2498" s="99"/>
      <c r="AO2498" s="99"/>
      <c r="AP2498" s="99"/>
      <c r="AQ2498" s="99"/>
      <c r="AR2498" s="99"/>
      <c r="AS2498" s="99"/>
      <c r="AT2498" s="99"/>
      <c r="AU2498" s="99"/>
      <c r="AV2498" s="99"/>
      <c r="AW2498" s="99"/>
      <c r="AX2498" s="99"/>
      <c r="AY2498" s="99"/>
      <c r="AZ2498" s="99"/>
      <c r="BA2498" s="99"/>
      <c r="BB2498" s="99"/>
      <c r="BC2498" s="99"/>
      <c r="BD2498" s="99"/>
      <c r="BE2498" s="99"/>
      <c r="BF2498" s="99"/>
    </row>
    <row r="2499" spans="28:58" x14ac:dyDescent="0.25">
      <c r="AB2499" s="99"/>
      <c r="AC2499" s="99"/>
      <c r="AD2499" s="99"/>
      <c r="AE2499" s="99"/>
      <c r="AF2499" s="99"/>
      <c r="AG2499" s="99"/>
      <c r="AH2499" s="99"/>
      <c r="AI2499" s="99"/>
      <c r="AJ2499" s="99"/>
      <c r="AK2499" s="99"/>
      <c r="AL2499" s="99"/>
      <c r="AM2499" s="99"/>
      <c r="AN2499" s="99"/>
      <c r="AO2499" s="99"/>
      <c r="AP2499" s="99"/>
      <c r="AQ2499" s="99"/>
      <c r="AR2499" s="99"/>
      <c r="AS2499" s="99"/>
      <c r="AT2499" s="99"/>
      <c r="AU2499" s="99"/>
      <c r="AV2499" s="99"/>
      <c r="AW2499" s="99"/>
      <c r="AX2499" s="99"/>
      <c r="AY2499" s="99"/>
      <c r="AZ2499" s="99"/>
      <c r="BA2499" s="99"/>
      <c r="BB2499" s="99"/>
      <c r="BC2499" s="99"/>
      <c r="BD2499" s="99"/>
      <c r="BE2499" s="99"/>
      <c r="BF2499" s="99"/>
    </row>
    <row r="2500" spans="28:58" x14ac:dyDescent="0.25">
      <c r="AB2500" s="99"/>
      <c r="AC2500" s="99"/>
      <c r="AD2500" s="99"/>
      <c r="AE2500" s="99"/>
      <c r="AF2500" s="99"/>
      <c r="AG2500" s="99"/>
      <c r="AH2500" s="99"/>
      <c r="AI2500" s="99"/>
      <c r="AJ2500" s="99"/>
      <c r="AK2500" s="99"/>
      <c r="AL2500" s="99"/>
      <c r="AM2500" s="99"/>
      <c r="AN2500" s="99"/>
      <c r="AO2500" s="99"/>
      <c r="AP2500" s="99"/>
      <c r="AQ2500" s="99"/>
      <c r="AR2500" s="99"/>
      <c r="AS2500" s="99"/>
      <c r="AT2500" s="99"/>
      <c r="AU2500" s="99"/>
      <c r="AV2500" s="99"/>
      <c r="AW2500" s="99"/>
      <c r="AX2500" s="99"/>
      <c r="AY2500" s="99"/>
      <c r="AZ2500" s="99"/>
      <c r="BA2500" s="99"/>
      <c r="BB2500" s="99"/>
      <c r="BC2500" s="99"/>
      <c r="BD2500" s="99"/>
      <c r="BE2500" s="99"/>
      <c r="BF2500" s="99"/>
    </row>
    <row r="2501" spans="28:58" x14ac:dyDescent="0.25">
      <c r="AB2501" s="99"/>
      <c r="AC2501" s="99"/>
      <c r="AD2501" s="99"/>
      <c r="AE2501" s="99"/>
      <c r="AF2501" s="99"/>
      <c r="AG2501" s="99"/>
      <c r="AH2501" s="99"/>
      <c r="AI2501" s="99"/>
      <c r="AJ2501" s="99"/>
      <c r="AK2501" s="99"/>
      <c r="AL2501" s="99"/>
      <c r="AM2501" s="99"/>
      <c r="AN2501" s="99"/>
      <c r="AO2501" s="99"/>
      <c r="AP2501" s="99"/>
      <c r="AQ2501" s="99"/>
      <c r="AR2501" s="99"/>
      <c r="AS2501" s="99"/>
      <c r="AT2501" s="99"/>
      <c r="AU2501" s="99"/>
      <c r="AV2501" s="99"/>
      <c r="AW2501" s="99"/>
      <c r="AX2501" s="99"/>
      <c r="AY2501" s="99"/>
      <c r="AZ2501" s="99"/>
      <c r="BA2501" s="99"/>
      <c r="BB2501" s="99"/>
      <c r="BC2501" s="99"/>
      <c r="BD2501" s="99"/>
      <c r="BE2501" s="99"/>
      <c r="BF2501" s="99"/>
    </row>
    <row r="2502" spans="28:58" x14ac:dyDescent="0.25">
      <c r="AB2502" s="99"/>
      <c r="AC2502" s="99"/>
      <c r="AD2502" s="99"/>
      <c r="AE2502" s="99"/>
      <c r="AF2502" s="99"/>
      <c r="AG2502" s="99"/>
      <c r="AH2502" s="99"/>
      <c r="AI2502" s="99"/>
      <c r="AJ2502" s="99"/>
      <c r="AK2502" s="99"/>
      <c r="AL2502" s="99"/>
      <c r="AM2502" s="99"/>
      <c r="AN2502" s="99"/>
      <c r="AO2502" s="99"/>
      <c r="AP2502" s="99"/>
      <c r="AQ2502" s="99"/>
      <c r="AR2502" s="99"/>
      <c r="AS2502" s="99"/>
      <c r="AT2502" s="99"/>
      <c r="AU2502" s="99"/>
      <c r="AV2502" s="99"/>
      <c r="AW2502" s="99"/>
      <c r="AX2502" s="99"/>
      <c r="AY2502" s="99"/>
      <c r="AZ2502" s="99"/>
      <c r="BA2502" s="99"/>
      <c r="BB2502" s="99"/>
      <c r="BC2502" s="99"/>
      <c r="BD2502" s="99"/>
      <c r="BE2502" s="99"/>
      <c r="BF2502" s="99"/>
    </row>
    <row r="2503" spans="28:58" x14ac:dyDescent="0.25">
      <c r="AB2503" s="99"/>
      <c r="AC2503" s="99"/>
      <c r="AD2503" s="99"/>
      <c r="AE2503" s="99"/>
      <c r="AF2503" s="99"/>
      <c r="AG2503" s="99"/>
      <c r="AH2503" s="99"/>
      <c r="AI2503" s="99"/>
      <c r="AJ2503" s="99"/>
      <c r="AK2503" s="99"/>
      <c r="AL2503" s="99"/>
      <c r="AM2503" s="99"/>
      <c r="AN2503" s="99"/>
      <c r="AO2503" s="99"/>
      <c r="AP2503" s="99"/>
      <c r="AQ2503" s="99"/>
      <c r="AR2503" s="99"/>
      <c r="AS2503" s="99"/>
      <c r="AT2503" s="99"/>
      <c r="AU2503" s="99"/>
      <c r="AV2503" s="99"/>
      <c r="AW2503" s="99"/>
      <c r="AX2503" s="99"/>
      <c r="AY2503" s="99"/>
      <c r="AZ2503" s="99"/>
      <c r="BA2503" s="99"/>
      <c r="BB2503" s="99"/>
      <c r="BC2503" s="99"/>
      <c r="BD2503" s="99"/>
      <c r="BE2503" s="99"/>
      <c r="BF2503" s="99"/>
    </row>
    <row r="2504" spans="28:58" x14ac:dyDescent="0.25">
      <c r="AB2504" s="99"/>
      <c r="AC2504" s="99"/>
      <c r="AD2504" s="99"/>
      <c r="AE2504" s="99"/>
      <c r="AF2504" s="99"/>
      <c r="AG2504" s="99"/>
      <c r="AH2504" s="99"/>
      <c r="AI2504" s="99"/>
      <c r="AJ2504" s="99"/>
      <c r="AK2504" s="99"/>
      <c r="AL2504" s="99"/>
      <c r="AM2504" s="99"/>
      <c r="AN2504" s="99"/>
      <c r="AO2504" s="99"/>
      <c r="AP2504" s="99"/>
      <c r="AQ2504" s="99"/>
      <c r="AR2504" s="99"/>
      <c r="AS2504" s="99"/>
      <c r="AT2504" s="99"/>
      <c r="AU2504" s="99"/>
      <c r="AV2504" s="99"/>
      <c r="AW2504" s="99"/>
      <c r="AX2504" s="99"/>
      <c r="AY2504" s="99"/>
      <c r="AZ2504" s="99"/>
      <c r="BA2504" s="99"/>
      <c r="BB2504" s="99"/>
      <c r="BC2504" s="99"/>
      <c r="BD2504" s="99"/>
      <c r="BE2504" s="99"/>
      <c r="BF2504" s="99"/>
    </row>
    <row r="2505" spans="28:58" x14ac:dyDescent="0.25">
      <c r="AB2505" s="99"/>
      <c r="AC2505" s="99"/>
      <c r="AD2505" s="99"/>
      <c r="AE2505" s="99"/>
      <c r="AF2505" s="99"/>
      <c r="AG2505" s="99"/>
      <c r="AH2505" s="99"/>
      <c r="AI2505" s="99"/>
      <c r="AJ2505" s="99"/>
      <c r="AK2505" s="99"/>
      <c r="AL2505" s="99"/>
      <c r="AM2505" s="99"/>
      <c r="AN2505" s="99"/>
      <c r="AO2505" s="99"/>
      <c r="AP2505" s="99"/>
      <c r="AQ2505" s="99"/>
      <c r="AR2505" s="99"/>
      <c r="AS2505" s="99"/>
      <c r="AT2505" s="99"/>
      <c r="AU2505" s="99"/>
      <c r="AV2505" s="99"/>
      <c r="AW2505" s="99"/>
      <c r="AX2505" s="99"/>
      <c r="AY2505" s="99"/>
      <c r="AZ2505" s="99"/>
      <c r="BA2505" s="99"/>
      <c r="BB2505" s="99"/>
      <c r="BC2505" s="99"/>
      <c r="BD2505" s="99"/>
      <c r="BE2505" s="99"/>
      <c r="BF2505" s="99"/>
    </row>
    <row r="2506" spans="28:58" x14ac:dyDescent="0.25">
      <c r="AB2506" s="99"/>
      <c r="AC2506" s="99"/>
      <c r="AD2506" s="99"/>
      <c r="AE2506" s="99"/>
      <c r="AF2506" s="99"/>
      <c r="AG2506" s="99"/>
      <c r="AH2506" s="99"/>
      <c r="AI2506" s="99"/>
      <c r="AJ2506" s="99"/>
      <c r="AK2506" s="99"/>
      <c r="AL2506" s="99"/>
      <c r="AM2506" s="99"/>
      <c r="AN2506" s="99"/>
      <c r="AO2506" s="99"/>
      <c r="AP2506" s="99"/>
      <c r="AQ2506" s="99"/>
      <c r="AR2506" s="99"/>
      <c r="AS2506" s="99"/>
      <c r="AT2506" s="99"/>
      <c r="AU2506" s="99"/>
      <c r="AV2506" s="99"/>
      <c r="AW2506" s="99"/>
      <c r="AX2506" s="99"/>
      <c r="AY2506" s="99"/>
      <c r="AZ2506" s="99"/>
      <c r="BA2506" s="99"/>
      <c r="BB2506" s="99"/>
      <c r="BC2506" s="99"/>
      <c r="BD2506" s="99"/>
      <c r="BE2506" s="99"/>
      <c r="BF2506" s="99"/>
    </row>
    <row r="2507" spans="28:58" x14ac:dyDescent="0.25">
      <c r="AB2507" s="99"/>
      <c r="AC2507" s="99"/>
      <c r="AD2507" s="99"/>
      <c r="AE2507" s="99"/>
      <c r="AF2507" s="99"/>
      <c r="AG2507" s="99"/>
      <c r="AH2507" s="99"/>
      <c r="AI2507" s="99"/>
      <c r="AJ2507" s="99"/>
      <c r="AK2507" s="99"/>
      <c r="AL2507" s="99"/>
      <c r="AM2507" s="99"/>
      <c r="AN2507" s="99"/>
      <c r="AO2507" s="99"/>
      <c r="AP2507" s="99"/>
      <c r="AQ2507" s="99"/>
      <c r="AR2507" s="99"/>
      <c r="AS2507" s="99"/>
      <c r="AT2507" s="99"/>
      <c r="AU2507" s="99"/>
      <c r="AV2507" s="99"/>
      <c r="AW2507" s="99"/>
      <c r="AX2507" s="99"/>
      <c r="AY2507" s="99"/>
      <c r="AZ2507" s="99"/>
      <c r="BA2507" s="99"/>
      <c r="BB2507" s="99"/>
      <c r="BC2507" s="99"/>
      <c r="BD2507" s="99"/>
      <c r="BE2507" s="99"/>
      <c r="BF2507" s="99"/>
    </row>
    <row r="2508" spans="28:58" x14ac:dyDescent="0.25">
      <c r="AB2508" s="99"/>
      <c r="AC2508" s="99"/>
      <c r="AD2508" s="99"/>
      <c r="AE2508" s="99"/>
      <c r="AF2508" s="99"/>
      <c r="AG2508" s="99"/>
      <c r="AH2508" s="99"/>
      <c r="AI2508" s="99"/>
      <c r="AJ2508" s="99"/>
      <c r="AK2508" s="99"/>
      <c r="AL2508" s="99"/>
      <c r="AM2508" s="99"/>
      <c r="AN2508" s="99"/>
      <c r="AO2508" s="99"/>
      <c r="AP2508" s="99"/>
      <c r="AQ2508" s="99"/>
      <c r="AR2508" s="99"/>
      <c r="AS2508" s="99"/>
      <c r="AT2508" s="99"/>
      <c r="AU2508" s="99"/>
      <c r="AV2508" s="99"/>
      <c r="AW2508" s="99"/>
      <c r="AX2508" s="99"/>
      <c r="AY2508" s="99"/>
      <c r="AZ2508" s="99"/>
      <c r="BA2508" s="99"/>
      <c r="BB2508" s="99"/>
      <c r="BC2508" s="99"/>
      <c r="BD2508" s="99"/>
      <c r="BE2508" s="99"/>
      <c r="BF2508" s="99"/>
    </row>
    <row r="2509" spans="28:58" x14ac:dyDescent="0.25">
      <c r="AB2509" s="99"/>
      <c r="AC2509" s="99"/>
      <c r="AD2509" s="99"/>
      <c r="AE2509" s="99"/>
      <c r="AF2509" s="99"/>
      <c r="AG2509" s="99"/>
      <c r="AH2509" s="99"/>
      <c r="AI2509" s="99"/>
      <c r="AJ2509" s="99"/>
      <c r="AK2509" s="99"/>
      <c r="AL2509" s="99"/>
      <c r="AM2509" s="99"/>
      <c r="AN2509" s="99"/>
      <c r="AO2509" s="99"/>
      <c r="AP2509" s="99"/>
      <c r="AQ2509" s="99"/>
      <c r="AR2509" s="99"/>
      <c r="AS2509" s="99"/>
      <c r="AT2509" s="99"/>
      <c r="AU2509" s="99"/>
      <c r="AV2509" s="99"/>
      <c r="AW2509" s="99"/>
      <c r="AX2509" s="99"/>
      <c r="AY2509" s="99"/>
      <c r="AZ2509" s="99"/>
      <c r="BA2509" s="99"/>
      <c r="BB2509" s="99"/>
      <c r="BC2509" s="99"/>
      <c r="BD2509" s="99"/>
      <c r="BE2509" s="99"/>
      <c r="BF2509" s="99"/>
    </row>
    <row r="2510" spans="28:58" x14ac:dyDescent="0.25">
      <c r="AB2510" s="99"/>
      <c r="AC2510" s="99"/>
      <c r="AD2510" s="99"/>
      <c r="AE2510" s="99"/>
      <c r="AF2510" s="99"/>
      <c r="AG2510" s="99"/>
      <c r="AH2510" s="99"/>
      <c r="AI2510" s="99"/>
      <c r="AJ2510" s="99"/>
      <c r="AK2510" s="99"/>
      <c r="AL2510" s="99"/>
      <c r="AM2510" s="99"/>
      <c r="AN2510" s="99"/>
      <c r="AO2510" s="99"/>
      <c r="AP2510" s="99"/>
      <c r="AQ2510" s="99"/>
      <c r="AR2510" s="99"/>
      <c r="AS2510" s="99"/>
      <c r="AT2510" s="99"/>
      <c r="AU2510" s="99"/>
      <c r="AV2510" s="99"/>
      <c r="AW2510" s="99"/>
      <c r="AX2510" s="99"/>
      <c r="AY2510" s="99"/>
      <c r="AZ2510" s="99"/>
      <c r="BA2510" s="99"/>
      <c r="BB2510" s="99"/>
      <c r="BC2510" s="99"/>
      <c r="BD2510" s="99"/>
      <c r="BE2510" s="99"/>
      <c r="BF2510" s="99"/>
    </row>
    <row r="2511" spans="28:58" x14ac:dyDescent="0.25">
      <c r="AB2511" s="99"/>
      <c r="AC2511" s="99"/>
      <c r="AD2511" s="99"/>
      <c r="AE2511" s="99"/>
      <c r="AF2511" s="99"/>
      <c r="AG2511" s="99"/>
      <c r="AH2511" s="99"/>
      <c r="AI2511" s="99"/>
      <c r="AJ2511" s="99"/>
      <c r="AK2511" s="99"/>
      <c r="AL2511" s="99"/>
      <c r="AM2511" s="99"/>
      <c r="AN2511" s="99"/>
      <c r="AO2511" s="99"/>
      <c r="AP2511" s="99"/>
      <c r="AQ2511" s="99"/>
      <c r="AR2511" s="99"/>
      <c r="AS2511" s="99"/>
      <c r="AT2511" s="99"/>
      <c r="AU2511" s="99"/>
      <c r="AV2511" s="99"/>
      <c r="AW2511" s="99"/>
      <c r="AX2511" s="99"/>
      <c r="AY2511" s="99"/>
      <c r="AZ2511" s="99"/>
      <c r="BA2511" s="99"/>
      <c r="BB2511" s="99"/>
      <c r="BC2511" s="99"/>
      <c r="BD2511" s="99"/>
      <c r="BE2511" s="99"/>
      <c r="BF2511" s="99"/>
    </row>
    <row r="2512" spans="28:58" x14ac:dyDescent="0.25">
      <c r="AB2512" s="99"/>
      <c r="AC2512" s="99"/>
      <c r="AD2512" s="99"/>
      <c r="AE2512" s="99"/>
      <c r="AF2512" s="99"/>
      <c r="AG2512" s="99"/>
      <c r="AH2512" s="99"/>
      <c r="AI2512" s="99"/>
      <c r="AJ2512" s="99"/>
      <c r="AK2512" s="99"/>
      <c r="AL2512" s="99"/>
      <c r="AM2512" s="99"/>
      <c r="AN2512" s="99"/>
      <c r="AO2512" s="99"/>
      <c r="AP2512" s="99"/>
      <c r="AQ2512" s="99"/>
      <c r="AR2512" s="99"/>
      <c r="AS2512" s="99"/>
      <c r="AT2512" s="99"/>
      <c r="AU2512" s="99"/>
      <c r="AV2512" s="99"/>
      <c r="AW2512" s="99"/>
      <c r="AX2512" s="99"/>
      <c r="AY2512" s="99"/>
      <c r="AZ2512" s="99"/>
      <c r="BA2512" s="99"/>
      <c r="BB2512" s="99"/>
      <c r="BC2512" s="99"/>
      <c r="BD2512" s="99"/>
      <c r="BE2512" s="99"/>
      <c r="BF2512" s="99"/>
    </row>
    <row r="2513" spans="28:58" x14ac:dyDescent="0.25">
      <c r="AB2513" s="99"/>
      <c r="AC2513" s="99"/>
      <c r="AD2513" s="99"/>
      <c r="AE2513" s="99"/>
      <c r="AF2513" s="99"/>
      <c r="AG2513" s="99"/>
      <c r="AH2513" s="99"/>
      <c r="AI2513" s="99"/>
      <c r="AJ2513" s="99"/>
      <c r="AK2513" s="99"/>
      <c r="AL2513" s="99"/>
      <c r="AM2513" s="99"/>
      <c r="AN2513" s="99"/>
      <c r="AO2513" s="99"/>
      <c r="AP2513" s="99"/>
      <c r="AQ2513" s="99"/>
      <c r="AR2513" s="99"/>
      <c r="AS2513" s="99"/>
      <c r="AT2513" s="99"/>
      <c r="AU2513" s="99"/>
      <c r="AV2513" s="99"/>
      <c r="AW2513" s="99"/>
      <c r="AX2513" s="99"/>
      <c r="AY2513" s="99"/>
      <c r="AZ2513" s="99"/>
      <c r="BA2513" s="99"/>
      <c r="BB2513" s="99"/>
      <c r="BC2513" s="99"/>
      <c r="BD2513" s="99"/>
      <c r="BE2513" s="99"/>
      <c r="BF2513" s="99"/>
    </row>
    <row r="2514" spans="28:58" x14ac:dyDescent="0.25">
      <c r="AB2514" s="99"/>
      <c r="AC2514" s="99"/>
      <c r="AD2514" s="99"/>
      <c r="AE2514" s="99"/>
      <c r="AF2514" s="99"/>
      <c r="AG2514" s="99"/>
      <c r="AH2514" s="99"/>
      <c r="AI2514" s="99"/>
      <c r="AJ2514" s="99"/>
      <c r="AK2514" s="99"/>
      <c r="AL2514" s="99"/>
      <c r="AM2514" s="99"/>
      <c r="AN2514" s="99"/>
      <c r="AO2514" s="99"/>
      <c r="AP2514" s="99"/>
      <c r="AQ2514" s="99"/>
      <c r="AR2514" s="99"/>
      <c r="AS2514" s="99"/>
      <c r="AT2514" s="99"/>
      <c r="AU2514" s="99"/>
      <c r="AV2514" s="99"/>
      <c r="AW2514" s="99"/>
      <c r="AX2514" s="99"/>
      <c r="AY2514" s="99"/>
      <c r="AZ2514" s="99"/>
      <c r="BA2514" s="99"/>
      <c r="BB2514" s="99"/>
      <c r="BC2514" s="99"/>
      <c r="BD2514" s="99"/>
      <c r="BE2514" s="99"/>
      <c r="BF2514" s="99"/>
    </row>
    <row r="2515" spans="28:58" x14ac:dyDescent="0.25">
      <c r="AB2515" s="99"/>
      <c r="AC2515" s="99"/>
      <c r="AD2515" s="99"/>
      <c r="AE2515" s="99"/>
      <c r="AF2515" s="99"/>
      <c r="AG2515" s="99"/>
      <c r="AH2515" s="99"/>
      <c r="AI2515" s="99"/>
      <c r="AJ2515" s="99"/>
      <c r="AK2515" s="99"/>
      <c r="AL2515" s="99"/>
      <c r="AM2515" s="99"/>
      <c r="AN2515" s="99"/>
      <c r="AO2515" s="99"/>
      <c r="AP2515" s="99"/>
      <c r="AQ2515" s="99"/>
      <c r="AR2515" s="99"/>
      <c r="AS2515" s="99"/>
      <c r="AT2515" s="99"/>
      <c r="AU2515" s="99"/>
      <c r="AV2515" s="99"/>
      <c r="AW2515" s="99"/>
      <c r="AX2515" s="99"/>
      <c r="AY2515" s="99"/>
      <c r="AZ2515" s="99"/>
      <c r="BA2515" s="99"/>
      <c r="BB2515" s="99"/>
      <c r="BC2515" s="99"/>
      <c r="BD2515" s="99"/>
      <c r="BE2515" s="99"/>
      <c r="BF2515" s="99"/>
    </row>
    <row r="2516" spans="28:58" x14ac:dyDescent="0.25">
      <c r="AB2516" s="99"/>
      <c r="AC2516" s="99"/>
      <c r="AD2516" s="99"/>
      <c r="AE2516" s="99"/>
      <c r="AF2516" s="99"/>
      <c r="AG2516" s="99"/>
      <c r="AH2516" s="99"/>
      <c r="AI2516" s="99"/>
      <c r="AJ2516" s="99"/>
      <c r="AK2516" s="99"/>
      <c r="AL2516" s="99"/>
      <c r="AM2516" s="99"/>
      <c r="AN2516" s="99"/>
      <c r="AO2516" s="99"/>
      <c r="AP2516" s="99"/>
      <c r="AQ2516" s="99"/>
      <c r="AR2516" s="99"/>
      <c r="AS2516" s="99"/>
      <c r="AT2516" s="99"/>
      <c r="AU2516" s="99"/>
      <c r="AV2516" s="99"/>
      <c r="AW2516" s="99"/>
      <c r="AX2516" s="99"/>
      <c r="AY2516" s="99"/>
      <c r="AZ2516" s="99"/>
      <c r="BA2516" s="99"/>
      <c r="BB2516" s="99"/>
      <c r="BC2516" s="99"/>
      <c r="BD2516" s="99"/>
      <c r="BE2516" s="99"/>
      <c r="BF2516" s="99"/>
    </row>
    <row r="2517" spans="28:58" x14ac:dyDescent="0.25">
      <c r="AB2517" s="99"/>
      <c r="AC2517" s="99"/>
      <c r="AD2517" s="99"/>
      <c r="AE2517" s="99"/>
      <c r="AF2517" s="99"/>
      <c r="AG2517" s="99"/>
      <c r="AH2517" s="99"/>
      <c r="AI2517" s="99"/>
      <c r="AJ2517" s="99"/>
      <c r="AK2517" s="99"/>
      <c r="AL2517" s="99"/>
      <c r="AM2517" s="99"/>
      <c r="AN2517" s="99"/>
      <c r="AO2517" s="99"/>
      <c r="AP2517" s="99"/>
      <c r="AQ2517" s="99"/>
      <c r="AR2517" s="99"/>
      <c r="AS2517" s="99"/>
      <c r="AT2517" s="99"/>
      <c r="AU2517" s="99"/>
      <c r="AV2517" s="99"/>
      <c r="AW2517" s="99"/>
      <c r="AX2517" s="99"/>
      <c r="AY2517" s="99"/>
      <c r="AZ2517" s="99"/>
      <c r="BA2517" s="99"/>
      <c r="BB2517" s="99"/>
      <c r="BC2517" s="99"/>
      <c r="BD2517" s="99"/>
      <c r="BE2517" s="99"/>
      <c r="BF2517" s="99"/>
    </row>
    <row r="2518" spans="28:58" x14ac:dyDescent="0.25">
      <c r="AB2518" s="99"/>
      <c r="AC2518" s="99"/>
      <c r="AD2518" s="99"/>
      <c r="AE2518" s="99"/>
      <c r="AF2518" s="99"/>
      <c r="AG2518" s="99"/>
      <c r="AH2518" s="99"/>
      <c r="AI2518" s="99"/>
      <c r="AJ2518" s="99"/>
      <c r="AK2518" s="99"/>
      <c r="AL2518" s="99"/>
      <c r="AM2518" s="99"/>
      <c r="AN2518" s="99"/>
      <c r="AO2518" s="99"/>
      <c r="AP2518" s="99"/>
      <c r="AQ2518" s="99"/>
      <c r="AR2518" s="99"/>
      <c r="AS2518" s="99"/>
      <c r="AT2518" s="99"/>
      <c r="AU2518" s="99"/>
      <c r="AV2518" s="99"/>
      <c r="AW2518" s="99"/>
      <c r="AX2518" s="99"/>
      <c r="AY2518" s="99"/>
      <c r="AZ2518" s="99"/>
      <c r="BA2518" s="99"/>
      <c r="BB2518" s="99"/>
      <c r="BC2518" s="99"/>
      <c r="BD2518" s="99"/>
      <c r="BE2518" s="99"/>
      <c r="BF2518" s="99"/>
    </row>
    <row r="2519" spans="28:58" x14ac:dyDescent="0.25">
      <c r="AB2519" s="99"/>
      <c r="AC2519" s="99"/>
      <c r="AD2519" s="99"/>
      <c r="AE2519" s="99"/>
      <c r="AF2519" s="99"/>
      <c r="AG2519" s="99"/>
      <c r="AH2519" s="99"/>
      <c r="AI2519" s="99"/>
      <c r="AJ2519" s="99"/>
      <c r="AK2519" s="99"/>
      <c r="AL2519" s="99"/>
      <c r="AM2519" s="99"/>
      <c r="AN2519" s="99"/>
      <c r="AO2519" s="99"/>
      <c r="AP2519" s="99"/>
      <c r="AQ2519" s="99"/>
      <c r="AR2519" s="99"/>
      <c r="AS2519" s="99"/>
      <c r="AT2519" s="99"/>
      <c r="AU2519" s="99"/>
      <c r="AV2519" s="99"/>
      <c r="AW2519" s="99"/>
      <c r="AX2519" s="99"/>
      <c r="AY2519" s="99"/>
      <c r="AZ2519" s="99"/>
      <c r="BA2519" s="99"/>
      <c r="BB2519" s="99"/>
      <c r="BC2519" s="99"/>
      <c r="BD2519" s="99"/>
      <c r="BE2519" s="99"/>
      <c r="BF2519" s="99"/>
    </row>
    <row r="2520" spans="28:58" x14ac:dyDescent="0.25">
      <c r="AB2520" s="99"/>
      <c r="AC2520" s="99"/>
      <c r="AD2520" s="99"/>
      <c r="AE2520" s="99"/>
      <c r="AF2520" s="99"/>
      <c r="AG2520" s="99"/>
      <c r="AH2520" s="99"/>
      <c r="AI2520" s="99"/>
      <c r="AJ2520" s="99"/>
      <c r="AK2520" s="99"/>
      <c r="AL2520" s="99"/>
      <c r="AM2520" s="99"/>
      <c r="AN2520" s="99"/>
      <c r="AO2520" s="99"/>
      <c r="AP2520" s="99"/>
      <c r="AQ2520" s="99"/>
      <c r="AR2520" s="99"/>
      <c r="AS2520" s="99"/>
      <c r="AT2520" s="99"/>
      <c r="AU2520" s="99"/>
      <c r="AV2520" s="99"/>
      <c r="AW2520" s="99"/>
      <c r="AX2520" s="99"/>
      <c r="AY2520" s="99"/>
      <c r="AZ2520" s="99"/>
      <c r="BA2520" s="99"/>
      <c r="BB2520" s="99"/>
      <c r="BC2520" s="99"/>
      <c r="BD2520" s="99"/>
      <c r="BE2520" s="99"/>
      <c r="BF2520" s="99"/>
    </row>
    <row r="2521" spans="28:58" x14ac:dyDescent="0.25">
      <c r="AB2521" s="99"/>
      <c r="AC2521" s="99"/>
      <c r="AD2521" s="99"/>
      <c r="AE2521" s="99"/>
      <c r="AF2521" s="99"/>
      <c r="AG2521" s="99"/>
      <c r="AH2521" s="99"/>
      <c r="AI2521" s="99"/>
      <c r="AJ2521" s="99"/>
      <c r="AK2521" s="99"/>
      <c r="AL2521" s="99"/>
      <c r="AM2521" s="99"/>
      <c r="AN2521" s="99"/>
      <c r="AO2521" s="99"/>
      <c r="AP2521" s="99"/>
      <c r="AQ2521" s="99"/>
      <c r="AR2521" s="99"/>
      <c r="AS2521" s="99"/>
      <c r="AT2521" s="99"/>
      <c r="AU2521" s="99"/>
      <c r="AV2521" s="99"/>
      <c r="AW2521" s="99"/>
      <c r="AX2521" s="99"/>
      <c r="AY2521" s="99"/>
      <c r="AZ2521" s="99"/>
      <c r="BA2521" s="99"/>
      <c r="BB2521" s="99"/>
      <c r="BC2521" s="99"/>
      <c r="BD2521" s="99"/>
      <c r="BE2521" s="99"/>
      <c r="BF2521" s="99"/>
    </row>
    <row r="2522" spans="28:58" x14ac:dyDescent="0.25">
      <c r="AB2522" s="99"/>
      <c r="AC2522" s="99"/>
      <c r="AD2522" s="99"/>
      <c r="AE2522" s="99"/>
      <c r="AF2522" s="99"/>
      <c r="AG2522" s="99"/>
      <c r="AH2522" s="99"/>
      <c r="AI2522" s="99"/>
      <c r="AJ2522" s="99"/>
      <c r="AK2522" s="99"/>
      <c r="AL2522" s="99"/>
      <c r="AM2522" s="99"/>
      <c r="AN2522" s="99"/>
      <c r="AO2522" s="99"/>
      <c r="AP2522" s="99"/>
      <c r="AQ2522" s="99"/>
      <c r="AR2522" s="99"/>
      <c r="AS2522" s="99"/>
      <c r="AT2522" s="99"/>
      <c r="AU2522" s="99"/>
      <c r="AV2522" s="99"/>
      <c r="AW2522" s="99"/>
      <c r="AX2522" s="99"/>
      <c r="AY2522" s="99"/>
      <c r="AZ2522" s="99"/>
      <c r="BA2522" s="99"/>
      <c r="BB2522" s="99"/>
      <c r="BC2522" s="99"/>
      <c r="BD2522" s="99"/>
      <c r="BE2522" s="99"/>
      <c r="BF2522" s="99"/>
    </row>
    <row r="2523" spans="28:58" x14ac:dyDescent="0.25">
      <c r="AB2523" s="99"/>
      <c r="AC2523" s="99"/>
      <c r="AD2523" s="99"/>
      <c r="AE2523" s="99"/>
      <c r="AF2523" s="99"/>
      <c r="AG2523" s="99"/>
      <c r="AH2523" s="99"/>
      <c r="AI2523" s="99"/>
      <c r="AJ2523" s="99"/>
      <c r="AK2523" s="99"/>
      <c r="AL2523" s="99"/>
      <c r="AM2523" s="99"/>
      <c r="AN2523" s="99"/>
      <c r="AO2523" s="99"/>
      <c r="AP2523" s="99"/>
      <c r="AQ2523" s="99"/>
      <c r="AR2523" s="99"/>
      <c r="AS2523" s="99"/>
      <c r="AT2523" s="99"/>
      <c r="AU2523" s="99"/>
      <c r="AV2523" s="99"/>
      <c r="AW2523" s="99"/>
      <c r="AX2523" s="99"/>
      <c r="AY2523" s="99"/>
      <c r="AZ2523" s="99"/>
      <c r="BA2523" s="99"/>
      <c r="BB2523" s="99"/>
      <c r="BC2523" s="99"/>
      <c r="BD2523" s="99"/>
      <c r="BE2523" s="99"/>
      <c r="BF2523" s="99"/>
    </row>
    <row r="2524" spans="28:58" x14ac:dyDescent="0.25">
      <c r="AB2524" s="99"/>
      <c r="AC2524" s="99"/>
      <c r="AD2524" s="99"/>
      <c r="AE2524" s="99"/>
      <c r="AF2524" s="99"/>
      <c r="AG2524" s="99"/>
      <c r="AH2524" s="99"/>
      <c r="AI2524" s="99"/>
      <c r="AJ2524" s="99"/>
      <c r="AK2524" s="99"/>
      <c r="AL2524" s="99"/>
      <c r="AM2524" s="99"/>
      <c r="AN2524" s="99"/>
      <c r="AO2524" s="99"/>
      <c r="AP2524" s="99"/>
      <c r="AQ2524" s="99"/>
      <c r="AR2524" s="99"/>
      <c r="AS2524" s="99"/>
      <c r="AT2524" s="99"/>
      <c r="AU2524" s="99"/>
      <c r="AV2524" s="99"/>
      <c r="AW2524" s="99"/>
      <c r="AX2524" s="99"/>
      <c r="AY2524" s="99"/>
      <c r="AZ2524" s="99"/>
      <c r="BA2524" s="99"/>
      <c r="BB2524" s="99"/>
      <c r="BC2524" s="99"/>
      <c r="BD2524" s="99"/>
      <c r="BE2524" s="99"/>
      <c r="BF2524" s="99"/>
    </row>
    <row r="2525" spans="28:58" x14ac:dyDescent="0.25">
      <c r="AB2525" s="99"/>
      <c r="AC2525" s="99"/>
      <c r="AD2525" s="99"/>
      <c r="AE2525" s="99"/>
      <c r="AF2525" s="99"/>
      <c r="AG2525" s="99"/>
      <c r="AH2525" s="99"/>
      <c r="AI2525" s="99"/>
      <c r="AJ2525" s="99"/>
      <c r="AK2525" s="99"/>
      <c r="AL2525" s="99"/>
      <c r="AM2525" s="99"/>
      <c r="AN2525" s="99"/>
      <c r="AO2525" s="99"/>
      <c r="AP2525" s="99"/>
      <c r="AQ2525" s="99"/>
      <c r="AR2525" s="99"/>
      <c r="AS2525" s="99"/>
      <c r="AT2525" s="99"/>
      <c r="AU2525" s="99"/>
      <c r="AV2525" s="99"/>
      <c r="AW2525" s="99"/>
      <c r="AX2525" s="99"/>
      <c r="AY2525" s="99"/>
      <c r="AZ2525" s="99"/>
      <c r="BA2525" s="99"/>
      <c r="BB2525" s="99"/>
      <c r="BC2525" s="99"/>
      <c r="BD2525" s="99"/>
      <c r="BE2525" s="99"/>
      <c r="BF2525" s="99"/>
    </row>
    <row r="2526" spans="28:58" x14ac:dyDescent="0.25">
      <c r="AB2526" s="99"/>
      <c r="AC2526" s="99"/>
      <c r="AD2526" s="99"/>
      <c r="AE2526" s="99"/>
      <c r="AF2526" s="99"/>
      <c r="AG2526" s="99"/>
      <c r="AH2526" s="99"/>
      <c r="AI2526" s="99"/>
      <c r="AJ2526" s="99"/>
      <c r="AK2526" s="99"/>
      <c r="AL2526" s="99"/>
      <c r="AM2526" s="99"/>
      <c r="AN2526" s="99"/>
      <c r="AO2526" s="99"/>
      <c r="AP2526" s="99"/>
      <c r="AQ2526" s="99"/>
      <c r="AR2526" s="99"/>
      <c r="AS2526" s="99"/>
      <c r="AT2526" s="99"/>
      <c r="AU2526" s="99"/>
      <c r="AV2526" s="99"/>
      <c r="AW2526" s="99"/>
      <c r="AX2526" s="99"/>
      <c r="AY2526" s="99"/>
      <c r="AZ2526" s="99"/>
      <c r="BA2526" s="99"/>
      <c r="BB2526" s="99"/>
      <c r="BC2526" s="99"/>
      <c r="BD2526" s="99"/>
      <c r="BE2526" s="99"/>
      <c r="BF2526" s="99"/>
    </row>
    <row r="2527" spans="28:58" x14ac:dyDescent="0.25">
      <c r="AB2527" s="99"/>
      <c r="AC2527" s="99"/>
      <c r="AD2527" s="99"/>
      <c r="AE2527" s="99"/>
      <c r="AF2527" s="99"/>
      <c r="AG2527" s="99"/>
      <c r="AH2527" s="99"/>
      <c r="AI2527" s="99"/>
      <c r="AJ2527" s="99"/>
      <c r="AK2527" s="99"/>
      <c r="AL2527" s="99"/>
      <c r="AM2527" s="99"/>
      <c r="AN2527" s="99"/>
      <c r="AO2527" s="99"/>
      <c r="AP2527" s="99"/>
      <c r="AQ2527" s="99"/>
      <c r="AR2527" s="99"/>
      <c r="AS2527" s="99"/>
      <c r="AT2527" s="99"/>
      <c r="AU2527" s="99"/>
      <c r="AV2527" s="99"/>
      <c r="AW2527" s="99"/>
      <c r="AX2527" s="99"/>
      <c r="AY2527" s="99"/>
      <c r="AZ2527" s="99"/>
      <c r="BA2527" s="99"/>
      <c r="BB2527" s="99"/>
      <c r="BC2527" s="99"/>
      <c r="BD2527" s="99"/>
      <c r="BE2527" s="99"/>
      <c r="BF2527" s="99"/>
    </row>
    <row r="2528" spans="28:58" x14ac:dyDescent="0.25">
      <c r="AB2528" s="99"/>
      <c r="AC2528" s="99"/>
      <c r="AD2528" s="99"/>
      <c r="AE2528" s="99"/>
      <c r="AF2528" s="99"/>
      <c r="AG2528" s="99"/>
      <c r="AH2528" s="99"/>
      <c r="AI2528" s="99"/>
      <c r="AJ2528" s="99"/>
      <c r="AK2528" s="99"/>
      <c r="AL2528" s="99"/>
      <c r="AM2528" s="99"/>
      <c r="AN2528" s="99"/>
      <c r="AO2528" s="99"/>
      <c r="AP2528" s="99"/>
      <c r="AQ2528" s="99"/>
      <c r="AR2528" s="99"/>
      <c r="AS2528" s="99"/>
      <c r="AT2528" s="99"/>
      <c r="AU2528" s="99"/>
      <c r="AV2528" s="99"/>
      <c r="AW2528" s="99"/>
      <c r="AX2528" s="99"/>
      <c r="AY2528" s="99"/>
      <c r="AZ2528" s="99"/>
      <c r="BA2528" s="99"/>
      <c r="BB2528" s="99"/>
      <c r="BC2528" s="99"/>
      <c r="BD2528" s="99"/>
      <c r="BE2528" s="99"/>
      <c r="BF2528" s="99"/>
    </row>
    <row r="2529" spans="28:58" x14ac:dyDescent="0.25">
      <c r="AB2529" s="99"/>
      <c r="AC2529" s="99"/>
      <c r="AD2529" s="99"/>
      <c r="AE2529" s="99"/>
      <c r="AF2529" s="99"/>
      <c r="AG2529" s="99"/>
      <c r="AH2529" s="99"/>
      <c r="AI2529" s="99"/>
      <c r="AJ2529" s="99"/>
      <c r="AK2529" s="99"/>
      <c r="AL2529" s="99"/>
      <c r="AM2529" s="99"/>
      <c r="AN2529" s="99"/>
      <c r="AO2529" s="99"/>
      <c r="AP2529" s="99"/>
      <c r="AQ2529" s="99"/>
      <c r="AR2529" s="99"/>
      <c r="AS2529" s="99"/>
      <c r="AT2529" s="99"/>
      <c r="AU2529" s="99"/>
      <c r="AV2529" s="99"/>
      <c r="AW2529" s="99"/>
      <c r="AX2529" s="99"/>
      <c r="AY2529" s="99"/>
      <c r="AZ2529" s="99"/>
      <c r="BA2529" s="99"/>
      <c r="BB2529" s="99"/>
      <c r="BC2529" s="99"/>
      <c r="BD2529" s="99"/>
      <c r="BE2529" s="99"/>
      <c r="BF2529" s="99"/>
    </row>
    <row r="2530" spans="28:58" x14ac:dyDescent="0.25">
      <c r="AB2530" s="99"/>
      <c r="AC2530" s="99"/>
      <c r="AD2530" s="99"/>
      <c r="AE2530" s="99"/>
      <c r="AF2530" s="99"/>
      <c r="AG2530" s="99"/>
      <c r="AH2530" s="99"/>
      <c r="AI2530" s="99"/>
      <c r="AJ2530" s="99"/>
      <c r="AK2530" s="99"/>
      <c r="AL2530" s="99"/>
      <c r="AM2530" s="99"/>
      <c r="AN2530" s="99"/>
      <c r="AO2530" s="99"/>
      <c r="AP2530" s="99"/>
      <c r="AQ2530" s="99"/>
      <c r="AR2530" s="99"/>
      <c r="AS2530" s="99"/>
      <c r="AT2530" s="99"/>
      <c r="AU2530" s="99"/>
      <c r="AV2530" s="99"/>
      <c r="AW2530" s="99"/>
      <c r="AX2530" s="99"/>
      <c r="AY2530" s="99"/>
      <c r="AZ2530" s="99"/>
      <c r="BA2530" s="99"/>
      <c r="BB2530" s="99"/>
      <c r="BC2530" s="99"/>
      <c r="BD2530" s="99"/>
      <c r="BE2530" s="99"/>
      <c r="BF2530" s="99"/>
    </row>
    <row r="2531" spans="28:58" x14ac:dyDescent="0.25">
      <c r="AB2531" s="99"/>
      <c r="AC2531" s="99"/>
      <c r="AD2531" s="99"/>
      <c r="AE2531" s="99"/>
      <c r="AF2531" s="99"/>
      <c r="AG2531" s="99"/>
      <c r="AH2531" s="99"/>
      <c r="AI2531" s="99"/>
      <c r="AJ2531" s="99"/>
      <c r="AK2531" s="99"/>
      <c r="AL2531" s="99"/>
      <c r="AM2531" s="99"/>
      <c r="AN2531" s="99"/>
      <c r="AO2531" s="99"/>
      <c r="AP2531" s="99"/>
      <c r="AQ2531" s="99"/>
      <c r="AR2531" s="99"/>
      <c r="AS2531" s="99"/>
      <c r="AT2531" s="99"/>
      <c r="AU2531" s="99"/>
      <c r="AV2531" s="99"/>
      <c r="AW2531" s="99"/>
      <c r="AX2531" s="99"/>
      <c r="AY2531" s="99"/>
      <c r="AZ2531" s="99"/>
      <c r="BA2531" s="99"/>
      <c r="BB2531" s="99"/>
      <c r="BC2531" s="99"/>
      <c r="BD2531" s="99"/>
      <c r="BE2531" s="99"/>
      <c r="BF2531" s="99"/>
    </row>
    <row r="2532" spans="28:58" x14ac:dyDescent="0.25">
      <c r="AB2532" s="99"/>
      <c r="AC2532" s="99"/>
      <c r="AD2532" s="99"/>
      <c r="AE2532" s="99"/>
      <c r="AF2532" s="99"/>
      <c r="AG2532" s="99"/>
      <c r="AH2532" s="99"/>
      <c r="AI2532" s="99"/>
      <c r="AJ2532" s="99"/>
      <c r="AK2532" s="99"/>
      <c r="AL2532" s="99"/>
      <c r="AM2532" s="99"/>
      <c r="AN2532" s="99"/>
      <c r="AO2532" s="99"/>
      <c r="AP2532" s="99"/>
      <c r="AQ2532" s="99"/>
      <c r="AR2532" s="99"/>
      <c r="AS2532" s="99"/>
      <c r="AT2532" s="99"/>
      <c r="AU2532" s="99"/>
      <c r="AV2532" s="99"/>
      <c r="AW2532" s="99"/>
      <c r="AX2532" s="99"/>
      <c r="AY2532" s="99"/>
      <c r="AZ2532" s="99"/>
      <c r="BA2532" s="99"/>
      <c r="BB2532" s="99"/>
      <c r="BC2532" s="99"/>
      <c r="BD2532" s="99"/>
      <c r="BE2532" s="99"/>
      <c r="BF2532" s="99"/>
    </row>
    <row r="2533" spans="28:58" x14ac:dyDescent="0.25">
      <c r="AB2533" s="99"/>
      <c r="AC2533" s="99"/>
      <c r="AD2533" s="99"/>
      <c r="AE2533" s="99"/>
      <c r="AF2533" s="99"/>
      <c r="AG2533" s="99"/>
      <c r="AH2533" s="99"/>
      <c r="AI2533" s="99"/>
      <c r="AJ2533" s="99"/>
      <c r="AK2533" s="99"/>
      <c r="AL2533" s="99"/>
      <c r="AM2533" s="99"/>
      <c r="AN2533" s="99"/>
      <c r="AO2533" s="99"/>
      <c r="AP2533" s="99"/>
      <c r="AQ2533" s="99"/>
      <c r="AR2533" s="99"/>
      <c r="AS2533" s="99"/>
      <c r="AT2533" s="99"/>
      <c r="AU2533" s="99"/>
      <c r="AV2533" s="99"/>
      <c r="AW2533" s="99"/>
      <c r="AX2533" s="99"/>
      <c r="AY2533" s="99"/>
      <c r="AZ2533" s="99"/>
      <c r="BA2533" s="99"/>
      <c r="BB2533" s="99"/>
      <c r="BC2533" s="99"/>
      <c r="BD2533" s="99"/>
      <c r="BE2533" s="99"/>
      <c r="BF2533" s="99"/>
    </row>
    <row r="2534" spans="28:58" x14ac:dyDescent="0.25">
      <c r="AB2534" s="99"/>
      <c r="AC2534" s="99"/>
      <c r="AD2534" s="99"/>
      <c r="AE2534" s="99"/>
      <c r="AF2534" s="99"/>
      <c r="AG2534" s="99"/>
      <c r="AH2534" s="99"/>
      <c r="AI2534" s="99"/>
      <c r="AJ2534" s="99"/>
      <c r="AK2534" s="99"/>
      <c r="AL2534" s="99"/>
      <c r="AM2534" s="99"/>
      <c r="AN2534" s="99"/>
      <c r="AO2534" s="99"/>
      <c r="AP2534" s="99"/>
      <c r="AQ2534" s="99"/>
      <c r="AR2534" s="99"/>
      <c r="AS2534" s="99"/>
      <c r="AT2534" s="99"/>
      <c r="AU2534" s="99"/>
      <c r="AV2534" s="99"/>
      <c r="AW2534" s="99"/>
      <c r="AX2534" s="99"/>
      <c r="AY2534" s="99"/>
      <c r="AZ2534" s="99"/>
      <c r="BA2534" s="99"/>
      <c r="BB2534" s="99"/>
      <c r="BC2534" s="99"/>
      <c r="BD2534" s="99"/>
      <c r="BE2534" s="99"/>
      <c r="BF2534" s="99"/>
    </row>
    <row r="2535" spans="28:58" x14ac:dyDescent="0.25">
      <c r="AB2535" s="99"/>
      <c r="AC2535" s="99"/>
      <c r="AD2535" s="99"/>
      <c r="AE2535" s="99"/>
      <c r="AF2535" s="99"/>
      <c r="AG2535" s="99"/>
      <c r="AH2535" s="99"/>
      <c r="AI2535" s="99"/>
      <c r="AJ2535" s="99"/>
      <c r="AK2535" s="99"/>
      <c r="AL2535" s="99"/>
      <c r="AM2535" s="99"/>
      <c r="AN2535" s="99"/>
      <c r="AO2535" s="99"/>
      <c r="AP2535" s="99"/>
      <c r="AQ2535" s="99"/>
      <c r="AR2535" s="99"/>
      <c r="AS2535" s="99"/>
      <c r="AT2535" s="99"/>
      <c r="AU2535" s="99"/>
      <c r="AV2535" s="99"/>
      <c r="AW2535" s="99"/>
      <c r="AX2535" s="99"/>
      <c r="AY2535" s="99"/>
      <c r="AZ2535" s="99"/>
      <c r="BA2535" s="99"/>
      <c r="BB2535" s="99"/>
      <c r="BC2535" s="99"/>
      <c r="BD2535" s="99"/>
      <c r="BE2535" s="99"/>
      <c r="BF2535" s="99"/>
    </row>
    <row r="2536" spans="28:58" x14ac:dyDescent="0.25">
      <c r="AB2536" s="99"/>
      <c r="AC2536" s="99"/>
      <c r="AD2536" s="99"/>
      <c r="AE2536" s="99"/>
      <c r="AF2536" s="99"/>
      <c r="AG2536" s="99"/>
      <c r="AH2536" s="99"/>
      <c r="AI2536" s="99"/>
      <c r="AJ2536" s="99"/>
      <c r="AK2536" s="99"/>
      <c r="AL2536" s="99"/>
      <c r="AM2536" s="99"/>
      <c r="AN2536" s="99"/>
      <c r="AO2536" s="99"/>
      <c r="AP2536" s="99"/>
      <c r="AQ2536" s="99"/>
      <c r="AR2536" s="99"/>
      <c r="AS2536" s="99"/>
      <c r="AT2536" s="99"/>
      <c r="AU2536" s="99"/>
      <c r="AV2536" s="99"/>
      <c r="AW2536" s="99"/>
      <c r="AX2536" s="99"/>
      <c r="AY2536" s="99"/>
      <c r="AZ2536" s="99"/>
      <c r="BA2536" s="99"/>
      <c r="BB2536" s="99"/>
      <c r="BC2536" s="99"/>
      <c r="BD2536" s="99"/>
      <c r="BE2536" s="99"/>
      <c r="BF2536" s="99"/>
    </row>
    <row r="2537" spans="28:58" x14ac:dyDescent="0.25">
      <c r="AB2537" s="99"/>
      <c r="AC2537" s="99"/>
      <c r="AD2537" s="99"/>
      <c r="AE2537" s="99"/>
      <c r="AF2537" s="99"/>
      <c r="AG2537" s="99"/>
      <c r="AH2537" s="99"/>
      <c r="AI2537" s="99"/>
      <c r="AJ2537" s="99"/>
      <c r="AK2537" s="99"/>
      <c r="AL2537" s="99"/>
      <c r="AM2537" s="99"/>
      <c r="AN2537" s="99"/>
      <c r="AO2537" s="99"/>
      <c r="AP2537" s="99"/>
      <c r="AQ2537" s="99"/>
      <c r="AR2537" s="99"/>
      <c r="AS2537" s="99"/>
      <c r="AT2537" s="99"/>
      <c r="AU2537" s="99"/>
      <c r="AV2537" s="99"/>
      <c r="AW2537" s="99"/>
      <c r="AX2537" s="99"/>
      <c r="AY2537" s="99"/>
      <c r="AZ2537" s="99"/>
      <c r="BA2537" s="99"/>
      <c r="BB2537" s="99"/>
      <c r="BC2537" s="99"/>
      <c r="BD2537" s="99"/>
      <c r="BE2537" s="99"/>
      <c r="BF2537" s="99"/>
    </row>
    <row r="2538" spans="28:58" x14ac:dyDescent="0.25">
      <c r="AB2538" s="99"/>
      <c r="AC2538" s="99"/>
      <c r="AD2538" s="99"/>
      <c r="AE2538" s="99"/>
      <c r="AF2538" s="99"/>
      <c r="AG2538" s="99"/>
      <c r="AH2538" s="99"/>
      <c r="AI2538" s="99"/>
      <c r="AJ2538" s="99"/>
      <c r="AK2538" s="99"/>
      <c r="AL2538" s="99"/>
      <c r="AM2538" s="99"/>
      <c r="AN2538" s="99"/>
      <c r="AO2538" s="99"/>
      <c r="AP2538" s="99"/>
      <c r="AQ2538" s="99"/>
      <c r="AR2538" s="99"/>
      <c r="AS2538" s="99"/>
      <c r="AT2538" s="99"/>
      <c r="AU2538" s="99"/>
      <c r="AV2538" s="99"/>
      <c r="AW2538" s="99"/>
      <c r="AX2538" s="99"/>
      <c r="AY2538" s="99"/>
      <c r="AZ2538" s="99"/>
      <c r="BA2538" s="99"/>
      <c r="BB2538" s="99"/>
      <c r="BC2538" s="99"/>
      <c r="BD2538" s="99"/>
      <c r="BE2538" s="99"/>
      <c r="BF2538" s="99"/>
    </row>
    <row r="2539" spans="28:58" x14ac:dyDescent="0.25">
      <c r="AB2539" s="99"/>
      <c r="AC2539" s="99"/>
      <c r="AD2539" s="99"/>
      <c r="AE2539" s="99"/>
      <c r="AF2539" s="99"/>
      <c r="AG2539" s="99"/>
      <c r="AH2539" s="99"/>
      <c r="AI2539" s="99"/>
      <c r="AJ2539" s="99"/>
      <c r="AK2539" s="99"/>
      <c r="AL2539" s="99"/>
      <c r="AM2539" s="99"/>
      <c r="AN2539" s="99"/>
      <c r="AO2539" s="99"/>
      <c r="AP2539" s="99"/>
      <c r="AQ2539" s="99"/>
      <c r="AR2539" s="99"/>
      <c r="AS2539" s="99"/>
      <c r="AT2539" s="99"/>
      <c r="AU2539" s="99"/>
      <c r="AV2539" s="99"/>
      <c r="AW2539" s="99"/>
      <c r="AX2539" s="99"/>
      <c r="AY2539" s="99"/>
      <c r="AZ2539" s="99"/>
      <c r="BA2539" s="99"/>
      <c r="BB2539" s="99"/>
      <c r="BC2539" s="99"/>
      <c r="BD2539" s="99"/>
      <c r="BE2539" s="99"/>
      <c r="BF2539" s="99"/>
    </row>
    <row r="2540" spans="28:58" x14ac:dyDescent="0.25">
      <c r="AB2540" s="99"/>
      <c r="AC2540" s="99"/>
      <c r="AD2540" s="99"/>
      <c r="AE2540" s="99"/>
      <c r="AF2540" s="99"/>
      <c r="AG2540" s="99"/>
      <c r="AH2540" s="99"/>
      <c r="AI2540" s="99"/>
      <c r="AJ2540" s="99"/>
      <c r="AK2540" s="99"/>
      <c r="AL2540" s="99"/>
      <c r="AM2540" s="99"/>
      <c r="AN2540" s="99"/>
      <c r="AO2540" s="99"/>
      <c r="AP2540" s="99"/>
      <c r="AQ2540" s="99"/>
      <c r="AR2540" s="99"/>
      <c r="AS2540" s="99"/>
      <c r="AT2540" s="99"/>
      <c r="AU2540" s="99"/>
      <c r="AV2540" s="99"/>
      <c r="AW2540" s="99"/>
      <c r="AX2540" s="99"/>
      <c r="AY2540" s="99"/>
      <c r="AZ2540" s="99"/>
      <c r="BA2540" s="99"/>
      <c r="BB2540" s="99"/>
      <c r="BC2540" s="99"/>
      <c r="BD2540" s="99"/>
      <c r="BE2540" s="99"/>
      <c r="BF2540" s="99"/>
    </row>
    <row r="2541" spans="28:58" x14ac:dyDescent="0.25">
      <c r="AB2541" s="99"/>
      <c r="AC2541" s="99"/>
      <c r="AD2541" s="99"/>
      <c r="AE2541" s="99"/>
      <c r="AF2541" s="99"/>
      <c r="AG2541" s="99"/>
      <c r="AH2541" s="99"/>
      <c r="AI2541" s="99"/>
      <c r="AJ2541" s="99"/>
      <c r="AK2541" s="99"/>
      <c r="AL2541" s="99"/>
      <c r="AM2541" s="99"/>
      <c r="AN2541" s="99"/>
      <c r="AO2541" s="99"/>
      <c r="AP2541" s="99"/>
      <c r="AQ2541" s="99"/>
      <c r="AR2541" s="99"/>
      <c r="AS2541" s="99"/>
      <c r="AT2541" s="99"/>
      <c r="AU2541" s="99"/>
      <c r="AV2541" s="99"/>
      <c r="AW2541" s="99"/>
      <c r="AX2541" s="99"/>
      <c r="AY2541" s="99"/>
      <c r="AZ2541" s="99"/>
      <c r="BA2541" s="99"/>
      <c r="BB2541" s="99"/>
      <c r="BC2541" s="99"/>
      <c r="BD2541" s="99"/>
      <c r="BE2541" s="99"/>
      <c r="BF2541" s="99"/>
    </row>
    <row r="2542" spans="28:58" x14ac:dyDescent="0.25">
      <c r="AB2542" s="99"/>
      <c r="AC2542" s="99"/>
      <c r="AD2542" s="99"/>
      <c r="AE2542" s="99"/>
      <c r="AF2542" s="99"/>
      <c r="AG2542" s="99"/>
      <c r="AH2542" s="99"/>
      <c r="AI2542" s="99"/>
      <c r="AJ2542" s="99"/>
      <c r="AK2542" s="99"/>
      <c r="AL2542" s="99"/>
      <c r="AM2542" s="99"/>
      <c r="AN2542" s="99"/>
      <c r="AO2542" s="99"/>
      <c r="AP2542" s="99"/>
      <c r="AQ2542" s="99"/>
      <c r="AR2542" s="99"/>
      <c r="AS2542" s="99"/>
      <c r="AT2542" s="99"/>
      <c r="AU2542" s="99"/>
      <c r="AV2542" s="99"/>
      <c r="AW2542" s="99"/>
      <c r="AX2542" s="99"/>
      <c r="AY2542" s="99"/>
      <c r="AZ2542" s="99"/>
      <c r="BA2542" s="99"/>
      <c r="BB2542" s="99"/>
      <c r="BC2542" s="99"/>
      <c r="BD2542" s="99"/>
      <c r="BE2542" s="99"/>
      <c r="BF2542" s="99"/>
    </row>
    <row r="2543" spans="28:58" x14ac:dyDescent="0.25">
      <c r="AB2543" s="99"/>
      <c r="AC2543" s="99"/>
      <c r="AD2543" s="99"/>
      <c r="AE2543" s="99"/>
      <c r="AF2543" s="99"/>
      <c r="AG2543" s="99"/>
      <c r="AH2543" s="99"/>
      <c r="AI2543" s="99"/>
      <c r="AJ2543" s="99"/>
      <c r="AK2543" s="99"/>
      <c r="AL2543" s="99"/>
      <c r="AM2543" s="99"/>
      <c r="AN2543" s="99"/>
      <c r="AO2543" s="99"/>
      <c r="AP2543" s="99"/>
      <c r="AQ2543" s="99"/>
      <c r="AR2543" s="99"/>
      <c r="AS2543" s="99"/>
      <c r="AT2543" s="99"/>
      <c r="AU2543" s="99"/>
      <c r="AV2543" s="99"/>
      <c r="AW2543" s="99"/>
      <c r="AX2543" s="99"/>
      <c r="AY2543" s="99"/>
      <c r="AZ2543" s="99"/>
      <c r="BA2543" s="99"/>
      <c r="BB2543" s="99"/>
      <c r="BC2543" s="99"/>
      <c r="BD2543" s="99"/>
      <c r="BE2543" s="99"/>
      <c r="BF2543" s="99"/>
    </row>
    <row r="2544" spans="28:58" x14ac:dyDescent="0.25">
      <c r="AB2544" s="99"/>
      <c r="AC2544" s="99"/>
      <c r="AD2544" s="99"/>
      <c r="AE2544" s="99"/>
      <c r="AF2544" s="99"/>
      <c r="AG2544" s="99"/>
      <c r="AH2544" s="99"/>
      <c r="AI2544" s="99"/>
      <c r="AJ2544" s="99"/>
      <c r="AK2544" s="99"/>
      <c r="AL2544" s="99"/>
      <c r="AM2544" s="99"/>
      <c r="AN2544" s="99"/>
      <c r="AO2544" s="99"/>
      <c r="AP2544" s="99"/>
      <c r="AQ2544" s="99"/>
      <c r="AR2544" s="99"/>
      <c r="AS2544" s="99"/>
      <c r="AT2544" s="99"/>
      <c r="AU2544" s="99"/>
      <c r="AV2544" s="99"/>
      <c r="AW2544" s="99"/>
      <c r="AX2544" s="99"/>
      <c r="AY2544" s="99"/>
      <c r="AZ2544" s="99"/>
      <c r="BA2544" s="99"/>
      <c r="BB2544" s="99"/>
      <c r="BC2544" s="99"/>
      <c r="BD2544" s="99"/>
      <c r="BE2544" s="99"/>
      <c r="BF2544" s="99"/>
    </row>
    <row r="2545" spans="28:58" x14ac:dyDescent="0.25">
      <c r="AB2545" s="99"/>
      <c r="AC2545" s="99"/>
      <c r="AD2545" s="99"/>
      <c r="AE2545" s="99"/>
      <c r="AF2545" s="99"/>
      <c r="AG2545" s="99"/>
      <c r="AH2545" s="99"/>
      <c r="AI2545" s="99"/>
      <c r="AJ2545" s="99"/>
      <c r="AK2545" s="99"/>
      <c r="AL2545" s="99"/>
      <c r="AM2545" s="99"/>
      <c r="AN2545" s="99"/>
      <c r="AO2545" s="99"/>
      <c r="AP2545" s="99"/>
      <c r="AQ2545" s="99"/>
      <c r="AR2545" s="99"/>
      <c r="AS2545" s="99"/>
      <c r="AT2545" s="99"/>
      <c r="AU2545" s="99"/>
      <c r="AV2545" s="99"/>
      <c r="AW2545" s="99"/>
      <c r="AX2545" s="99"/>
      <c r="AY2545" s="99"/>
      <c r="AZ2545" s="99"/>
      <c r="BA2545" s="99"/>
      <c r="BB2545" s="99"/>
      <c r="BC2545" s="99"/>
      <c r="BD2545" s="99"/>
      <c r="BE2545" s="99"/>
      <c r="BF2545" s="99"/>
    </row>
    <row r="2546" spans="28:58" x14ac:dyDescent="0.25">
      <c r="AB2546" s="99"/>
      <c r="AC2546" s="99"/>
      <c r="AD2546" s="99"/>
      <c r="AE2546" s="99"/>
      <c r="AF2546" s="99"/>
      <c r="AG2546" s="99"/>
      <c r="AH2546" s="99"/>
      <c r="AI2546" s="99"/>
      <c r="AJ2546" s="99"/>
      <c r="AK2546" s="99"/>
      <c r="AL2546" s="99"/>
      <c r="AM2546" s="99"/>
      <c r="AN2546" s="99"/>
      <c r="AO2546" s="99"/>
      <c r="AP2546" s="99"/>
      <c r="AQ2546" s="99"/>
      <c r="AR2546" s="99"/>
      <c r="AS2546" s="99"/>
      <c r="AT2546" s="99"/>
      <c r="AU2546" s="99"/>
      <c r="AV2546" s="99"/>
      <c r="AW2546" s="99"/>
      <c r="AX2546" s="99"/>
      <c r="AY2546" s="99"/>
      <c r="AZ2546" s="99"/>
      <c r="BA2546" s="99"/>
      <c r="BB2546" s="99"/>
      <c r="BC2546" s="99"/>
      <c r="BD2546" s="99"/>
      <c r="BE2546" s="99"/>
      <c r="BF2546" s="99"/>
    </row>
    <row r="2547" spans="28:58" x14ac:dyDescent="0.25">
      <c r="AB2547" s="99"/>
      <c r="AC2547" s="99"/>
      <c r="AD2547" s="99"/>
      <c r="AE2547" s="99"/>
      <c r="AF2547" s="99"/>
      <c r="AG2547" s="99"/>
      <c r="AH2547" s="99"/>
      <c r="AI2547" s="99"/>
      <c r="AJ2547" s="99"/>
      <c r="AK2547" s="99"/>
      <c r="AL2547" s="99"/>
      <c r="AM2547" s="99"/>
      <c r="AN2547" s="99"/>
      <c r="AO2547" s="99"/>
      <c r="AP2547" s="99"/>
      <c r="AQ2547" s="99"/>
      <c r="AR2547" s="99"/>
      <c r="AS2547" s="99"/>
      <c r="AT2547" s="99"/>
      <c r="AU2547" s="99"/>
      <c r="AV2547" s="99"/>
      <c r="AW2547" s="99"/>
      <c r="AX2547" s="99"/>
      <c r="AY2547" s="99"/>
      <c r="AZ2547" s="99"/>
      <c r="BA2547" s="99"/>
      <c r="BB2547" s="99"/>
      <c r="BC2547" s="99"/>
      <c r="BD2547" s="99"/>
      <c r="BE2547" s="99"/>
      <c r="BF2547" s="99"/>
    </row>
    <row r="2548" spans="28:58" x14ac:dyDescent="0.25">
      <c r="AB2548" s="99"/>
      <c r="AC2548" s="99"/>
      <c r="AD2548" s="99"/>
      <c r="AE2548" s="99"/>
      <c r="AF2548" s="99"/>
      <c r="AG2548" s="99"/>
      <c r="AH2548" s="99"/>
      <c r="AI2548" s="99"/>
      <c r="AJ2548" s="99"/>
      <c r="AK2548" s="99"/>
      <c r="AL2548" s="99"/>
      <c r="AM2548" s="99"/>
      <c r="AN2548" s="99"/>
      <c r="AO2548" s="99"/>
      <c r="AP2548" s="99"/>
      <c r="AQ2548" s="99"/>
      <c r="AR2548" s="99"/>
      <c r="AS2548" s="99"/>
      <c r="AT2548" s="99"/>
      <c r="AU2548" s="99"/>
      <c r="AV2548" s="99"/>
      <c r="AW2548" s="99"/>
      <c r="AX2548" s="99"/>
      <c r="AY2548" s="99"/>
      <c r="AZ2548" s="99"/>
      <c r="BA2548" s="99"/>
      <c r="BB2548" s="99"/>
      <c r="BC2548" s="99"/>
      <c r="BD2548" s="99"/>
      <c r="BE2548" s="99"/>
      <c r="BF2548" s="99"/>
    </row>
    <row r="2549" spans="28:58" x14ac:dyDescent="0.25">
      <c r="AB2549" s="99"/>
      <c r="AC2549" s="99"/>
      <c r="AD2549" s="99"/>
      <c r="AE2549" s="99"/>
      <c r="AF2549" s="99"/>
      <c r="AG2549" s="99"/>
      <c r="AH2549" s="99"/>
      <c r="AI2549" s="99"/>
      <c r="AJ2549" s="99"/>
      <c r="AK2549" s="99"/>
      <c r="AL2549" s="99"/>
      <c r="AM2549" s="99"/>
      <c r="AN2549" s="99"/>
      <c r="AO2549" s="99"/>
      <c r="AP2549" s="99"/>
      <c r="AQ2549" s="99"/>
      <c r="AR2549" s="99"/>
      <c r="AS2549" s="99"/>
      <c r="AT2549" s="99"/>
      <c r="AU2549" s="99"/>
      <c r="AV2549" s="99"/>
      <c r="AW2549" s="99"/>
      <c r="AX2549" s="99"/>
      <c r="AY2549" s="99"/>
      <c r="AZ2549" s="99"/>
      <c r="BA2549" s="99"/>
      <c r="BB2549" s="99"/>
      <c r="BC2549" s="99"/>
      <c r="BD2549" s="99"/>
      <c r="BE2549" s="99"/>
      <c r="BF2549" s="99"/>
    </row>
    <row r="2550" spans="28:58" x14ac:dyDescent="0.25">
      <c r="AB2550" s="99"/>
      <c r="AC2550" s="99"/>
      <c r="AD2550" s="99"/>
      <c r="AE2550" s="99"/>
      <c r="AF2550" s="99"/>
      <c r="AG2550" s="99"/>
      <c r="AH2550" s="99"/>
      <c r="AI2550" s="99"/>
      <c r="AJ2550" s="99"/>
      <c r="AK2550" s="99"/>
      <c r="AL2550" s="99"/>
      <c r="AM2550" s="99"/>
      <c r="AN2550" s="99"/>
      <c r="AO2550" s="99"/>
      <c r="AP2550" s="99"/>
      <c r="AQ2550" s="99"/>
      <c r="AR2550" s="99"/>
      <c r="AS2550" s="99"/>
      <c r="AT2550" s="99"/>
      <c r="AU2550" s="99"/>
      <c r="AV2550" s="99"/>
      <c r="AW2550" s="99"/>
      <c r="AX2550" s="99"/>
      <c r="AY2550" s="99"/>
      <c r="AZ2550" s="99"/>
      <c r="BA2550" s="99"/>
      <c r="BB2550" s="99"/>
      <c r="BC2550" s="99"/>
      <c r="BD2550" s="99"/>
      <c r="BE2550" s="99"/>
      <c r="BF2550" s="99"/>
    </row>
    <row r="2551" spans="28:58" x14ac:dyDescent="0.25">
      <c r="AB2551" s="99"/>
      <c r="AC2551" s="99"/>
      <c r="AD2551" s="99"/>
      <c r="AE2551" s="99"/>
      <c r="AF2551" s="99"/>
      <c r="AG2551" s="99"/>
      <c r="AH2551" s="99"/>
      <c r="AI2551" s="99"/>
      <c r="AJ2551" s="99"/>
      <c r="AK2551" s="99"/>
      <c r="AL2551" s="99"/>
      <c r="AM2551" s="99"/>
      <c r="AN2551" s="99"/>
      <c r="AO2551" s="99"/>
      <c r="AP2551" s="99"/>
      <c r="AQ2551" s="99"/>
      <c r="AR2551" s="99"/>
      <c r="AS2551" s="99"/>
      <c r="AT2551" s="99"/>
      <c r="AU2551" s="99"/>
      <c r="AV2551" s="99"/>
      <c r="AW2551" s="99"/>
      <c r="AX2551" s="99"/>
      <c r="AY2551" s="99"/>
      <c r="AZ2551" s="99"/>
      <c r="BA2551" s="99"/>
      <c r="BB2551" s="99"/>
      <c r="BC2551" s="99"/>
      <c r="BD2551" s="99"/>
      <c r="BE2551" s="99"/>
      <c r="BF2551" s="99"/>
    </row>
    <row r="2552" spans="28:58" x14ac:dyDescent="0.25">
      <c r="AB2552" s="99"/>
      <c r="AC2552" s="99"/>
      <c r="AD2552" s="99"/>
      <c r="AE2552" s="99"/>
      <c r="AF2552" s="99"/>
      <c r="AG2552" s="99"/>
      <c r="AH2552" s="99"/>
      <c r="AI2552" s="99"/>
      <c r="AJ2552" s="99"/>
      <c r="AK2552" s="99"/>
      <c r="AL2552" s="99"/>
      <c r="AM2552" s="99"/>
      <c r="AN2552" s="99"/>
      <c r="AO2552" s="99"/>
      <c r="AP2552" s="99"/>
      <c r="AQ2552" s="99"/>
      <c r="AR2552" s="99"/>
      <c r="AS2552" s="99"/>
      <c r="AT2552" s="99"/>
      <c r="AU2552" s="99"/>
      <c r="AV2552" s="99"/>
      <c r="AW2552" s="99"/>
      <c r="AX2552" s="99"/>
      <c r="AY2552" s="99"/>
      <c r="AZ2552" s="99"/>
      <c r="BA2552" s="99"/>
      <c r="BB2552" s="99"/>
      <c r="BC2552" s="99"/>
      <c r="BD2552" s="99"/>
      <c r="BE2552" s="99"/>
      <c r="BF2552" s="99"/>
    </row>
    <row r="2553" spans="28:58" x14ac:dyDescent="0.25">
      <c r="AB2553" s="99"/>
      <c r="AC2553" s="99"/>
      <c r="AD2553" s="99"/>
      <c r="AE2553" s="99"/>
      <c r="AF2553" s="99"/>
      <c r="AG2553" s="99"/>
      <c r="AH2553" s="99"/>
      <c r="AI2553" s="99"/>
      <c r="AJ2553" s="99"/>
      <c r="AK2553" s="99"/>
      <c r="AL2553" s="99"/>
      <c r="AM2553" s="99"/>
      <c r="AN2553" s="99"/>
      <c r="AO2553" s="99"/>
      <c r="AP2553" s="99"/>
      <c r="AQ2553" s="99"/>
      <c r="AR2553" s="99"/>
      <c r="AS2553" s="99"/>
      <c r="AT2553" s="99"/>
      <c r="AU2553" s="99"/>
      <c r="AV2553" s="99"/>
      <c r="AW2553" s="99"/>
      <c r="AX2553" s="99"/>
      <c r="AY2553" s="99"/>
      <c r="AZ2553" s="99"/>
      <c r="BA2553" s="99"/>
      <c r="BB2553" s="99"/>
      <c r="BC2553" s="99"/>
      <c r="BD2553" s="99"/>
      <c r="BE2553" s="99"/>
      <c r="BF2553" s="99"/>
    </row>
    <row r="2554" spans="28:58" x14ac:dyDescent="0.25">
      <c r="AB2554" s="99"/>
      <c r="AC2554" s="99"/>
      <c r="AD2554" s="99"/>
      <c r="AE2554" s="99"/>
      <c r="AF2554" s="99"/>
      <c r="AG2554" s="99"/>
      <c r="AH2554" s="99"/>
      <c r="AI2554" s="99"/>
      <c r="AJ2554" s="99"/>
      <c r="AK2554" s="99"/>
      <c r="AL2554" s="99"/>
      <c r="AM2554" s="99"/>
      <c r="AN2554" s="99"/>
      <c r="AO2554" s="99"/>
      <c r="AP2554" s="99"/>
      <c r="AQ2554" s="99"/>
      <c r="AR2554" s="99"/>
      <c r="AS2554" s="99"/>
      <c r="AT2554" s="99"/>
      <c r="AU2554" s="99"/>
      <c r="AV2554" s="99"/>
      <c r="AW2554" s="99"/>
      <c r="AX2554" s="99"/>
      <c r="AY2554" s="99"/>
      <c r="AZ2554" s="99"/>
      <c r="BA2554" s="99"/>
      <c r="BB2554" s="99"/>
      <c r="BC2554" s="99"/>
      <c r="BD2554" s="99"/>
      <c r="BE2554" s="99"/>
      <c r="BF2554" s="99"/>
    </row>
    <row r="2555" spans="28:58" x14ac:dyDescent="0.25">
      <c r="AB2555" s="99"/>
      <c r="AC2555" s="99"/>
      <c r="AD2555" s="99"/>
      <c r="AE2555" s="99"/>
      <c r="AF2555" s="99"/>
      <c r="AG2555" s="99"/>
      <c r="AH2555" s="99"/>
      <c r="AI2555" s="99"/>
      <c r="AJ2555" s="99"/>
      <c r="AK2555" s="99"/>
      <c r="AL2555" s="99"/>
      <c r="AM2555" s="99"/>
      <c r="AN2555" s="99"/>
      <c r="AO2555" s="99"/>
      <c r="AP2555" s="99"/>
      <c r="AQ2555" s="99"/>
      <c r="AR2555" s="99"/>
      <c r="AS2555" s="99"/>
      <c r="AT2555" s="99"/>
      <c r="AU2555" s="99"/>
      <c r="AV2555" s="99"/>
      <c r="AW2555" s="99"/>
      <c r="AX2555" s="99"/>
      <c r="AY2555" s="99"/>
      <c r="AZ2555" s="99"/>
      <c r="BA2555" s="99"/>
      <c r="BB2555" s="99"/>
      <c r="BC2555" s="99"/>
      <c r="BD2555" s="99"/>
      <c r="BE2555" s="99"/>
      <c r="BF2555" s="99"/>
    </row>
    <row r="2556" spans="28:58" x14ac:dyDescent="0.25">
      <c r="AB2556" s="99"/>
      <c r="AC2556" s="99"/>
      <c r="AD2556" s="99"/>
      <c r="AE2556" s="99"/>
      <c r="AF2556" s="99"/>
      <c r="AG2556" s="99"/>
      <c r="AH2556" s="99"/>
      <c r="AI2556" s="99"/>
      <c r="AJ2556" s="99"/>
      <c r="AK2556" s="99"/>
      <c r="AL2556" s="99"/>
      <c r="AM2556" s="99"/>
      <c r="AN2556" s="99"/>
      <c r="AO2556" s="99"/>
      <c r="AP2556" s="99"/>
      <c r="AQ2556" s="99"/>
      <c r="AR2556" s="99"/>
      <c r="AS2556" s="99"/>
      <c r="AT2556" s="99"/>
      <c r="AU2556" s="99"/>
      <c r="AV2556" s="99"/>
      <c r="AW2556" s="99"/>
      <c r="AX2556" s="99"/>
      <c r="AY2556" s="99"/>
      <c r="AZ2556" s="99"/>
      <c r="BA2556" s="99"/>
      <c r="BB2556" s="99"/>
      <c r="BC2556" s="99"/>
      <c r="BD2556" s="99"/>
      <c r="BE2556" s="99"/>
      <c r="BF2556" s="99"/>
    </row>
    <row r="2557" spans="28:58" x14ac:dyDescent="0.25">
      <c r="AB2557" s="99"/>
      <c r="AC2557" s="99"/>
      <c r="AD2557" s="99"/>
      <c r="AE2557" s="99"/>
      <c r="AF2557" s="99"/>
      <c r="AG2557" s="99"/>
      <c r="AH2557" s="99"/>
      <c r="AI2557" s="99"/>
      <c r="AJ2557" s="99"/>
      <c r="AK2557" s="99"/>
      <c r="AL2557" s="99"/>
      <c r="AM2557" s="99"/>
      <c r="AN2557" s="99"/>
      <c r="AO2557" s="99"/>
      <c r="AP2557" s="99"/>
      <c r="AQ2557" s="99"/>
      <c r="AR2557" s="99"/>
      <c r="AS2557" s="99"/>
      <c r="AT2557" s="99"/>
      <c r="AU2557" s="99"/>
      <c r="AV2557" s="99"/>
      <c r="AW2557" s="99"/>
      <c r="AX2557" s="99"/>
      <c r="AY2557" s="99"/>
      <c r="AZ2557" s="99"/>
      <c r="BA2557" s="99"/>
      <c r="BB2557" s="99"/>
      <c r="BC2557" s="99"/>
      <c r="BD2557" s="99"/>
      <c r="BE2557" s="99"/>
      <c r="BF2557" s="99"/>
    </row>
    <row r="2558" spans="28:58" x14ac:dyDescent="0.25">
      <c r="AB2558" s="99"/>
      <c r="AC2558" s="99"/>
      <c r="AD2558" s="99"/>
      <c r="AE2558" s="99"/>
      <c r="AF2558" s="99"/>
      <c r="AG2558" s="99"/>
      <c r="AH2558" s="99"/>
      <c r="AI2558" s="99"/>
      <c r="AJ2558" s="99"/>
      <c r="AK2558" s="99"/>
      <c r="AL2558" s="99"/>
      <c r="AM2558" s="99"/>
      <c r="AN2558" s="99"/>
      <c r="AO2558" s="99"/>
      <c r="AP2558" s="99"/>
      <c r="AQ2558" s="99"/>
      <c r="AR2558" s="99"/>
      <c r="AS2558" s="99"/>
      <c r="AT2558" s="99"/>
      <c r="AU2558" s="99"/>
      <c r="AV2558" s="99"/>
      <c r="AW2558" s="99"/>
      <c r="AX2558" s="99"/>
      <c r="AY2558" s="99"/>
      <c r="AZ2558" s="99"/>
      <c r="BA2558" s="99"/>
      <c r="BB2558" s="99"/>
      <c r="BC2558" s="99"/>
      <c r="BD2558" s="99"/>
      <c r="BE2558" s="99"/>
      <c r="BF2558" s="99"/>
    </row>
    <row r="2559" spans="28:58" x14ac:dyDescent="0.25">
      <c r="AB2559" s="99"/>
      <c r="AC2559" s="99"/>
      <c r="AD2559" s="99"/>
      <c r="AE2559" s="99"/>
      <c r="AF2559" s="99"/>
      <c r="AG2559" s="99"/>
      <c r="AH2559" s="99"/>
      <c r="AI2559" s="99"/>
      <c r="AJ2559" s="99"/>
      <c r="AK2559" s="99"/>
      <c r="AL2559" s="99"/>
      <c r="AM2559" s="99"/>
      <c r="AN2559" s="99"/>
      <c r="AO2559" s="99"/>
      <c r="AP2559" s="99"/>
      <c r="AQ2559" s="99"/>
      <c r="AR2559" s="99"/>
      <c r="AS2559" s="99"/>
      <c r="AT2559" s="99"/>
      <c r="AU2559" s="99"/>
      <c r="AV2559" s="99"/>
      <c r="AW2559" s="99"/>
      <c r="AX2559" s="99"/>
      <c r="AY2559" s="99"/>
      <c r="AZ2559" s="99"/>
      <c r="BA2559" s="99"/>
      <c r="BB2559" s="99"/>
      <c r="BC2559" s="99"/>
      <c r="BD2559" s="99"/>
      <c r="BE2559" s="99"/>
      <c r="BF2559" s="99"/>
    </row>
    <row r="2560" spans="28:58" x14ac:dyDescent="0.25">
      <c r="AB2560" s="99"/>
      <c r="AC2560" s="99"/>
      <c r="AD2560" s="99"/>
      <c r="AE2560" s="99"/>
      <c r="AF2560" s="99"/>
      <c r="AG2560" s="99"/>
      <c r="AH2560" s="99"/>
      <c r="AI2560" s="99"/>
      <c r="AJ2560" s="99"/>
      <c r="AK2560" s="99"/>
      <c r="AL2560" s="99"/>
      <c r="AM2560" s="99"/>
      <c r="AN2560" s="99"/>
      <c r="AO2560" s="99"/>
      <c r="AP2560" s="99"/>
      <c r="AQ2560" s="99"/>
      <c r="AR2560" s="99"/>
      <c r="AS2560" s="99"/>
      <c r="AT2560" s="99"/>
      <c r="AU2560" s="99"/>
      <c r="AV2560" s="99"/>
      <c r="AW2560" s="99"/>
      <c r="AX2560" s="99"/>
      <c r="AY2560" s="99"/>
      <c r="AZ2560" s="99"/>
      <c r="BA2560" s="99"/>
      <c r="BB2560" s="99"/>
      <c r="BC2560" s="99"/>
      <c r="BD2560" s="99"/>
      <c r="BE2560" s="99"/>
      <c r="BF2560" s="99"/>
    </row>
    <row r="2561" spans="28:58" x14ac:dyDescent="0.25">
      <c r="AB2561" s="99"/>
      <c r="AC2561" s="99"/>
      <c r="AD2561" s="99"/>
      <c r="AE2561" s="99"/>
      <c r="AF2561" s="99"/>
      <c r="AG2561" s="99"/>
      <c r="AH2561" s="99"/>
      <c r="AI2561" s="99"/>
      <c r="AJ2561" s="99"/>
      <c r="AK2561" s="99"/>
      <c r="AL2561" s="99"/>
      <c r="AM2561" s="99"/>
      <c r="AN2561" s="99"/>
      <c r="AO2561" s="99"/>
      <c r="AP2561" s="99"/>
      <c r="AQ2561" s="99"/>
      <c r="AR2561" s="99"/>
      <c r="AS2561" s="99"/>
      <c r="AT2561" s="99"/>
      <c r="AU2561" s="99"/>
      <c r="AV2561" s="99"/>
      <c r="AW2561" s="99"/>
      <c r="AX2561" s="99"/>
      <c r="AY2561" s="99"/>
      <c r="AZ2561" s="99"/>
      <c r="BA2561" s="99"/>
      <c r="BB2561" s="99"/>
      <c r="BC2561" s="99"/>
      <c r="BD2561" s="99"/>
      <c r="BE2561" s="99"/>
      <c r="BF2561" s="99"/>
    </row>
    <row r="2562" spans="28:58" x14ac:dyDescent="0.25">
      <c r="AB2562" s="99"/>
      <c r="AC2562" s="99"/>
      <c r="AD2562" s="99"/>
      <c r="AE2562" s="99"/>
      <c r="AF2562" s="99"/>
      <c r="AG2562" s="99"/>
      <c r="AH2562" s="99"/>
      <c r="AI2562" s="99"/>
      <c r="AJ2562" s="99"/>
      <c r="AK2562" s="99"/>
      <c r="AL2562" s="99"/>
      <c r="AM2562" s="99"/>
      <c r="AN2562" s="99"/>
      <c r="AO2562" s="99"/>
      <c r="AP2562" s="99"/>
      <c r="AQ2562" s="99"/>
      <c r="AR2562" s="99"/>
      <c r="AS2562" s="99"/>
      <c r="AT2562" s="99"/>
      <c r="AU2562" s="99"/>
      <c r="AV2562" s="99"/>
      <c r="AW2562" s="99"/>
      <c r="AX2562" s="99"/>
      <c r="AY2562" s="99"/>
      <c r="AZ2562" s="99"/>
      <c r="BA2562" s="99"/>
      <c r="BB2562" s="99"/>
      <c r="BC2562" s="99"/>
      <c r="BD2562" s="99"/>
      <c r="BE2562" s="99"/>
      <c r="BF2562" s="99"/>
    </row>
    <row r="2563" spans="28:58" x14ac:dyDescent="0.25">
      <c r="AB2563" s="99"/>
      <c r="AC2563" s="99"/>
      <c r="AD2563" s="99"/>
      <c r="AE2563" s="99"/>
      <c r="AF2563" s="99"/>
      <c r="AG2563" s="99"/>
      <c r="AH2563" s="99"/>
      <c r="AI2563" s="99"/>
      <c r="AJ2563" s="99"/>
      <c r="AK2563" s="99"/>
      <c r="AL2563" s="99"/>
      <c r="AM2563" s="99"/>
      <c r="AN2563" s="99"/>
      <c r="AO2563" s="99"/>
      <c r="AP2563" s="99"/>
      <c r="AQ2563" s="99"/>
      <c r="AR2563" s="99"/>
      <c r="AS2563" s="99"/>
      <c r="AT2563" s="99"/>
      <c r="AU2563" s="99"/>
      <c r="AV2563" s="99"/>
      <c r="AW2563" s="99"/>
      <c r="AX2563" s="99"/>
      <c r="AY2563" s="99"/>
      <c r="AZ2563" s="99"/>
      <c r="BA2563" s="99"/>
      <c r="BB2563" s="99"/>
      <c r="BC2563" s="99"/>
      <c r="BD2563" s="99"/>
      <c r="BE2563" s="99"/>
      <c r="BF2563" s="99"/>
    </row>
    <row r="2564" spans="28:58" x14ac:dyDescent="0.25">
      <c r="AB2564" s="99"/>
      <c r="AC2564" s="99"/>
      <c r="AD2564" s="99"/>
      <c r="AE2564" s="99"/>
      <c r="AF2564" s="99"/>
      <c r="AG2564" s="99"/>
      <c r="AH2564" s="99"/>
      <c r="AI2564" s="99"/>
      <c r="AJ2564" s="99"/>
      <c r="AK2564" s="99"/>
      <c r="AL2564" s="99"/>
      <c r="AM2564" s="99"/>
      <c r="AN2564" s="99"/>
      <c r="AO2564" s="99"/>
      <c r="AP2564" s="99"/>
      <c r="AQ2564" s="99"/>
      <c r="AR2564" s="99"/>
      <c r="AS2564" s="99"/>
      <c r="AT2564" s="99"/>
      <c r="AU2564" s="99"/>
      <c r="AV2564" s="99"/>
      <c r="AW2564" s="99"/>
      <c r="AX2564" s="99"/>
      <c r="AY2564" s="99"/>
      <c r="AZ2564" s="99"/>
      <c r="BA2564" s="99"/>
      <c r="BB2564" s="99"/>
      <c r="BC2564" s="99"/>
      <c r="BD2564" s="99"/>
      <c r="BE2564" s="99"/>
      <c r="BF2564" s="99"/>
    </row>
    <row r="2565" spans="28:58" x14ac:dyDescent="0.25">
      <c r="AB2565" s="99"/>
      <c r="AC2565" s="99"/>
      <c r="AD2565" s="99"/>
      <c r="AE2565" s="99"/>
      <c r="AF2565" s="99"/>
      <c r="AG2565" s="99"/>
      <c r="AH2565" s="99"/>
      <c r="AI2565" s="99"/>
      <c r="AJ2565" s="99"/>
      <c r="AK2565" s="99"/>
      <c r="AL2565" s="99"/>
      <c r="AM2565" s="99"/>
      <c r="AN2565" s="99"/>
      <c r="AO2565" s="99"/>
      <c r="AP2565" s="99"/>
      <c r="AQ2565" s="99"/>
      <c r="AR2565" s="99"/>
      <c r="AS2565" s="99"/>
      <c r="AT2565" s="99"/>
      <c r="AU2565" s="99"/>
      <c r="AV2565" s="99"/>
      <c r="AW2565" s="99"/>
      <c r="AX2565" s="99"/>
      <c r="AY2565" s="99"/>
      <c r="AZ2565" s="99"/>
      <c r="BA2565" s="99"/>
      <c r="BB2565" s="99"/>
      <c r="BC2565" s="99"/>
      <c r="BD2565" s="99"/>
      <c r="BE2565" s="99"/>
      <c r="BF2565" s="99"/>
    </row>
    <row r="2566" spans="28:58" x14ac:dyDescent="0.25">
      <c r="AB2566" s="99"/>
      <c r="AC2566" s="99"/>
      <c r="AD2566" s="99"/>
      <c r="AE2566" s="99"/>
      <c r="AF2566" s="99"/>
      <c r="AG2566" s="99"/>
      <c r="AH2566" s="99"/>
      <c r="AI2566" s="99"/>
      <c r="AJ2566" s="99"/>
      <c r="AK2566" s="99"/>
      <c r="AL2566" s="99"/>
      <c r="AM2566" s="99"/>
      <c r="AN2566" s="99"/>
      <c r="AO2566" s="99"/>
      <c r="AP2566" s="99"/>
      <c r="AQ2566" s="99"/>
      <c r="AR2566" s="99"/>
      <c r="AS2566" s="99"/>
      <c r="AT2566" s="99"/>
      <c r="AU2566" s="99"/>
      <c r="AV2566" s="99"/>
      <c r="AW2566" s="99"/>
      <c r="AX2566" s="99"/>
      <c r="AY2566" s="99"/>
      <c r="AZ2566" s="99"/>
      <c r="BA2566" s="99"/>
      <c r="BB2566" s="99"/>
      <c r="BC2566" s="99"/>
      <c r="BD2566" s="99"/>
      <c r="BE2566" s="99"/>
      <c r="BF2566" s="99"/>
    </row>
    <row r="2567" spans="28:58" x14ac:dyDescent="0.25">
      <c r="AB2567" s="99"/>
      <c r="AC2567" s="99"/>
      <c r="AD2567" s="99"/>
      <c r="AE2567" s="99"/>
      <c r="AF2567" s="99"/>
      <c r="AG2567" s="99"/>
      <c r="AH2567" s="99"/>
      <c r="AI2567" s="99"/>
      <c r="AJ2567" s="99"/>
      <c r="AK2567" s="99"/>
      <c r="AL2567" s="99"/>
      <c r="AM2567" s="99"/>
      <c r="AN2567" s="99"/>
      <c r="AO2567" s="99"/>
      <c r="AP2567" s="99"/>
      <c r="AQ2567" s="99"/>
      <c r="AR2567" s="99"/>
      <c r="AS2567" s="99"/>
      <c r="AT2567" s="99"/>
      <c r="AU2567" s="99"/>
      <c r="AV2567" s="99"/>
      <c r="AW2567" s="99"/>
      <c r="AX2567" s="99"/>
      <c r="AY2567" s="99"/>
      <c r="AZ2567" s="99"/>
      <c r="BA2567" s="99"/>
      <c r="BB2567" s="99"/>
      <c r="BC2567" s="99"/>
      <c r="BD2567" s="99"/>
      <c r="BE2567" s="99"/>
      <c r="BF2567" s="99"/>
    </row>
    <row r="2568" spans="28:58" x14ac:dyDescent="0.25">
      <c r="AB2568" s="99"/>
      <c r="AC2568" s="99"/>
      <c r="AD2568" s="99"/>
      <c r="AE2568" s="99"/>
      <c r="AF2568" s="99"/>
      <c r="AG2568" s="99"/>
      <c r="AH2568" s="99"/>
      <c r="AI2568" s="99"/>
      <c r="AJ2568" s="99"/>
      <c r="AK2568" s="99"/>
      <c r="AL2568" s="99"/>
      <c r="AM2568" s="99"/>
      <c r="AN2568" s="99"/>
      <c r="AO2568" s="99"/>
      <c r="AP2568" s="99"/>
      <c r="AQ2568" s="99"/>
      <c r="AR2568" s="99"/>
      <c r="AS2568" s="99"/>
      <c r="AT2568" s="99"/>
      <c r="AU2568" s="99"/>
      <c r="AV2568" s="99"/>
      <c r="AW2568" s="99"/>
      <c r="AX2568" s="99"/>
      <c r="AY2568" s="99"/>
      <c r="AZ2568" s="99"/>
      <c r="BA2568" s="99"/>
      <c r="BB2568" s="99"/>
      <c r="BC2568" s="99"/>
      <c r="BD2568" s="99"/>
      <c r="BE2568" s="99"/>
      <c r="BF2568" s="99"/>
    </row>
    <row r="2569" spans="28:58" x14ac:dyDescent="0.25">
      <c r="AB2569" s="99"/>
      <c r="AC2569" s="99"/>
      <c r="AD2569" s="99"/>
      <c r="AE2569" s="99"/>
      <c r="AF2569" s="99"/>
      <c r="AG2569" s="99"/>
      <c r="AH2569" s="99"/>
      <c r="AI2569" s="99"/>
      <c r="AJ2569" s="99"/>
      <c r="AK2569" s="99"/>
      <c r="AL2569" s="99"/>
      <c r="AM2569" s="99"/>
      <c r="AN2569" s="99"/>
      <c r="AO2569" s="99"/>
      <c r="AP2569" s="99"/>
      <c r="AQ2569" s="99"/>
      <c r="AR2569" s="99"/>
      <c r="AS2569" s="99"/>
      <c r="AT2569" s="99"/>
      <c r="AU2569" s="99"/>
      <c r="AV2569" s="99"/>
      <c r="AW2569" s="99"/>
      <c r="AX2569" s="99"/>
      <c r="AY2569" s="99"/>
      <c r="AZ2569" s="99"/>
      <c r="BA2569" s="99"/>
      <c r="BB2569" s="99"/>
      <c r="BC2569" s="99"/>
      <c r="BD2569" s="99"/>
      <c r="BE2569" s="99"/>
      <c r="BF2569" s="99"/>
    </row>
    <row r="2570" spans="28:58" x14ac:dyDescent="0.25">
      <c r="AB2570" s="99"/>
      <c r="AC2570" s="99"/>
      <c r="AD2570" s="99"/>
      <c r="AE2570" s="99"/>
      <c r="AF2570" s="99"/>
      <c r="AG2570" s="99"/>
      <c r="AH2570" s="99"/>
      <c r="AI2570" s="99"/>
      <c r="AJ2570" s="99"/>
      <c r="AK2570" s="99"/>
      <c r="AL2570" s="99"/>
      <c r="AM2570" s="99"/>
      <c r="AN2570" s="99"/>
      <c r="AO2570" s="99"/>
      <c r="AP2570" s="99"/>
      <c r="AQ2570" s="99"/>
      <c r="AR2570" s="99"/>
      <c r="AS2570" s="99"/>
      <c r="AT2570" s="99"/>
      <c r="AU2570" s="99"/>
      <c r="AV2570" s="99"/>
      <c r="AW2570" s="99"/>
      <c r="AX2570" s="99"/>
      <c r="AY2570" s="99"/>
      <c r="AZ2570" s="99"/>
      <c r="BA2570" s="99"/>
      <c r="BB2570" s="99"/>
      <c r="BC2570" s="99"/>
      <c r="BD2570" s="99"/>
      <c r="BE2570" s="99"/>
      <c r="BF2570" s="99"/>
    </row>
    <row r="2571" spans="28:58" x14ac:dyDescent="0.25">
      <c r="AB2571" s="99"/>
      <c r="AC2571" s="99"/>
      <c r="AD2571" s="99"/>
      <c r="AE2571" s="99"/>
      <c r="AF2571" s="99"/>
      <c r="AG2571" s="99"/>
      <c r="AH2571" s="99"/>
      <c r="AI2571" s="99"/>
      <c r="AJ2571" s="99"/>
      <c r="AK2571" s="99"/>
      <c r="AL2571" s="99"/>
      <c r="AM2571" s="99"/>
      <c r="AN2571" s="99"/>
      <c r="AO2571" s="99"/>
      <c r="AP2571" s="99"/>
      <c r="AQ2571" s="99"/>
      <c r="AR2571" s="99"/>
      <c r="AS2571" s="99"/>
      <c r="AT2571" s="99"/>
      <c r="AU2571" s="99"/>
      <c r="AV2571" s="99"/>
      <c r="AW2571" s="99"/>
      <c r="AX2571" s="99"/>
      <c r="AY2571" s="99"/>
      <c r="AZ2571" s="99"/>
      <c r="BA2571" s="99"/>
      <c r="BB2571" s="99"/>
      <c r="BC2571" s="99"/>
      <c r="BD2571" s="99"/>
      <c r="BE2571" s="99"/>
      <c r="BF2571" s="99"/>
    </row>
    <row r="2572" spans="28:58" x14ac:dyDescent="0.25">
      <c r="AB2572" s="99"/>
      <c r="AC2572" s="99"/>
      <c r="AD2572" s="99"/>
      <c r="AE2572" s="99"/>
      <c r="AF2572" s="99"/>
      <c r="AG2572" s="99"/>
      <c r="AH2572" s="99"/>
      <c r="AI2572" s="99"/>
      <c r="AJ2572" s="99"/>
      <c r="AK2572" s="99"/>
      <c r="AL2572" s="99"/>
      <c r="AM2572" s="99"/>
      <c r="AN2572" s="99"/>
      <c r="AO2572" s="99"/>
      <c r="AP2572" s="99"/>
      <c r="AQ2572" s="99"/>
      <c r="AR2572" s="99"/>
      <c r="AS2572" s="99"/>
      <c r="AT2572" s="99"/>
      <c r="AU2572" s="99"/>
      <c r="AV2572" s="99"/>
      <c r="AW2572" s="99"/>
      <c r="AX2572" s="99"/>
      <c r="AY2572" s="99"/>
      <c r="AZ2572" s="99"/>
      <c r="BA2572" s="99"/>
      <c r="BB2572" s="99"/>
      <c r="BC2572" s="99"/>
      <c r="BD2572" s="99"/>
      <c r="BE2572" s="99"/>
      <c r="BF2572" s="99"/>
    </row>
    <row r="2573" spans="28:58" x14ac:dyDescent="0.25">
      <c r="AB2573" s="99"/>
      <c r="AC2573" s="99"/>
      <c r="AD2573" s="99"/>
      <c r="AE2573" s="99"/>
      <c r="AF2573" s="99"/>
      <c r="AG2573" s="99"/>
      <c r="AH2573" s="99"/>
      <c r="AI2573" s="99"/>
      <c r="AJ2573" s="99"/>
      <c r="AK2573" s="99"/>
      <c r="AL2573" s="99"/>
      <c r="AM2573" s="99"/>
      <c r="AN2573" s="99"/>
      <c r="AO2573" s="99"/>
      <c r="AP2573" s="99"/>
      <c r="AQ2573" s="99"/>
      <c r="AR2573" s="99"/>
      <c r="AS2573" s="99"/>
      <c r="AT2573" s="99"/>
      <c r="AU2573" s="99"/>
      <c r="AV2573" s="99"/>
      <c r="AW2573" s="99"/>
      <c r="AX2573" s="99"/>
      <c r="AY2573" s="99"/>
      <c r="AZ2573" s="99"/>
      <c r="BA2573" s="99"/>
      <c r="BB2573" s="99"/>
      <c r="BC2573" s="99"/>
      <c r="BD2573" s="99"/>
      <c r="BE2573" s="99"/>
      <c r="BF2573" s="99"/>
    </row>
    <row r="2574" spans="28:58" x14ac:dyDescent="0.25">
      <c r="AB2574" s="99"/>
      <c r="AC2574" s="99"/>
      <c r="AD2574" s="99"/>
      <c r="AE2574" s="99"/>
      <c r="AF2574" s="99"/>
      <c r="AG2574" s="99"/>
      <c r="AH2574" s="99"/>
      <c r="AI2574" s="99"/>
      <c r="AJ2574" s="99"/>
      <c r="AK2574" s="99"/>
      <c r="AL2574" s="99"/>
      <c r="AM2574" s="99"/>
      <c r="AN2574" s="99"/>
      <c r="AO2574" s="99"/>
      <c r="AP2574" s="99"/>
      <c r="AQ2574" s="99"/>
      <c r="AR2574" s="99"/>
      <c r="AS2574" s="99"/>
      <c r="AT2574" s="99"/>
      <c r="AU2574" s="99"/>
      <c r="AV2574" s="99"/>
      <c r="AW2574" s="99"/>
      <c r="AX2574" s="99"/>
      <c r="AY2574" s="99"/>
      <c r="AZ2574" s="99"/>
      <c r="BA2574" s="99"/>
      <c r="BB2574" s="99"/>
      <c r="BC2574" s="99"/>
      <c r="BD2574" s="99"/>
      <c r="BE2574" s="99"/>
      <c r="BF2574" s="99"/>
    </row>
    <row r="2575" spans="28:58" x14ac:dyDescent="0.25">
      <c r="AB2575" s="99"/>
      <c r="AC2575" s="99"/>
      <c r="AD2575" s="99"/>
      <c r="AE2575" s="99"/>
      <c r="AF2575" s="99"/>
      <c r="AG2575" s="99"/>
      <c r="AH2575" s="99"/>
      <c r="AI2575" s="99"/>
      <c r="AJ2575" s="99"/>
      <c r="AK2575" s="99"/>
      <c r="AL2575" s="99"/>
      <c r="AM2575" s="99"/>
      <c r="AN2575" s="99"/>
      <c r="AO2575" s="99"/>
      <c r="AP2575" s="99"/>
      <c r="AQ2575" s="99"/>
      <c r="AR2575" s="99"/>
      <c r="AS2575" s="99"/>
      <c r="AT2575" s="99"/>
      <c r="AU2575" s="99"/>
      <c r="AV2575" s="99"/>
      <c r="AW2575" s="99"/>
      <c r="AX2575" s="99"/>
      <c r="AY2575" s="99"/>
      <c r="AZ2575" s="99"/>
      <c r="BA2575" s="99"/>
      <c r="BB2575" s="99"/>
      <c r="BC2575" s="99"/>
      <c r="BD2575" s="99"/>
      <c r="BE2575" s="99"/>
      <c r="BF2575" s="99"/>
    </row>
    <row r="2576" spans="28:58" x14ac:dyDescent="0.25">
      <c r="AB2576" s="99"/>
      <c r="AC2576" s="99"/>
      <c r="AD2576" s="99"/>
      <c r="AE2576" s="99"/>
      <c r="AF2576" s="99"/>
      <c r="AG2576" s="99"/>
      <c r="AH2576" s="99"/>
      <c r="AI2576" s="99"/>
      <c r="AJ2576" s="99"/>
      <c r="AK2576" s="99"/>
      <c r="AL2576" s="99"/>
      <c r="AM2576" s="99"/>
      <c r="AN2576" s="99"/>
      <c r="AO2576" s="99"/>
      <c r="AP2576" s="99"/>
      <c r="AQ2576" s="99"/>
      <c r="AR2576" s="99"/>
      <c r="AS2576" s="99"/>
      <c r="AT2576" s="99"/>
      <c r="AU2576" s="99"/>
      <c r="AV2576" s="99"/>
      <c r="AW2576" s="99"/>
      <c r="AX2576" s="99"/>
      <c r="AY2576" s="99"/>
      <c r="AZ2576" s="99"/>
      <c r="BA2576" s="99"/>
      <c r="BB2576" s="99"/>
      <c r="BC2576" s="99"/>
      <c r="BD2576" s="99"/>
      <c r="BE2576" s="99"/>
      <c r="BF2576" s="99"/>
    </row>
    <row r="2577" spans="28:58" x14ac:dyDescent="0.25">
      <c r="AB2577" s="99"/>
      <c r="AC2577" s="99"/>
      <c r="AD2577" s="99"/>
      <c r="AE2577" s="99"/>
      <c r="AF2577" s="99"/>
      <c r="AG2577" s="99"/>
      <c r="AH2577" s="99"/>
      <c r="AI2577" s="99"/>
      <c r="AJ2577" s="99"/>
      <c r="AK2577" s="99"/>
      <c r="AL2577" s="99"/>
      <c r="AM2577" s="99"/>
      <c r="AN2577" s="99"/>
      <c r="AO2577" s="99"/>
      <c r="AP2577" s="99"/>
      <c r="AQ2577" s="99"/>
      <c r="AR2577" s="99"/>
      <c r="AS2577" s="99"/>
      <c r="AT2577" s="99"/>
      <c r="AU2577" s="99"/>
      <c r="AV2577" s="99"/>
      <c r="AW2577" s="99"/>
      <c r="AX2577" s="99"/>
      <c r="AY2577" s="99"/>
      <c r="AZ2577" s="99"/>
      <c r="BA2577" s="99"/>
      <c r="BB2577" s="99"/>
      <c r="BC2577" s="99"/>
      <c r="BD2577" s="99"/>
      <c r="BE2577" s="99"/>
      <c r="BF2577" s="99"/>
    </row>
    <row r="2578" spans="28:58" x14ac:dyDescent="0.25">
      <c r="AB2578" s="99"/>
      <c r="AC2578" s="99"/>
      <c r="AD2578" s="99"/>
      <c r="AE2578" s="99"/>
      <c r="AF2578" s="99"/>
      <c r="AG2578" s="99"/>
      <c r="AH2578" s="99"/>
      <c r="AI2578" s="99"/>
      <c r="AJ2578" s="99"/>
      <c r="AK2578" s="99"/>
      <c r="AL2578" s="99"/>
      <c r="AM2578" s="99"/>
      <c r="AN2578" s="99"/>
      <c r="AO2578" s="99"/>
      <c r="AP2578" s="99"/>
      <c r="AQ2578" s="99"/>
      <c r="AR2578" s="99"/>
      <c r="AS2578" s="99"/>
      <c r="AT2578" s="99"/>
      <c r="AU2578" s="99"/>
      <c r="AV2578" s="99"/>
      <c r="AW2578" s="99"/>
      <c r="AX2578" s="99"/>
      <c r="AY2578" s="99"/>
      <c r="AZ2578" s="99"/>
      <c r="BA2578" s="99"/>
      <c r="BB2578" s="99"/>
      <c r="BC2578" s="99"/>
      <c r="BD2578" s="99"/>
      <c r="BE2578" s="99"/>
      <c r="BF2578" s="99"/>
    </row>
    <row r="2579" spans="28:58" x14ac:dyDescent="0.25">
      <c r="AB2579" s="99"/>
      <c r="AC2579" s="99"/>
      <c r="AD2579" s="99"/>
      <c r="AE2579" s="99"/>
      <c r="AF2579" s="99"/>
      <c r="AG2579" s="99"/>
      <c r="AH2579" s="99"/>
      <c r="AI2579" s="99"/>
      <c r="AJ2579" s="99"/>
      <c r="AK2579" s="99"/>
      <c r="AL2579" s="99"/>
      <c r="AM2579" s="99"/>
      <c r="AN2579" s="99"/>
      <c r="AO2579" s="99"/>
      <c r="AP2579" s="99"/>
      <c r="AQ2579" s="99"/>
      <c r="AR2579" s="99"/>
      <c r="AS2579" s="99"/>
      <c r="AT2579" s="99"/>
      <c r="AU2579" s="99"/>
      <c r="AV2579" s="99"/>
      <c r="AW2579" s="99"/>
      <c r="AX2579" s="99"/>
      <c r="AY2579" s="99"/>
      <c r="AZ2579" s="99"/>
      <c r="BA2579" s="99"/>
      <c r="BB2579" s="99"/>
      <c r="BC2579" s="99"/>
      <c r="BD2579" s="99"/>
      <c r="BE2579" s="99"/>
      <c r="BF2579" s="99"/>
    </row>
    <row r="2580" spans="28:58" x14ac:dyDescent="0.25">
      <c r="AB2580" s="99"/>
      <c r="AC2580" s="99"/>
      <c r="AD2580" s="99"/>
      <c r="AE2580" s="99"/>
      <c r="AF2580" s="99"/>
      <c r="AG2580" s="99"/>
      <c r="AH2580" s="99"/>
      <c r="AI2580" s="99"/>
      <c r="AJ2580" s="99"/>
      <c r="AK2580" s="99"/>
      <c r="AL2580" s="99"/>
      <c r="AM2580" s="99"/>
      <c r="AN2580" s="99"/>
      <c r="AO2580" s="99"/>
      <c r="AP2580" s="99"/>
      <c r="AQ2580" s="99"/>
      <c r="AR2580" s="99"/>
      <c r="AS2580" s="99"/>
      <c r="AT2580" s="99"/>
      <c r="AU2580" s="99"/>
      <c r="AV2580" s="99"/>
      <c r="AW2580" s="99"/>
      <c r="AX2580" s="99"/>
      <c r="AY2580" s="99"/>
      <c r="AZ2580" s="99"/>
      <c r="BA2580" s="99"/>
      <c r="BB2580" s="99"/>
      <c r="BC2580" s="99"/>
      <c r="BD2580" s="99"/>
      <c r="BE2580" s="99"/>
      <c r="BF2580" s="99"/>
    </row>
    <row r="2581" spans="28:58" x14ac:dyDescent="0.25">
      <c r="AB2581" s="99"/>
      <c r="AC2581" s="99"/>
      <c r="AD2581" s="99"/>
      <c r="AE2581" s="99"/>
      <c r="AF2581" s="99"/>
      <c r="AG2581" s="99"/>
      <c r="AH2581" s="99"/>
      <c r="AI2581" s="99"/>
      <c r="AJ2581" s="99"/>
      <c r="AK2581" s="99"/>
      <c r="AL2581" s="99"/>
      <c r="AM2581" s="99"/>
      <c r="AN2581" s="99"/>
      <c r="AO2581" s="99"/>
      <c r="AP2581" s="99"/>
      <c r="AQ2581" s="99"/>
      <c r="AR2581" s="99"/>
      <c r="AS2581" s="99"/>
      <c r="AT2581" s="99"/>
      <c r="AU2581" s="99"/>
      <c r="AV2581" s="99"/>
      <c r="AW2581" s="99"/>
      <c r="AX2581" s="99"/>
      <c r="AY2581" s="99"/>
      <c r="AZ2581" s="99"/>
      <c r="BA2581" s="99"/>
      <c r="BB2581" s="99"/>
      <c r="BC2581" s="99"/>
      <c r="BD2581" s="99"/>
      <c r="BE2581" s="99"/>
      <c r="BF2581" s="99"/>
    </row>
    <row r="2582" spans="28:58" x14ac:dyDescent="0.25">
      <c r="AB2582" s="99"/>
      <c r="AC2582" s="99"/>
      <c r="AD2582" s="99"/>
      <c r="AE2582" s="99"/>
      <c r="AF2582" s="99"/>
      <c r="AG2582" s="99"/>
      <c r="AH2582" s="99"/>
      <c r="AI2582" s="99"/>
      <c r="AJ2582" s="99"/>
      <c r="AK2582" s="99"/>
      <c r="AL2582" s="99"/>
      <c r="AM2582" s="99"/>
      <c r="AN2582" s="99"/>
      <c r="AO2582" s="99"/>
      <c r="AP2582" s="99"/>
      <c r="AQ2582" s="99"/>
      <c r="AR2582" s="99"/>
      <c r="AS2582" s="99"/>
      <c r="AT2582" s="99"/>
      <c r="AU2582" s="99"/>
      <c r="AV2582" s="99"/>
      <c r="AW2582" s="99"/>
      <c r="AX2582" s="99"/>
      <c r="AY2582" s="99"/>
      <c r="AZ2582" s="99"/>
      <c r="BA2582" s="99"/>
      <c r="BB2582" s="99"/>
      <c r="BC2582" s="99"/>
      <c r="BD2582" s="99"/>
      <c r="BE2582" s="99"/>
      <c r="BF2582" s="99"/>
    </row>
    <row r="2583" spans="28:58" x14ac:dyDescent="0.25">
      <c r="AB2583" s="99"/>
      <c r="AC2583" s="99"/>
      <c r="AD2583" s="99"/>
      <c r="AE2583" s="99"/>
      <c r="AF2583" s="99"/>
      <c r="AG2583" s="99"/>
      <c r="AH2583" s="99"/>
      <c r="AI2583" s="99"/>
      <c r="AJ2583" s="99"/>
      <c r="AK2583" s="99"/>
      <c r="AL2583" s="99"/>
      <c r="AM2583" s="99"/>
      <c r="AN2583" s="99"/>
      <c r="AO2583" s="99"/>
      <c r="AP2583" s="99"/>
      <c r="AQ2583" s="99"/>
      <c r="AR2583" s="99"/>
      <c r="AS2583" s="99"/>
      <c r="AT2583" s="99"/>
      <c r="AU2583" s="99"/>
      <c r="AV2583" s="99"/>
      <c r="AW2583" s="99"/>
      <c r="AX2583" s="99"/>
      <c r="AY2583" s="99"/>
      <c r="AZ2583" s="99"/>
      <c r="BA2583" s="99"/>
      <c r="BB2583" s="99"/>
      <c r="BC2583" s="99"/>
      <c r="BD2583" s="99"/>
      <c r="BE2583" s="99"/>
      <c r="BF2583" s="99"/>
    </row>
    <row r="2584" spans="28:58" x14ac:dyDescent="0.25">
      <c r="AB2584" s="99"/>
      <c r="AC2584" s="99"/>
      <c r="AD2584" s="99"/>
      <c r="AE2584" s="99"/>
      <c r="AF2584" s="99"/>
      <c r="AG2584" s="99"/>
      <c r="AH2584" s="99"/>
      <c r="AI2584" s="99"/>
      <c r="AJ2584" s="99"/>
      <c r="AK2584" s="99"/>
      <c r="AL2584" s="99"/>
      <c r="AM2584" s="99"/>
      <c r="AN2584" s="99"/>
      <c r="AO2584" s="99"/>
      <c r="AP2584" s="99"/>
      <c r="AQ2584" s="99"/>
      <c r="AR2584" s="99"/>
      <c r="AS2584" s="99"/>
      <c r="AT2584" s="99"/>
      <c r="AU2584" s="99"/>
      <c r="AV2584" s="99"/>
      <c r="AW2584" s="99"/>
      <c r="AX2584" s="99"/>
      <c r="AY2584" s="99"/>
      <c r="AZ2584" s="99"/>
      <c r="BA2584" s="99"/>
      <c r="BB2584" s="99"/>
      <c r="BC2584" s="99"/>
      <c r="BD2584" s="99"/>
      <c r="BE2584" s="99"/>
      <c r="BF2584" s="99"/>
    </row>
    <row r="2585" spans="28:58" x14ac:dyDescent="0.25">
      <c r="AB2585" s="99"/>
      <c r="AC2585" s="99"/>
      <c r="AD2585" s="99"/>
      <c r="AE2585" s="99"/>
      <c r="AF2585" s="99"/>
      <c r="AG2585" s="99"/>
      <c r="AH2585" s="99"/>
      <c r="AI2585" s="99"/>
      <c r="AJ2585" s="99"/>
      <c r="AK2585" s="99"/>
      <c r="AL2585" s="99"/>
      <c r="AM2585" s="99"/>
      <c r="AN2585" s="99"/>
      <c r="AO2585" s="99"/>
      <c r="AP2585" s="99"/>
      <c r="AQ2585" s="99"/>
      <c r="AR2585" s="99"/>
      <c r="AS2585" s="99"/>
      <c r="AT2585" s="99"/>
      <c r="AU2585" s="99"/>
      <c r="AV2585" s="99"/>
      <c r="AW2585" s="99"/>
      <c r="AX2585" s="99"/>
      <c r="AY2585" s="99"/>
      <c r="AZ2585" s="99"/>
      <c r="BA2585" s="99"/>
      <c r="BB2585" s="99"/>
      <c r="BC2585" s="99"/>
      <c r="BD2585" s="99"/>
      <c r="BE2585" s="99"/>
      <c r="BF2585" s="99"/>
    </row>
    <row r="2586" spans="28:58" x14ac:dyDescent="0.25">
      <c r="AB2586" s="99"/>
      <c r="AC2586" s="99"/>
      <c r="AD2586" s="99"/>
      <c r="AE2586" s="99"/>
      <c r="AF2586" s="99"/>
      <c r="AG2586" s="99"/>
      <c r="AH2586" s="99"/>
      <c r="AI2586" s="99"/>
      <c r="AJ2586" s="99"/>
      <c r="AK2586" s="99"/>
      <c r="AL2586" s="99"/>
      <c r="AM2586" s="99"/>
      <c r="AN2586" s="99"/>
      <c r="AO2586" s="99"/>
      <c r="AP2586" s="99"/>
      <c r="AQ2586" s="99"/>
      <c r="AR2586" s="99"/>
      <c r="AS2586" s="99"/>
      <c r="AT2586" s="99"/>
      <c r="AU2586" s="99"/>
      <c r="AV2586" s="99"/>
      <c r="AW2586" s="99"/>
      <c r="AX2586" s="99"/>
      <c r="AY2586" s="99"/>
      <c r="AZ2586" s="99"/>
      <c r="BA2586" s="99"/>
      <c r="BB2586" s="99"/>
      <c r="BC2586" s="99"/>
      <c r="BD2586" s="99"/>
      <c r="BE2586" s="99"/>
      <c r="BF2586" s="99"/>
    </row>
    <row r="2587" spans="28:58" x14ac:dyDescent="0.25">
      <c r="AB2587" s="99"/>
      <c r="AC2587" s="99"/>
      <c r="AD2587" s="99"/>
      <c r="AE2587" s="99"/>
      <c r="AF2587" s="99"/>
      <c r="AG2587" s="99"/>
      <c r="AH2587" s="99"/>
      <c r="AI2587" s="99"/>
      <c r="AJ2587" s="99"/>
      <c r="AK2587" s="99"/>
      <c r="AL2587" s="99"/>
      <c r="AM2587" s="99"/>
      <c r="AN2587" s="99"/>
      <c r="AO2587" s="99"/>
      <c r="AP2587" s="99"/>
      <c r="AQ2587" s="99"/>
      <c r="AR2587" s="99"/>
      <c r="AS2587" s="99"/>
      <c r="AT2587" s="99"/>
      <c r="AU2587" s="99"/>
      <c r="AV2587" s="99"/>
      <c r="AW2587" s="99"/>
      <c r="AX2587" s="99"/>
      <c r="AY2587" s="99"/>
      <c r="AZ2587" s="99"/>
      <c r="BA2587" s="99"/>
      <c r="BB2587" s="99"/>
      <c r="BC2587" s="99"/>
      <c r="BD2587" s="99"/>
      <c r="BE2587" s="99"/>
      <c r="BF2587" s="99"/>
    </row>
    <row r="2588" spans="28:58" x14ac:dyDescent="0.25">
      <c r="AB2588" s="99"/>
      <c r="AC2588" s="99"/>
      <c r="AD2588" s="99"/>
      <c r="AE2588" s="99"/>
      <c r="AF2588" s="99"/>
      <c r="AG2588" s="99"/>
      <c r="AH2588" s="99"/>
      <c r="AI2588" s="99"/>
      <c r="AJ2588" s="99"/>
      <c r="AK2588" s="99"/>
      <c r="AL2588" s="99"/>
      <c r="AM2588" s="99"/>
      <c r="AN2588" s="99"/>
      <c r="AO2588" s="99"/>
      <c r="AP2588" s="99"/>
      <c r="AQ2588" s="99"/>
      <c r="AR2588" s="99"/>
      <c r="AS2588" s="99"/>
      <c r="AT2588" s="99"/>
      <c r="AU2588" s="99"/>
      <c r="AV2588" s="99"/>
      <c r="AW2588" s="99"/>
      <c r="AX2588" s="99"/>
      <c r="AY2588" s="99"/>
      <c r="AZ2588" s="99"/>
      <c r="BA2588" s="99"/>
      <c r="BB2588" s="99"/>
      <c r="BC2588" s="99"/>
      <c r="BD2588" s="99"/>
      <c r="BE2588" s="99"/>
      <c r="BF2588" s="99"/>
    </row>
    <row r="2589" spans="28:58" x14ac:dyDescent="0.25">
      <c r="AB2589" s="99"/>
      <c r="AC2589" s="99"/>
      <c r="AD2589" s="99"/>
      <c r="AE2589" s="99"/>
      <c r="AF2589" s="99"/>
      <c r="AG2589" s="99"/>
      <c r="AH2589" s="99"/>
      <c r="AI2589" s="99"/>
      <c r="AJ2589" s="99"/>
      <c r="AK2589" s="99"/>
      <c r="AL2589" s="99"/>
      <c r="AM2589" s="99"/>
      <c r="AN2589" s="99"/>
      <c r="AO2589" s="99"/>
      <c r="AP2589" s="99"/>
      <c r="AQ2589" s="99"/>
      <c r="AR2589" s="99"/>
      <c r="AS2589" s="99"/>
      <c r="AT2589" s="99"/>
      <c r="AU2589" s="99"/>
      <c r="AV2589" s="99"/>
      <c r="AW2589" s="99"/>
      <c r="AX2589" s="99"/>
      <c r="AY2589" s="99"/>
      <c r="AZ2589" s="99"/>
      <c r="BA2589" s="99"/>
      <c r="BB2589" s="99"/>
      <c r="BC2589" s="99"/>
      <c r="BD2589" s="99"/>
      <c r="BE2589" s="99"/>
      <c r="BF2589" s="99"/>
    </row>
    <row r="2590" spans="28:58" x14ac:dyDescent="0.25">
      <c r="AB2590" s="99"/>
      <c r="AC2590" s="99"/>
      <c r="AD2590" s="99"/>
      <c r="AE2590" s="99"/>
      <c r="AF2590" s="99"/>
      <c r="AG2590" s="99"/>
      <c r="AH2590" s="99"/>
      <c r="AI2590" s="99"/>
      <c r="AJ2590" s="99"/>
      <c r="AK2590" s="99"/>
      <c r="AL2590" s="99"/>
      <c r="AM2590" s="99"/>
      <c r="AN2590" s="99"/>
      <c r="AO2590" s="99"/>
      <c r="AP2590" s="99"/>
      <c r="AQ2590" s="99"/>
      <c r="AR2590" s="99"/>
      <c r="AS2590" s="99"/>
      <c r="AT2590" s="99"/>
      <c r="AU2590" s="99"/>
      <c r="AV2590" s="99"/>
      <c r="AW2590" s="99"/>
      <c r="AX2590" s="99"/>
      <c r="AY2590" s="99"/>
      <c r="AZ2590" s="99"/>
      <c r="BA2590" s="99"/>
      <c r="BB2590" s="99"/>
      <c r="BC2590" s="99"/>
      <c r="BD2590" s="99"/>
      <c r="BE2590" s="99"/>
      <c r="BF2590" s="99"/>
    </row>
    <row r="2591" spans="28:58" x14ac:dyDescent="0.25">
      <c r="AB2591" s="99"/>
      <c r="AC2591" s="99"/>
      <c r="AD2591" s="99"/>
      <c r="AE2591" s="99"/>
      <c r="AF2591" s="99"/>
      <c r="AG2591" s="99"/>
      <c r="AH2591" s="99"/>
      <c r="AI2591" s="99"/>
      <c r="AJ2591" s="99"/>
      <c r="AK2591" s="99"/>
      <c r="AL2591" s="99"/>
      <c r="AM2591" s="99"/>
      <c r="AN2591" s="99"/>
      <c r="AO2591" s="99"/>
      <c r="AP2591" s="99"/>
      <c r="AQ2591" s="99"/>
      <c r="AR2591" s="99"/>
      <c r="AS2591" s="99"/>
      <c r="AT2591" s="99"/>
      <c r="AU2591" s="99"/>
      <c r="AV2591" s="99"/>
      <c r="AW2591" s="99"/>
      <c r="AX2591" s="99"/>
      <c r="AY2591" s="99"/>
      <c r="AZ2591" s="99"/>
      <c r="BA2591" s="99"/>
      <c r="BB2591" s="99"/>
      <c r="BC2591" s="99"/>
      <c r="BD2591" s="99"/>
      <c r="BE2591" s="99"/>
      <c r="BF2591" s="99"/>
    </row>
    <row r="2592" spans="28:58" x14ac:dyDescent="0.25">
      <c r="AB2592" s="99"/>
      <c r="AC2592" s="99"/>
      <c r="AD2592" s="99"/>
      <c r="AE2592" s="99"/>
      <c r="AF2592" s="99"/>
      <c r="AG2592" s="99"/>
      <c r="AH2592" s="99"/>
      <c r="AI2592" s="99"/>
      <c r="AJ2592" s="99"/>
      <c r="AK2592" s="99"/>
      <c r="AL2592" s="99"/>
      <c r="AM2592" s="99"/>
      <c r="AN2592" s="99"/>
      <c r="AO2592" s="99"/>
      <c r="AP2592" s="99"/>
      <c r="AQ2592" s="99"/>
      <c r="AR2592" s="99"/>
      <c r="AS2592" s="99"/>
      <c r="AT2592" s="99"/>
      <c r="AU2592" s="99"/>
      <c r="AV2592" s="99"/>
      <c r="AW2592" s="99"/>
      <c r="AX2592" s="99"/>
      <c r="AY2592" s="99"/>
      <c r="AZ2592" s="99"/>
      <c r="BA2592" s="99"/>
      <c r="BB2592" s="99"/>
      <c r="BC2592" s="99"/>
      <c r="BD2592" s="99"/>
      <c r="BE2592" s="99"/>
      <c r="BF2592" s="99"/>
    </row>
    <row r="2593" spans="28:58" x14ac:dyDescent="0.25">
      <c r="AB2593" s="99"/>
      <c r="AC2593" s="99"/>
      <c r="AD2593" s="99"/>
      <c r="AE2593" s="99"/>
      <c r="AF2593" s="99"/>
      <c r="AG2593" s="99"/>
      <c r="AH2593" s="99"/>
      <c r="AI2593" s="99"/>
      <c r="AJ2593" s="99"/>
      <c r="AK2593" s="99"/>
      <c r="AL2593" s="99"/>
      <c r="AM2593" s="99"/>
      <c r="AN2593" s="99"/>
      <c r="AO2593" s="99"/>
      <c r="AP2593" s="99"/>
      <c r="AQ2593" s="99"/>
      <c r="AR2593" s="99"/>
      <c r="AS2593" s="99"/>
      <c r="AT2593" s="99"/>
      <c r="AU2593" s="99"/>
      <c r="AV2593" s="99"/>
      <c r="AW2593" s="99"/>
      <c r="AX2593" s="99"/>
      <c r="AY2593" s="99"/>
      <c r="AZ2593" s="99"/>
      <c r="BA2593" s="99"/>
      <c r="BB2593" s="99"/>
      <c r="BC2593" s="99"/>
      <c r="BD2593" s="99"/>
      <c r="BE2593" s="99"/>
      <c r="BF2593" s="99"/>
    </row>
    <row r="2594" spans="28:58" x14ac:dyDescent="0.25">
      <c r="AB2594" s="99"/>
      <c r="AC2594" s="99"/>
      <c r="AD2594" s="99"/>
      <c r="AE2594" s="99"/>
      <c r="AF2594" s="99"/>
      <c r="AG2594" s="99"/>
      <c r="AH2594" s="99"/>
      <c r="AI2594" s="99"/>
      <c r="AJ2594" s="99"/>
      <c r="AK2594" s="99"/>
      <c r="AL2594" s="99"/>
      <c r="AM2594" s="99"/>
      <c r="AN2594" s="99"/>
      <c r="AO2594" s="99"/>
      <c r="AP2594" s="99"/>
      <c r="AQ2594" s="99"/>
      <c r="AR2594" s="99"/>
      <c r="AS2594" s="99"/>
      <c r="AT2594" s="99"/>
      <c r="AU2594" s="99"/>
      <c r="AV2594" s="99"/>
      <c r="AW2594" s="99"/>
      <c r="AX2594" s="99"/>
      <c r="AY2594" s="99"/>
      <c r="AZ2594" s="99"/>
      <c r="BA2594" s="99"/>
      <c r="BB2594" s="99"/>
      <c r="BC2594" s="99"/>
      <c r="BD2594" s="99"/>
      <c r="BE2594" s="99"/>
      <c r="BF2594" s="99"/>
    </row>
    <row r="2595" spans="28:58" x14ac:dyDescent="0.25">
      <c r="AB2595" s="99"/>
      <c r="AC2595" s="99"/>
      <c r="AD2595" s="99"/>
      <c r="AE2595" s="99"/>
      <c r="AF2595" s="99"/>
      <c r="AG2595" s="99"/>
      <c r="AH2595" s="99"/>
      <c r="AI2595" s="99"/>
      <c r="AJ2595" s="99"/>
      <c r="AK2595" s="99"/>
      <c r="AL2595" s="99"/>
      <c r="AM2595" s="99"/>
      <c r="AN2595" s="99"/>
      <c r="AO2595" s="99"/>
      <c r="AP2595" s="99"/>
      <c r="AQ2595" s="99"/>
      <c r="AR2595" s="99"/>
      <c r="AS2595" s="99"/>
      <c r="AT2595" s="99"/>
      <c r="AU2595" s="99"/>
      <c r="AV2595" s="99"/>
      <c r="AW2595" s="99"/>
      <c r="AX2595" s="99"/>
      <c r="AY2595" s="99"/>
      <c r="AZ2595" s="99"/>
      <c r="BA2595" s="99"/>
      <c r="BB2595" s="99"/>
      <c r="BC2595" s="99"/>
      <c r="BD2595" s="99"/>
      <c r="BE2595" s="99"/>
      <c r="BF2595" s="99"/>
    </row>
    <row r="2596" spans="28:58" x14ac:dyDescent="0.25">
      <c r="AB2596" s="99"/>
      <c r="AC2596" s="99"/>
      <c r="AD2596" s="99"/>
      <c r="AE2596" s="99"/>
      <c r="AF2596" s="99"/>
      <c r="AG2596" s="99"/>
      <c r="AH2596" s="99"/>
      <c r="AI2596" s="99"/>
      <c r="AJ2596" s="99"/>
      <c r="AK2596" s="99"/>
      <c r="AL2596" s="99"/>
      <c r="AM2596" s="99"/>
      <c r="AN2596" s="99"/>
      <c r="AO2596" s="99"/>
      <c r="AP2596" s="99"/>
      <c r="AQ2596" s="99"/>
      <c r="AR2596" s="99"/>
      <c r="AS2596" s="99"/>
      <c r="AT2596" s="99"/>
      <c r="AU2596" s="99"/>
      <c r="AV2596" s="99"/>
      <c r="AW2596" s="99"/>
      <c r="AX2596" s="99"/>
      <c r="AY2596" s="99"/>
      <c r="AZ2596" s="99"/>
      <c r="BA2596" s="99"/>
      <c r="BB2596" s="99"/>
      <c r="BC2596" s="99"/>
      <c r="BD2596" s="99"/>
      <c r="BE2596" s="99"/>
      <c r="BF2596" s="99"/>
    </row>
    <row r="2597" spans="28:58" x14ac:dyDescent="0.25">
      <c r="AB2597" s="99"/>
      <c r="AC2597" s="99"/>
      <c r="AD2597" s="99"/>
      <c r="AE2597" s="99"/>
      <c r="AF2597" s="99"/>
      <c r="AG2597" s="99"/>
      <c r="AH2597" s="99"/>
      <c r="AI2597" s="99"/>
      <c r="AJ2597" s="99"/>
      <c r="AK2597" s="99"/>
      <c r="AL2597" s="99"/>
      <c r="AM2597" s="99"/>
      <c r="AN2597" s="99"/>
      <c r="AO2597" s="99"/>
      <c r="AP2597" s="99"/>
      <c r="AQ2597" s="99"/>
      <c r="AR2597" s="99"/>
      <c r="AS2597" s="99"/>
      <c r="AT2597" s="99"/>
      <c r="AU2597" s="99"/>
      <c r="AV2597" s="99"/>
      <c r="AW2597" s="99"/>
      <c r="AX2597" s="99"/>
      <c r="AY2597" s="99"/>
      <c r="AZ2597" s="99"/>
      <c r="BA2597" s="99"/>
      <c r="BB2597" s="99"/>
      <c r="BC2597" s="99"/>
      <c r="BD2597" s="99"/>
      <c r="BE2597" s="99"/>
      <c r="BF2597" s="99"/>
    </row>
    <row r="2598" spans="28:58" x14ac:dyDescent="0.25">
      <c r="AB2598" s="99"/>
      <c r="AC2598" s="99"/>
      <c r="AD2598" s="99"/>
      <c r="AE2598" s="99"/>
      <c r="AF2598" s="99"/>
      <c r="AG2598" s="99"/>
      <c r="AH2598" s="99"/>
      <c r="AI2598" s="99"/>
      <c r="AJ2598" s="99"/>
      <c r="AK2598" s="99"/>
      <c r="AL2598" s="99"/>
      <c r="AM2598" s="99"/>
      <c r="AN2598" s="99"/>
      <c r="AO2598" s="99"/>
      <c r="AP2598" s="99"/>
      <c r="AQ2598" s="99"/>
      <c r="AR2598" s="99"/>
      <c r="AS2598" s="99"/>
      <c r="AT2598" s="99"/>
      <c r="AU2598" s="99"/>
      <c r="AV2598" s="99"/>
      <c r="AW2598" s="99"/>
      <c r="AX2598" s="99"/>
      <c r="AY2598" s="99"/>
      <c r="AZ2598" s="99"/>
      <c r="BA2598" s="99"/>
      <c r="BB2598" s="99"/>
      <c r="BC2598" s="99"/>
      <c r="BD2598" s="99"/>
      <c r="BE2598" s="99"/>
      <c r="BF2598" s="99"/>
    </row>
    <row r="2599" spans="28:58" x14ac:dyDescent="0.25">
      <c r="AB2599" s="99"/>
      <c r="AC2599" s="99"/>
      <c r="AD2599" s="99"/>
      <c r="AE2599" s="99"/>
      <c r="AF2599" s="99"/>
      <c r="AG2599" s="99"/>
      <c r="AH2599" s="99"/>
      <c r="AI2599" s="99"/>
      <c r="AJ2599" s="99"/>
      <c r="AK2599" s="99"/>
      <c r="AL2599" s="99"/>
      <c r="AM2599" s="99"/>
      <c r="AN2599" s="99"/>
      <c r="AO2599" s="99"/>
      <c r="AP2599" s="99"/>
      <c r="AQ2599" s="99"/>
      <c r="AR2599" s="99"/>
      <c r="AS2599" s="99"/>
      <c r="AT2599" s="99"/>
      <c r="AU2599" s="99"/>
      <c r="AV2599" s="99"/>
      <c r="AW2599" s="99"/>
      <c r="AX2599" s="99"/>
      <c r="AY2599" s="99"/>
      <c r="AZ2599" s="99"/>
      <c r="BA2599" s="99"/>
      <c r="BB2599" s="99"/>
      <c r="BC2599" s="99"/>
      <c r="BD2599" s="99"/>
      <c r="BE2599" s="99"/>
      <c r="BF2599" s="99"/>
    </row>
    <row r="2600" spans="28:58" x14ac:dyDescent="0.25">
      <c r="AB2600" s="99"/>
      <c r="AC2600" s="99"/>
      <c r="AD2600" s="99"/>
      <c r="AE2600" s="99"/>
      <c r="AF2600" s="99"/>
      <c r="AG2600" s="99"/>
      <c r="AH2600" s="99"/>
      <c r="AI2600" s="99"/>
      <c r="AJ2600" s="99"/>
      <c r="AK2600" s="99"/>
      <c r="AL2600" s="99"/>
      <c r="AM2600" s="99"/>
      <c r="AN2600" s="99"/>
      <c r="AO2600" s="99"/>
      <c r="AP2600" s="99"/>
      <c r="AQ2600" s="99"/>
      <c r="AR2600" s="99"/>
      <c r="AS2600" s="99"/>
      <c r="AT2600" s="99"/>
      <c r="AU2600" s="99"/>
      <c r="AV2600" s="99"/>
      <c r="AW2600" s="99"/>
      <c r="AX2600" s="99"/>
      <c r="AY2600" s="99"/>
      <c r="AZ2600" s="99"/>
      <c r="BA2600" s="99"/>
      <c r="BB2600" s="99"/>
      <c r="BC2600" s="99"/>
      <c r="BD2600" s="99"/>
      <c r="BE2600" s="99"/>
      <c r="BF2600" s="99"/>
    </row>
    <row r="2601" spans="28:58" x14ac:dyDescent="0.25">
      <c r="AB2601" s="99"/>
      <c r="AC2601" s="99"/>
      <c r="AD2601" s="99"/>
      <c r="AE2601" s="99"/>
      <c r="AF2601" s="99"/>
      <c r="AG2601" s="99"/>
      <c r="AH2601" s="99"/>
      <c r="AI2601" s="99"/>
      <c r="AJ2601" s="99"/>
      <c r="AK2601" s="99"/>
      <c r="AL2601" s="99"/>
      <c r="AM2601" s="99"/>
      <c r="AN2601" s="99"/>
      <c r="AO2601" s="99"/>
      <c r="AP2601" s="99"/>
      <c r="AQ2601" s="99"/>
      <c r="AR2601" s="99"/>
      <c r="AS2601" s="99"/>
      <c r="AT2601" s="99"/>
      <c r="AU2601" s="99"/>
      <c r="AV2601" s="99"/>
      <c r="AW2601" s="99"/>
      <c r="AX2601" s="99"/>
      <c r="AY2601" s="99"/>
      <c r="AZ2601" s="99"/>
      <c r="BA2601" s="99"/>
      <c r="BB2601" s="99"/>
      <c r="BC2601" s="99"/>
      <c r="BD2601" s="99"/>
      <c r="BE2601" s="99"/>
      <c r="BF2601" s="99"/>
    </row>
    <row r="2602" spans="28:58" x14ac:dyDescent="0.25">
      <c r="AB2602" s="99"/>
      <c r="AC2602" s="99"/>
      <c r="AD2602" s="99"/>
      <c r="AE2602" s="99"/>
      <c r="AF2602" s="99"/>
      <c r="AG2602" s="99"/>
      <c r="AH2602" s="99"/>
      <c r="AI2602" s="99"/>
      <c r="AJ2602" s="99"/>
      <c r="AK2602" s="99"/>
      <c r="AL2602" s="99"/>
      <c r="AM2602" s="99"/>
      <c r="AN2602" s="99"/>
      <c r="AO2602" s="99"/>
      <c r="AP2602" s="99"/>
      <c r="AQ2602" s="99"/>
      <c r="AR2602" s="99"/>
      <c r="AS2602" s="99"/>
      <c r="AT2602" s="99"/>
      <c r="AU2602" s="99"/>
      <c r="AV2602" s="99"/>
      <c r="AW2602" s="99"/>
      <c r="AX2602" s="99"/>
      <c r="AY2602" s="99"/>
      <c r="AZ2602" s="99"/>
      <c r="BA2602" s="99"/>
      <c r="BB2602" s="99"/>
      <c r="BC2602" s="99"/>
      <c r="BD2602" s="99"/>
      <c r="BE2602" s="99"/>
      <c r="BF2602" s="99"/>
    </row>
    <row r="2603" spans="28:58" x14ac:dyDescent="0.25">
      <c r="AB2603" s="99"/>
      <c r="AC2603" s="99"/>
      <c r="AD2603" s="99"/>
      <c r="AE2603" s="99"/>
      <c r="AF2603" s="99"/>
      <c r="AG2603" s="99"/>
      <c r="AH2603" s="99"/>
      <c r="AI2603" s="99"/>
      <c r="AJ2603" s="99"/>
      <c r="AK2603" s="99"/>
      <c r="AL2603" s="99"/>
      <c r="AM2603" s="99"/>
      <c r="AN2603" s="99"/>
      <c r="AO2603" s="99"/>
      <c r="AP2603" s="99"/>
      <c r="AQ2603" s="99"/>
      <c r="AR2603" s="99"/>
      <c r="AS2603" s="99"/>
      <c r="AT2603" s="99"/>
      <c r="AU2603" s="99"/>
      <c r="AV2603" s="99"/>
      <c r="AW2603" s="99"/>
      <c r="AX2603" s="99"/>
      <c r="AY2603" s="99"/>
      <c r="AZ2603" s="99"/>
      <c r="BA2603" s="99"/>
      <c r="BB2603" s="99"/>
      <c r="BC2603" s="99"/>
      <c r="BD2603" s="99"/>
      <c r="BE2603" s="99"/>
      <c r="BF2603" s="99"/>
    </row>
    <row r="2604" spans="28:58" x14ac:dyDescent="0.25">
      <c r="AB2604" s="99"/>
      <c r="AC2604" s="99"/>
      <c r="AD2604" s="99"/>
      <c r="AE2604" s="99"/>
      <c r="AF2604" s="99"/>
      <c r="AG2604" s="99"/>
      <c r="AH2604" s="99"/>
      <c r="AI2604" s="99"/>
      <c r="AJ2604" s="99"/>
      <c r="AK2604" s="99"/>
      <c r="AL2604" s="99"/>
      <c r="AM2604" s="99"/>
      <c r="AN2604" s="99"/>
      <c r="AO2604" s="99"/>
      <c r="AP2604" s="99"/>
      <c r="AQ2604" s="99"/>
      <c r="AR2604" s="99"/>
      <c r="AS2604" s="99"/>
      <c r="AT2604" s="99"/>
      <c r="AU2604" s="99"/>
      <c r="AV2604" s="99"/>
      <c r="AW2604" s="99"/>
      <c r="AX2604" s="99"/>
      <c r="AY2604" s="99"/>
      <c r="AZ2604" s="99"/>
      <c r="BA2604" s="99"/>
      <c r="BB2604" s="99"/>
      <c r="BC2604" s="99"/>
      <c r="BD2604" s="99"/>
      <c r="BE2604" s="99"/>
      <c r="BF2604" s="99"/>
    </row>
    <row r="2605" spans="28:58" x14ac:dyDescent="0.25">
      <c r="AB2605" s="99"/>
      <c r="AC2605" s="99"/>
      <c r="AD2605" s="99"/>
      <c r="AE2605" s="99"/>
      <c r="AF2605" s="99"/>
      <c r="AG2605" s="99"/>
      <c r="AH2605" s="99"/>
      <c r="AI2605" s="99"/>
      <c r="AJ2605" s="99"/>
      <c r="AK2605" s="99"/>
      <c r="AL2605" s="99"/>
      <c r="AM2605" s="99"/>
      <c r="AN2605" s="99"/>
      <c r="AO2605" s="99"/>
      <c r="AP2605" s="99"/>
      <c r="AQ2605" s="99"/>
      <c r="AR2605" s="99"/>
      <c r="AS2605" s="99"/>
      <c r="AT2605" s="99"/>
      <c r="AU2605" s="99"/>
      <c r="AV2605" s="99"/>
      <c r="AW2605" s="99"/>
      <c r="AX2605" s="99"/>
      <c r="AY2605" s="99"/>
      <c r="AZ2605" s="99"/>
      <c r="BA2605" s="99"/>
      <c r="BB2605" s="99"/>
      <c r="BC2605" s="99"/>
      <c r="BD2605" s="99"/>
      <c r="BE2605" s="99"/>
      <c r="BF2605" s="99"/>
    </row>
    <row r="2606" spans="28:58" x14ac:dyDescent="0.25">
      <c r="AB2606" s="99"/>
      <c r="AC2606" s="99"/>
      <c r="AD2606" s="99"/>
      <c r="AE2606" s="99"/>
      <c r="AF2606" s="99"/>
      <c r="AG2606" s="99"/>
      <c r="AH2606" s="99"/>
      <c r="AI2606" s="99"/>
      <c r="AJ2606" s="99"/>
      <c r="AK2606" s="99"/>
      <c r="AL2606" s="99"/>
      <c r="AM2606" s="99"/>
      <c r="AN2606" s="99"/>
      <c r="AO2606" s="99"/>
      <c r="AP2606" s="99"/>
      <c r="AQ2606" s="99"/>
      <c r="AR2606" s="99"/>
      <c r="AS2606" s="99"/>
      <c r="AT2606" s="99"/>
      <c r="AU2606" s="99"/>
      <c r="AV2606" s="99"/>
      <c r="AW2606" s="99"/>
      <c r="AX2606" s="99"/>
      <c r="AY2606" s="99"/>
      <c r="AZ2606" s="99"/>
      <c r="BA2606" s="99"/>
      <c r="BB2606" s="99"/>
      <c r="BC2606" s="99"/>
      <c r="BD2606" s="99"/>
      <c r="BE2606" s="99"/>
      <c r="BF2606" s="99"/>
    </row>
    <row r="2607" spans="28:58" x14ac:dyDescent="0.25">
      <c r="AB2607" s="99"/>
      <c r="AC2607" s="99"/>
      <c r="AD2607" s="99"/>
      <c r="AE2607" s="99"/>
      <c r="AF2607" s="99"/>
      <c r="AG2607" s="99"/>
      <c r="AH2607" s="99"/>
      <c r="AI2607" s="99"/>
      <c r="AJ2607" s="99"/>
      <c r="AK2607" s="99"/>
      <c r="AL2607" s="99"/>
      <c r="AM2607" s="99"/>
      <c r="AN2607" s="99"/>
      <c r="AO2607" s="99"/>
      <c r="AP2607" s="99"/>
      <c r="AQ2607" s="99"/>
      <c r="AR2607" s="99"/>
      <c r="AS2607" s="99"/>
      <c r="AT2607" s="99"/>
      <c r="AU2607" s="99"/>
      <c r="AV2607" s="99"/>
      <c r="AW2607" s="99"/>
      <c r="AX2607" s="99"/>
      <c r="AY2607" s="99"/>
      <c r="AZ2607" s="99"/>
      <c r="BA2607" s="99"/>
      <c r="BB2607" s="99"/>
      <c r="BC2607" s="99"/>
      <c r="BD2607" s="99"/>
      <c r="BE2607" s="99"/>
      <c r="BF2607" s="99"/>
    </row>
    <row r="2608" spans="28:58" x14ac:dyDescent="0.25">
      <c r="AB2608" s="99"/>
      <c r="AC2608" s="99"/>
      <c r="AD2608" s="99"/>
      <c r="AE2608" s="99"/>
      <c r="AF2608" s="99"/>
      <c r="AG2608" s="99"/>
      <c r="AH2608" s="99"/>
      <c r="AI2608" s="99"/>
      <c r="AJ2608" s="99"/>
      <c r="AK2608" s="99"/>
      <c r="AL2608" s="99"/>
      <c r="AM2608" s="99"/>
      <c r="AN2608" s="99"/>
      <c r="AO2608" s="99"/>
      <c r="AP2608" s="99"/>
      <c r="AQ2608" s="99"/>
      <c r="AR2608" s="99"/>
      <c r="AS2608" s="99"/>
      <c r="AT2608" s="99"/>
      <c r="AU2608" s="99"/>
      <c r="AV2608" s="99"/>
      <c r="AW2608" s="99"/>
      <c r="AX2608" s="99"/>
      <c r="AY2608" s="99"/>
      <c r="AZ2608" s="99"/>
      <c r="BA2608" s="99"/>
      <c r="BB2608" s="99"/>
      <c r="BC2608" s="99"/>
      <c r="BD2608" s="99"/>
      <c r="BE2608" s="99"/>
      <c r="BF2608" s="99"/>
    </row>
    <row r="2609" spans="28:58" x14ac:dyDescent="0.25">
      <c r="AB2609" s="99"/>
      <c r="AC2609" s="99"/>
      <c r="AD2609" s="99"/>
      <c r="AE2609" s="99"/>
      <c r="AF2609" s="99"/>
      <c r="AG2609" s="99"/>
      <c r="AH2609" s="99"/>
      <c r="AI2609" s="99"/>
      <c r="AJ2609" s="99"/>
      <c r="AK2609" s="99"/>
      <c r="AL2609" s="99"/>
      <c r="AM2609" s="99"/>
      <c r="AN2609" s="99"/>
      <c r="AO2609" s="99"/>
      <c r="AP2609" s="99"/>
      <c r="AQ2609" s="99"/>
      <c r="AR2609" s="99"/>
      <c r="AS2609" s="99"/>
      <c r="AT2609" s="99"/>
      <c r="AU2609" s="99"/>
      <c r="AV2609" s="99"/>
      <c r="AW2609" s="99"/>
      <c r="AX2609" s="99"/>
      <c r="AY2609" s="99"/>
      <c r="AZ2609" s="99"/>
      <c r="BA2609" s="99"/>
      <c r="BB2609" s="99"/>
      <c r="BC2609" s="99"/>
      <c r="BD2609" s="99"/>
      <c r="BE2609" s="99"/>
      <c r="BF2609" s="99"/>
    </row>
    <row r="2610" spans="28:58" x14ac:dyDescent="0.25">
      <c r="AB2610" s="99"/>
      <c r="AC2610" s="99"/>
      <c r="AD2610" s="99"/>
      <c r="AE2610" s="99"/>
      <c r="AF2610" s="99"/>
      <c r="AG2610" s="99"/>
      <c r="AH2610" s="99"/>
      <c r="AI2610" s="99"/>
      <c r="AJ2610" s="99"/>
      <c r="AK2610" s="99"/>
      <c r="AL2610" s="99"/>
      <c r="AM2610" s="99"/>
      <c r="AN2610" s="99"/>
      <c r="AO2610" s="99"/>
      <c r="AP2610" s="99"/>
      <c r="AQ2610" s="99"/>
      <c r="AR2610" s="99"/>
      <c r="AS2610" s="99"/>
      <c r="AT2610" s="99"/>
      <c r="AU2610" s="99"/>
      <c r="AV2610" s="99"/>
      <c r="AW2610" s="99"/>
      <c r="AX2610" s="99"/>
      <c r="AY2610" s="99"/>
      <c r="AZ2610" s="99"/>
      <c r="BA2610" s="99"/>
      <c r="BB2610" s="99"/>
      <c r="BC2610" s="99"/>
      <c r="BD2610" s="99"/>
      <c r="BE2610" s="99"/>
      <c r="BF2610" s="99"/>
    </row>
    <row r="2611" spans="28:58" x14ac:dyDescent="0.25">
      <c r="AB2611" s="99"/>
      <c r="AC2611" s="99"/>
      <c r="AD2611" s="99"/>
      <c r="AE2611" s="99"/>
      <c r="AF2611" s="99"/>
      <c r="AG2611" s="99"/>
      <c r="AH2611" s="99"/>
      <c r="AI2611" s="99"/>
      <c r="AJ2611" s="99"/>
      <c r="AK2611" s="99"/>
      <c r="AL2611" s="99"/>
      <c r="AM2611" s="99"/>
      <c r="AN2611" s="99"/>
      <c r="AO2611" s="99"/>
      <c r="AP2611" s="99"/>
      <c r="AQ2611" s="99"/>
      <c r="AR2611" s="99"/>
      <c r="AS2611" s="99"/>
      <c r="AT2611" s="99"/>
      <c r="AU2611" s="99"/>
      <c r="AV2611" s="99"/>
      <c r="AW2611" s="99"/>
      <c r="AX2611" s="99"/>
      <c r="AY2611" s="99"/>
      <c r="AZ2611" s="99"/>
      <c r="BA2611" s="99"/>
      <c r="BB2611" s="99"/>
      <c r="BC2611" s="99"/>
      <c r="BD2611" s="99"/>
      <c r="BE2611" s="99"/>
      <c r="BF2611" s="99"/>
    </row>
    <row r="2612" spans="28:58" x14ac:dyDescent="0.25">
      <c r="AB2612" s="99"/>
      <c r="AC2612" s="99"/>
      <c r="AD2612" s="99"/>
      <c r="AE2612" s="99"/>
      <c r="AF2612" s="99"/>
      <c r="AG2612" s="99"/>
      <c r="AH2612" s="99"/>
      <c r="AI2612" s="99"/>
      <c r="AJ2612" s="99"/>
      <c r="AK2612" s="99"/>
      <c r="AL2612" s="99"/>
      <c r="AM2612" s="99"/>
      <c r="AN2612" s="99"/>
      <c r="AO2612" s="99"/>
      <c r="AP2612" s="99"/>
      <c r="AQ2612" s="99"/>
      <c r="AR2612" s="99"/>
      <c r="AS2612" s="99"/>
      <c r="AT2612" s="99"/>
      <c r="AU2612" s="99"/>
      <c r="AV2612" s="99"/>
      <c r="AW2612" s="99"/>
      <c r="AX2612" s="99"/>
      <c r="AY2612" s="99"/>
      <c r="AZ2612" s="99"/>
      <c r="BA2612" s="99"/>
      <c r="BB2612" s="99"/>
      <c r="BC2612" s="99"/>
      <c r="BD2612" s="99"/>
      <c r="BE2612" s="99"/>
      <c r="BF2612" s="99"/>
    </row>
    <row r="2613" spans="28:58" x14ac:dyDescent="0.25">
      <c r="AB2613" s="99"/>
      <c r="AC2613" s="99"/>
      <c r="AD2613" s="99"/>
      <c r="AE2613" s="99"/>
      <c r="AF2613" s="99"/>
      <c r="AG2613" s="99"/>
      <c r="AH2613" s="99"/>
      <c r="AI2613" s="99"/>
      <c r="AJ2613" s="99"/>
      <c r="AK2613" s="99"/>
      <c r="AL2613" s="99"/>
      <c r="AM2613" s="99"/>
      <c r="AN2613" s="99"/>
      <c r="AO2613" s="99"/>
      <c r="AP2613" s="99"/>
      <c r="AQ2613" s="99"/>
      <c r="AR2613" s="99"/>
      <c r="AS2613" s="99"/>
      <c r="AT2613" s="99"/>
      <c r="AU2613" s="99"/>
      <c r="AV2613" s="99"/>
      <c r="AW2613" s="99"/>
      <c r="AX2613" s="99"/>
      <c r="AY2613" s="99"/>
      <c r="AZ2613" s="99"/>
      <c r="BA2613" s="99"/>
      <c r="BB2613" s="99"/>
      <c r="BC2613" s="99"/>
      <c r="BD2613" s="99"/>
      <c r="BE2613" s="99"/>
      <c r="BF2613" s="99"/>
    </row>
    <row r="2614" spans="28:58" x14ac:dyDescent="0.25">
      <c r="AB2614" s="99"/>
      <c r="AC2614" s="99"/>
      <c r="AD2614" s="99"/>
      <c r="AE2614" s="99"/>
      <c r="AF2614" s="99"/>
      <c r="AG2614" s="99"/>
      <c r="AH2614" s="99"/>
      <c r="AI2614" s="99"/>
      <c r="AJ2614" s="99"/>
      <c r="AK2614" s="99"/>
      <c r="AL2614" s="99"/>
      <c r="AM2614" s="99"/>
      <c r="AN2614" s="99"/>
      <c r="AO2614" s="99"/>
      <c r="AP2614" s="99"/>
      <c r="AQ2614" s="99"/>
      <c r="AR2614" s="99"/>
      <c r="AS2614" s="99"/>
      <c r="AT2614" s="99"/>
      <c r="AU2614" s="99"/>
      <c r="AV2614" s="99"/>
      <c r="AW2614" s="99"/>
      <c r="AX2614" s="99"/>
      <c r="AY2614" s="99"/>
      <c r="AZ2614" s="99"/>
      <c r="BA2614" s="99"/>
      <c r="BB2614" s="99"/>
      <c r="BC2614" s="99"/>
      <c r="BD2614" s="99"/>
      <c r="BE2614" s="99"/>
      <c r="BF2614" s="99"/>
    </row>
    <row r="2615" spans="28:58" x14ac:dyDescent="0.25">
      <c r="AB2615" s="99"/>
      <c r="AC2615" s="99"/>
      <c r="AD2615" s="99"/>
      <c r="AE2615" s="99"/>
      <c r="AF2615" s="99"/>
      <c r="AG2615" s="99"/>
      <c r="AH2615" s="99"/>
      <c r="AI2615" s="99"/>
      <c r="AJ2615" s="99"/>
      <c r="AK2615" s="99"/>
      <c r="AL2615" s="99"/>
      <c r="AM2615" s="99"/>
      <c r="AN2615" s="99"/>
      <c r="AO2615" s="99"/>
      <c r="AP2615" s="99"/>
      <c r="AQ2615" s="99"/>
      <c r="AR2615" s="99"/>
      <c r="AS2615" s="99"/>
      <c r="AT2615" s="99"/>
      <c r="AU2615" s="99"/>
      <c r="AV2615" s="99"/>
      <c r="AW2615" s="99"/>
      <c r="AX2615" s="99"/>
      <c r="AY2615" s="99"/>
      <c r="AZ2615" s="99"/>
      <c r="BA2615" s="99"/>
      <c r="BB2615" s="99"/>
      <c r="BC2615" s="99"/>
      <c r="BD2615" s="99"/>
      <c r="BE2615" s="99"/>
      <c r="BF2615" s="99"/>
    </row>
    <row r="2616" spans="28:58" x14ac:dyDescent="0.25">
      <c r="AB2616" s="99"/>
      <c r="AC2616" s="99"/>
      <c r="AD2616" s="99"/>
      <c r="AE2616" s="99"/>
      <c r="AF2616" s="99"/>
      <c r="AG2616" s="99"/>
      <c r="AH2616" s="99"/>
      <c r="AI2616" s="99"/>
      <c r="AJ2616" s="99"/>
      <c r="AK2616" s="99"/>
      <c r="AL2616" s="99"/>
      <c r="AM2616" s="99"/>
      <c r="AN2616" s="99"/>
      <c r="AO2616" s="99"/>
      <c r="AP2616" s="99"/>
      <c r="AQ2616" s="99"/>
      <c r="AR2616" s="99"/>
      <c r="AS2616" s="99"/>
      <c r="AT2616" s="99"/>
      <c r="AU2616" s="99"/>
      <c r="AV2616" s="99"/>
      <c r="AW2616" s="99"/>
      <c r="AX2616" s="99"/>
      <c r="AY2616" s="99"/>
      <c r="AZ2616" s="99"/>
      <c r="BA2616" s="99"/>
      <c r="BB2616" s="99"/>
      <c r="BC2616" s="99"/>
      <c r="BD2616" s="99"/>
      <c r="BE2616" s="99"/>
      <c r="BF2616" s="99"/>
    </row>
    <row r="2617" spans="28:58" x14ac:dyDescent="0.25">
      <c r="AB2617" s="99"/>
      <c r="AC2617" s="99"/>
      <c r="AD2617" s="99"/>
      <c r="AE2617" s="99"/>
      <c r="AF2617" s="99"/>
      <c r="AG2617" s="99"/>
      <c r="AH2617" s="99"/>
      <c r="AI2617" s="99"/>
      <c r="AJ2617" s="99"/>
      <c r="AK2617" s="99"/>
      <c r="AL2617" s="99"/>
      <c r="AM2617" s="99"/>
      <c r="AN2617" s="99"/>
      <c r="AO2617" s="99"/>
      <c r="AP2617" s="99"/>
      <c r="AQ2617" s="99"/>
      <c r="AR2617" s="99"/>
      <c r="AS2617" s="99"/>
      <c r="AT2617" s="99"/>
      <c r="AU2617" s="99"/>
      <c r="AV2617" s="99"/>
      <c r="AW2617" s="99"/>
      <c r="AX2617" s="99"/>
      <c r="AY2617" s="99"/>
      <c r="AZ2617" s="99"/>
      <c r="BA2617" s="99"/>
      <c r="BB2617" s="99"/>
      <c r="BC2617" s="99"/>
      <c r="BD2617" s="99"/>
      <c r="BE2617" s="99"/>
      <c r="BF2617" s="99"/>
    </row>
    <row r="2618" spans="28:58" x14ac:dyDescent="0.25">
      <c r="AB2618" s="99"/>
      <c r="AC2618" s="99"/>
      <c r="AD2618" s="99"/>
      <c r="AE2618" s="99"/>
      <c r="AF2618" s="99"/>
      <c r="AG2618" s="99"/>
      <c r="AH2618" s="99"/>
      <c r="AI2618" s="99"/>
      <c r="AJ2618" s="99"/>
      <c r="AK2618" s="99"/>
      <c r="AL2618" s="99"/>
      <c r="AM2618" s="99"/>
      <c r="AN2618" s="99"/>
      <c r="AO2618" s="99"/>
      <c r="AP2618" s="99"/>
      <c r="AQ2618" s="99"/>
      <c r="AR2618" s="99"/>
      <c r="AS2618" s="99"/>
      <c r="AT2618" s="99"/>
      <c r="AU2618" s="99"/>
      <c r="AV2618" s="99"/>
      <c r="AW2618" s="99"/>
      <c r="AX2618" s="99"/>
      <c r="AY2618" s="99"/>
      <c r="AZ2618" s="99"/>
      <c r="BA2618" s="99"/>
      <c r="BB2618" s="99"/>
      <c r="BC2618" s="99"/>
      <c r="BD2618" s="99"/>
      <c r="BE2618" s="99"/>
      <c r="BF2618" s="99"/>
    </row>
    <row r="2619" spans="28:58" x14ac:dyDescent="0.25">
      <c r="AB2619" s="99"/>
      <c r="AC2619" s="99"/>
      <c r="AD2619" s="99"/>
      <c r="AE2619" s="99"/>
      <c r="AF2619" s="99"/>
      <c r="AG2619" s="99"/>
      <c r="AH2619" s="99"/>
      <c r="AI2619" s="99"/>
      <c r="AJ2619" s="99"/>
      <c r="AK2619" s="99"/>
      <c r="AL2619" s="99"/>
      <c r="AM2619" s="99"/>
      <c r="AN2619" s="99"/>
      <c r="AO2619" s="99"/>
      <c r="AP2619" s="99"/>
      <c r="AQ2619" s="99"/>
      <c r="AR2619" s="99"/>
      <c r="AS2619" s="99"/>
      <c r="AT2619" s="99"/>
      <c r="AU2619" s="99"/>
      <c r="AV2619" s="99"/>
      <c r="AW2619" s="99"/>
      <c r="AX2619" s="99"/>
      <c r="AY2619" s="99"/>
      <c r="AZ2619" s="99"/>
      <c r="BA2619" s="99"/>
      <c r="BB2619" s="99"/>
      <c r="BC2619" s="99"/>
      <c r="BD2619" s="99"/>
      <c r="BE2619" s="99"/>
      <c r="BF2619" s="99"/>
    </row>
    <row r="2620" spans="28:58" x14ac:dyDescent="0.25">
      <c r="AB2620" s="99"/>
      <c r="AC2620" s="99"/>
      <c r="AD2620" s="99"/>
      <c r="AE2620" s="99"/>
      <c r="AF2620" s="99"/>
      <c r="AG2620" s="99"/>
      <c r="AH2620" s="99"/>
      <c r="AI2620" s="99"/>
      <c r="AJ2620" s="99"/>
      <c r="AK2620" s="99"/>
      <c r="AL2620" s="99"/>
      <c r="AM2620" s="99"/>
      <c r="AN2620" s="99"/>
      <c r="AO2620" s="99"/>
      <c r="AP2620" s="99"/>
      <c r="AQ2620" s="99"/>
      <c r="AR2620" s="99"/>
      <c r="AS2620" s="99"/>
      <c r="AT2620" s="99"/>
      <c r="AU2620" s="99"/>
      <c r="AV2620" s="99"/>
      <c r="AW2620" s="99"/>
      <c r="AX2620" s="99"/>
      <c r="AY2620" s="99"/>
      <c r="AZ2620" s="99"/>
      <c r="BA2620" s="99"/>
      <c r="BB2620" s="99"/>
      <c r="BC2620" s="99"/>
      <c r="BD2620" s="99"/>
      <c r="BE2620" s="99"/>
      <c r="BF2620" s="99"/>
    </row>
    <row r="2621" spans="28:58" x14ac:dyDescent="0.25">
      <c r="AB2621" s="99"/>
      <c r="AC2621" s="99"/>
      <c r="AD2621" s="99"/>
      <c r="AE2621" s="99"/>
      <c r="AF2621" s="99"/>
      <c r="AG2621" s="99"/>
      <c r="AH2621" s="99"/>
      <c r="AI2621" s="99"/>
      <c r="AJ2621" s="99"/>
      <c r="AK2621" s="99"/>
      <c r="AL2621" s="99"/>
      <c r="AM2621" s="99"/>
      <c r="AN2621" s="99"/>
      <c r="AO2621" s="99"/>
      <c r="AP2621" s="99"/>
      <c r="AQ2621" s="99"/>
      <c r="AR2621" s="99"/>
      <c r="AS2621" s="99"/>
      <c r="AT2621" s="99"/>
      <c r="AU2621" s="99"/>
      <c r="AV2621" s="99"/>
      <c r="AW2621" s="99"/>
      <c r="AX2621" s="99"/>
      <c r="AY2621" s="99"/>
      <c r="AZ2621" s="99"/>
      <c r="BA2621" s="99"/>
      <c r="BB2621" s="99"/>
      <c r="BC2621" s="99"/>
      <c r="BD2621" s="99"/>
      <c r="BE2621" s="99"/>
      <c r="BF2621" s="99"/>
    </row>
    <row r="2622" spans="28:58" x14ac:dyDescent="0.25">
      <c r="AB2622" s="99"/>
      <c r="AC2622" s="99"/>
      <c r="AD2622" s="99"/>
      <c r="AE2622" s="99"/>
      <c r="AF2622" s="99"/>
      <c r="AG2622" s="99"/>
      <c r="AH2622" s="99"/>
      <c r="AI2622" s="99"/>
      <c r="AJ2622" s="99"/>
      <c r="AK2622" s="99"/>
      <c r="AL2622" s="99"/>
      <c r="AM2622" s="99"/>
      <c r="AN2622" s="99"/>
      <c r="AO2622" s="99"/>
      <c r="AP2622" s="99"/>
      <c r="AQ2622" s="99"/>
      <c r="AR2622" s="99"/>
      <c r="AS2622" s="99"/>
      <c r="AT2622" s="99"/>
      <c r="AU2622" s="99"/>
      <c r="AV2622" s="99"/>
      <c r="AW2622" s="99"/>
      <c r="AX2622" s="99"/>
      <c r="AY2622" s="99"/>
      <c r="AZ2622" s="99"/>
      <c r="BA2622" s="99"/>
      <c r="BB2622" s="99"/>
      <c r="BC2622" s="99"/>
      <c r="BD2622" s="99"/>
      <c r="BE2622" s="99"/>
      <c r="BF2622" s="99"/>
    </row>
    <row r="2623" spans="28:58" x14ac:dyDescent="0.25">
      <c r="AB2623" s="99"/>
      <c r="AC2623" s="99"/>
      <c r="AD2623" s="99"/>
      <c r="AE2623" s="99"/>
      <c r="AF2623" s="99"/>
      <c r="AG2623" s="99"/>
      <c r="AH2623" s="99"/>
      <c r="AI2623" s="99"/>
      <c r="AJ2623" s="99"/>
      <c r="AK2623" s="99"/>
      <c r="AL2623" s="99"/>
      <c r="AM2623" s="99"/>
      <c r="AN2623" s="99"/>
      <c r="AO2623" s="99"/>
      <c r="AP2623" s="99"/>
      <c r="AQ2623" s="99"/>
      <c r="AR2623" s="99"/>
      <c r="AS2623" s="99"/>
      <c r="AT2623" s="99"/>
      <c r="AU2623" s="99"/>
      <c r="AV2623" s="99"/>
      <c r="AW2623" s="99"/>
      <c r="AX2623" s="99"/>
      <c r="AY2623" s="99"/>
      <c r="AZ2623" s="99"/>
      <c r="BA2623" s="99"/>
      <c r="BB2623" s="99"/>
      <c r="BC2623" s="99"/>
      <c r="BD2623" s="99"/>
      <c r="BE2623" s="99"/>
      <c r="BF2623" s="99"/>
    </row>
    <row r="2624" spans="28:58" x14ac:dyDescent="0.25">
      <c r="AB2624" s="99"/>
      <c r="AC2624" s="99"/>
      <c r="AD2624" s="99"/>
      <c r="AE2624" s="99"/>
      <c r="AF2624" s="99"/>
      <c r="AG2624" s="99"/>
      <c r="AH2624" s="99"/>
      <c r="AI2624" s="99"/>
      <c r="AJ2624" s="99"/>
      <c r="AK2624" s="99"/>
      <c r="AL2624" s="99"/>
      <c r="AM2624" s="99"/>
      <c r="AN2624" s="99"/>
      <c r="AO2624" s="99"/>
      <c r="AP2624" s="99"/>
      <c r="AQ2624" s="99"/>
      <c r="AR2624" s="99"/>
      <c r="AS2624" s="99"/>
      <c r="AT2624" s="99"/>
      <c r="AU2624" s="99"/>
      <c r="AV2624" s="99"/>
      <c r="AW2624" s="99"/>
      <c r="AX2624" s="99"/>
      <c r="AY2624" s="99"/>
      <c r="AZ2624" s="99"/>
      <c r="BA2624" s="99"/>
      <c r="BB2624" s="99"/>
      <c r="BC2624" s="99"/>
      <c r="BD2624" s="99"/>
      <c r="BE2624" s="99"/>
      <c r="BF2624" s="99"/>
    </row>
    <row r="2625" spans="28:58" x14ac:dyDescent="0.25">
      <c r="AB2625" s="99"/>
      <c r="AC2625" s="99"/>
      <c r="AD2625" s="99"/>
      <c r="AE2625" s="99"/>
      <c r="AF2625" s="99"/>
      <c r="AG2625" s="99"/>
      <c r="AH2625" s="99"/>
      <c r="AI2625" s="99"/>
      <c r="AJ2625" s="99"/>
      <c r="AK2625" s="99"/>
      <c r="AL2625" s="99"/>
      <c r="AM2625" s="99"/>
      <c r="AN2625" s="99"/>
      <c r="AO2625" s="99"/>
      <c r="AP2625" s="99"/>
      <c r="AQ2625" s="99"/>
      <c r="AR2625" s="99"/>
      <c r="AS2625" s="99"/>
      <c r="AT2625" s="99"/>
      <c r="AU2625" s="99"/>
      <c r="AV2625" s="99"/>
      <c r="AW2625" s="99"/>
      <c r="AX2625" s="99"/>
      <c r="AY2625" s="99"/>
      <c r="AZ2625" s="99"/>
      <c r="BA2625" s="99"/>
      <c r="BB2625" s="99"/>
      <c r="BC2625" s="99"/>
      <c r="BD2625" s="99"/>
      <c r="BE2625" s="99"/>
      <c r="BF2625" s="99"/>
    </row>
    <row r="2626" spans="28:58" x14ac:dyDescent="0.25">
      <c r="AB2626" s="99"/>
      <c r="AC2626" s="99"/>
      <c r="AD2626" s="99"/>
      <c r="AE2626" s="99"/>
      <c r="AF2626" s="99"/>
      <c r="AG2626" s="99"/>
      <c r="AH2626" s="99"/>
      <c r="AI2626" s="99"/>
      <c r="AJ2626" s="99"/>
      <c r="AK2626" s="99"/>
      <c r="AL2626" s="99"/>
      <c r="AM2626" s="99"/>
      <c r="AN2626" s="99"/>
      <c r="AO2626" s="99"/>
      <c r="AP2626" s="99"/>
      <c r="AQ2626" s="99"/>
      <c r="AR2626" s="99"/>
      <c r="AS2626" s="99"/>
      <c r="AT2626" s="99"/>
      <c r="AU2626" s="99"/>
      <c r="AV2626" s="99"/>
      <c r="AW2626" s="99"/>
      <c r="AX2626" s="99"/>
      <c r="AY2626" s="99"/>
      <c r="AZ2626" s="99"/>
      <c r="BA2626" s="99"/>
      <c r="BB2626" s="99"/>
      <c r="BC2626" s="99"/>
      <c r="BD2626" s="99"/>
      <c r="BE2626" s="99"/>
      <c r="BF2626" s="99"/>
    </row>
    <row r="2627" spans="28:58" x14ac:dyDescent="0.25">
      <c r="AB2627" s="99"/>
      <c r="AC2627" s="99"/>
      <c r="AD2627" s="99"/>
      <c r="AE2627" s="99"/>
      <c r="AF2627" s="99"/>
      <c r="AG2627" s="99"/>
      <c r="AH2627" s="99"/>
      <c r="AI2627" s="99"/>
      <c r="AJ2627" s="99"/>
      <c r="AK2627" s="99"/>
      <c r="AL2627" s="99"/>
      <c r="AM2627" s="99"/>
      <c r="AN2627" s="99"/>
      <c r="AO2627" s="99"/>
      <c r="AP2627" s="99"/>
      <c r="AQ2627" s="99"/>
      <c r="AR2627" s="99"/>
      <c r="AS2627" s="99"/>
      <c r="AT2627" s="99"/>
      <c r="AU2627" s="99"/>
      <c r="AV2627" s="99"/>
      <c r="AW2627" s="99"/>
      <c r="AX2627" s="99"/>
      <c r="AY2627" s="99"/>
      <c r="AZ2627" s="99"/>
      <c r="BA2627" s="99"/>
      <c r="BB2627" s="99"/>
      <c r="BC2627" s="99"/>
      <c r="BD2627" s="99"/>
      <c r="BE2627" s="99"/>
      <c r="BF2627" s="99"/>
    </row>
    <row r="2628" spans="28:58" x14ac:dyDescent="0.25">
      <c r="AB2628" s="99"/>
      <c r="AC2628" s="99"/>
      <c r="AD2628" s="99"/>
      <c r="AE2628" s="99"/>
      <c r="AF2628" s="99"/>
      <c r="AG2628" s="99"/>
      <c r="AH2628" s="99"/>
      <c r="AI2628" s="99"/>
      <c r="AJ2628" s="99"/>
      <c r="AK2628" s="99"/>
      <c r="AL2628" s="99"/>
      <c r="AM2628" s="99"/>
      <c r="AN2628" s="99"/>
      <c r="AO2628" s="99"/>
      <c r="AP2628" s="99"/>
      <c r="AQ2628" s="99"/>
      <c r="AR2628" s="99"/>
      <c r="AS2628" s="99"/>
      <c r="AT2628" s="99"/>
      <c r="AU2628" s="99"/>
      <c r="AV2628" s="99"/>
      <c r="AW2628" s="99"/>
      <c r="AX2628" s="99"/>
      <c r="AY2628" s="99"/>
      <c r="AZ2628" s="99"/>
      <c r="BA2628" s="99"/>
      <c r="BB2628" s="99"/>
      <c r="BC2628" s="99"/>
      <c r="BD2628" s="99"/>
      <c r="BE2628" s="99"/>
      <c r="BF2628" s="99"/>
    </row>
    <row r="2629" spans="28:58" x14ac:dyDescent="0.25">
      <c r="AB2629" s="99"/>
      <c r="AC2629" s="99"/>
      <c r="AD2629" s="99"/>
      <c r="AE2629" s="99"/>
      <c r="AF2629" s="99"/>
      <c r="AG2629" s="99"/>
      <c r="AH2629" s="99"/>
      <c r="AI2629" s="99"/>
      <c r="AJ2629" s="99"/>
      <c r="AK2629" s="99"/>
      <c r="AL2629" s="99"/>
      <c r="AM2629" s="99"/>
      <c r="AN2629" s="99"/>
      <c r="AO2629" s="99"/>
      <c r="AP2629" s="99"/>
      <c r="AQ2629" s="99"/>
      <c r="AR2629" s="99"/>
      <c r="AS2629" s="99"/>
      <c r="AT2629" s="99"/>
      <c r="AU2629" s="99"/>
      <c r="AV2629" s="99"/>
      <c r="AW2629" s="99"/>
      <c r="AX2629" s="99"/>
      <c r="AY2629" s="99"/>
      <c r="AZ2629" s="99"/>
      <c r="BA2629" s="99"/>
      <c r="BB2629" s="99"/>
      <c r="BC2629" s="99"/>
      <c r="BD2629" s="99"/>
      <c r="BE2629" s="99"/>
      <c r="BF2629" s="99"/>
    </row>
    <row r="2630" spans="28:58" x14ac:dyDescent="0.25">
      <c r="AB2630" s="99"/>
      <c r="AC2630" s="99"/>
      <c r="AD2630" s="99"/>
      <c r="AE2630" s="99"/>
      <c r="AF2630" s="99"/>
      <c r="AG2630" s="99"/>
      <c r="AH2630" s="99"/>
      <c r="AI2630" s="99"/>
      <c r="AJ2630" s="99"/>
      <c r="AK2630" s="99"/>
      <c r="AL2630" s="99"/>
      <c r="AM2630" s="99"/>
      <c r="AN2630" s="99"/>
      <c r="AO2630" s="99"/>
      <c r="AP2630" s="99"/>
      <c r="AQ2630" s="99"/>
      <c r="AR2630" s="99"/>
      <c r="AS2630" s="99"/>
      <c r="AT2630" s="99"/>
      <c r="AU2630" s="99"/>
      <c r="AV2630" s="99"/>
      <c r="AW2630" s="99"/>
      <c r="AX2630" s="99"/>
      <c r="AY2630" s="99"/>
      <c r="AZ2630" s="99"/>
      <c r="BA2630" s="99"/>
      <c r="BB2630" s="99"/>
      <c r="BC2630" s="99"/>
      <c r="BD2630" s="99"/>
      <c r="BE2630" s="99"/>
      <c r="BF2630" s="99"/>
    </row>
    <row r="2631" spans="28:58" x14ac:dyDescent="0.25">
      <c r="AB2631" s="99"/>
      <c r="AC2631" s="99"/>
      <c r="AD2631" s="99"/>
      <c r="AE2631" s="99"/>
      <c r="AF2631" s="99"/>
      <c r="AG2631" s="99"/>
      <c r="AH2631" s="99"/>
      <c r="AI2631" s="99"/>
      <c r="AJ2631" s="99"/>
      <c r="AK2631" s="99"/>
      <c r="AL2631" s="99"/>
      <c r="AM2631" s="99"/>
      <c r="AN2631" s="99"/>
      <c r="AO2631" s="99"/>
      <c r="AP2631" s="99"/>
      <c r="AQ2631" s="99"/>
      <c r="AR2631" s="99"/>
      <c r="AS2631" s="99"/>
      <c r="AT2631" s="99"/>
      <c r="AU2631" s="99"/>
      <c r="AV2631" s="99"/>
      <c r="AW2631" s="99"/>
      <c r="AX2631" s="99"/>
      <c r="AY2631" s="99"/>
      <c r="AZ2631" s="99"/>
      <c r="BA2631" s="99"/>
      <c r="BB2631" s="99"/>
      <c r="BC2631" s="99"/>
      <c r="BD2631" s="99"/>
      <c r="BE2631" s="99"/>
      <c r="BF2631" s="99"/>
    </row>
    <row r="2632" spans="28:58" x14ac:dyDescent="0.25">
      <c r="AB2632" s="99"/>
      <c r="AC2632" s="99"/>
      <c r="AD2632" s="99"/>
      <c r="AE2632" s="99"/>
      <c r="AF2632" s="99"/>
      <c r="AG2632" s="99"/>
      <c r="AH2632" s="99"/>
      <c r="AI2632" s="99"/>
      <c r="AJ2632" s="99"/>
      <c r="AK2632" s="99"/>
      <c r="AL2632" s="99"/>
      <c r="AM2632" s="99"/>
      <c r="AN2632" s="99"/>
      <c r="AO2632" s="99"/>
      <c r="AP2632" s="99"/>
      <c r="AQ2632" s="99"/>
      <c r="AR2632" s="99"/>
      <c r="AS2632" s="99"/>
      <c r="AT2632" s="99"/>
      <c r="AU2632" s="99"/>
      <c r="AV2632" s="99"/>
      <c r="AW2632" s="99"/>
      <c r="AX2632" s="99"/>
      <c r="AY2632" s="99"/>
      <c r="AZ2632" s="99"/>
      <c r="BA2632" s="99"/>
      <c r="BB2632" s="99"/>
      <c r="BC2632" s="99"/>
      <c r="BD2632" s="99"/>
      <c r="BE2632" s="99"/>
      <c r="BF2632" s="99"/>
    </row>
    <row r="2633" spans="28:58" x14ac:dyDescent="0.25">
      <c r="AB2633" s="99"/>
      <c r="AC2633" s="99"/>
      <c r="AD2633" s="99"/>
      <c r="AE2633" s="99"/>
      <c r="AF2633" s="99"/>
      <c r="AG2633" s="99"/>
      <c r="AH2633" s="99"/>
      <c r="AI2633" s="99"/>
      <c r="AJ2633" s="99"/>
      <c r="AK2633" s="99"/>
      <c r="AL2633" s="99"/>
      <c r="AM2633" s="99"/>
      <c r="AN2633" s="99"/>
      <c r="AO2633" s="99"/>
      <c r="AP2633" s="99"/>
      <c r="AQ2633" s="99"/>
      <c r="AR2633" s="99"/>
      <c r="AS2633" s="99"/>
      <c r="AT2633" s="99"/>
      <c r="AU2633" s="99"/>
      <c r="AV2633" s="99"/>
      <c r="AW2633" s="99"/>
      <c r="AX2633" s="99"/>
      <c r="AY2633" s="99"/>
      <c r="AZ2633" s="99"/>
      <c r="BA2633" s="99"/>
      <c r="BB2633" s="99"/>
      <c r="BC2633" s="99"/>
      <c r="BD2633" s="99"/>
      <c r="BE2633" s="99"/>
      <c r="BF2633" s="99"/>
    </row>
    <row r="2634" spans="28:58" x14ac:dyDescent="0.25">
      <c r="AB2634" s="99"/>
      <c r="AC2634" s="99"/>
      <c r="AD2634" s="99"/>
      <c r="AE2634" s="99"/>
      <c r="AF2634" s="99"/>
      <c r="AG2634" s="99"/>
      <c r="AH2634" s="99"/>
      <c r="AI2634" s="99"/>
      <c r="AJ2634" s="99"/>
      <c r="AK2634" s="99"/>
      <c r="AL2634" s="99"/>
      <c r="AM2634" s="99"/>
      <c r="AN2634" s="99"/>
      <c r="AO2634" s="99"/>
      <c r="AP2634" s="99"/>
      <c r="AQ2634" s="99"/>
      <c r="AR2634" s="99"/>
      <c r="AS2634" s="99"/>
      <c r="AT2634" s="99"/>
      <c r="AU2634" s="99"/>
      <c r="AV2634" s="99"/>
      <c r="AW2634" s="99"/>
      <c r="AX2634" s="99"/>
      <c r="AY2634" s="99"/>
      <c r="AZ2634" s="99"/>
      <c r="BA2634" s="99"/>
      <c r="BB2634" s="99"/>
      <c r="BC2634" s="99"/>
      <c r="BD2634" s="99"/>
      <c r="BE2634" s="99"/>
      <c r="BF2634" s="99"/>
    </row>
    <row r="2635" spans="28:58" x14ac:dyDescent="0.25">
      <c r="AB2635" s="99"/>
      <c r="AC2635" s="99"/>
      <c r="AD2635" s="99"/>
      <c r="AE2635" s="99"/>
      <c r="AF2635" s="99"/>
      <c r="AG2635" s="99"/>
      <c r="AH2635" s="99"/>
      <c r="AI2635" s="99"/>
      <c r="AJ2635" s="99"/>
      <c r="AK2635" s="99"/>
      <c r="AL2635" s="99"/>
      <c r="AM2635" s="99"/>
      <c r="AN2635" s="99"/>
      <c r="AO2635" s="99"/>
      <c r="AP2635" s="99"/>
      <c r="AQ2635" s="99"/>
      <c r="AR2635" s="99"/>
      <c r="AS2635" s="99"/>
      <c r="AT2635" s="99"/>
      <c r="AU2635" s="99"/>
      <c r="AV2635" s="99"/>
      <c r="AW2635" s="99"/>
      <c r="AX2635" s="99"/>
      <c r="AY2635" s="99"/>
      <c r="AZ2635" s="99"/>
      <c r="BA2635" s="99"/>
      <c r="BB2635" s="99"/>
      <c r="BC2635" s="99"/>
      <c r="BD2635" s="99"/>
      <c r="BE2635" s="99"/>
      <c r="BF2635" s="99"/>
    </row>
    <row r="2636" spans="28:58" x14ac:dyDescent="0.25">
      <c r="AB2636" s="99"/>
      <c r="AC2636" s="99"/>
      <c r="AD2636" s="99"/>
      <c r="AE2636" s="99"/>
      <c r="AF2636" s="99"/>
      <c r="AG2636" s="99"/>
      <c r="AH2636" s="99"/>
      <c r="AI2636" s="99"/>
      <c r="AJ2636" s="99"/>
      <c r="AK2636" s="99"/>
      <c r="AL2636" s="99"/>
      <c r="AM2636" s="99"/>
      <c r="AN2636" s="99"/>
      <c r="AO2636" s="99"/>
      <c r="AP2636" s="99"/>
      <c r="AQ2636" s="99"/>
      <c r="AR2636" s="99"/>
      <c r="AS2636" s="99"/>
      <c r="AT2636" s="99"/>
      <c r="AU2636" s="99"/>
      <c r="AV2636" s="99"/>
      <c r="AW2636" s="99"/>
      <c r="AX2636" s="99"/>
      <c r="AY2636" s="99"/>
      <c r="AZ2636" s="99"/>
      <c r="BA2636" s="99"/>
      <c r="BB2636" s="99"/>
      <c r="BC2636" s="99"/>
      <c r="BD2636" s="99"/>
      <c r="BE2636" s="99"/>
      <c r="BF2636" s="99"/>
    </row>
    <row r="2637" spans="28:58" x14ac:dyDescent="0.25">
      <c r="AB2637" s="99"/>
      <c r="AC2637" s="99"/>
      <c r="AD2637" s="99"/>
      <c r="AE2637" s="99"/>
      <c r="AF2637" s="99"/>
      <c r="AG2637" s="99"/>
      <c r="AH2637" s="99"/>
      <c r="AI2637" s="99"/>
      <c r="AJ2637" s="99"/>
      <c r="AK2637" s="99"/>
      <c r="AL2637" s="99"/>
      <c r="AM2637" s="99"/>
      <c r="AN2637" s="99"/>
      <c r="AO2637" s="99"/>
      <c r="AP2637" s="99"/>
      <c r="AQ2637" s="99"/>
      <c r="AR2637" s="99"/>
      <c r="AS2637" s="99"/>
      <c r="AT2637" s="99"/>
      <c r="AU2637" s="99"/>
      <c r="AV2637" s="99"/>
      <c r="AW2637" s="99"/>
      <c r="AX2637" s="99"/>
      <c r="AY2637" s="99"/>
      <c r="AZ2637" s="99"/>
      <c r="BA2637" s="99"/>
      <c r="BB2637" s="99"/>
      <c r="BC2637" s="99"/>
      <c r="BD2637" s="99"/>
      <c r="BE2637" s="99"/>
      <c r="BF2637" s="99"/>
    </row>
    <row r="2638" spans="28:58" x14ac:dyDescent="0.25">
      <c r="AB2638" s="99"/>
      <c r="AC2638" s="99"/>
      <c r="AD2638" s="99"/>
      <c r="AE2638" s="99"/>
      <c r="AF2638" s="99"/>
      <c r="AG2638" s="99"/>
      <c r="AH2638" s="99"/>
      <c r="AI2638" s="99"/>
      <c r="AJ2638" s="99"/>
      <c r="AK2638" s="99"/>
      <c r="AL2638" s="99"/>
      <c r="AM2638" s="99"/>
      <c r="AN2638" s="99"/>
      <c r="AO2638" s="99"/>
      <c r="AP2638" s="99"/>
      <c r="AQ2638" s="99"/>
      <c r="AR2638" s="99"/>
      <c r="AS2638" s="99"/>
      <c r="AT2638" s="99"/>
      <c r="AU2638" s="99"/>
      <c r="AV2638" s="99"/>
      <c r="AW2638" s="99"/>
      <c r="AX2638" s="99"/>
      <c r="AY2638" s="99"/>
      <c r="AZ2638" s="99"/>
      <c r="BA2638" s="99"/>
      <c r="BB2638" s="99"/>
      <c r="BC2638" s="99"/>
      <c r="BD2638" s="99"/>
      <c r="BE2638" s="99"/>
      <c r="BF2638" s="99"/>
    </row>
    <row r="2639" spans="28:58" x14ac:dyDescent="0.25">
      <c r="AB2639" s="99"/>
      <c r="AC2639" s="99"/>
      <c r="AD2639" s="99"/>
      <c r="AE2639" s="99"/>
      <c r="AF2639" s="99"/>
      <c r="AG2639" s="99"/>
      <c r="AH2639" s="99"/>
      <c r="AI2639" s="99"/>
      <c r="AJ2639" s="99"/>
      <c r="AK2639" s="99"/>
      <c r="AL2639" s="99"/>
      <c r="AM2639" s="99"/>
      <c r="AN2639" s="99"/>
      <c r="AO2639" s="99"/>
      <c r="AP2639" s="99"/>
      <c r="AQ2639" s="99"/>
      <c r="AR2639" s="99"/>
      <c r="AS2639" s="99"/>
      <c r="AT2639" s="99"/>
      <c r="AU2639" s="99"/>
      <c r="AV2639" s="99"/>
      <c r="AW2639" s="99"/>
      <c r="AX2639" s="99"/>
      <c r="AY2639" s="99"/>
      <c r="AZ2639" s="99"/>
      <c r="BA2639" s="99"/>
      <c r="BB2639" s="99"/>
      <c r="BC2639" s="99"/>
      <c r="BD2639" s="99"/>
      <c r="BE2639" s="99"/>
      <c r="BF2639" s="99"/>
    </row>
    <row r="2640" spans="28:58" x14ac:dyDescent="0.25">
      <c r="AB2640" s="99"/>
      <c r="AC2640" s="99"/>
      <c r="AD2640" s="99"/>
      <c r="AE2640" s="99"/>
      <c r="AF2640" s="99"/>
      <c r="AG2640" s="99"/>
      <c r="AH2640" s="99"/>
      <c r="AI2640" s="99"/>
      <c r="AJ2640" s="99"/>
      <c r="AK2640" s="99"/>
      <c r="AL2640" s="99"/>
      <c r="AM2640" s="99"/>
      <c r="AN2640" s="99"/>
      <c r="AO2640" s="99"/>
      <c r="AP2640" s="99"/>
      <c r="AQ2640" s="99"/>
      <c r="AR2640" s="99"/>
      <c r="AS2640" s="99"/>
      <c r="AT2640" s="99"/>
      <c r="AU2640" s="99"/>
      <c r="AV2640" s="99"/>
      <c r="AW2640" s="99"/>
      <c r="AX2640" s="99"/>
      <c r="AY2640" s="99"/>
      <c r="AZ2640" s="99"/>
      <c r="BA2640" s="99"/>
      <c r="BB2640" s="99"/>
      <c r="BC2640" s="99"/>
      <c r="BD2640" s="99"/>
      <c r="BE2640" s="99"/>
      <c r="BF2640" s="99"/>
    </row>
    <row r="2641" spans="28:58" x14ac:dyDescent="0.25">
      <c r="AB2641" s="99"/>
      <c r="AC2641" s="99"/>
      <c r="AD2641" s="99"/>
      <c r="AE2641" s="99"/>
      <c r="AF2641" s="99"/>
      <c r="AG2641" s="99"/>
      <c r="AH2641" s="99"/>
      <c r="AI2641" s="99"/>
      <c r="AJ2641" s="99"/>
      <c r="AK2641" s="99"/>
      <c r="AL2641" s="99"/>
      <c r="AM2641" s="99"/>
      <c r="AN2641" s="99"/>
      <c r="AO2641" s="99"/>
      <c r="AP2641" s="99"/>
      <c r="AQ2641" s="99"/>
      <c r="AR2641" s="99"/>
      <c r="AS2641" s="99"/>
      <c r="AT2641" s="99"/>
      <c r="AU2641" s="99"/>
      <c r="AV2641" s="99"/>
      <c r="AW2641" s="99"/>
      <c r="AX2641" s="99"/>
      <c r="AY2641" s="99"/>
      <c r="AZ2641" s="99"/>
      <c r="BA2641" s="99"/>
      <c r="BB2641" s="99"/>
      <c r="BC2641" s="99"/>
      <c r="BD2641" s="99"/>
      <c r="BE2641" s="99"/>
      <c r="BF2641" s="99"/>
    </row>
    <row r="2642" spans="28:58" x14ac:dyDescent="0.25">
      <c r="AB2642" s="99"/>
      <c r="AC2642" s="99"/>
      <c r="AD2642" s="99"/>
      <c r="AE2642" s="99"/>
      <c r="AF2642" s="99"/>
      <c r="AG2642" s="99"/>
      <c r="AH2642" s="99"/>
      <c r="AI2642" s="99"/>
      <c r="AJ2642" s="99"/>
      <c r="AK2642" s="99"/>
      <c r="AL2642" s="99"/>
      <c r="AM2642" s="99"/>
      <c r="AN2642" s="99"/>
      <c r="AO2642" s="99"/>
      <c r="AP2642" s="99"/>
      <c r="AQ2642" s="99"/>
      <c r="AR2642" s="99"/>
      <c r="AS2642" s="99"/>
      <c r="AT2642" s="99"/>
      <c r="AU2642" s="99"/>
      <c r="AV2642" s="99"/>
      <c r="AW2642" s="99"/>
      <c r="AX2642" s="99"/>
      <c r="AY2642" s="99"/>
      <c r="AZ2642" s="99"/>
      <c r="BA2642" s="99"/>
      <c r="BB2642" s="99"/>
      <c r="BC2642" s="99"/>
      <c r="BD2642" s="99"/>
      <c r="BE2642" s="99"/>
      <c r="BF2642" s="99"/>
    </row>
    <row r="2643" spans="28:58" x14ac:dyDescent="0.25">
      <c r="AB2643" s="99"/>
      <c r="AC2643" s="99"/>
      <c r="AD2643" s="99"/>
      <c r="AE2643" s="99"/>
      <c r="AF2643" s="99"/>
      <c r="AG2643" s="99"/>
      <c r="AH2643" s="99"/>
      <c r="AI2643" s="99"/>
      <c r="AJ2643" s="99"/>
      <c r="AK2643" s="99"/>
      <c r="AL2643" s="99"/>
      <c r="AM2643" s="99"/>
      <c r="AN2643" s="99"/>
      <c r="AO2643" s="99"/>
      <c r="AP2643" s="99"/>
      <c r="AQ2643" s="99"/>
      <c r="AR2643" s="99"/>
      <c r="AS2643" s="99"/>
      <c r="AT2643" s="99"/>
      <c r="AU2643" s="99"/>
      <c r="AV2643" s="99"/>
      <c r="AW2643" s="99"/>
      <c r="AX2643" s="99"/>
      <c r="AY2643" s="99"/>
      <c r="AZ2643" s="99"/>
      <c r="BA2643" s="99"/>
      <c r="BB2643" s="99"/>
      <c r="BC2643" s="99"/>
      <c r="BD2643" s="99"/>
      <c r="BE2643" s="99"/>
      <c r="BF2643" s="99"/>
    </row>
    <row r="2644" spans="28:58" x14ac:dyDescent="0.25">
      <c r="AB2644" s="99"/>
      <c r="AC2644" s="99"/>
      <c r="AD2644" s="99"/>
      <c r="AE2644" s="99"/>
      <c r="AF2644" s="99"/>
      <c r="AG2644" s="99"/>
      <c r="AH2644" s="99"/>
      <c r="AI2644" s="99"/>
      <c r="AJ2644" s="99"/>
      <c r="AK2644" s="99"/>
      <c r="AL2644" s="99"/>
      <c r="AM2644" s="99"/>
      <c r="AN2644" s="99"/>
      <c r="AO2644" s="99"/>
      <c r="AP2644" s="99"/>
      <c r="AQ2644" s="99"/>
      <c r="AR2644" s="99"/>
      <c r="AS2644" s="99"/>
      <c r="AT2644" s="99"/>
      <c r="AU2644" s="99"/>
      <c r="AV2644" s="99"/>
      <c r="AW2644" s="99"/>
      <c r="AX2644" s="99"/>
      <c r="AY2644" s="99"/>
      <c r="AZ2644" s="99"/>
      <c r="BA2644" s="99"/>
      <c r="BB2644" s="99"/>
      <c r="BC2644" s="99"/>
      <c r="BD2644" s="99"/>
      <c r="BE2644" s="99"/>
      <c r="BF2644" s="99"/>
    </row>
    <row r="2645" spans="28:58" x14ac:dyDescent="0.25">
      <c r="AB2645" s="99"/>
      <c r="AC2645" s="99"/>
      <c r="AD2645" s="99"/>
      <c r="AE2645" s="99"/>
      <c r="AF2645" s="99"/>
      <c r="AG2645" s="99"/>
      <c r="AH2645" s="99"/>
      <c r="AI2645" s="99"/>
      <c r="AJ2645" s="99"/>
      <c r="AK2645" s="99"/>
      <c r="AL2645" s="99"/>
      <c r="AM2645" s="99"/>
      <c r="AN2645" s="99"/>
      <c r="AO2645" s="99"/>
      <c r="AP2645" s="99"/>
      <c r="AQ2645" s="99"/>
      <c r="AR2645" s="99"/>
      <c r="AS2645" s="99"/>
      <c r="AT2645" s="99"/>
      <c r="AU2645" s="99"/>
      <c r="AV2645" s="99"/>
      <c r="AW2645" s="99"/>
      <c r="AX2645" s="99"/>
      <c r="AY2645" s="99"/>
      <c r="AZ2645" s="99"/>
      <c r="BA2645" s="99"/>
      <c r="BB2645" s="99"/>
      <c r="BC2645" s="99"/>
      <c r="BD2645" s="99"/>
      <c r="BE2645" s="99"/>
      <c r="BF2645" s="99"/>
    </row>
    <row r="2646" spans="28:58" x14ac:dyDescent="0.25">
      <c r="AB2646" s="99"/>
      <c r="AC2646" s="99"/>
      <c r="AD2646" s="99"/>
      <c r="AE2646" s="99"/>
      <c r="AF2646" s="99"/>
      <c r="AG2646" s="99"/>
      <c r="AH2646" s="99"/>
      <c r="AI2646" s="99"/>
      <c r="AJ2646" s="99"/>
      <c r="AK2646" s="99"/>
      <c r="AL2646" s="99"/>
      <c r="AM2646" s="99"/>
      <c r="AN2646" s="99"/>
      <c r="AO2646" s="99"/>
      <c r="AP2646" s="99"/>
      <c r="AQ2646" s="99"/>
      <c r="AR2646" s="99"/>
      <c r="AS2646" s="99"/>
      <c r="AT2646" s="99"/>
      <c r="AU2646" s="99"/>
      <c r="AV2646" s="99"/>
      <c r="AW2646" s="99"/>
      <c r="AX2646" s="99"/>
      <c r="AY2646" s="99"/>
      <c r="AZ2646" s="99"/>
      <c r="BA2646" s="99"/>
      <c r="BB2646" s="99"/>
      <c r="BC2646" s="99"/>
      <c r="BD2646" s="99"/>
      <c r="BE2646" s="99"/>
      <c r="BF2646" s="99"/>
    </row>
    <row r="2647" spans="28:58" x14ac:dyDescent="0.25">
      <c r="AB2647" s="99"/>
      <c r="AC2647" s="99"/>
      <c r="AD2647" s="99"/>
      <c r="AE2647" s="99"/>
      <c r="AF2647" s="99"/>
      <c r="AG2647" s="99"/>
      <c r="AH2647" s="99"/>
      <c r="AI2647" s="99"/>
      <c r="AJ2647" s="99"/>
      <c r="AK2647" s="99"/>
      <c r="AL2647" s="99"/>
      <c r="AM2647" s="99"/>
      <c r="AN2647" s="99"/>
      <c r="AO2647" s="99"/>
      <c r="AP2647" s="99"/>
      <c r="AQ2647" s="99"/>
      <c r="AR2647" s="99"/>
      <c r="AS2647" s="99"/>
      <c r="AT2647" s="99"/>
      <c r="AU2647" s="99"/>
      <c r="AV2647" s="99"/>
      <c r="AW2647" s="99"/>
      <c r="AX2647" s="99"/>
      <c r="AY2647" s="99"/>
      <c r="AZ2647" s="99"/>
      <c r="BA2647" s="99"/>
      <c r="BB2647" s="99"/>
      <c r="BC2647" s="99"/>
      <c r="BD2647" s="99"/>
      <c r="BE2647" s="99"/>
      <c r="BF2647" s="99"/>
    </row>
    <row r="2648" spans="28:58" x14ac:dyDescent="0.25">
      <c r="AB2648" s="99"/>
      <c r="AC2648" s="99"/>
      <c r="AD2648" s="99"/>
      <c r="AE2648" s="99"/>
      <c r="AF2648" s="99"/>
      <c r="AG2648" s="99"/>
      <c r="AH2648" s="99"/>
      <c r="AI2648" s="99"/>
      <c r="AJ2648" s="99"/>
      <c r="AK2648" s="99"/>
      <c r="AL2648" s="99"/>
      <c r="AM2648" s="99"/>
      <c r="AN2648" s="99"/>
      <c r="AO2648" s="99"/>
      <c r="AP2648" s="99"/>
      <c r="AQ2648" s="99"/>
      <c r="AR2648" s="99"/>
      <c r="AS2648" s="99"/>
      <c r="AT2648" s="99"/>
      <c r="AU2648" s="99"/>
      <c r="AV2648" s="99"/>
      <c r="AW2648" s="99"/>
      <c r="AX2648" s="99"/>
      <c r="AY2648" s="99"/>
      <c r="AZ2648" s="99"/>
      <c r="BA2648" s="99"/>
      <c r="BB2648" s="99"/>
      <c r="BC2648" s="99"/>
      <c r="BD2648" s="99"/>
      <c r="BE2648" s="99"/>
      <c r="BF2648" s="99"/>
    </row>
    <row r="2649" spans="28:58" x14ac:dyDescent="0.25">
      <c r="AB2649" s="99"/>
      <c r="AC2649" s="99"/>
      <c r="AD2649" s="99"/>
      <c r="AE2649" s="99"/>
      <c r="AF2649" s="99"/>
      <c r="AG2649" s="99"/>
      <c r="AH2649" s="99"/>
      <c r="AI2649" s="99"/>
      <c r="AJ2649" s="99"/>
      <c r="AK2649" s="99"/>
      <c r="AL2649" s="99"/>
      <c r="AM2649" s="99"/>
      <c r="AN2649" s="99"/>
      <c r="AO2649" s="99"/>
      <c r="AP2649" s="99"/>
      <c r="AQ2649" s="99"/>
      <c r="AR2649" s="99"/>
      <c r="AS2649" s="99"/>
      <c r="AT2649" s="99"/>
      <c r="AU2649" s="99"/>
      <c r="AV2649" s="99"/>
      <c r="AW2649" s="99"/>
      <c r="AX2649" s="99"/>
      <c r="AY2649" s="99"/>
      <c r="AZ2649" s="99"/>
      <c r="BA2649" s="99"/>
      <c r="BB2649" s="99"/>
      <c r="BC2649" s="99"/>
      <c r="BD2649" s="99"/>
      <c r="BE2649" s="99"/>
      <c r="BF2649" s="99"/>
    </row>
    <row r="2650" spans="28:58" x14ac:dyDescent="0.25">
      <c r="AB2650" s="99"/>
      <c r="AC2650" s="99"/>
      <c r="AD2650" s="99"/>
      <c r="AE2650" s="99"/>
      <c r="AF2650" s="99"/>
      <c r="AG2650" s="99"/>
      <c r="AH2650" s="99"/>
      <c r="AI2650" s="99"/>
      <c r="AJ2650" s="99"/>
      <c r="AK2650" s="99"/>
      <c r="AL2650" s="99"/>
      <c r="AM2650" s="99"/>
      <c r="AN2650" s="99"/>
      <c r="AO2650" s="99"/>
      <c r="AP2650" s="99"/>
      <c r="AQ2650" s="99"/>
      <c r="AR2650" s="99"/>
      <c r="AS2650" s="99"/>
      <c r="AT2650" s="99"/>
      <c r="AU2650" s="99"/>
      <c r="AV2650" s="99"/>
      <c r="AW2650" s="99"/>
      <c r="AX2650" s="99"/>
      <c r="AY2650" s="99"/>
      <c r="AZ2650" s="99"/>
      <c r="BA2650" s="99"/>
      <c r="BB2650" s="99"/>
      <c r="BC2650" s="99"/>
      <c r="BD2650" s="99"/>
      <c r="BE2650" s="99"/>
      <c r="BF2650" s="99"/>
    </row>
    <row r="2651" spans="28:58" x14ac:dyDescent="0.25">
      <c r="AB2651" s="99"/>
      <c r="AC2651" s="99"/>
      <c r="AD2651" s="99"/>
      <c r="AE2651" s="99"/>
      <c r="AF2651" s="99"/>
      <c r="AG2651" s="99"/>
      <c r="AH2651" s="99"/>
      <c r="AI2651" s="99"/>
      <c r="AJ2651" s="99"/>
      <c r="AK2651" s="99"/>
      <c r="AL2651" s="99"/>
      <c r="AM2651" s="99"/>
      <c r="AN2651" s="99"/>
      <c r="AO2651" s="99"/>
      <c r="AP2651" s="99"/>
      <c r="AQ2651" s="99"/>
      <c r="AR2651" s="99"/>
      <c r="AS2651" s="99"/>
      <c r="AT2651" s="99"/>
      <c r="AU2651" s="99"/>
      <c r="AV2651" s="99"/>
      <c r="AW2651" s="99"/>
      <c r="AX2651" s="99"/>
      <c r="AY2651" s="99"/>
      <c r="AZ2651" s="99"/>
      <c r="BA2651" s="99"/>
      <c r="BB2651" s="99"/>
      <c r="BC2651" s="99"/>
      <c r="BD2651" s="99"/>
      <c r="BE2651" s="99"/>
      <c r="BF2651" s="99"/>
    </row>
    <row r="2652" spans="28:58" x14ac:dyDescent="0.25">
      <c r="AB2652" s="99"/>
      <c r="AC2652" s="99"/>
      <c r="AD2652" s="99"/>
      <c r="AE2652" s="99"/>
      <c r="AF2652" s="99"/>
      <c r="AG2652" s="99"/>
      <c r="AH2652" s="99"/>
      <c r="AI2652" s="99"/>
      <c r="AJ2652" s="99"/>
      <c r="AK2652" s="99"/>
      <c r="AL2652" s="99"/>
      <c r="AM2652" s="99"/>
      <c r="AN2652" s="99"/>
      <c r="AO2652" s="99"/>
      <c r="AP2652" s="99"/>
      <c r="AQ2652" s="99"/>
      <c r="AR2652" s="99"/>
      <c r="AS2652" s="99"/>
      <c r="AT2652" s="99"/>
      <c r="AU2652" s="99"/>
      <c r="AV2652" s="99"/>
      <c r="AW2652" s="99"/>
      <c r="AX2652" s="99"/>
      <c r="AY2652" s="99"/>
      <c r="AZ2652" s="99"/>
      <c r="BA2652" s="99"/>
      <c r="BB2652" s="99"/>
      <c r="BC2652" s="99"/>
      <c r="BD2652" s="99"/>
      <c r="BE2652" s="99"/>
      <c r="BF2652" s="99"/>
    </row>
    <row r="2653" spans="28:58" x14ac:dyDescent="0.25">
      <c r="AB2653" s="99"/>
      <c r="AC2653" s="99"/>
      <c r="AD2653" s="99"/>
      <c r="AE2653" s="99"/>
      <c r="AF2653" s="99"/>
      <c r="AG2653" s="99"/>
      <c r="AH2653" s="99"/>
      <c r="AI2653" s="99"/>
      <c r="AJ2653" s="99"/>
      <c r="AK2653" s="99"/>
      <c r="AL2653" s="99"/>
      <c r="AM2653" s="99"/>
      <c r="AN2653" s="99"/>
      <c r="AO2653" s="99"/>
      <c r="AP2653" s="99"/>
      <c r="AQ2653" s="99"/>
      <c r="AR2653" s="99"/>
      <c r="AS2653" s="99"/>
      <c r="AT2653" s="99"/>
      <c r="AU2653" s="99"/>
      <c r="AV2653" s="99"/>
      <c r="AW2653" s="99"/>
      <c r="AX2653" s="99"/>
      <c r="AY2653" s="99"/>
      <c r="AZ2653" s="99"/>
      <c r="BA2653" s="99"/>
      <c r="BB2653" s="99"/>
      <c r="BC2653" s="99"/>
      <c r="BD2653" s="99"/>
      <c r="BE2653" s="99"/>
      <c r="BF2653" s="99"/>
    </row>
    <row r="2654" spans="28:58" x14ac:dyDescent="0.25">
      <c r="AB2654" s="99"/>
      <c r="AC2654" s="99"/>
      <c r="AD2654" s="99"/>
      <c r="AE2654" s="99"/>
      <c r="AF2654" s="99"/>
      <c r="AG2654" s="99"/>
      <c r="AH2654" s="99"/>
      <c r="AI2654" s="99"/>
      <c r="AJ2654" s="99"/>
      <c r="AK2654" s="99"/>
      <c r="AL2654" s="99"/>
      <c r="AM2654" s="99"/>
      <c r="AN2654" s="99"/>
      <c r="AO2654" s="99"/>
      <c r="AP2654" s="99"/>
      <c r="AQ2654" s="99"/>
      <c r="AR2654" s="99"/>
      <c r="AS2654" s="99"/>
      <c r="AT2654" s="99"/>
      <c r="AU2654" s="99"/>
      <c r="AV2654" s="99"/>
      <c r="AW2654" s="99"/>
      <c r="AX2654" s="99"/>
      <c r="AY2654" s="99"/>
      <c r="AZ2654" s="99"/>
      <c r="BA2654" s="99"/>
      <c r="BB2654" s="99"/>
      <c r="BC2654" s="99"/>
      <c r="BD2654" s="99"/>
      <c r="BE2654" s="99"/>
      <c r="BF2654" s="99"/>
    </row>
    <row r="2655" spans="28:58" x14ac:dyDescent="0.25">
      <c r="AB2655" s="99"/>
      <c r="AC2655" s="99"/>
      <c r="AD2655" s="99"/>
      <c r="AE2655" s="99"/>
      <c r="AF2655" s="99"/>
      <c r="AG2655" s="99"/>
      <c r="AH2655" s="99"/>
      <c r="AI2655" s="99"/>
      <c r="AJ2655" s="99"/>
      <c r="AK2655" s="99"/>
      <c r="AL2655" s="99"/>
      <c r="AM2655" s="99"/>
      <c r="AN2655" s="99"/>
      <c r="AO2655" s="99"/>
      <c r="AP2655" s="99"/>
      <c r="AQ2655" s="99"/>
      <c r="AR2655" s="99"/>
      <c r="AS2655" s="99"/>
      <c r="AT2655" s="99"/>
      <c r="AU2655" s="99"/>
      <c r="AV2655" s="99"/>
      <c r="AW2655" s="99"/>
      <c r="AX2655" s="99"/>
      <c r="AY2655" s="99"/>
      <c r="AZ2655" s="99"/>
      <c r="BA2655" s="99"/>
      <c r="BB2655" s="99"/>
      <c r="BC2655" s="99"/>
      <c r="BD2655" s="99"/>
      <c r="BE2655" s="99"/>
      <c r="BF2655" s="99"/>
    </row>
    <row r="2656" spans="28:58" x14ac:dyDescent="0.25">
      <c r="AB2656" s="99"/>
      <c r="AC2656" s="99"/>
      <c r="AD2656" s="99"/>
      <c r="AE2656" s="99"/>
      <c r="AF2656" s="99"/>
      <c r="AG2656" s="99"/>
      <c r="AH2656" s="99"/>
      <c r="AI2656" s="99"/>
      <c r="AJ2656" s="99"/>
      <c r="AK2656" s="99"/>
      <c r="AL2656" s="99"/>
      <c r="AM2656" s="99"/>
      <c r="AN2656" s="99"/>
      <c r="AO2656" s="99"/>
      <c r="AP2656" s="99"/>
      <c r="AQ2656" s="99"/>
      <c r="AR2656" s="99"/>
      <c r="AS2656" s="99"/>
      <c r="AT2656" s="99"/>
      <c r="AU2656" s="99"/>
      <c r="AV2656" s="99"/>
      <c r="AW2656" s="99"/>
      <c r="AX2656" s="99"/>
      <c r="AY2656" s="99"/>
      <c r="AZ2656" s="99"/>
      <c r="BA2656" s="99"/>
      <c r="BB2656" s="99"/>
      <c r="BC2656" s="99"/>
      <c r="BD2656" s="99"/>
      <c r="BE2656" s="99"/>
      <c r="BF2656" s="99"/>
    </row>
    <row r="2657" spans="28:58" x14ac:dyDescent="0.25">
      <c r="AB2657" s="99"/>
      <c r="AC2657" s="99"/>
      <c r="AD2657" s="99"/>
      <c r="AE2657" s="99"/>
      <c r="AF2657" s="99"/>
      <c r="AG2657" s="99"/>
      <c r="AH2657" s="99"/>
      <c r="AI2657" s="99"/>
      <c r="AJ2657" s="99"/>
      <c r="AK2657" s="99"/>
      <c r="AL2657" s="99"/>
      <c r="AM2657" s="99"/>
      <c r="AN2657" s="99"/>
      <c r="AO2657" s="99"/>
      <c r="AP2657" s="99"/>
      <c r="AQ2657" s="99"/>
      <c r="AR2657" s="99"/>
      <c r="AS2657" s="99"/>
      <c r="AT2657" s="99"/>
      <c r="AU2657" s="99"/>
      <c r="AV2657" s="99"/>
      <c r="AW2657" s="99"/>
      <c r="AX2657" s="99"/>
      <c r="AY2657" s="99"/>
      <c r="AZ2657" s="99"/>
      <c r="BA2657" s="99"/>
      <c r="BB2657" s="99"/>
      <c r="BC2657" s="99"/>
      <c r="BD2657" s="99"/>
      <c r="BE2657" s="99"/>
      <c r="BF2657" s="99"/>
    </row>
    <row r="2658" spans="28:58" x14ac:dyDescent="0.25">
      <c r="AB2658" s="99"/>
      <c r="AC2658" s="99"/>
      <c r="AD2658" s="99"/>
      <c r="AE2658" s="99"/>
      <c r="AF2658" s="99"/>
      <c r="AG2658" s="99"/>
      <c r="AH2658" s="99"/>
      <c r="AI2658" s="99"/>
      <c r="AJ2658" s="99"/>
      <c r="AK2658" s="99"/>
      <c r="AL2658" s="99"/>
      <c r="AM2658" s="99"/>
      <c r="AN2658" s="99"/>
      <c r="AO2658" s="99"/>
      <c r="AP2658" s="99"/>
      <c r="AQ2658" s="99"/>
      <c r="AR2658" s="99"/>
      <c r="AS2658" s="99"/>
      <c r="AT2658" s="99"/>
      <c r="AU2658" s="99"/>
      <c r="AV2658" s="99"/>
      <c r="AW2658" s="99"/>
      <c r="AX2658" s="99"/>
      <c r="AY2658" s="99"/>
      <c r="AZ2658" s="99"/>
      <c r="BA2658" s="99"/>
      <c r="BB2658" s="99"/>
      <c r="BC2658" s="99"/>
      <c r="BD2658" s="99"/>
      <c r="BE2658" s="99"/>
      <c r="BF2658" s="99"/>
    </row>
    <row r="2659" spans="28:58" x14ac:dyDescent="0.25">
      <c r="AB2659" s="99"/>
      <c r="AC2659" s="99"/>
      <c r="AD2659" s="99"/>
      <c r="AE2659" s="99"/>
      <c r="AF2659" s="99"/>
      <c r="AG2659" s="99"/>
      <c r="AH2659" s="99"/>
      <c r="AI2659" s="99"/>
      <c r="AJ2659" s="99"/>
      <c r="AK2659" s="99"/>
      <c r="AL2659" s="99"/>
      <c r="AM2659" s="99"/>
      <c r="AN2659" s="99"/>
      <c r="AO2659" s="99"/>
      <c r="AP2659" s="99"/>
      <c r="AQ2659" s="99"/>
      <c r="AR2659" s="99"/>
      <c r="AS2659" s="99"/>
      <c r="AT2659" s="99"/>
      <c r="AU2659" s="99"/>
      <c r="AV2659" s="99"/>
      <c r="AW2659" s="99"/>
      <c r="AX2659" s="99"/>
      <c r="AY2659" s="99"/>
      <c r="AZ2659" s="99"/>
      <c r="BA2659" s="99"/>
      <c r="BB2659" s="99"/>
      <c r="BC2659" s="99"/>
      <c r="BD2659" s="99"/>
      <c r="BE2659" s="99"/>
      <c r="BF2659" s="99"/>
    </row>
    <row r="2660" spans="28:58" x14ac:dyDescent="0.25">
      <c r="AB2660" s="99"/>
      <c r="AC2660" s="99"/>
      <c r="AD2660" s="99"/>
      <c r="AE2660" s="99"/>
      <c r="AF2660" s="99"/>
      <c r="AG2660" s="99"/>
      <c r="AH2660" s="99"/>
      <c r="AI2660" s="99"/>
      <c r="AJ2660" s="99"/>
      <c r="AK2660" s="99"/>
      <c r="AL2660" s="99"/>
      <c r="AM2660" s="99"/>
      <c r="AN2660" s="99"/>
      <c r="AO2660" s="99"/>
      <c r="AP2660" s="99"/>
      <c r="AQ2660" s="99"/>
      <c r="AR2660" s="99"/>
      <c r="AS2660" s="99"/>
      <c r="AT2660" s="99"/>
      <c r="AU2660" s="99"/>
      <c r="AV2660" s="99"/>
      <c r="AW2660" s="99"/>
      <c r="AX2660" s="99"/>
      <c r="AY2660" s="99"/>
      <c r="AZ2660" s="99"/>
      <c r="BA2660" s="99"/>
      <c r="BB2660" s="99"/>
      <c r="BC2660" s="99"/>
      <c r="BD2660" s="99"/>
      <c r="BE2660" s="99"/>
      <c r="BF2660" s="99"/>
    </row>
    <row r="2661" spans="28:58" x14ac:dyDescent="0.25">
      <c r="AB2661" s="99"/>
      <c r="AC2661" s="99"/>
      <c r="AD2661" s="99"/>
      <c r="AE2661" s="99"/>
      <c r="AF2661" s="99"/>
      <c r="AG2661" s="99"/>
      <c r="AH2661" s="99"/>
      <c r="AI2661" s="99"/>
      <c r="AJ2661" s="99"/>
      <c r="AK2661" s="99"/>
      <c r="AL2661" s="99"/>
      <c r="AM2661" s="99"/>
      <c r="AN2661" s="99"/>
      <c r="AO2661" s="99"/>
      <c r="AP2661" s="99"/>
      <c r="AQ2661" s="99"/>
      <c r="AR2661" s="99"/>
      <c r="AS2661" s="99"/>
      <c r="AT2661" s="99"/>
      <c r="AU2661" s="99"/>
      <c r="AV2661" s="99"/>
      <c r="AW2661" s="99"/>
      <c r="AX2661" s="99"/>
      <c r="AY2661" s="99"/>
      <c r="AZ2661" s="99"/>
      <c r="BA2661" s="99"/>
      <c r="BB2661" s="99"/>
      <c r="BC2661" s="99"/>
      <c r="BD2661" s="99"/>
      <c r="BE2661" s="99"/>
      <c r="BF2661" s="99"/>
    </row>
    <row r="2662" spans="28:58" x14ac:dyDescent="0.25">
      <c r="AB2662" s="99"/>
      <c r="AC2662" s="99"/>
      <c r="AD2662" s="99"/>
      <c r="AE2662" s="99"/>
      <c r="AF2662" s="99"/>
      <c r="AG2662" s="99"/>
      <c r="AH2662" s="99"/>
      <c r="AI2662" s="99"/>
      <c r="AJ2662" s="99"/>
      <c r="AK2662" s="99"/>
      <c r="AL2662" s="99"/>
      <c r="AM2662" s="99"/>
      <c r="AN2662" s="99"/>
      <c r="AO2662" s="99"/>
      <c r="AP2662" s="99"/>
      <c r="AQ2662" s="99"/>
      <c r="AR2662" s="99"/>
      <c r="AS2662" s="99"/>
      <c r="AT2662" s="99"/>
      <c r="AU2662" s="99"/>
      <c r="AV2662" s="99"/>
      <c r="AW2662" s="99"/>
      <c r="AX2662" s="99"/>
      <c r="AY2662" s="99"/>
      <c r="AZ2662" s="99"/>
      <c r="BA2662" s="99"/>
      <c r="BB2662" s="99"/>
      <c r="BC2662" s="99"/>
      <c r="BD2662" s="99"/>
      <c r="BE2662" s="99"/>
      <c r="BF2662" s="99"/>
    </row>
    <row r="2663" spans="28:58" x14ac:dyDescent="0.25">
      <c r="AB2663" s="99"/>
      <c r="AC2663" s="99"/>
      <c r="AD2663" s="99"/>
      <c r="AE2663" s="99"/>
      <c r="AF2663" s="99"/>
      <c r="AG2663" s="99"/>
      <c r="AH2663" s="99"/>
      <c r="AI2663" s="99"/>
      <c r="AJ2663" s="99"/>
      <c r="AK2663" s="99"/>
      <c r="AL2663" s="99"/>
      <c r="AM2663" s="99"/>
      <c r="AN2663" s="99"/>
      <c r="AO2663" s="99"/>
      <c r="AP2663" s="99"/>
      <c r="AQ2663" s="99"/>
      <c r="AR2663" s="99"/>
      <c r="AS2663" s="99"/>
      <c r="AT2663" s="99"/>
      <c r="AU2663" s="99"/>
      <c r="AV2663" s="99"/>
      <c r="AW2663" s="99"/>
      <c r="AX2663" s="99"/>
      <c r="AY2663" s="99"/>
      <c r="AZ2663" s="99"/>
      <c r="BA2663" s="99"/>
      <c r="BB2663" s="99"/>
      <c r="BC2663" s="99"/>
      <c r="BD2663" s="99"/>
      <c r="BE2663" s="99"/>
      <c r="BF2663" s="99"/>
    </row>
    <row r="2664" spans="28:58" x14ac:dyDescent="0.25">
      <c r="AB2664" s="99"/>
      <c r="AC2664" s="99"/>
      <c r="AD2664" s="99"/>
      <c r="AE2664" s="99"/>
      <c r="AF2664" s="99"/>
      <c r="AG2664" s="99"/>
      <c r="AH2664" s="99"/>
      <c r="AI2664" s="99"/>
      <c r="AJ2664" s="99"/>
      <c r="AK2664" s="99"/>
      <c r="AL2664" s="99"/>
      <c r="AM2664" s="99"/>
      <c r="AN2664" s="99"/>
      <c r="AO2664" s="99"/>
      <c r="AP2664" s="99"/>
      <c r="AQ2664" s="99"/>
      <c r="AR2664" s="99"/>
      <c r="AS2664" s="99"/>
      <c r="AT2664" s="99"/>
      <c r="AU2664" s="99"/>
      <c r="AV2664" s="99"/>
      <c r="AW2664" s="99"/>
      <c r="AX2664" s="99"/>
      <c r="AY2664" s="99"/>
      <c r="AZ2664" s="99"/>
      <c r="BA2664" s="99"/>
      <c r="BB2664" s="99"/>
      <c r="BC2664" s="99"/>
      <c r="BD2664" s="99"/>
      <c r="BE2664" s="99"/>
      <c r="BF2664" s="99"/>
    </row>
    <row r="2665" spans="28:58" x14ac:dyDescent="0.25">
      <c r="AB2665" s="99"/>
      <c r="AC2665" s="99"/>
      <c r="AD2665" s="99"/>
      <c r="AE2665" s="99"/>
      <c r="AF2665" s="99"/>
      <c r="AG2665" s="99"/>
      <c r="AH2665" s="99"/>
      <c r="AI2665" s="99"/>
      <c r="AJ2665" s="99"/>
      <c r="AK2665" s="99"/>
      <c r="AL2665" s="99"/>
      <c r="AM2665" s="99"/>
      <c r="AN2665" s="99"/>
      <c r="AO2665" s="99"/>
      <c r="AP2665" s="99"/>
      <c r="AQ2665" s="99"/>
      <c r="AR2665" s="99"/>
      <c r="AS2665" s="99"/>
      <c r="AT2665" s="99"/>
      <c r="AU2665" s="99"/>
      <c r="AV2665" s="99"/>
      <c r="AW2665" s="99"/>
      <c r="AX2665" s="99"/>
      <c r="AY2665" s="99"/>
      <c r="AZ2665" s="99"/>
      <c r="BA2665" s="99"/>
      <c r="BB2665" s="99"/>
      <c r="BC2665" s="99"/>
      <c r="BD2665" s="99"/>
      <c r="BE2665" s="99"/>
      <c r="BF2665" s="99"/>
    </row>
    <row r="2666" spans="28:58" x14ac:dyDescent="0.25">
      <c r="AB2666" s="99"/>
      <c r="AC2666" s="99"/>
      <c r="AD2666" s="99"/>
      <c r="AE2666" s="99"/>
      <c r="AF2666" s="99"/>
      <c r="AG2666" s="99"/>
      <c r="AH2666" s="99"/>
      <c r="AI2666" s="99"/>
      <c r="AJ2666" s="99"/>
      <c r="AK2666" s="99"/>
      <c r="AL2666" s="99"/>
      <c r="AM2666" s="99"/>
      <c r="AN2666" s="99"/>
      <c r="AO2666" s="99"/>
      <c r="AP2666" s="99"/>
      <c r="AQ2666" s="99"/>
      <c r="AR2666" s="99"/>
      <c r="AS2666" s="99"/>
      <c r="AT2666" s="99"/>
      <c r="AU2666" s="99"/>
      <c r="AV2666" s="99"/>
      <c r="AW2666" s="99"/>
      <c r="AX2666" s="99"/>
      <c r="AY2666" s="99"/>
      <c r="AZ2666" s="99"/>
      <c r="BA2666" s="99"/>
      <c r="BB2666" s="99"/>
      <c r="BC2666" s="99"/>
      <c r="BD2666" s="99"/>
      <c r="BE2666" s="99"/>
      <c r="BF2666" s="99"/>
    </row>
    <row r="2667" spans="28:58" x14ac:dyDescent="0.25">
      <c r="AB2667" s="99"/>
      <c r="AC2667" s="99"/>
      <c r="AD2667" s="99"/>
      <c r="AE2667" s="99"/>
      <c r="AF2667" s="99"/>
      <c r="AG2667" s="99"/>
      <c r="AH2667" s="99"/>
      <c r="AI2667" s="99"/>
      <c r="AJ2667" s="99"/>
      <c r="AK2667" s="99"/>
      <c r="AL2667" s="99"/>
      <c r="AM2667" s="99"/>
      <c r="AN2667" s="99"/>
      <c r="AO2667" s="99"/>
      <c r="AP2667" s="99"/>
      <c r="AQ2667" s="99"/>
      <c r="AR2667" s="99"/>
      <c r="AS2667" s="99"/>
      <c r="AT2667" s="99"/>
      <c r="AU2667" s="99"/>
      <c r="AV2667" s="99"/>
      <c r="AW2667" s="99"/>
      <c r="AX2667" s="99"/>
      <c r="AY2667" s="99"/>
      <c r="AZ2667" s="99"/>
      <c r="BA2667" s="99"/>
      <c r="BB2667" s="99"/>
      <c r="BC2667" s="99"/>
      <c r="BD2667" s="99"/>
      <c r="BE2667" s="99"/>
      <c r="BF2667" s="99"/>
    </row>
    <row r="2668" spans="28:58" x14ac:dyDescent="0.25">
      <c r="AB2668" s="99"/>
      <c r="AC2668" s="99"/>
      <c r="AD2668" s="99"/>
      <c r="AE2668" s="99"/>
      <c r="AF2668" s="99"/>
      <c r="AG2668" s="99"/>
      <c r="AH2668" s="99"/>
      <c r="AI2668" s="99"/>
      <c r="AJ2668" s="99"/>
      <c r="AK2668" s="99"/>
      <c r="AL2668" s="99"/>
      <c r="AM2668" s="99"/>
      <c r="AN2668" s="99"/>
      <c r="AO2668" s="99"/>
      <c r="AP2668" s="99"/>
      <c r="AQ2668" s="99"/>
      <c r="AR2668" s="99"/>
      <c r="AS2668" s="99"/>
      <c r="AT2668" s="99"/>
      <c r="AU2668" s="99"/>
      <c r="AV2668" s="99"/>
      <c r="AW2668" s="99"/>
      <c r="AX2668" s="99"/>
      <c r="AY2668" s="99"/>
      <c r="AZ2668" s="99"/>
      <c r="BA2668" s="99"/>
      <c r="BB2668" s="99"/>
      <c r="BC2668" s="99"/>
      <c r="BD2668" s="99"/>
      <c r="BE2668" s="99"/>
      <c r="BF2668" s="99"/>
    </row>
    <row r="2669" spans="28:58" x14ac:dyDescent="0.25">
      <c r="AB2669" s="99"/>
      <c r="AC2669" s="99"/>
      <c r="AD2669" s="99"/>
      <c r="AE2669" s="99"/>
      <c r="AF2669" s="99"/>
      <c r="AG2669" s="99"/>
      <c r="AH2669" s="99"/>
      <c r="AI2669" s="99"/>
      <c r="AJ2669" s="99"/>
      <c r="AK2669" s="99"/>
      <c r="AL2669" s="99"/>
      <c r="AM2669" s="99"/>
      <c r="AN2669" s="99"/>
      <c r="AO2669" s="99"/>
      <c r="AP2669" s="99"/>
      <c r="AQ2669" s="99"/>
      <c r="AR2669" s="99"/>
      <c r="AS2669" s="99"/>
      <c r="AT2669" s="99"/>
      <c r="AU2669" s="99"/>
      <c r="AV2669" s="99"/>
      <c r="AW2669" s="99"/>
      <c r="AX2669" s="99"/>
      <c r="AY2669" s="99"/>
      <c r="AZ2669" s="99"/>
      <c r="BA2669" s="99"/>
      <c r="BB2669" s="99"/>
      <c r="BC2669" s="99"/>
      <c r="BD2669" s="99"/>
      <c r="BE2669" s="99"/>
      <c r="BF2669" s="99"/>
    </row>
    <row r="2670" spans="28:58" x14ac:dyDescent="0.25">
      <c r="AB2670" s="99"/>
      <c r="AC2670" s="99"/>
      <c r="AD2670" s="99"/>
      <c r="AE2670" s="99"/>
      <c r="AF2670" s="99"/>
      <c r="AG2670" s="99"/>
      <c r="AH2670" s="99"/>
      <c r="AI2670" s="99"/>
      <c r="AJ2670" s="99"/>
      <c r="AK2670" s="99"/>
      <c r="AL2670" s="99"/>
      <c r="AM2670" s="99"/>
      <c r="AN2670" s="99"/>
      <c r="AO2670" s="99"/>
      <c r="AP2670" s="99"/>
      <c r="AQ2670" s="99"/>
      <c r="AR2670" s="99"/>
      <c r="AS2670" s="99"/>
      <c r="AT2670" s="99"/>
      <c r="AU2670" s="99"/>
      <c r="AV2670" s="99"/>
      <c r="AW2670" s="99"/>
      <c r="AX2670" s="99"/>
      <c r="AY2670" s="99"/>
      <c r="AZ2670" s="99"/>
      <c r="BA2670" s="99"/>
      <c r="BB2670" s="99"/>
      <c r="BC2670" s="99"/>
      <c r="BD2670" s="99"/>
      <c r="BE2670" s="99"/>
      <c r="BF2670" s="99"/>
    </row>
    <row r="2671" spans="28:58" x14ac:dyDescent="0.25">
      <c r="AB2671" s="99"/>
      <c r="AC2671" s="99"/>
      <c r="AD2671" s="99"/>
      <c r="AE2671" s="99"/>
      <c r="AF2671" s="99"/>
      <c r="AG2671" s="99"/>
      <c r="AH2671" s="99"/>
      <c r="AI2671" s="99"/>
      <c r="AJ2671" s="99"/>
      <c r="AK2671" s="99"/>
      <c r="AL2671" s="99"/>
      <c r="AM2671" s="99"/>
      <c r="AN2671" s="99"/>
      <c r="AO2671" s="99"/>
      <c r="AP2671" s="99"/>
      <c r="AQ2671" s="99"/>
      <c r="AR2671" s="99"/>
      <c r="AS2671" s="99"/>
      <c r="AT2671" s="99"/>
      <c r="AU2671" s="99"/>
      <c r="AV2671" s="99"/>
      <c r="AW2671" s="99"/>
      <c r="AX2671" s="99"/>
      <c r="AY2671" s="99"/>
      <c r="AZ2671" s="99"/>
      <c r="BA2671" s="99"/>
      <c r="BB2671" s="99"/>
      <c r="BC2671" s="99"/>
      <c r="BD2671" s="99"/>
      <c r="BE2671" s="99"/>
      <c r="BF2671" s="99"/>
    </row>
    <row r="2672" spans="28:58" x14ac:dyDescent="0.25">
      <c r="AB2672" s="99"/>
      <c r="AC2672" s="99"/>
      <c r="AD2672" s="99"/>
      <c r="AE2672" s="99"/>
      <c r="AF2672" s="99"/>
      <c r="AG2672" s="99"/>
      <c r="AH2672" s="99"/>
      <c r="AI2672" s="99"/>
      <c r="AJ2672" s="99"/>
      <c r="AK2672" s="99"/>
      <c r="AL2672" s="99"/>
      <c r="AM2672" s="99"/>
      <c r="AN2672" s="99"/>
      <c r="AO2672" s="99"/>
      <c r="AP2672" s="99"/>
      <c r="AQ2672" s="99"/>
      <c r="AR2672" s="99"/>
      <c r="AS2672" s="99"/>
      <c r="AT2672" s="99"/>
      <c r="AU2672" s="99"/>
      <c r="AV2672" s="99"/>
      <c r="AW2672" s="99"/>
      <c r="AX2672" s="99"/>
      <c r="AY2672" s="99"/>
      <c r="AZ2672" s="99"/>
      <c r="BA2672" s="99"/>
      <c r="BB2672" s="99"/>
      <c r="BC2672" s="99"/>
      <c r="BD2672" s="99"/>
      <c r="BE2672" s="99"/>
      <c r="BF2672" s="99"/>
    </row>
    <row r="2673" spans="28:58" x14ac:dyDescent="0.25">
      <c r="AB2673" s="99"/>
      <c r="AC2673" s="99"/>
      <c r="AD2673" s="99"/>
      <c r="AE2673" s="99"/>
      <c r="AF2673" s="99"/>
      <c r="AG2673" s="99"/>
      <c r="AH2673" s="99"/>
      <c r="AI2673" s="99"/>
      <c r="AJ2673" s="99"/>
      <c r="AK2673" s="99"/>
      <c r="AL2673" s="99"/>
      <c r="AM2673" s="99"/>
      <c r="AN2673" s="99"/>
      <c r="AO2673" s="99"/>
      <c r="AP2673" s="99"/>
      <c r="AQ2673" s="99"/>
      <c r="AR2673" s="99"/>
      <c r="AS2673" s="99"/>
      <c r="AT2673" s="99"/>
      <c r="AU2673" s="99"/>
      <c r="AV2673" s="99"/>
      <c r="AW2673" s="99"/>
      <c r="AX2673" s="99"/>
      <c r="AY2673" s="99"/>
      <c r="AZ2673" s="99"/>
      <c r="BA2673" s="99"/>
      <c r="BB2673" s="99"/>
      <c r="BC2673" s="99"/>
      <c r="BD2673" s="99"/>
      <c r="BE2673" s="99"/>
      <c r="BF2673" s="99"/>
    </row>
    <row r="2674" spans="28:58" x14ac:dyDescent="0.25">
      <c r="AB2674" s="99"/>
      <c r="AC2674" s="99"/>
      <c r="AD2674" s="99"/>
      <c r="AE2674" s="99"/>
      <c r="AF2674" s="99"/>
      <c r="AG2674" s="99"/>
      <c r="AH2674" s="99"/>
      <c r="AI2674" s="99"/>
      <c r="AJ2674" s="99"/>
      <c r="AK2674" s="99"/>
      <c r="AL2674" s="99"/>
      <c r="AM2674" s="99"/>
      <c r="AN2674" s="99"/>
      <c r="AO2674" s="99"/>
      <c r="AP2674" s="99"/>
      <c r="AQ2674" s="99"/>
      <c r="AR2674" s="99"/>
      <c r="AS2674" s="99"/>
      <c r="AT2674" s="99"/>
      <c r="AU2674" s="99"/>
      <c r="AV2674" s="99"/>
      <c r="AW2674" s="99"/>
      <c r="AX2674" s="99"/>
      <c r="AY2674" s="99"/>
      <c r="AZ2674" s="99"/>
      <c r="BA2674" s="99"/>
      <c r="BB2674" s="99"/>
      <c r="BC2674" s="99"/>
      <c r="BD2674" s="99"/>
      <c r="BE2674" s="99"/>
      <c r="BF2674" s="99"/>
    </row>
    <row r="2675" spans="28:58" x14ac:dyDescent="0.25">
      <c r="AB2675" s="99"/>
      <c r="AC2675" s="99"/>
      <c r="AD2675" s="99"/>
      <c r="AE2675" s="99"/>
      <c r="AF2675" s="99"/>
      <c r="AG2675" s="99"/>
      <c r="AH2675" s="99"/>
      <c r="AI2675" s="99"/>
      <c r="AJ2675" s="99"/>
      <c r="AK2675" s="99"/>
      <c r="AL2675" s="99"/>
      <c r="AM2675" s="99"/>
      <c r="AN2675" s="99"/>
      <c r="AO2675" s="99"/>
      <c r="AP2675" s="99"/>
      <c r="AQ2675" s="99"/>
      <c r="AR2675" s="99"/>
      <c r="AS2675" s="99"/>
      <c r="AT2675" s="99"/>
      <c r="AU2675" s="99"/>
      <c r="AV2675" s="99"/>
      <c r="AW2675" s="99"/>
      <c r="AX2675" s="99"/>
      <c r="AY2675" s="99"/>
      <c r="AZ2675" s="99"/>
      <c r="BA2675" s="99"/>
      <c r="BB2675" s="99"/>
      <c r="BC2675" s="99"/>
      <c r="BD2675" s="99"/>
      <c r="BE2675" s="99"/>
      <c r="BF2675" s="99"/>
    </row>
    <row r="2676" spans="28:58" x14ac:dyDescent="0.25">
      <c r="AB2676" s="99"/>
      <c r="AC2676" s="99"/>
      <c r="AD2676" s="99"/>
      <c r="AE2676" s="99"/>
      <c r="AF2676" s="99"/>
      <c r="AG2676" s="99"/>
      <c r="AH2676" s="99"/>
      <c r="AI2676" s="99"/>
      <c r="AJ2676" s="99"/>
      <c r="AK2676" s="99"/>
      <c r="AL2676" s="99"/>
      <c r="AM2676" s="99"/>
      <c r="AN2676" s="99"/>
      <c r="AO2676" s="99"/>
      <c r="AP2676" s="99"/>
      <c r="AQ2676" s="99"/>
      <c r="AR2676" s="99"/>
      <c r="AS2676" s="99"/>
      <c r="AT2676" s="99"/>
      <c r="AU2676" s="99"/>
      <c r="AV2676" s="99"/>
      <c r="AW2676" s="99"/>
      <c r="AX2676" s="99"/>
      <c r="AY2676" s="99"/>
      <c r="AZ2676" s="99"/>
      <c r="BA2676" s="99"/>
      <c r="BB2676" s="99"/>
      <c r="BC2676" s="99"/>
      <c r="BD2676" s="99"/>
      <c r="BE2676" s="99"/>
      <c r="BF2676" s="99"/>
    </row>
    <row r="2677" spans="28:58" x14ac:dyDescent="0.25">
      <c r="AB2677" s="99"/>
      <c r="AC2677" s="99"/>
      <c r="AD2677" s="99"/>
      <c r="AE2677" s="99"/>
      <c r="AF2677" s="99"/>
      <c r="AG2677" s="99"/>
      <c r="AH2677" s="99"/>
      <c r="AI2677" s="99"/>
      <c r="AJ2677" s="99"/>
      <c r="AK2677" s="99"/>
      <c r="AL2677" s="99"/>
      <c r="AM2677" s="99"/>
      <c r="AN2677" s="99"/>
      <c r="AO2677" s="99"/>
      <c r="AP2677" s="99"/>
      <c r="AQ2677" s="99"/>
      <c r="AR2677" s="99"/>
      <c r="AS2677" s="99"/>
      <c r="AT2677" s="99"/>
      <c r="AU2677" s="99"/>
      <c r="AV2677" s="99"/>
      <c r="AW2677" s="99"/>
      <c r="AX2677" s="99"/>
      <c r="AY2677" s="99"/>
      <c r="AZ2677" s="99"/>
      <c r="BA2677" s="99"/>
      <c r="BB2677" s="99"/>
      <c r="BC2677" s="99"/>
      <c r="BD2677" s="99"/>
      <c r="BE2677" s="99"/>
      <c r="BF2677" s="99"/>
    </row>
    <row r="2678" spans="28:58" x14ac:dyDescent="0.25">
      <c r="AB2678" s="99"/>
      <c r="AC2678" s="99"/>
      <c r="AD2678" s="99"/>
      <c r="AE2678" s="99"/>
      <c r="AF2678" s="99"/>
      <c r="AG2678" s="99"/>
      <c r="AH2678" s="99"/>
      <c r="AI2678" s="99"/>
      <c r="AJ2678" s="99"/>
      <c r="AK2678" s="99"/>
      <c r="AL2678" s="99"/>
      <c r="AM2678" s="99"/>
      <c r="AN2678" s="99"/>
      <c r="AO2678" s="99"/>
      <c r="AP2678" s="99"/>
      <c r="AQ2678" s="99"/>
      <c r="AR2678" s="99"/>
      <c r="AS2678" s="99"/>
      <c r="AT2678" s="99"/>
      <c r="AU2678" s="99"/>
      <c r="AV2678" s="99"/>
      <c r="AW2678" s="99"/>
      <c r="AX2678" s="99"/>
      <c r="AY2678" s="99"/>
      <c r="AZ2678" s="99"/>
      <c r="BA2678" s="99"/>
      <c r="BB2678" s="99"/>
      <c r="BC2678" s="99"/>
      <c r="BD2678" s="99"/>
      <c r="BE2678" s="99"/>
      <c r="BF2678" s="99"/>
    </row>
    <row r="2679" spans="28:58" x14ac:dyDescent="0.25">
      <c r="AB2679" s="99"/>
      <c r="AC2679" s="99"/>
      <c r="AD2679" s="99"/>
      <c r="AE2679" s="99"/>
      <c r="AF2679" s="99"/>
      <c r="AG2679" s="99"/>
      <c r="AH2679" s="99"/>
      <c r="AI2679" s="99"/>
      <c r="AJ2679" s="99"/>
      <c r="AK2679" s="99"/>
      <c r="AL2679" s="99"/>
      <c r="AM2679" s="99"/>
      <c r="AN2679" s="99"/>
      <c r="AO2679" s="99"/>
      <c r="AP2679" s="99"/>
      <c r="AQ2679" s="99"/>
      <c r="AR2679" s="99"/>
      <c r="AS2679" s="99"/>
      <c r="AT2679" s="99"/>
      <c r="AU2679" s="99"/>
      <c r="AV2679" s="99"/>
      <c r="AW2679" s="99"/>
      <c r="AX2679" s="99"/>
      <c r="AY2679" s="99"/>
      <c r="AZ2679" s="99"/>
      <c r="BA2679" s="99"/>
      <c r="BB2679" s="99"/>
      <c r="BC2679" s="99"/>
      <c r="BD2679" s="99"/>
      <c r="BE2679" s="99"/>
      <c r="BF2679" s="99"/>
    </row>
    <row r="2680" spans="28:58" x14ac:dyDescent="0.25">
      <c r="AB2680" s="99"/>
      <c r="AC2680" s="99"/>
      <c r="AD2680" s="99"/>
      <c r="AE2680" s="99"/>
      <c r="AF2680" s="99"/>
      <c r="AG2680" s="99"/>
      <c r="AH2680" s="99"/>
      <c r="AI2680" s="99"/>
      <c r="AJ2680" s="99"/>
      <c r="AK2680" s="99"/>
      <c r="AL2680" s="99"/>
      <c r="AM2680" s="99"/>
      <c r="AN2680" s="99"/>
      <c r="AO2680" s="99"/>
      <c r="AP2680" s="99"/>
      <c r="AQ2680" s="99"/>
      <c r="AR2680" s="99"/>
      <c r="AS2680" s="99"/>
      <c r="AT2680" s="99"/>
      <c r="AU2680" s="99"/>
      <c r="AV2680" s="99"/>
      <c r="AW2680" s="99"/>
      <c r="AX2680" s="99"/>
      <c r="AY2680" s="99"/>
      <c r="AZ2680" s="99"/>
      <c r="BA2680" s="99"/>
      <c r="BB2680" s="99"/>
      <c r="BC2680" s="99"/>
      <c r="BD2680" s="99"/>
      <c r="BE2680" s="99"/>
      <c r="BF2680" s="99"/>
    </row>
    <row r="2681" spans="28:58" x14ac:dyDescent="0.25">
      <c r="AB2681" s="99"/>
      <c r="AC2681" s="99"/>
      <c r="AD2681" s="99"/>
      <c r="AE2681" s="99"/>
      <c r="AF2681" s="99"/>
      <c r="AG2681" s="99"/>
      <c r="AH2681" s="99"/>
      <c r="AI2681" s="99"/>
      <c r="AJ2681" s="99"/>
      <c r="AK2681" s="99"/>
      <c r="AL2681" s="99"/>
      <c r="AM2681" s="99"/>
      <c r="AN2681" s="99"/>
      <c r="AO2681" s="99"/>
      <c r="AP2681" s="99"/>
      <c r="AQ2681" s="99"/>
      <c r="AR2681" s="99"/>
      <c r="AS2681" s="99"/>
      <c r="AT2681" s="99"/>
      <c r="AU2681" s="99"/>
      <c r="AV2681" s="99"/>
      <c r="AW2681" s="99"/>
      <c r="AX2681" s="99"/>
      <c r="AY2681" s="99"/>
      <c r="AZ2681" s="99"/>
      <c r="BA2681" s="99"/>
      <c r="BB2681" s="99"/>
      <c r="BC2681" s="99"/>
      <c r="BD2681" s="99"/>
      <c r="BE2681" s="99"/>
      <c r="BF2681" s="99"/>
    </row>
    <row r="2682" spans="28:58" x14ac:dyDescent="0.25">
      <c r="AB2682" s="99"/>
      <c r="AC2682" s="99"/>
      <c r="AD2682" s="99"/>
      <c r="AE2682" s="99"/>
      <c r="AF2682" s="99"/>
      <c r="AG2682" s="99"/>
      <c r="AH2682" s="99"/>
      <c r="AI2682" s="99"/>
      <c r="AJ2682" s="99"/>
      <c r="AK2682" s="99"/>
      <c r="AL2682" s="99"/>
      <c r="AM2682" s="99"/>
      <c r="AN2682" s="99"/>
      <c r="AO2682" s="99"/>
      <c r="AP2682" s="99"/>
      <c r="AQ2682" s="99"/>
      <c r="AR2682" s="99"/>
      <c r="AS2682" s="99"/>
      <c r="AT2682" s="99"/>
      <c r="AU2682" s="99"/>
      <c r="AV2682" s="99"/>
      <c r="AW2682" s="99"/>
      <c r="AX2682" s="99"/>
      <c r="AY2682" s="99"/>
      <c r="AZ2682" s="99"/>
      <c r="BA2682" s="99"/>
      <c r="BB2682" s="99"/>
      <c r="BC2682" s="99"/>
      <c r="BD2682" s="99"/>
      <c r="BE2682" s="99"/>
      <c r="BF2682" s="99"/>
    </row>
    <row r="2683" spans="28:58" x14ac:dyDescent="0.25">
      <c r="AB2683" s="99"/>
      <c r="AC2683" s="99"/>
      <c r="AD2683" s="99"/>
      <c r="AE2683" s="99"/>
      <c r="AF2683" s="99"/>
      <c r="AG2683" s="99"/>
      <c r="AH2683" s="99"/>
      <c r="AI2683" s="99"/>
      <c r="AJ2683" s="99"/>
      <c r="AK2683" s="99"/>
      <c r="AL2683" s="99"/>
      <c r="AM2683" s="99"/>
      <c r="AN2683" s="99"/>
      <c r="AO2683" s="99"/>
      <c r="AP2683" s="99"/>
      <c r="AQ2683" s="99"/>
      <c r="AR2683" s="99"/>
      <c r="AS2683" s="99"/>
      <c r="AT2683" s="99"/>
      <c r="AU2683" s="99"/>
      <c r="AV2683" s="99"/>
      <c r="AW2683" s="99"/>
      <c r="AX2683" s="99"/>
      <c r="AY2683" s="99"/>
      <c r="AZ2683" s="99"/>
      <c r="BA2683" s="99"/>
      <c r="BB2683" s="99"/>
      <c r="BC2683" s="99"/>
      <c r="BD2683" s="99"/>
      <c r="BE2683" s="99"/>
      <c r="BF2683" s="99"/>
    </row>
    <row r="2684" spans="28:58" x14ac:dyDescent="0.25">
      <c r="AB2684" s="99"/>
      <c r="AC2684" s="99"/>
      <c r="AD2684" s="99"/>
      <c r="AE2684" s="99"/>
      <c r="AF2684" s="99"/>
      <c r="AG2684" s="99"/>
      <c r="AH2684" s="99"/>
      <c r="AI2684" s="99"/>
      <c r="AJ2684" s="99"/>
      <c r="AK2684" s="99"/>
      <c r="AL2684" s="99"/>
      <c r="AM2684" s="99"/>
      <c r="AN2684" s="99"/>
      <c r="AO2684" s="99"/>
      <c r="AP2684" s="99"/>
      <c r="AQ2684" s="99"/>
      <c r="AR2684" s="99"/>
      <c r="AS2684" s="99"/>
      <c r="AT2684" s="99"/>
      <c r="AU2684" s="99"/>
      <c r="AV2684" s="99"/>
      <c r="AW2684" s="99"/>
      <c r="AX2684" s="99"/>
      <c r="AY2684" s="99"/>
      <c r="AZ2684" s="99"/>
      <c r="BA2684" s="99"/>
      <c r="BB2684" s="99"/>
      <c r="BC2684" s="99"/>
      <c r="BD2684" s="99"/>
      <c r="BE2684" s="99"/>
      <c r="BF2684" s="99"/>
    </row>
    <row r="2685" spans="28:58" x14ac:dyDescent="0.25">
      <c r="AB2685" s="99"/>
      <c r="AC2685" s="99"/>
      <c r="AD2685" s="99"/>
      <c r="AE2685" s="99"/>
      <c r="AF2685" s="99"/>
      <c r="AG2685" s="99"/>
      <c r="AH2685" s="99"/>
      <c r="AI2685" s="99"/>
      <c r="AJ2685" s="99"/>
      <c r="AK2685" s="99"/>
      <c r="AL2685" s="99"/>
      <c r="AM2685" s="99"/>
      <c r="AN2685" s="99"/>
      <c r="AO2685" s="99"/>
      <c r="AP2685" s="99"/>
      <c r="AQ2685" s="99"/>
      <c r="AR2685" s="99"/>
      <c r="AS2685" s="99"/>
      <c r="AT2685" s="99"/>
      <c r="AU2685" s="99"/>
      <c r="AV2685" s="99"/>
      <c r="AW2685" s="99"/>
      <c r="AX2685" s="99"/>
      <c r="AY2685" s="99"/>
      <c r="AZ2685" s="99"/>
      <c r="BA2685" s="99"/>
      <c r="BB2685" s="99"/>
      <c r="BC2685" s="99"/>
      <c r="BD2685" s="99"/>
      <c r="BE2685" s="99"/>
      <c r="BF2685" s="99"/>
    </row>
    <row r="2686" spans="28:58" x14ac:dyDescent="0.25">
      <c r="AB2686" s="99"/>
      <c r="AC2686" s="99"/>
      <c r="AD2686" s="99"/>
      <c r="AE2686" s="99"/>
      <c r="AF2686" s="99"/>
      <c r="AG2686" s="99"/>
      <c r="AH2686" s="99"/>
      <c r="AI2686" s="99"/>
      <c r="AJ2686" s="99"/>
      <c r="AK2686" s="99"/>
      <c r="AL2686" s="99"/>
      <c r="AM2686" s="99"/>
      <c r="AN2686" s="99"/>
      <c r="AO2686" s="99"/>
      <c r="AP2686" s="99"/>
      <c r="AQ2686" s="99"/>
      <c r="AR2686" s="99"/>
      <c r="AS2686" s="99"/>
      <c r="AT2686" s="99"/>
      <c r="AU2686" s="99"/>
      <c r="AV2686" s="99"/>
      <c r="AW2686" s="99"/>
      <c r="AX2686" s="99"/>
      <c r="AY2686" s="99"/>
      <c r="AZ2686" s="99"/>
      <c r="BA2686" s="99"/>
      <c r="BB2686" s="99"/>
      <c r="BC2686" s="99"/>
      <c r="BD2686" s="99"/>
      <c r="BE2686" s="99"/>
      <c r="BF2686" s="99"/>
    </row>
    <row r="2687" spans="28:58" x14ac:dyDescent="0.25">
      <c r="AB2687" s="99"/>
      <c r="AC2687" s="99"/>
      <c r="AD2687" s="99"/>
      <c r="AE2687" s="99"/>
      <c r="AF2687" s="99"/>
      <c r="AG2687" s="99"/>
      <c r="AH2687" s="99"/>
      <c r="AI2687" s="99"/>
      <c r="AJ2687" s="99"/>
      <c r="AK2687" s="99"/>
      <c r="AL2687" s="99"/>
      <c r="AM2687" s="99"/>
      <c r="AN2687" s="99"/>
      <c r="AO2687" s="99"/>
      <c r="AP2687" s="99"/>
      <c r="AQ2687" s="99"/>
      <c r="AR2687" s="99"/>
      <c r="AS2687" s="99"/>
      <c r="AT2687" s="99"/>
      <c r="AU2687" s="99"/>
      <c r="AV2687" s="99"/>
      <c r="AW2687" s="99"/>
      <c r="AX2687" s="99"/>
      <c r="AY2687" s="99"/>
      <c r="AZ2687" s="99"/>
      <c r="BA2687" s="99"/>
      <c r="BB2687" s="99"/>
      <c r="BC2687" s="99"/>
      <c r="BD2687" s="99"/>
      <c r="BE2687" s="99"/>
      <c r="BF2687" s="99"/>
    </row>
    <row r="2688" spans="28:58" x14ac:dyDescent="0.25">
      <c r="AB2688" s="99"/>
      <c r="AC2688" s="99"/>
      <c r="AD2688" s="99"/>
      <c r="AE2688" s="99"/>
      <c r="AF2688" s="99"/>
      <c r="AG2688" s="99"/>
      <c r="AH2688" s="99"/>
      <c r="AI2688" s="99"/>
      <c r="AJ2688" s="99"/>
      <c r="AK2688" s="99"/>
      <c r="AL2688" s="99"/>
      <c r="AM2688" s="99"/>
      <c r="AN2688" s="99"/>
      <c r="AO2688" s="99"/>
      <c r="AP2688" s="99"/>
      <c r="AQ2688" s="99"/>
      <c r="AR2688" s="99"/>
      <c r="AS2688" s="99"/>
      <c r="AT2688" s="99"/>
      <c r="AU2688" s="99"/>
      <c r="AV2688" s="99"/>
      <c r="AW2688" s="99"/>
      <c r="AX2688" s="99"/>
      <c r="AY2688" s="99"/>
      <c r="AZ2688" s="99"/>
      <c r="BA2688" s="99"/>
      <c r="BB2688" s="99"/>
      <c r="BC2688" s="99"/>
      <c r="BD2688" s="99"/>
      <c r="BE2688" s="99"/>
      <c r="BF2688" s="99"/>
    </row>
    <row r="2689" spans="28:58" x14ac:dyDescent="0.25">
      <c r="AB2689" s="99"/>
      <c r="AC2689" s="99"/>
      <c r="AD2689" s="99"/>
      <c r="AE2689" s="99"/>
      <c r="AF2689" s="99"/>
      <c r="AG2689" s="99"/>
      <c r="AH2689" s="99"/>
      <c r="AI2689" s="99"/>
      <c r="AJ2689" s="99"/>
      <c r="AK2689" s="99"/>
      <c r="AL2689" s="99"/>
      <c r="AM2689" s="99"/>
      <c r="AN2689" s="99"/>
      <c r="AO2689" s="99"/>
      <c r="AP2689" s="99"/>
      <c r="AQ2689" s="99"/>
      <c r="AR2689" s="99"/>
      <c r="AS2689" s="99"/>
      <c r="AT2689" s="99"/>
      <c r="AU2689" s="99"/>
      <c r="AV2689" s="99"/>
      <c r="AW2689" s="99"/>
      <c r="AX2689" s="99"/>
      <c r="AY2689" s="99"/>
      <c r="AZ2689" s="99"/>
      <c r="BA2689" s="99"/>
      <c r="BB2689" s="99"/>
      <c r="BC2689" s="99"/>
      <c r="BD2689" s="99"/>
      <c r="BE2689" s="99"/>
      <c r="BF2689" s="99"/>
    </row>
    <row r="2690" spans="28:58" x14ac:dyDescent="0.25">
      <c r="AB2690" s="99"/>
      <c r="AC2690" s="99"/>
      <c r="AD2690" s="99"/>
      <c r="AE2690" s="99"/>
      <c r="AF2690" s="99"/>
      <c r="AG2690" s="99"/>
      <c r="AH2690" s="99"/>
      <c r="AI2690" s="99"/>
      <c r="AJ2690" s="99"/>
      <c r="AK2690" s="99"/>
      <c r="AL2690" s="99"/>
      <c r="AM2690" s="99"/>
      <c r="AN2690" s="99"/>
      <c r="AO2690" s="99"/>
      <c r="AP2690" s="99"/>
      <c r="AQ2690" s="99"/>
      <c r="AR2690" s="99"/>
      <c r="AS2690" s="99"/>
      <c r="AT2690" s="99"/>
      <c r="AU2690" s="99"/>
      <c r="AV2690" s="99"/>
      <c r="AW2690" s="99"/>
      <c r="AX2690" s="99"/>
      <c r="AY2690" s="99"/>
      <c r="AZ2690" s="99"/>
      <c r="BA2690" s="99"/>
      <c r="BB2690" s="99"/>
      <c r="BC2690" s="99"/>
      <c r="BD2690" s="99"/>
      <c r="BE2690" s="99"/>
      <c r="BF2690" s="99"/>
    </row>
    <row r="2691" spans="28:58" x14ac:dyDescent="0.25">
      <c r="AB2691" s="99"/>
      <c r="AC2691" s="99"/>
      <c r="AD2691" s="99"/>
      <c r="AE2691" s="99"/>
      <c r="AF2691" s="99"/>
      <c r="AG2691" s="99"/>
      <c r="AH2691" s="99"/>
      <c r="AI2691" s="99"/>
      <c r="AJ2691" s="99"/>
      <c r="AK2691" s="99"/>
      <c r="AL2691" s="99"/>
      <c r="AM2691" s="99"/>
      <c r="AN2691" s="99"/>
      <c r="AO2691" s="99"/>
      <c r="AP2691" s="99"/>
      <c r="AQ2691" s="99"/>
      <c r="AR2691" s="99"/>
      <c r="AS2691" s="99"/>
      <c r="AT2691" s="99"/>
      <c r="AU2691" s="99"/>
      <c r="AV2691" s="99"/>
      <c r="AW2691" s="99"/>
      <c r="AX2691" s="99"/>
      <c r="AY2691" s="99"/>
      <c r="AZ2691" s="99"/>
      <c r="BA2691" s="99"/>
      <c r="BB2691" s="99"/>
      <c r="BC2691" s="99"/>
      <c r="BD2691" s="99"/>
      <c r="BE2691" s="99"/>
      <c r="BF2691" s="99"/>
    </row>
    <row r="2692" spans="28:58" x14ac:dyDescent="0.25">
      <c r="AB2692" s="99"/>
      <c r="AC2692" s="99"/>
      <c r="AD2692" s="99"/>
      <c r="AE2692" s="99"/>
      <c r="AF2692" s="99"/>
      <c r="AG2692" s="99"/>
      <c r="AH2692" s="99"/>
      <c r="AI2692" s="99"/>
      <c r="AJ2692" s="99"/>
      <c r="AK2692" s="99"/>
      <c r="AL2692" s="99"/>
      <c r="AM2692" s="99"/>
      <c r="AN2692" s="99"/>
      <c r="AO2692" s="99"/>
      <c r="AP2692" s="99"/>
      <c r="AQ2692" s="99"/>
      <c r="AR2692" s="99"/>
      <c r="AS2692" s="99"/>
      <c r="AT2692" s="99"/>
      <c r="AU2692" s="99"/>
      <c r="AV2692" s="99"/>
      <c r="AW2692" s="99"/>
      <c r="AX2692" s="99"/>
      <c r="AY2692" s="99"/>
      <c r="AZ2692" s="99"/>
      <c r="BA2692" s="99"/>
      <c r="BB2692" s="99"/>
      <c r="BC2692" s="99"/>
      <c r="BD2692" s="99"/>
      <c r="BE2692" s="99"/>
      <c r="BF2692" s="99"/>
    </row>
    <row r="2693" spans="28:58" x14ac:dyDescent="0.25">
      <c r="AB2693" s="99"/>
      <c r="AC2693" s="99"/>
      <c r="AD2693" s="99"/>
      <c r="AE2693" s="99"/>
      <c r="AF2693" s="99"/>
      <c r="AG2693" s="99"/>
      <c r="AH2693" s="99"/>
      <c r="AI2693" s="99"/>
      <c r="AJ2693" s="99"/>
      <c r="AK2693" s="99"/>
      <c r="AL2693" s="99"/>
      <c r="AM2693" s="99"/>
      <c r="AN2693" s="99"/>
      <c r="AO2693" s="99"/>
      <c r="AP2693" s="99"/>
      <c r="AQ2693" s="99"/>
      <c r="AR2693" s="99"/>
      <c r="AS2693" s="99"/>
      <c r="AT2693" s="99"/>
      <c r="AU2693" s="99"/>
      <c r="AV2693" s="99"/>
      <c r="AW2693" s="99"/>
      <c r="AX2693" s="99"/>
      <c r="AY2693" s="99"/>
      <c r="AZ2693" s="99"/>
      <c r="BA2693" s="99"/>
      <c r="BB2693" s="99"/>
      <c r="BC2693" s="99"/>
      <c r="BD2693" s="99"/>
      <c r="BE2693" s="99"/>
      <c r="BF2693" s="99"/>
    </row>
    <row r="2694" spans="28:58" x14ac:dyDescent="0.25">
      <c r="AB2694" s="99"/>
      <c r="AC2694" s="99"/>
      <c r="AD2694" s="99"/>
      <c r="AE2694" s="99"/>
      <c r="AF2694" s="99"/>
      <c r="AG2694" s="99"/>
      <c r="AH2694" s="99"/>
      <c r="AI2694" s="99"/>
      <c r="AJ2694" s="99"/>
      <c r="AK2694" s="99"/>
      <c r="AL2694" s="99"/>
      <c r="AM2694" s="99"/>
      <c r="AN2694" s="99"/>
      <c r="AO2694" s="99"/>
      <c r="AP2694" s="99"/>
      <c r="AQ2694" s="99"/>
      <c r="AR2694" s="99"/>
      <c r="AS2694" s="99"/>
      <c r="AT2694" s="99"/>
      <c r="AU2694" s="99"/>
      <c r="AV2694" s="99"/>
      <c r="AW2694" s="99"/>
      <c r="AX2694" s="99"/>
      <c r="AY2694" s="99"/>
      <c r="AZ2694" s="99"/>
      <c r="BA2694" s="99"/>
      <c r="BB2694" s="99"/>
      <c r="BC2694" s="99"/>
      <c r="BD2694" s="99"/>
      <c r="BE2694" s="99"/>
      <c r="BF2694" s="99"/>
    </row>
    <row r="2695" spans="28:58" x14ac:dyDescent="0.25">
      <c r="AB2695" s="99"/>
      <c r="AC2695" s="99"/>
      <c r="AD2695" s="99"/>
      <c r="AE2695" s="99"/>
      <c r="AF2695" s="99"/>
      <c r="AG2695" s="99"/>
      <c r="AH2695" s="99"/>
      <c r="AI2695" s="99"/>
      <c r="AJ2695" s="99"/>
      <c r="AK2695" s="99"/>
      <c r="AL2695" s="99"/>
      <c r="AM2695" s="99"/>
      <c r="AN2695" s="99"/>
      <c r="AO2695" s="99"/>
      <c r="AP2695" s="99"/>
      <c r="AQ2695" s="99"/>
      <c r="AR2695" s="99"/>
      <c r="AS2695" s="99"/>
      <c r="AT2695" s="99"/>
      <c r="AU2695" s="99"/>
      <c r="AV2695" s="99"/>
      <c r="AW2695" s="99"/>
      <c r="AX2695" s="99"/>
      <c r="AY2695" s="99"/>
      <c r="AZ2695" s="99"/>
      <c r="BA2695" s="99"/>
      <c r="BB2695" s="99"/>
      <c r="BC2695" s="99"/>
      <c r="BD2695" s="99"/>
      <c r="BE2695" s="99"/>
      <c r="BF2695" s="99"/>
    </row>
    <row r="2696" spans="28:58" x14ac:dyDescent="0.25">
      <c r="AB2696" s="99"/>
      <c r="AC2696" s="99"/>
      <c r="AD2696" s="99"/>
      <c r="AE2696" s="99"/>
      <c r="AF2696" s="99"/>
      <c r="AG2696" s="99"/>
      <c r="AH2696" s="99"/>
      <c r="AI2696" s="99"/>
      <c r="AJ2696" s="99"/>
      <c r="AK2696" s="99"/>
      <c r="AL2696" s="99"/>
      <c r="AM2696" s="99"/>
      <c r="AN2696" s="99"/>
      <c r="AO2696" s="99"/>
      <c r="AP2696" s="99"/>
      <c r="AQ2696" s="99"/>
      <c r="AR2696" s="99"/>
      <c r="AS2696" s="99"/>
      <c r="AT2696" s="99"/>
      <c r="AU2696" s="99"/>
      <c r="AV2696" s="99"/>
      <c r="AW2696" s="99"/>
      <c r="AX2696" s="99"/>
      <c r="AY2696" s="99"/>
      <c r="AZ2696" s="99"/>
      <c r="BA2696" s="99"/>
      <c r="BB2696" s="99"/>
      <c r="BC2696" s="99"/>
      <c r="BD2696" s="99"/>
      <c r="BE2696" s="99"/>
      <c r="BF2696" s="99"/>
    </row>
    <row r="2697" spans="28:58" x14ac:dyDescent="0.25">
      <c r="AB2697" s="99"/>
      <c r="AC2697" s="99"/>
      <c r="AD2697" s="99"/>
      <c r="AE2697" s="99"/>
      <c r="AF2697" s="99"/>
      <c r="AG2697" s="99"/>
      <c r="AH2697" s="99"/>
      <c r="AI2697" s="99"/>
      <c r="AJ2697" s="99"/>
      <c r="AK2697" s="99"/>
      <c r="AL2697" s="99"/>
      <c r="AM2697" s="99"/>
      <c r="AN2697" s="99"/>
      <c r="AO2697" s="99"/>
      <c r="AP2697" s="99"/>
      <c r="AQ2697" s="99"/>
      <c r="AR2697" s="99"/>
      <c r="AS2697" s="99"/>
      <c r="AT2697" s="99"/>
      <c r="AU2697" s="99"/>
      <c r="AV2697" s="99"/>
      <c r="AW2697" s="99"/>
      <c r="AX2697" s="99"/>
      <c r="AY2697" s="99"/>
      <c r="AZ2697" s="99"/>
      <c r="BA2697" s="99"/>
      <c r="BB2697" s="99"/>
      <c r="BC2697" s="99"/>
      <c r="BD2697" s="99"/>
      <c r="BE2697" s="99"/>
      <c r="BF2697" s="99"/>
    </row>
    <row r="2698" spans="28:58" x14ac:dyDescent="0.25">
      <c r="AB2698" s="99"/>
      <c r="AC2698" s="99"/>
      <c r="AD2698" s="99"/>
      <c r="AE2698" s="99"/>
      <c r="AF2698" s="99"/>
      <c r="AG2698" s="99"/>
      <c r="AH2698" s="99"/>
      <c r="AI2698" s="99"/>
      <c r="AJ2698" s="99"/>
      <c r="AK2698" s="99"/>
      <c r="AL2698" s="99"/>
      <c r="AM2698" s="99"/>
      <c r="AN2698" s="99"/>
      <c r="AO2698" s="99"/>
      <c r="AP2698" s="99"/>
      <c r="AQ2698" s="99"/>
      <c r="AR2698" s="99"/>
      <c r="AS2698" s="99"/>
      <c r="AT2698" s="99"/>
      <c r="AU2698" s="99"/>
      <c r="AV2698" s="99"/>
      <c r="AW2698" s="99"/>
      <c r="AX2698" s="99"/>
      <c r="AY2698" s="99"/>
      <c r="AZ2698" s="99"/>
      <c r="BA2698" s="99"/>
      <c r="BB2698" s="99"/>
      <c r="BC2698" s="99"/>
      <c r="BD2698" s="99"/>
      <c r="BE2698" s="99"/>
      <c r="BF2698" s="99"/>
    </row>
    <row r="2699" spans="28:58" x14ac:dyDescent="0.25">
      <c r="AB2699" s="99"/>
      <c r="AC2699" s="99"/>
      <c r="AD2699" s="99"/>
      <c r="AE2699" s="99"/>
      <c r="AF2699" s="99"/>
      <c r="AG2699" s="99"/>
      <c r="AH2699" s="99"/>
      <c r="AI2699" s="99"/>
      <c r="AJ2699" s="99"/>
      <c r="AK2699" s="99"/>
      <c r="AL2699" s="99"/>
      <c r="AM2699" s="99"/>
      <c r="AN2699" s="99"/>
      <c r="AO2699" s="99"/>
      <c r="AP2699" s="99"/>
      <c r="AQ2699" s="99"/>
      <c r="AR2699" s="99"/>
      <c r="AS2699" s="99"/>
      <c r="AT2699" s="99"/>
      <c r="AU2699" s="99"/>
      <c r="AV2699" s="99"/>
      <c r="AW2699" s="99"/>
      <c r="AX2699" s="99"/>
      <c r="AY2699" s="99"/>
      <c r="AZ2699" s="99"/>
      <c r="BA2699" s="99"/>
      <c r="BB2699" s="99"/>
      <c r="BC2699" s="99"/>
      <c r="BD2699" s="99"/>
      <c r="BE2699" s="99"/>
      <c r="BF2699" s="99"/>
    </row>
    <row r="2700" spans="28:58" x14ac:dyDescent="0.25">
      <c r="AB2700" s="99"/>
      <c r="AC2700" s="99"/>
      <c r="AD2700" s="99"/>
      <c r="AE2700" s="99"/>
      <c r="AF2700" s="99"/>
      <c r="AG2700" s="99"/>
      <c r="AH2700" s="99"/>
      <c r="AI2700" s="99"/>
      <c r="AJ2700" s="99"/>
      <c r="AK2700" s="99"/>
      <c r="AL2700" s="99"/>
      <c r="AM2700" s="99"/>
      <c r="AN2700" s="99"/>
      <c r="AO2700" s="99"/>
      <c r="AP2700" s="99"/>
      <c r="AQ2700" s="99"/>
      <c r="AR2700" s="99"/>
      <c r="AS2700" s="99"/>
      <c r="AT2700" s="99"/>
      <c r="AU2700" s="99"/>
      <c r="AV2700" s="99"/>
      <c r="AW2700" s="99"/>
      <c r="AX2700" s="99"/>
      <c r="AY2700" s="99"/>
      <c r="AZ2700" s="99"/>
      <c r="BA2700" s="99"/>
      <c r="BB2700" s="99"/>
      <c r="BC2700" s="99"/>
      <c r="BD2700" s="99"/>
      <c r="BE2700" s="99"/>
      <c r="BF2700" s="99"/>
    </row>
    <row r="2701" spans="28:58" x14ac:dyDescent="0.25">
      <c r="AB2701" s="99"/>
      <c r="AC2701" s="99"/>
      <c r="AD2701" s="99"/>
      <c r="AE2701" s="99"/>
      <c r="AF2701" s="99"/>
      <c r="AG2701" s="99"/>
      <c r="AH2701" s="99"/>
      <c r="AI2701" s="99"/>
      <c r="AJ2701" s="99"/>
      <c r="AK2701" s="99"/>
      <c r="AL2701" s="99"/>
      <c r="AM2701" s="99"/>
      <c r="AN2701" s="99"/>
      <c r="AO2701" s="99"/>
      <c r="AP2701" s="99"/>
      <c r="AQ2701" s="99"/>
      <c r="AR2701" s="99"/>
      <c r="AS2701" s="99"/>
      <c r="AT2701" s="99"/>
      <c r="AU2701" s="99"/>
      <c r="AV2701" s="99"/>
      <c r="AW2701" s="99"/>
      <c r="AX2701" s="99"/>
      <c r="AY2701" s="99"/>
      <c r="AZ2701" s="99"/>
      <c r="BA2701" s="99"/>
      <c r="BB2701" s="99"/>
      <c r="BC2701" s="99"/>
      <c r="BD2701" s="99"/>
      <c r="BE2701" s="99"/>
      <c r="BF2701" s="99"/>
    </row>
    <row r="2702" spans="28:58" x14ac:dyDescent="0.25">
      <c r="AB2702" s="99"/>
      <c r="AC2702" s="99"/>
      <c r="AD2702" s="99"/>
      <c r="AE2702" s="99"/>
      <c r="AF2702" s="99"/>
      <c r="AG2702" s="99"/>
      <c r="AH2702" s="99"/>
      <c r="AI2702" s="99"/>
      <c r="AJ2702" s="99"/>
      <c r="AK2702" s="99"/>
      <c r="AL2702" s="99"/>
      <c r="AM2702" s="99"/>
      <c r="AN2702" s="99"/>
      <c r="AO2702" s="99"/>
      <c r="AP2702" s="99"/>
      <c r="AQ2702" s="99"/>
      <c r="AR2702" s="99"/>
      <c r="AS2702" s="99"/>
      <c r="AT2702" s="99"/>
      <c r="AU2702" s="99"/>
      <c r="AV2702" s="99"/>
      <c r="AW2702" s="99"/>
      <c r="AX2702" s="99"/>
      <c r="AY2702" s="99"/>
      <c r="AZ2702" s="99"/>
      <c r="BA2702" s="99"/>
      <c r="BB2702" s="99"/>
      <c r="BC2702" s="99"/>
      <c r="BD2702" s="99"/>
      <c r="BE2702" s="99"/>
      <c r="BF2702" s="99"/>
    </row>
    <row r="2703" spans="28:58" x14ac:dyDescent="0.25">
      <c r="AB2703" s="99"/>
      <c r="AC2703" s="99"/>
      <c r="AD2703" s="99"/>
      <c r="AE2703" s="99"/>
      <c r="AF2703" s="99"/>
      <c r="AG2703" s="99"/>
      <c r="AH2703" s="99"/>
      <c r="AI2703" s="99"/>
      <c r="AJ2703" s="99"/>
      <c r="AK2703" s="99"/>
      <c r="AL2703" s="99"/>
      <c r="AM2703" s="99"/>
      <c r="AN2703" s="99"/>
      <c r="AO2703" s="99"/>
      <c r="AP2703" s="99"/>
      <c r="AQ2703" s="99"/>
      <c r="AR2703" s="99"/>
      <c r="AS2703" s="99"/>
      <c r="AT2703" s="99"/>
      <c r="AU2703" s="99"/>
      <c r="AV2703" s="99"/>
      <c r="AW2703" s="99"/>
      <c r="AX2703" s="99"/>
      <c r="AY2703" s="99"/>
      <c r="AZ2703" s="99"/>
      <c r="BA2703" s="99"/>
      <c r="BB2703" s="99"/>
      <c r="BC2703" s="99"/>
      <c r="BD2703" s="99"/>
      <c r="BE2703" s="99"/>
      <c r="BF2703" s="99"/>
    </row>
    <row r="2704" spans="28:58" x14ac:dyDescent="0.25">
      <c r="AB2704" s="99"/>
      <c r="AC2704" s="99"/>
      <c r="AD2704" s="99"/>
      <c r="AE2704" s="99"/>
      <c r="AF2704" s="99"/>
      <c r="AG2704" s="99"/>
      <c r="AH2704" s="99"/>
      <c r="AI2704" s="99"/>
      <c r="AJ2704" s="99"/>
      <c r="AK2704" s="99"/>
      <c r="AL2704" s="99"/>
      <c r="AM2704" s="99"/>
      <c r="AN2704" s="99"/>
      <c r="AO2704" s="99"/>
      <c r="AP2704" s="99"/>
      <c r="AQ2704" s="99"/>
      <c r="AR2704" s="99"/>
      <c r="AS2704" s="99"/>
      <c r="AT2704" s="99"/>
      <c r="AU2704" s="99"/>
      <c r="AV2704" s="99"/>
      <c r="AW2704" s="99"/>
      <c r="AX2704" s="99"/>
      <c r="AY2704" s="99"/>
      <c r="AZ2704" s="99"/>
      <c r="BA2704" s="99"/>
      <c r="BB2704" s="99"/>
      <c r="BC2704" s="99"/>
      <c r="BD2704" s="99"/>
      <c r="BE2704" s="99"/>
      <c r="BF2704" s="99"/>
    </row>
    <row r="2705" spans="28:58" x14ac:dyDescent="0.25">
      <c r="AB2705" s="99"/>
      <c r="AC2705" s="99"/>
      <c r="AD2705" s="99"/>
      <c r="AE2705" s="99"/>
      <c r="AF2705" s="99"/>
      <c r="AG2705" s="99"/>
      <c r="AH2705" s="99"/>
      <c r="AI2705" s="99"/>
      <c r="AJ2705" s="99"/>
      <c r="AK2705" s="99"/>
      <c r="AL2705" s="99"/>
      <c r="AM2705" s="99"/>
      <c r="AN2705" s="99"/>
      <c r="AO2705" s="99"/>
      <c r="AP2705" s="99"/>
      <c r="AQ2705" s="99"/>
      <c r="AR2705" s="99"/>
      <c r="AS2705" s="99"/>
      <c r="AT2705" s="99"/>
      <c r="AU2705" s="99"/>
      <c r="AV2705" s="99"/>
      <c r="AW2705" s="99"/>
      <c r="AX2705" s="99"/>
      <c r="AY2705" s="99"/>
      <c r="AZ2705" s="99"/>
      <c r="BA2705" s="99"/>
      <c r="BB2705" s="99"/>
      <c r="BC2705" s="99"/>
      <c r="BD2705" s="99"/>
      <c r="BE2705" s="99"/>
      <c r="BF2705" s="99"/>
    </row>
    <row r="2706" spans="28:58" x14ac:dyDescent="0.25">
      <c r="AB2706" s="99"/>
      <c r="AC2706" s="99"/>
      <c r="AD2706" s="99"/>
      <c r="AE2706" s="99"/>
      <c r="AF2706" s="99"/>
      <c r="AG2706" s="99"/>
      <c r="AH2706" s="99"/>
      <c r="AI2706" s="99"/>
      <c r="AJ2706" s="99"/>
      <c r="AK2706" s="99"/>
      <c r="AL2706" s="99"/>
      <c r="AM2706" s="99"/>
      <c r="AN2706" s="99"/>
      <c r="AO2706" s="99"/>
      <c r="AP2706" s="99"/>
      <c r="AQ2706" s="99"/>
      <c r="AR2706" s="99"/>
      <c r="AS2706" s="99"/>
      <c r="AT2706" s="99"/>
      <c r="AU2706" s="99"/>
      <c r="AV2706" s="99"/>
      <c r="AW2706" s="99"/>
      <c r="AX2706" s="99"/>
      <c r="AY2706" s="99"/>
      <c r="AZ2706" s="99"/>
      <c r="BA2706" s="99"/>
      <c r="BB2706" s="99"/>
      <c r="BC2706" s="99"/>
      <c r="BD2706" s="99"/>
      <c r="BE2706" s="99"/>
      <c r="BF2706" s="99"/>
    </row>
    <row r="2707" spans="28:58" x14ac:dyDescent="0.25">
      <c r="AB2707" s="99"/>
      <c r="AC2707" s="99"/>
      <c r="AD2707" s="99"/>
      <c r="AE2707" s="99"/>
      <c r="AF2707" s="99"/>
      <c r="AG2707" s="99"/>
      <c r="AH2707" s="99"/>
      <c r="AI2707" s="99"/>
      <c r="AJ2707" s="99"/>
      <c r="AK2707" s="99"/>
      <c r="AL2707" s="99"/>
      <c r="AM2707" s="99"/>
      <c r="AN2707" s="99"/>
      <c r="AO2707" s="99"/>
      <c r="AP2707" s="99"/>
      <c r="AQ2707" s="99"/>
      <c r="AR2707" s="99"/>
      <c r="AS2707" s="99"/>
      <c r="AT2707" s="99"/>
      <c r="AU2707" s="99"/>
      <c r="AV2707" s="99"/>
      <c r="AW2707" s="99"/>
      <c r="AX2707" s="99"/>
      <c r="AY2707" s="99"/>
      <c r="AZ2707" s="99"/>
      <c r="BA2707" s="99"/>
      <c r="BB2707" s="99"/>
      <c r="BC2707" s="99"/>
      <c r="BD2707" s="99"/>
      <c r="BE2707" s="99"/>
      <c r="BF2707" s="99"/>
    </row>
    <row r="2708" spans="28:58" x14ac:dyDescent="0.25">
      <c r="AB2708" s="99"/>
      <c r="AC2708" s="99"/>
      <c r="AD2708" s="99"/>
      <c r="AE2708" s="99"/>
      <c r="AF2708" s="99"/>
      <c r="AG2708" s="99"/>
      <c r="AH2708" s="99"/>
      <c r="AI2708" s="99"/>
      <c r="AJ2708" s="99"/>
      <c r="AK2708" s="99"/>
      <c r="AL2708" s="99"/>
      <c r="AM2708" s="99"/>
      <c r="AN2708" s="99"/>
      <c r="AO2708" s="99"/>
      <c r="AP2708" s="99"/>
      <c r="AQ2708" s="99"/>
      <c r="AR2708" s="99"/>
      <c r="AS2708" s="99"/>
      <c r="AT2708" s="99"/>
      <c r="AU2708" s="99"/>
      <c r="AV2708" s="99"/>
      <c r="AW2708" s="99"/>
      <c r="AX2708" s="99"/>
      <c r="AY2708" s="99"/>
      <c r="AZ2708" s="99"/>
      <c r="BA2708" s="99"/>
      <c r="BB2708" s="99"/>
      <c r="BC2708" s="99"/>
      <c r="BD2708" s="99"/>
      <c r="BE2708" s="99"/>
      <c r="BF2708" s="99"/>
    </row>
    <row r="2709" spans="28:58" x14ac:dyDescent="0.25">
      <c r="AB2709" s="99"/>
      <c r="AC2709" s="99"/>
      <c r="AD2709" s="99"/>
      <c r="AE2709" s="99"/>
      <c r="AF2709" s="99"/>
      <c r="AG2709" s="99"/>
      <c r="AH2709" s="99"/>
      <c r="AI2709" s="99"/>
      <c r="AJ2709" s="99"/>
      <c r="AK2709" s="99"/>
      <c r="AL2709" s="99"/>
      <c r="AM2709" s="99"/>
      <c r="AN2709" s="99"/>
      <c r="AO2709" s="99"/>
      <c r="AP2709" s="99"/>
      <c r="AQ2709" s="99"/>
      <c r="AR2709" s="99"/>
      <c r="AS2709" s="99"/>
      <c r="AT2709" s="99"/>
      <c r="AU2709" s="99"/>
      <c r="AV2709" s="99"/>
      <c r="AW2709" s="99"/>
      <c r="AX2709" s="99"/>
      <c r="AY2709" s="99"/>
      <c r="AZ2709" s="99"/>
      <c r="BA2709" s="99"/>
      <c r="BB2709" s="99"/>
      <c r="BC2709" s="99"/>
      <c r="BD2709" s="99"/>
      <c r="BE2709" s="99"/>
      <c r="BF2709" s="99"/>
    </row>
    <row r="2710" spans="28:58" x14ac:dyDescent="0.25">
      <c r="AB2710" s="99"/>
      <c r="AC2710" s="99"/>
      <c r="AD2710" s="99"/>
      <c r="AE2710" s="99"/>
      <c r="AF2710" s="99"/>
      <c r="AG2710" s="99"/>
      <c r="AH2710" s="99"/>
      <c r="AI2710" s="99"/>
      <c r="AJ2710" s="99"/>
      <c r="AK2710" s="99"/>
      <c r="AL2710" s="99"/>
      <c r="AM2710" s="99"/>
      <c r="AN2710" s="99"/>
      <c r="AO2710" s="99"/>
      <c r="AP2710" s="99"/>
      <c r="AQ2710" s="99"/>
      <c r="AR2710" s="99"/>
      <c r="AS2710" s="99"/>
      <c r="AT2710" s="99"/>
      <c r="AU2710" s="99"/>
      <c r="AV2710" s="99"/>
      <c r="AW2710" s="99"/>
      <c r="AX2710" s="99"/>
      <c r="AY2710" s="99"/>
      <c r="AZ2710" s="99"/>
      <c r="BA2710" s="99"/>
      <c r="BB2710" s="99"/>
      <c r="BC2710" s="99"/>
      <c r="BD2710" s="99"/>
      <c r="BE2710" s="99"/>
      <c r="BF2710" s="99"/>
    </row>
    <row r="2711" spans="28:58" x14ac:dyDescent="0.25">
      <c r="AB2711" s="99"/>
      <c r="AC2711" s="99"/>
      <c r="AD2711" s="99"/>
      <c r="AE2711" s="99"/>
      <c r="AF2711" s="99"/>
      <c r="AG2711" s="99"/>
      <c r="AH2711" s="99"/>
      <c r="AI2711" s="99"/>
      <c r="AJ2711" s="99"/>
      <c r="AK2711" s="99"/>
      <c r="AL2711" s="99"/>
      <c r="AM2711" s="99"/>
      <c r="AN2711" s="99"/>
      <c r="AO2711" s="99"/>
      <c r="AP2711" s="99"/>
      <c r="AQ2711" s="99"/>
      <c r="AR2711" s="99"/>
      <c r="AS2711" s="99"/>
      <c r="AT2711" s="99"/>
      <c r="AU2711" s="99"/>
      <c r="AV2711" s="99"/>
      <c r="AW2711" s="99"/>
      <c r="AX2711" s="99"/>
      <c r="AY2711" s="99"/>
      <c r="AZ2711" s="99"/>
      <c r="BA2711" s="99"/>
      <c r="BB2711" s="99"/>
      <c r="BC2711" s="99"/>
      <c r="BD2711" s="99"/>
      <c r="BE2711" s="99"/>
      <c r="BF2711" s="99"/>
    </row>
    <row r="2712" spans="28:58" x14ac:dyDescent="0.25">
      <c r="AB2712" s="99"/>
      <c r="AC2712" s="99"/>
      <c r="AD2712" s="99"/>
      <c r="AE2712" s="99"/>
      <c r="AF2712" s="99"/>
      <c r="AG2712" s="99"/>
      <c r="AH2712" s="99"/>
      <c r="AI2712" s="99"/>
      <c r="AJ2712" s="99"/>
      <c r="AK2712" s="99"/>
      <c r="AL2712" s="99"/>
      <c r="AM2712" s="99"/>
      <c r="AN2712" s="99"/>
      <c r="AO2712" s="99"/>
      <c r="AP2712" s="99"/>
      <c r="AQ2712" s="99"/>
      <c r="AR2712" s="99"/>
      <c r="AS2712" s="99"/>
      <c r="AT2712" s="99"/>
      <c r="AU2712" s="99"/>
      <c r="AV2712" s="99"/>
      <c r="AW2712" s="99"/>
      <c r="AX2712" s="99"/>
      <c r="AY2712" s="99"/>
      <c r="AZ2712" s="99"/>
      <c r="BA2712" s="99"/>
      <c r="BB2712" s="99"/>
      <c r="BC2712" s="99"/>
      <c r="BD2712" s="99"/>
      <c r="BE2712" s="99"/>
      <c r="BF2712" s="99"/>
    </row>
    <row r="2713" spans="28:58" x14ac:dyDescent="0.25">
      <c r="AB2713" s="99"/>
      <c r="AC2713" s="99"/>
      <c r="AD2713" s="99"/>
      <c r="AE2713" s="99"/>
      <c r="AF2713" s="99"/>
      <c r="AG2713" s="99"/>
      <c r="AH2713" s="99"/>
      <c r="AI2713" s="99"/>
      <c r="AJ2713" s="99"/>
      <c r="AK2713" s="99"/>
      <c r="AL2713" s="99"/>
      <c r="AM2713" s="99"/>
      <c r="AN2713" s="99"/>
      <c r="AO2713" s="99"/>
      <c r="AP2713" s="99"/>
      <c r="AQ2713" s="99"/>
      <c r="AR2713" s="99"/>
      <c r="AS2713" s="99"/>
      <c r="AT2713" s="99"/>
      <c r="AU2713" s="99"/>
      <c r="AV2713" s="99"/>
      <c r="AW2713" s="99"/>
      <c r="AX2713" s="99"/>
      <c r="AY2713" s="99"/>
      <c r="AZ2713" s="99"/>
      <c r="BA2713" s="99"/>
      <c r="BB2713" s="99"/>
      <c r="BC2713" s="99"/>
      <c r="BD2713" s="99"/>
      <c r="BE2713" s="99"/>
      <c r="BF2713" s="99"/>
    </row>
    <row r="2714" spans="28:58" x14ac:dyDescent="0.25">
      <c r="AB2714" s="99"/>
      <c r="AC2714" s="99"/>
      <c r="AD2714" s="99"/>
      <c r="AE2714" s="99"/>
      <c r="AF2714" s="99"/>
      <c r="AG2714" s="99"/>
      <c r="AH2714" s="99"/>
      <c r="AI2714" s="99"/>
      <c r="AJ2714" s="99"/>
      <c r="AK2714" s="99"/>
      <c r="AL2714" s="99"/>
      <c r="AM2714" s="99"/>
      <c r="AN2714" s="99"/>
      <c r="AO2714" s="99"/>
      <c r="AP2714" s="99"/>
      <c r="AQ2714" s="99"/>
      <c r="AR2714" s="99"/>
      <c r="AS2714" s="99"/>
      <c r="AT2714" s="99"/>
      <c r="AU2714" s="99"/>
      <c r="AV2714" s="99"/>
      <c r="AW2714" s="99"/>
      <c r="AX2714" s="99"/>
      <c r="AY2714" s="99"/>
      <c r="AZ2714" s="99"/>
      <c r="BA2714" s="99"/>
      <c r="BB2714" s="99"/>
      <c r="BC2714" s="99"/>
      <c r="BD2714" s="99"/>
      <c r="BE2714" s="99"/>
      <c r="BF2714" s="99"/>
    </row>
    <row r="2715" spans="28:58" x14ac:dyDescent="0.25">
      <c r="AB2715" s="99"/>
      <c r="AC2715" s="99"/>
      <c r="AD2715" s="99"/>
      <c r="AE2715" s="99"/>
      <c r="AF2715" s="99"/>
      <c r="AG2715" s="99"/>
      <c r="AH2715" s="99"/>
      <c r="AI2715" s="99"/>
      <c r="AJ2715" s="99"/>
      <c r="AK2715" s="99"/>
      <c r="AL2715" s="99"/>
      <c r="AM2715" s="99"/>
      <c r="AN2715" s="99"/>
      <c r="AO2715" s="99"/>
      <c r="AP2715" s="99"/>
      <c r="AQ2715" s="99"/>
      <c r="AR2715" s="99"/>
      <c r="AS2715" s="99"/>
      <c r="AT2715" s="99"/>
      <c r="AU2715" s="99"/>
      <c r="AV2715" s="99"/>
      <c r="AW2715" s="99"/>
      <c r="AX2715" s="99"/>
      <c r="AY2715" s="99"/>
      <c r="AZ2715" s="99"/>
      <c r="BA2715" s="99"/>
      <c r="BB2715" s="99"/>
      <c r="BC2715" s="99"/>
      <c r="BD2715" s="99"/>
      <c r="BE2715" s="99"/>
      <c r="BF2715" s="99"/>
    </row>
    <row r="2716" spans="28:58" x14ac:dyDescent="0.25">
      <c r="AB2716" s="99"/>
      <c r="AC2716" s="99"/>
      <c r="AD2716" s="99"/>
      <c r="AE2716" s="99"/>
      <c r="AF2716" s="99"/>
      <c r="AG2716" s="99"/>
      <c r="AH2716" s="99"/>
      <c r="AI2716" s="99"/>
      <c r="AJ2716" s="99"/>
      <c r="AK2716" s="99"/>
      <c r="AL2716" s="99"/>
      <c r="AM2716" s="99"/>
      <c r="AN2716" s="99"/>
      <c r="AO2716" s="99"/>
      <c r="AP2716" s="99"/>
      <c r="AQ2716" s="99"/>
      <c r="AR2716" s="99"/>
      <c r="AS2716" s="99"/>
      <c r="AT2716" s="99"/>
      <c r="AU2716" s="99"/>
      <c r="AV2716" s="99"/>
      <c r="AW2716" s="99"/>
      <c r="AX2716" s="99"/>
      <c r="AY2716" s="99"/>
      <c r="AZ2716" s="99"/>
      <c r="BA2716" s="99"/>
      <c r="BB2716" s="99"/>
      <c r="BC2716" s="99"/>
      <c r="BD2716" s="99"/>
      <c r="BE2716" s="99"/>
      <c r="BF2716" s="99"/>
    </row>
    <row r="2717" spans="28:58" x14ac:dyDescent="0.25">
      <c r="AB2717" s="99"/>
      <c r="AC2717" s="99"/>
      <c r="AD2717" s="99"/>
      <c r="AE2717" s="99"/>
      <c r="AF2717" s="99"/>
      <c r="AG2717" s="99"/>
      <c r="AH2717" s="99"/>
      <c r="AI2717" s="99"/>
      <c r="AJ2717" s="99"/>
      <c r="AK2717" s="99"/>
      <c r="AL2717" s="99"/>
      <c r="AM2717" s="99"/>
      <c r="AN2717" s="99"/>
      <c r="AO2717" s="99"/>
      <c r="AP2717" s="99"/>
      <c r="AQ2717" s="99"/>
      <c r="AR2717" s="99"/>
      <c r="AS2717" s="99"/>
      <c r="AT2717" s="99"/>
      <c r="AU2717" s="99"/>
      <c r="AV2717" s="99"/>
      <c r="AW2717" s="99"/>
      <c r="AX2717" s="99"/>
      <c r="AY2717" s="99"/>
      <c r="AZ2717" s="99"/>
      <c r="BA2717" s="99"/>
      <c r="BB2717" s="99"/>
      <c r="BC2717" s="99"/>
      <c r="BD2717" s="99"/>
      <c r="BE2717" s="99"/>
      <c r="BF2717" s="99"/>
    </row>
    <row r="2718" spans="28:58" x14ac:dyDescent="0.25">
      <c r="AB2718" s="99"/>
      <c r="AC2718" s="99"/>
      <c r="AD2718" s="99"/>
      <c r="AE2718" s="99"/>
      <c r="AF2718" s="99"/>
      <c r="AG2718" s="99"/>
      <c r="AH2718" s="99"/>
      <c r="AI2718" s="99"/>
      <c r="AJ2718" s="99"/>
      <c r="AK2718" s="99"/>
      <c r="AL2718" s="99"/>
      <c r="AM2718" s="99"/>
      <c r="AN2718" s="99"/>
      <c r="AO2718" s="99"/>
      <c r="AP2718" s="99"/>
      <c r="AQ2718" s="99"/>
      <c r="AR2718" s="99"/>
      <c r="AS2718" s="99"/>
      <c r="AT2718" s="99"/>
      <c r="AU2718" s="99"/>
      <c r="AV2718" s="99"/>
      <c r="AW2718" s="99"/>
      <c r="AX2718" s="99"/>
      <c r="AY2718" s="99"/>
      <c r="AZ2718" s="99"/>
      <c r="BA2718" s="99"/>
      <c r="BB2718" s="99"/>
      <c r="BC2718" s="99"/>
      <c r="BD2718" s="99"/>
      <c r="BE2718" s="99"/>
      <c r="BF2718" s="99"/>
    </row>
    <row r="2719" spans="28:58" x14ac:dyDescent="0.25">
      <c r="AB2719" s="99"/>
      <c r="AC2719" s="99"/>
      <c r="AD2719" s="99"/>
      <c r="AE2719" s="99"/>
      <c r="AF2719" s="99"/>
      <c r="AG2719" s="99"/>
      <c r="AH2719" s="99"/>
      <c r="AI2719" s="99"/>
      <c r="AJ2719" s="99"/>
      <c r="AK2719" s="99"/>
      <c r="AL2719" s="99"/>
      <c r="AM2719" s="99"/>
      <c r="AN2719" s="99"/>
      <c r="AO2719" s="99"/>
      <c r="AP2719" s="99"/>
      <c r="AQ2719" s="99"/>
      <c r="AR2719" s="99"/>
      <c r="AS2719" s="99"/>
      <c r="AT2719" s="99"/>
      <c r="AU2719" s="99"/>
      <c r="AV2719" s="99"/>
      <c r="AW2719" s="99"/>
      <c r="AX2719" s="99"/>
      <c r="AY2719" s="99"/>
      <c r="AZ2719" s="99"/>
      <c r="BA2719" s="99"/>
      <c r="BB2719" s="99"/>
      <c r="BC2719" s="99"/>
      <c r="BD2719" s="99"/>
      <c r="BE2719" s="99"/>
      <c r="BF2719" s="99"/>
    </row>
    <row r="2720" spans="28:58" x14ac:dyDescent="0.25">
      <c r="AB2720" s="99"/>
      <c r="AC2720" s="99"/>
      <c r="AD2720" s="99"/>
      <c r="AE2720" s="99"/>
      <c r="AF2720" s="99"/>
      <c r="AG2720" s="99"/>
      <c r="AH2720" s="99"/>
      <c r="AI2720" s="99"/>
      <c r="AJ2720" s="99"/>
      <c r="AK2720" s="99"/>
      <c r="AL2720" s="99"/>
      <c r="AM2720" s="99"/>
      <c r="AN2720" s="99"/>
      <c r="AO2720" s="99"/>
      <c r="AP2720" s="99"/>
      <c r="AQ2720" s="99"/>
      <c r="AR2720" s="99"/>
      <c r="AS2720" s="99"/>
      <c r="AT2720" s="99"/>
      <c r="AU2720" s="99"/>
      <c r="AV2720" s="99"/>
      <c r="AW2720" s="99"/>
      <c r="AX2720" s="99"/>
      <c r="AY2720" s="99"/>
      <c r="AZ2720" s="99"/>
      <c r="BA2720" s="99"/>
      <c r="BB2720" s="99"/>
      <c r="BC2720" s="99"/>
      <c r="BD2720" s="99"/>
      <c r="BE2720" s="99"/>
      <c r="BF2720" s="99"/>
    </row>
    <row r="2721" spans="28:58" x14ac:dyDescent="0.25">
      <c r="AB2721" s="99"/>
      <c r="AC2721" s="99"/>
      <c r="AD2721" s="99"/>
      <c r="AE2721" s="99"/>
      <c r="AF2721" s="99"/>
      <c r="AG2721" s="99"/>
      <c r="AH2721" s="99"/>
      <c r="AI2721" s="99"/>
      <c r="AJ2721" s="99"/>
      <c r="AK2721" s="99"/>
      <c r="AL2721" s="99"/>
      <c r="AM2721" s="99"/>
      <c r="AN2721" s="99"/>
      <c r="AO2721" s="99"/>
      <c r="AP2721" s="99"/>
      <c r="AQ2721" s="99"/>
      <c r="AR2721" s="99"/>
      <c r="AS2721" s="99"/>
      <c r="AT2721" s="99"/>
      <c r="AU2721" s="99"/>
      <c r="AV2721" s="99"/>
      <c r="AW2721" s="99"/>
      <c r="AX2721" s="99"/>
      <c r="AY2721" s="99"/>
      <c r="AZ2721" s="99"/>
      <c r="BA2721" s="99"/>
      <c r="BB2721" s="99"/>
      <c r="BC2721" s="99"/>
      <c r="BD2721" s="99"/>
      <c r="BE2721" s="99"/>
      <c r="BF2721" s="99"/>
    </row>
    <row r="2722" spans="28:58" x14ac:dyDescent="0.25">
      <c r="AB2722" s="99"/>
      <c r="AC2722" s="99"/>
      <c r="AD2722" s="99"/>
      <c r="AE2722" s="99"/>
      <c r="AF2722" s="99"/>
      <c r="AG2722" s="99"/>
      <c r="AH2722" s="99"/>
      <c r="AI2722" s="99"/>
      <c r="AJ2722" s="99"/>
      <c r="AK2722" s="99"/>
      <c r="AL2722" s="99"/>
      <c r="AM2722" s="99"/>
      <c r="AN2722" s="99"/>
      <c r="AO2722" s="99"/>
      <c r="AP2722" s="99"/>
      <c r="AQ2722" s="99"/>
      <c r="AR2722" s="99"/>
      <c r="AS2722" s="99"/>
      <c r="AT2722" s="99"/>
      <c r="AU2722" s="99"/>
      <c r="AV2722" s="99"/>
      <c r="AW2722" s="99"/>
      <c r="AX2722" s="99"/>
      <c r="AY2722" s="99"/>
      <c r="AZ2722" s="99"/>
      <c r="BA2722" s="99"/>
      <c r="BB2722" s="99"/>
      <c r="BC2722" s="99"/>
      <c r="BD2722" s="99"/>
      <c r="BE2722" s="99"/>
      <c r="BF2722" s="99"/>
    </row>
    <row r="2723" spans="28:58" x14ac:dyDescent="0.25">
      <c r="AB2723" s="99"/>
      <c r="AC2723" s="99"/>
      <c r="AD2723" s="99"/>
      <c r="AE2723" s="99"/>
      <c r="AF2723" s="99"/>
      <c r="AG2723" s="99"/>
      <c r="AH2723" s="99"/>
      <c r="AI2723" s="99"/>
      <c r="AJ2723" s="99"/>
      <c r="AK2723" s="99"/>
      <c r="AL2723" s="99"/>
      <c r="AM2723" s="99"/>
      <c r="AN2723" s="99"/>
      <c r="AO2723" s="99"/>
      <c r="AP2723" s="99"/>
      <c r="AQ2723" s="99"/>
      <c r="AR2723" s="99"/>
      <c r="AS2723" s="99"/>
      <c r="AT2723" s="99"/>
      <c r="AU2723" s="99"/>
      <c r="AV2723" s="99"/>
      <c r="AW2723" s="99"/>
      <c r="AX2723" s="99"/>
      <c r="AY2723" s="99"/>
      <c r="AZ2723" s="99"/>
      <c r="BA2723" s="99"/>
      <c r="BB2723" s="99"/>
      <c r="BC2723" s="99"/>
      <c r="BD2723" s="99"/>
      <c r="BE2723" s="99"/>
      <c r="BF2723" s="99"/>
    </row>
    <row r="2724" spans="28:58" x14ac:dyDescent="0.25">
      <c r="AB2724" s="99"/>
      <c r="AC2724" s="99"/>
      <c r="AD2724" s="99"/>
      <c r="AE2724" s="99"/>
      <c r="AF2724" s="99"/>
      <c r="AG2724" s="99"/>
      <c r="AH2724" s="99"/>
      <c r="AI2724" s="99"/>
      <c r="AJ2724" s="99"/>
      <c r="AK2724" s="99"/>
      <c r="AL2724" s="99"/>
      <c r="AM2724" s="99"/>
      <c r="AN2724" s="99"/>
      <c r="AO2724" s="99"/>
      <c r="AP2724" s="99"/>
      <c r="AQ2724" s="99"/>
      <c r="AR2724" s="99"/>
      <c r="AS2724" s="99"/>
      <c r="AT2724" s="99"/>
      <c r="AU2724" s="99"/>
      <c r="AV2724" s="99"/>
      <c r="AW2724" s="99"/>
      <c r="AX2724" s="99"/>
      <c r="AY2724" s="99"/>
      <c r="AZ2724" s="99"/>
      <c r="BA2724" s="99"/>
      <c r="BB2724" s="99"/>
      <c r="BC2724" s="99"/>
      <c r="BD2724" s="99"/>
      <c r="BE2724" s="99"/>
      <c r="BF2724" s="99"/>
    </row>
    <row r="2725" spans="28:58" x14ac:dyDescent="0.25">
      <c r="AB2725" s="99"/>
      <c r="AC2725" s="99"/>
      <c r="AD2725" s="99"/>
      <c r="AE2725" s="99"/>
      <c r="AF2725" s="99"/>
      <c r="AG2725" s="99"/>
      <c r="AH2725" s="99"/>
      <c r="AI2725" s="99"/>
      <c r="AJ2725" s="99"/>
      <c r="AK2725" s="99"/>
      <c r="AL2725" s="99"/>
      <c r="AM2725" s="99"/>
      <c r="AN2725" s="99"/>
      <c r="AO2725" s="99"/>
      <c r="AP2725" s="99"/>
      <c r="AQ2725" s="99"/>
      <c r="AR2725" s="99"/>
      <c r="AS2725" s="99"/>
      <c r="AT2725" s="99"/>
      <c r="AU2725" s="99"/>
      <c r="AV2725" s="99"/>
      <c r="AW2725" s="99"/>
      <c r="AX2725" s="99"/>
      <c r="AY2725" s="99"/>
      <c r="AZ2725" s="99"/>
      <c r="BA2725" s="99"/>
      <c r="BB2725" s="99"/>
      <c r="BC2725" s="99"/>
      <c r="BD2725" s="99"/>
      <c r="BE2725" s="99"/>
      <c r="BF2725" s="99"/>
    </row>
    <row r="2726" spans="28:58" x14ac:dyDescent="0.25">
      <c r="AB2726" s="99"/>
      <c r="AC2726" s="99"/>
      <c r="AD2726" s="99"/>
      <c r="AE2726" s="99"/>
      <c r="AF2726" s="99"/>
      <c r="AG2726" s="99"/>
      <c r="AH2726" s="99"/>
      <c r="AI2726" s="99"/>
      <c r="AJ2726" s="99"/>
      <c r="AK2726" s="99"/>
      <c r="AL2726" s="99"/>
      <c r="AM2726" s="99"/>
      <c r="AN2726" s="99"/>
      <c r="AO2726" s="99"/>
      <c r="AP2726" s="99"/>
      <c r="AQ2726" s="99"/>
      <c r="AR2726" s="99"/>
      <c r="AS2726" s="99"/>
      <c r="AT2726" s="99"/>
      <c r="AU2726" s="99"/>
      <c r="AV2726" s="99"/>
      <c r="AW2726" s="99"/>
      <c r="AX2726" s="99"/>
      <c r="AY2726" s="99"/>
      <c r="AZ2726" s="99"/>
      <c r="BA2726" s="99"/>
      <c r="BB2726" s="99"/>
      <c r="BC2726" s="99"/>
      <c r="BD2726" s="99"/>
      <c r="BE2726" s="99"/>
      <c r="BF2726" s="99"/>
    </row>
    <row r="2727" spans="28:58" x14ac:dyDescent="0.25">
      <c r="AB2727" s="99"/>
      <c r="AC2727" s="99"/>
      <c r="AD2727" s="99"/>
      <c r="AE2727" s="99"/>
      <c r="AF2727" s="99"/>
      <c r="AG2727" s="99"/>
      <c r="AH2727" s="99"/>
      <c r="AI2727" s="99"/>
      <c r="AJ2727" s="99"/>
      <c r="AK2727" s="99"/>
      <c r="AL2727" s="99"/>
      <c r="AM2727" s="99"/>
      <c r="AN2727" s="99"/>
      <c r="AO2727" s="99"/>
      <c r="AP2727" s="99"/>
      <c r="AQ2727" s="99"/>
      <c r="AR2727" s="99"/>
      <c r="AS2727" s="99"/>
      <c r="AT2727" s="99"/>
      <c r="AU2727" s="99"/>
      <c r="AV2727" s="99"/>
      <c r="AW2727" s="99"/>
      <c r="AX2727" s="99"/>
      <c r="AY2727" s="99"/>
      <c r="AZ2727" s="99"/>
      <c r="BA2727" s="99"/>
      <c r="BB2727" s="99"/>
      <c r="BC2727" s="99"/>
      <c r="BD2727" s="99"/>
      <c r="BE2727" s="99"/>
      <c r="BF2727" s="99"/>
    </row>
    <row r="2728" spans="28:58" x14ac:dyDescent="0.25">
      <c r="AB2728" s="99"/>
      <c r="AC2728" s="99"/>
      <c r="AD2728" s="99"/>
      <c r="AE2728" s="99"/>
      <c r="AF2728" s="99"/>
      <c r="AG2728" s="99"/>
      <c r="AH2728" s="99"/>
      <c r="AI2728" s="99"/>
      <c r="AJ2728" s="99"/>
      <c r="AK2728" s="99"/>
      <c r="AL2728" s="99"/>
      <c r="AM2728" s="99"/>
      <c r="AN2728" s="99"/>
      <c r="AO2728" s="99"/>
      <c r="AP2728" s="99"/>
      <c r="AQ2728" s="99"/>
      <c r="AR2728" s="99"/>
      <c r="AS2728" s="99"/>
      <c r="AT2728" s="99"/>
      <c r="AU2728" s="99"/>
      <c r="AV2728" s="99"/>
      <c r="AW2728" s="99"/>
      <c r="AX2728" s="99"/>
      <c r="AY2728" s="99"/>
      <c r="AZ2728" s="99"/>
      <c r="BA2728" s="99"/>
      <c r="BB2728" s="99"/>
      <c r="BC2728" s="99"/>
      <c r="BD2728" s="99"/>
      <c r="BE2728" s="99"/>
      <c r="BF2728" s="99"/>
    </row>
    <row r="2729" spans="28:58" x14ac:dyDescent="0.25">
      <c r="AB2729" s="99"/>
      <c r="AC2729" s="99"/>
      <c r="AD2729" s="99"/>
      <c r="AE2729" s="99"/>
      <c r="AF2729" s="99"/>
      <c r="AG2729" s="99"/>
      <c r="AH2729" s="99"/>
      <c r="AI2729" s="99"/>
      <c r="AJ2729" s="99"/>
      <c r="AK2729" s="99"/>
      <c r="AL2729" s="99"/>
      <c r="AM2729" s="99"/>
      <c r="AN2729" s="99"/>
      <c r="AO2729" s="99"/>
      <c r="AP2729" s="99"/>
      <c r="AQ2729" s="99"/>
      <c r="AR2729" s="99"/>
      <c r="AS2729" s="99"/>
      <c r="AT2729" s="99"/>
      <c r="AU2729" s="99"/>
      <c r="AV2729" s="99"/>
      <c r="AW2729" s="99"/>
      <c r="AX2729" s="99"/>
      <c r="AY2729" s="99"/>
      <c r="AZ2729" s="99"/>
      <c r="BA2729" s="99"/>
      <c r="BB2729" s="99"/>
      <c r="BC2729" s="99"/>
      <c r="BD2729" s="99"/>
      <c r="BE2729" s="99"/>
      <c r="BF2729" s="99"/>
    </row>
    <row r="2730" spans="28:58" x14ac:dyDescent="0.25">
      <c r="AB2730" s="99"/>
      <c r="AC2730" s="99"/>
      <c r="AD2730" s="99"/>
      <c r="AE2730" s="99"/>
      <c r="AF2730" s="99"/>
      <c r="AG2730" s="99"/>
      <c r="AH2730" s="99"/>
      <c r="AI2730" s="99"/>
      <c r="AJ2730" s="99"/>
      <c r="AK2730" s="99"/>
      <c r="AL2730" s="99"/>
      <c r="AM2730" s="99"/>
      <c r="AN2730" s="99"/>
      <c r="AO2730" s="99"/>
      <c r="AP2730" s="99"/>
      <c r="AQ2730" s="99"/>
      <c r="AR2730" s="99"/>
      <c r="AS2730" s="99"/>
      <c r="AT2730" s="99"/>
      <c r="AU2730" s="99"/>
      <c r="AV2730" s="99"/>
      <c r="AW2730" s="99"/>
      <c r="AX2730" s="99"/>
      <c r="AY2730" s="99"/>
      <c r="AZ2730" s="99"/>
      <c r="BA2730" s="99"/>
      <c r="BB2730" s="99"/>
      <c r="BC2730" s="99"/>
      <c r="BD2730" s="99"/>
      <c r="BE2730" s="99"/>
      <c r="BF2730" s="99"/>
    </row>
    <row r="2731" spans="28:58" x14ac:dyDescent="0.25">
      <c r="AB2731" s="99"/>
      <c r="AC2731" s="99"/>
      <c r="AD2731" s="99"/>
      <c r="AE2731" s="99"/>
      <c r="AF2731" s="99"/>
      <c r="AG2731" s="99"/>
      <c r="AH2731" s="99"/>
      <c r="AI2731" s="99"/>
      <c r="AJ2731" s="99"/>
      <c r="AK2731" s="99"/>
      <c r="AL2731" s="99"/>
      <c r="AM2731" s="99"/>
      <c r="AN2731" s="99"/>
      <c r="AO2731" s="99"/>
      <c r="AP2731" s="99"/>
      <c r="AQ2731" s="99"/>
      <c r="AR2731" s="99"/>
      <c r="AS2731" s="99"/>
      <c r="AT2731" s="99"/>
      <c r="AU2731" s="99"/>
      <c r="AV2731" s="99"/>
      <c r="AW2731" s="99"/>
      <c r="AX2731" s="99"/>
      <c r="AY2731" s="99"/>
      <c r="AZ2731" s="99"/>
      <c r="BA2731" s="99"/>
      <c r="BB2731" s="99"/>
      <c r="BC2731" s="99"/>
      <c r="BD2731" s="99"/>
      <c r="BE2731" s="99"/>
      <c r="BF2731" s="99"/>
    </row>
    <row r="2732" spans="28:58" x14ac:dyDescent="0.25">
      <c r="AB2732" s="99"/>
      <c r="AC2732" s="99"/>
      <c r="AD2732" s="99"/>
      <c r="AE2732" s="99"/>
      <c r="AF2732" s="99"/>
      <c r="AG2732" s="99"/>
      <c r="AH2732" s="99"/>
      <c r="AI2732" s="99"/>
      <c r="AJ2732" s="99"/>
      <c r="AK2732" s="99"/>
      <c r="AL2732" s="99"/>
      <c r="AM2732" s="99"/>
      <c r="AN2732" s="99"/>
      <c r="AO2732" s="99"/>
      <c r="AP2732" s="99"/>
      <c r="AQ2732" s="99"/>
      <c r="AR2732" s="99"/>
      <c r="AS2732" s="99"/>
      <c r="AT2732" s="99"/>
      <c r="AU2732" s="99"/>
      <c r="AV2732" s="99"/>
      <c r="AW2732" s="99"/>
      <c r="AX2732" s="99"/>
      <c r="AY2732" s="99"/>
      <c r="AZ2732" s="99"/>
      <c r="BA2732" s="99"/>
      <c r="BB2732" s="99"/>
      <c r="BC2732" s="99"/>
      <c r="BD2732" s="99"/>
      <c r="BE2732" s="99"/>
      <c r="BF2732" s="99"/>
    </row>
    <row r="2733" spans="28:58" x14ac:dyDescent="0.25">
      <c r="AB2733" s="99"/>
      <c r="AC2733" s="99"/>
      <c r="AD2733" s="99"/>
      <c r="AE2733" s="99"/>
      <c r="AF2733" s="99"/>
      <c r="AG2733" s="99"/>
      <c r="AH2733" s="99"/>
      <c r="AI2733" s="99"/>
      <c r="AJ2733" s="99"/>
      <c r="AK2733" s="99"/>
      <c r="AL2733" s="99"/>
      <c r="AM2733" s="99"/>
      <c r="AN2733" s="99"/>
      <c r="AO2733" s="99"/>
      <c r="AP2733" s="99"/>
      <c r="AQ2733" s="99"/>
      <c r="AR2733" s="99"/>
      <c r="AS2733" s="99"/>
      <c r="AT2733" s="99"/>
      <c r="AU2733" s="99"/>
      <c r="AV2733" s="99"/>
      <c r="AW2733" s="99"/>
      <c r="AX2733" s="99"/>
      <c r="AY2733" s="99"/>
      <c r="AZ2733" s="99"/>
      <c r="BA2733" s="99"/>
      <c r="BB2733" s="99"/>
      <c r="BC2733" s="99"/>
      <c r="BD2733" s="99"/>
      <c r="BE2733" s="99"/>
      <c r="BF2733" s="99"/>
    </row>
    <row r="2734" spans="28:58" x14ac:dyDescent="0.25">
      <c r="AB2734" s="99"/>
      <c r="AC2734" s="99"/>
      <c r="AD2734" s="99"/>
      <c r="AE2734" s="99"/>
      <c r="AF2734" s="99"/>
      <c r="AG2734" s="99"/>
      <c r="AH2734" s="99"/>
      <c r="AI2734" s="99"/>
      <c r="AJ2734" s="99"/>
      <c r="AK2734" s="99"/>
      <c r="AL2734" s="99"/>
      <c r="AM2734" s="99"/>
      <c r="AN2734" s="99"/>
      <c r="AO2734" s="99"/>
      <c r="AP2734" s="99"/>
      <c r="AQ2734" s="99"/>
      <c r="AR2734" s="99"/>
      <c r="AS2734" s="99"/>
      <c r="AT2734" s="99"/>
      <c r="AU2734" s="99"/>
      <c r="AV2734" s="99"/>
      <c r="AW2734" s="99"/>
      <c r="AX2734" s="99"/>
      <c r="AY2734" s="99"/>
      <c r="AZ2734" s="99"/>
      <c r="BA2734" s="99"/>
      <c r="BB2734" s="99"/>
      <c r="BC2734" s="99"/>
      <c r="BD2734" s="99"/>
      <c r="BE2734" s="99"/>
      <c r="BF2734" s="99"/>
    </row>
    <row r="2735" spans="28:58" x14ac:dyDescent="0.25">
      <c r="AB2735" s="99"/>
      <c r="AC2735" s="99"/>
      <c r="AD2735" s="99"/>
      <c r="AE2735" s="99"/>
      <c r="AF2735" s="99"/>
      <c r="AG2735" s="99"/>
      <c r="AH2735" s="99"/>
      <c r="AI2735" s="99"/>
      <c r="AJ2735" s="99"/>
      <c r="AK2735" s="99"/>
      <c r="AL2735" s="99"/>
      <c r="AM2735" s="99"/>
      <c r="AN2735" s="99"/>
      <c r="AO2735" s="99"/>
      <c r="AP2735" s="99"/>
      <c r="AQ2735" s="99"/>
      <c r="AR2735" s="99"/>
      <c r="AS2735" s="99"/>
      <c r="AT2735" s="99"/>
      <c r="AU2735" s="99"/>
      <c r="AV2735" s="99"/>
      <c r="AW2735" s="99"/>
      <c r="AX2735" s="99"/>
      <c r="AY2735" s="99"/>
      <c r="AZ2735" s="99"/>
      <c r="BA2735" s="99"/>
      <c r="BB2735" s="99"/>
      <c r="BC2735" s="99"/>
      <c r="BD2735" s="99"/>
      <c r="BE2735" s="99"/>
      <c r="BF2735" s="99"/>
    </row>
    <row r="2736" spans="28:58" x14ac:dyDescent="0.25">
      <c r="AB2736" s="99"/>
      <c r="AC2736" s="99"/>
      <c r="AD2736" s="99"/>
      <c r="AE2736" s="99"/>
      <c r="AF2736" s="99"/>
      <c r="AG2736" s="99"/>
      <c r="AH2736" s="99"/>
      <c r="AI2736" s="99"/>
      <c r="AJ2736" s="99"/>
      <c r="AK2736" s="99"/>
      <c r="AL2736" s="99"/>
      <c r="AM2736" s="99"/>
      <c r="AN2736" s="99"/>
      <c r="AO2736" s="99"/>
      <c r="AP2736" s="99"/>
      <c r="AQ2736" s="99"/>
      <c r="AR2736" s="99"/>
      <c r="AS2736" s="99"/>
      <c r="AT2736" s="99"/>
      <c r="AU2736" s="99"/>
      <c r="AV2736" s="99"/>
      <c r="AW2736" s="99"/>
      <c r="AX2736" s="99"/>
      <c r="AY2736" s="99"/>
      <c r="AZ2736" s="99"/>
      <c r="BA2736" s="99"/>
      <c r="BB2736" s="99"/>
      <c r="BC2736" s="99"/>
      <c r="BD2736" s="99"/>
      <c r="BE2736" s="99"/>
      <c r="BF2736" s="99"/>
    </row>
    <row r="2737" spans="28:58" x14ac:dyDescent="0.25">
      <c r="AB2737" s="99"/>
      <c r="AC2737" s="99"/>
      <c r="AD2737" s="99"/>
      <c r="AE2737" s="99"/>
      <c r="AF2737" s="99"/>
      <c r="AG2737" s="99"/>
      <c r="AH2737" s="99"/>
      <c r="AI2737" s="99"/>
      <c r="AJ2737" s="99"/>
      <c r="AK2737" s="99"/>
      <c r="AL2737" s="99"/>
      <c r="AM2737" s="99"/>
      <c r="AN2737" s="99"/>
      <c r="AO2737" s="99"/>
      <c r="AP2737" s="99"/>
      <c r="AQ2737" s="99"/>
      <c r="AR2737" s="99"/>
      <c r="AS2737" s="99"/>
      <c r="AT2737" s="99"/>
      <c r="AU2737" s="99"/>
      <c r="AV2737" s="99"/>
      <c r="AW2737" s="99"/>
      <c r="AX2737" s="99"/>
      <c r="AY2737" s="99"/>
      <c r="AZ2737" s="99"/>
      <c r="BA2737" s="99"/>
      <c r="BB2737" s="99"/>
      <c r="BC2737" s="99"/>
      <c r="BD2737" s="99"/>
      <c r="BE2737" s="99"/>
      <c r="BF2737" s="99"/>
    </row>
    <row r="2738" spans="28:58" x14ac:dyDescent="0.25">
      <c r="AB2738" s="99"/>
      <c r="AC2738" s="99"/>
      <c r="AD2738" s="99"/>
      <c r="AE2738" s="99"/>
      <c r="AF2738" s="99"/>
      <c r="AG2738" s="99"/>
      <c r="AH2738" s="99"/>
      <c r="AI2738" s="99"/>
      <c r="AJ2738" s="99"/>
      <c r="AK2738" s="99"/>
      <c r="AL2738" s="99"/>
      <c r="AM2738" s="99"/>
      <c r="AN2738" s="99"/>
      <c r="AO2738" s="99"/>
      <c r="AP2738" s="99"/>
      <c r="AQ2738" s="99"/>
      <c r="AR2738" s="99"/>
      <c r="AS2738" s="99"/>
      <c r="AT2738" s="99"/>
      <c r="AU2738" s="99"/>
      <c r="AV2738" s="99"/>
      <c r="AW2738" s="99"/>
      <c r="AX2738" s="99"/>
      <c r="AY2738" s="99"/>
      <c r="AZ2738" s="99"/>
      <c r="BA2738" s="99"/>
      <c r="BB2738" s="99"/>
      <c r="BC2738" s="99"/>
      <c r="BD2738" s="99"/>
      <c r="BE2738" s="99"/>
      <c r="BF2738" s="99"/>
    </row>
    <row r="2739" spans="28:58" x14ac:dyDescent="0.25">
      <c r="AB2739" s="99"/>
      <c r="AC2739" s="99"/>
      <c r="AD2739" s="99"/>
      <c r="AE2739" s="99"/>
      <c r="AF2739" s="99"/>
      <c r="AG2739" s="99"/>
      <c r="AH2739" s="99"/>
      <c r="AI2739" s="99"/>
      <c r="AJ2739" s="99"/>
      <c r="AK2739" s="99"/>
      <c r="AL2739" s="99"/>
      <c r="AM2739" s="99"/>
      <c r="AN2739" s="99"/>
      <c r="AO2739" s="99"/>
      <c r="AP2739" s="99"/>
      <c r="AQ2739" s="99"/>
      <c r="AR2739" s="99"/>
      <c r="AS2739" s="99"/>
      <c r="AT2739" s="99"/>
      <c r="AU2739" s="99"/>
      <c r="AV2739" s="99"/>
      <c r="AW2739" s="99"/>
      <c r="AX2739" s="99"/>
      <c r="AY2739" s="99"/>
      <c r="AZ2739" s="99"/>
      <c r="BA2739" s="99"/>
      <c r="BB2739" s="99"/>
      <c r="BC2739" s="99"/>
      <c r="BD2739" s="99"/>
      <c r="BE2739" s="99"/>
      <c r="BF2739" s="99"/>
    </row>
    <row r="2740" spans="28:58" x14ac:dyDescent="0.25">
      <c r="AB2740" s="99"/>
      <c r="AC2740" s="99"/>
      <c r="AD2740" s="99"/>
      <c r="AE2740" s="99"/>
      <c r="AF2740" s="99"/>
      <c r="AG2740" s="99"/>
      <c r="AH2740" s="99"/>
      <c r="AI2740" s="99"/>
      <c r="AJ2740" s="99"/>
      <c r="AK2740" s="99"/>
      <c r="AL2740" s="99"/>
      <c r="AM2740" s="99"/>
      <c r="AN2740" s="99"/>
      <c r="AO2740" s="99"/>
      <c r="AP2740" s="99"/>
      <c r="AQ2740" s="99"/>
      <c r="AR2740" s="99"/>
      <c r="AS2740" s="99"/>
      <c r="AT2740" s="99"/>
      <c r="AU2740" s="99"/>
      <c r="AV2740" s="99"/>
      <c r="AW2740" s="99"/>
      <c r="AX2740" s="99"/>
      <c r="AY2740" s="99"/>
      <c r="AZ2740" s="99"/>
      <c r="BA2740" s="99"/>
      <c r="BB2740" s="99"/>
      <c r="BC2740" s="99"/>
      <c r="BD2740" s="99"/>
      <c r="BE2740" s="99"/>
      <c r="BF2740" s="99"/>
    </row>
    <row r="2741" spans="28:58" x14ac:dyDescent="0.25">
      <c r="AB2741" s="99"/>
      <c r="AC2741" s="99"/>
      <c r="AD2741" s="99"/>
      <c r="AE2741" s="99"/>
      <c r="AF2741" s="99"/>
      <c r="AG2741" s="99"/>
      <c r="AH2741" s="99"/>
      <c r="AI2741" s="99"/>
      <c r="AJ2741" s="99"/>
      <c r="AK2741" s="99"/>
      <c r="AL2741" s="99"/>
      <c r="AM2741" s="99"/>
      <c r="AN2741" s="99"/>
      <c r="AO2741" s="99"/>
      <c r="AP2741" s="99"/>
      <c r="AQ2741" s="99"/>
      <c r="AR2741" s="99"/>
      <c r="AS2741" s="99"/>
      <c r="AT2741" s="99"/>
      <c r="AU2741" s="99"/>
      <c r="AV2741" s="99"/>
      <c r="AW2741" s="99"/>
      <c r="AX2741" s="99"/>
      <c r="AY2741" s="99"/>
      <c r="AZ2741" s="99"/>
      <c r="BA2741" s="99"/>
      <c r="BB2741" s="99"/>
      <c r="BC2741" s="99"/>
      <c r="BD2741" s="99"/>
      <c r="BE2741" s="99"/>
      <c r="BF2741" s="99"/>
    </row>
    <row r="2742" spans="28:58" x14ac:dyDescent="0.25">
      <c r="AB2742" s="99"/>
      <c r="AC2742" s="99"/>
      <c r="AD2742" s="99"/>
      <c r="AE2742" s="99"/>
      <c r="AF2742" s="99"/>
      <c r="AG2742" s="99"/>
      <c r="AH2742" s="99"/>
      <c r="AI2742" s="99"/>
      <c r="AJ2742" s="99"/>
      <c r="AK2742" s="99"/>
      <c r="AL2742" s="99"/>
      <c r="AM2742" s="99"/>
      <c r="AN2742" s="99"/>
      <c r="AO2742" s="99"/>
      <c r="AP2742" s="99"/>
      <c r="AQ2742" s="99"/>
      <c r="AR2742" s="99"/>
      <c r="AS2742" s="99"/>
      <c r="AT2742" s="99"/>
      <c r="AU2742" s="99"/>
      <c r="AV2742" s="99"/>
      <c r="AW2742" s="99"/>
      <c r="AX2742" s="99"/>
      <c r="AY2742" s="99"/>
      <c r="AZ2742" s="99"/>
      <c r="BA2742" s="99"/>
      <c r="BB2742" s="99"/>
      <c r="BC2742" s="99"/>
      <c r="BD2742" s="99"/>
      <c r="BE2742" s="99"/>
      <c r="BF2742" s="99"/>
    </row>
    <row r="2743" spans="28:58" x14ac:dyDescent="0.25">
      <c r="AB2743" s="99"/>
      <c r="AC2743" s="99"/>
      <c r="AD2743" s="99"/>
      <c r="AE2743" s="99"/>
      <c r="AF2743" s="99"/>
      <c r="AG2743" s="99"/>
      <c r="AH2743" s="99"/>
      <c r="AI2743" s="99"/>
      <c r="AJ2743" s="99"/>
      <c r="AK2743" s="99"/>
      <c r="AL2743" s="99"/>
      <c r="AM2743" s="99"/>
      <c r="AN2743" s="99"/>
      <c r="AO2743" s="99"/>
      <c r="AP2743" s="99"/>
      <c r="AQ2743" s="99"/>
      <c r="AR2743" s="99"/>
      <c r="AS2743" s="99"/>
      <c r="AT2743" s="99"/>
      <c r="AU2743" s="99"/>
      <c r="AV2743" s="99"/>
      <c r="AW2743" s="99"/>
      <c r="AX2743" s="99"/>
      <c r="AY2743" s="99"/>
      <c r="AZ2743" s="99"/>
      <c r="BA2743" s="99"/>
      <c r="BB2743" s="99"/>
      <c r="BC2743" s="99"/>
      <c r="BD2743" s="99"/>
      <c r="BE2743" s="99"/>
      <c r="BF2743" s="99"/>
    </row>
    <row r="2744" spans="28:58" x14ac:dyDescent="0.25">
      <c r="AB2744" s="99"/>
      <c r="AC2744" s="99"/>
      <c r="AD2744" s="99"/>
      <c r="AE2744" s="99"/>
      <c r="AF2744" s="99"/>
      <c r="AG2744" s="99"/>
      <c r="AH2744" s="99"/>
      <c r="AI2744" s="99"/>
      <c r="AJ2744" s="99"/>
      <c r="AK2744" s="99"/>
      <c r="AL2744" s="99"/>
      <c r="AM2744" s="99"/>
      <c r="AN2744" s="99"/>
      <c r="AO2744" s="99"/>
      <c r="AP2744" s="99"/>
      <c r="AQ2744" s="99"/>
      <c r="AR2744" s="99"/>
      <c r="AS2744" s="99"/>
      <c r="AT2744" s="99"/>
      <c r="AU2744" s="99"/>
      <c r="AV2744" s="99"/>
      <c r="AW2744" s="99"/>
      <c r="AX2744" s="99"/>
      <c r="AY2744" s="99"/>
      <c r="AZ2744" s="99"/>
      <c r="BA2744" s="99"/>
      <c r="BB2744" s="99"/>
      <c r="BC2744" s="99"/>
      <c r="BD2744" s="99"/>
      <c r="BE2744" s="99"/>
      <c r="BF2744" s="99"/>
    </row>
    <row r="2745" spans="28:58" x14ac:dyDescent="0.25">
      <c r="AB2745" s="99"/>
      <c r="AC2745" s="99"/>
      <c r="AD2745" s="99"/>
      <c r="AE2745" s="99"/>
      <c r="AF2745" s="99"/>
      <c r="AG2745" s="99"/>
      <c r="AH2745" s="99"/>
      <c r="AI2745" s="99"/>
      <c r="AJ2745" s="99"/>
      <c r="AK2745" s="99"/>
      <c r="AL2745" s="99"/>
      <c r="AM2745" s="99"/>
      <c r="AN2745" s="99"/>
      <c r="AO2745" s="99"/>
      <c r="AP2745" s="99"/>
      <c r="AQ2745" s="99"/>
      <c r="AR2745" s="99"/>
      <c r="AS2745" s="99"/>
      <c r="AT2745" s="99"/>
      <c r="AU2745" s="99"/>
      <c r="AV2745" s="99"/>
      <c r="AW2745" s="99"/>
      <c r="AX2745" s="99"/>
      <c r="AY2745" s="99"/>
      <c r="AZ2745" s="99"/>
      <c r="BA2745" s="99"/>
      <c r="BB2745" s="99"/>
      <c r="BC2745" s="99"/>
      <c r="BD2745" s="99"/>
      <c r="BE2745" s="99"/>
      <c r="BF2745" s="99"/>
    </row>
    <row r="2746" spans="28:58" x14ac:dyDescent="0.25">
      <c r="AB2746" s="99"/>
      <c r="AC2746" s="99"/>
      <c r="AD2746" s="99"/>
      <c r="AE2746" s="99"/>
      <c r="AF2746" s="99"/>
      <c r="AG2746" s="99"/>
      <c r="AH2746" s="99"/>
      <c r="AI2746" s="99"/>
      <c r="AJ2746" s="99"/>
      <c r="AK2746" s="99"/>
      <c r="AL2746" s="99"/>
      <c r="AM2746" s="99"/>
      <c r="AN2746" s="99"/>
      <c r="AO2746" s="99"/>
      <c r="AP2746" s="99"/>
      <c r="AQ2746" s="99"/>
      <c r="AR2746" s="99"/>
      <c r="AS2746" s="99"/>
      <c r="AT2746" s="99"/>
      <c r="AU2746" s="99"/>
      <c r="AV2746" s="99"/>
      <c r="AW2746" s="99"/>
      <c r="AX2746" s="99"/>
      <c r="AY2746" s="99"/>
      <c r="AZ2746" s="99"/>
      <c r="BA2746" s="99"/>
      <c r="BB2746" s="99"/>
      <c r="BC2746" s="99"/>
      <c r="BD2746" s="99"/>
      <c r="BE2746" s="99"/>
      <c r="BF2746" s="99"/>
    </row>
    <row r="2747" spans="28:58" x14ac:dyDescent="0.25">
      <c r="AB2747" s="99"/>
      <c r="AC2747" s="99"/>
      <c r="AD2747" s="99"/>
      <c r="AE2747" s="99"/>
      <c r="AF2747" s="99"/>
      <c r="AG2747" s="99"/>
      <c r="AH2747" s="99"/>
      <c r="AI2747" s="99"/>
      <c r="AJ2747" s="99"/>
      <c r="AK2747" s="99"/>
      <c r="AL2747" s="99"/>
      <c r="AM2747" s="99"/>
      <c r="AN2747" s="99"/>
      <c r="AO2747" s="99"/>
      <c r="AP2747" s="99"/>
      <c r="AQ2747" s="99"/>
      <c r="AR2747" s="99"/>
      <c r="AS2747" s="99"/>
      <c r="AT2747" s="99"/>
      <c r="AU2747" s="99"/>
      <c r="AV2747" s="99"/>
      <c r="AW2747" s="99"/>
      <c r="AX2747" s="99"/>
      <c r="AY2747" s="99"/>
      <c r="AZ2747" s="99"/>
      <c r="BA2747" s="99"/>
      <c r="BB2747" s="99"/>
      <c r="BC2747" s="99"/>
      <c r="BD2747" s="99"/>
      <c r="BE2747" s="99"/>
      <c r="BF2747" s="99"/>
    </row>
    <row r="2748" spans="28:58" x14ac:dyDescent="0.25">
      <c r="AB2748" s="99"/>
      <c r="AC2748" s="99"/>
      <c r="AD2748" s="99"/>
      <c r="AE2748" s="99"/>
      <c r="AF2748" s="99"/>
      <c r="AG2748" s="99"/>
      <c r="AH2748" s="99"/>
      <c r="AI2748" s="99"/>
      <c r="AJ2748" s="99"/>
      <c r="AK2748" s="99"/>
      <c r="AL2748" s="99"/>
      <c r="AM2748" s="99"/>
      <c r="AN2748" s="99"/>
      <c r="AO2748" s="99"/>
      <c r="AP2748" s="99"/>
      <c r="AQ2748" s="99"/>
      <c r="AR2748" s="99"/>
      <c r="AS2748" s="99"/>
      <c r="AT2748" s="99"/>
      <c r="AU2748" s="99"/>
      <c r="AV2748" s="99"/>
      <c r="AW2748" s="99"/>
      <c r="AX2748" s="99"/>
      <c r="AY2748" s="99"/>
      <c r="AZ2748" s="99"/>
      <c r="BA2748" s="99"/>
      <c r="BB2748" s="99"/>
      <c r="BC2748" s="99"/>
      <c r="BD2748" s="99"/>
      <c r="BE2748" s="99"/>
      <c r="BF2748" s="99"/>
    </row>
    <row r="2749" spans="28:58" x14ac:dyDescent="0.25">
      <c r="AB2749" s="99"/>
      <c r="AC2749" s="99"/>
      <c r="AD2749" s="99"/>
      <c r="AE2749" s="99"/>
      <c r="AF2749" s="99"/>
      <c r="AG2749" s="99"/>
      <c r="AH2749" s="99"/>
      <c r="AI2749" s="99"/>
      <c r="AJ2749" s="99"/>
      <c r="AK2749" s="99"/>
      <c r="AL2749" s="99"/>
      <c r="AM2749" s="99"/>
      <c r="AN2749" s="99"/>
      <c r="AO2749" s="99"/>
      <c r="AP2749" s="99"/>
      <c r="AQ2749" s="99"/>
      <c r="AR2749" s="99"/>
      <c r="AS2749" s="99"/>
      <c r="AT2749" s="99"/>
      <c r="AU2749" s="99"/>
      <c r="AV2749" s="99"/>
      <c r="AW2749" s="99"/>
      <c r="AX2749" s="99"/>
      <c r="AY2749" s="99"/>
      <c r="AZ2749" s="99"/>
      <c r="BA2749" s="99"/>
      <c r="BB2749" s="99"/>
      <c r="BC2749" s="99"/>
      <c r="BD2749" s="99"/>
      <c r="BE2749" s="99"/>
      <c r="BF2749" s="99"/>
    </row>
    <row r="2750" spans="28:58" x14ac:dyDescent="0.25">
      <c r="AB2750" s="99"/>
      <c r="AC2750" s="99"/>
      <c r="AD2750" s="99"/>
      <c r="AE2750" s="99"/>
      <c r="AF2750" s="99"/>
      <c r="AG2750" s="99"/>
      <c r="AH2750" s="99"/>
      <c r="AI2750" s="99"/>
      <c r="AJ2750" s="99"/>
      <c r="AK2750" s="99"/>
      <c r="AL2750" s="99"/>
      <c r="AM2750" s="99"/>
      <c r="AN2750" s="99"/>
      <c r="AO2750" s="99"/>
      <c r="AP2750" s="99"/>
      <c r="AQ2750" s="99"/>
      <c r="AR2750" s="99"/>
      <c r="AS2750" s="99"/>
      <c r="AT2750" s="99"/>
      <c r="AU2750" s="99"/>
      <c r="AV2750" s="99"/>
      <c r="AW2750" s="99"/>
      <c r="AX2750" s="99"/>
      <c r="AY2750" s="99"/>
      <c r="AZ2750" s="99"/>
      <c r="BA2750" s="99"/>
      <c r="BB2750" s="99"/>
      <c r="BC2750" s="99"/>
      <c r="BD2750" s="99"/>
      <c r="BE2750" s="99"/>
      <c r="BF2750" s="99"/>
    </row>
    <row r="2751" spans="28:58" x14ac:dyDescent="0.25">
      <c r="AB2751" s="99"/>
      <c r="AC2751" s="99"/>
      <c r="AD2751" s="99"/>
      <c r="AE2751" s="99"/>
      <c r="AF2751" s="99"/>
      <c r="AG2751" s="99"/>
      <c r="AH2751" s="99"/>
      <c r="AI2751" s="99"/>
      <c r="AJ2751" s="99"/>
      <c r="AK2751" s="99"/>
      <c r="AL2751" s="99"/>
      <c r="AM2751" s="99"/>
      <c r="AN2751" s="99"/>
      <c r="AO2751" s="99"/>
      <c r="AP2751" s="99"/>
      <c r="AQ2751" s="99"/>
      <c r="AR2751" s="99"/>
      <c r="AS2751" s="99"/>
      <c r="AT2751" s="99"/>
      <c r="AU2751" s="99"/>
      <c r="AV2751" s="99"/>
      <c r="AW2751" s="99"/>
      <c r="AX2751" s="99"/>
      <c r="AY2751" s="99"/>
      <c r="AZ2751" s="99"/>
      <c r="BA2751" s="99"/>
      <c r="BB2751" s="99"/>
      <c r="BC2751" s="99"/>
      <c r="BD2751" s="99"/>
      <c r="BE2751" s="99"/>
      <c r="BF2751" s="99"/>
    </row>
    <row r="2752" spans="28:58" x14ac:dyDescent="0.25">
      <c r="AB2752" s="99"/>
      <c r="AC2752" s="99"/>
      <c r="AD2752" s="99"/>
      <c r="AE2752" s="99"/>
      <c r="AF2752" s="99"/>
      <c r="AG2752" s="99"/>
      <c r="AH2752" s="99"/>
      <c r="AI2752" s="99"/>
      <c r="AJ2752" s="99"/>
      <c r="AK2752" s="99"/>
      <c r="AL2752" s="99"/>
      <c r="AM2752" s="99"/>
      <c r="AN2752" s="99"/>
      <c r="AO2752" s="99"/>
      <c r="AP2752" s="99"/>
      <c r="AQ2752" s="99"/>
      <c r="AR2752" s="99"/>
      <c r="AS2752" s="99"/>
      <c r="AT2752" s="99"/>
      <c r="AU2752" s="99"/>
      <c r="AV2752" s="99"/>
      <c r="AW2752" s="99"/>
      <c r="AX2752" s="99"/>
      <c r="AY2752" s="99"/>
      <c r="AZ2752" s="99"/>
      <c r="BA2752" s="99"/>
      <c r="BB2752" s="99"/>
      <c r="BC2752" s="99"/>
      <c r="BD2752" s="99"/>
      <c r="BE2752" s="99"/>
      <c r="BF2752" s="99"/>
    </row>
    <row r="2753" spans="28:58" x14ac:dyDescent="0.25">
      <c r="AB2753" s="99"/>
      <c r="AC2753" s="99"/>
      <c r="AD2753" s="99"/>
      <c r="AE2753" s="99"/>
      <c r="AF2753" s="99"/>
      <c r="AG2753" s="99"/>
      <c r="AH2753" s="99"/>
      <c r="AI2753" s="99"/>
      <c r="AJ2753" s="99"/>
      <c r="AK2753" s="99"/>
      <c r="AL2753" s="99"/>
      <c r="AM2753" s="99"/>
      <c r="AN2753" s="99"/>
      <c r="AO2753" s="99"/>
      <c r="AP2753" s="99"/>
      <c r="AQ2753" s="99"/>
      <c r="AR2753" s="99"/>
      <c r="AS2753" s="99"/>
      <c r="AT2753" s="99"/>
      <c r="AU2753" s="99"/>
      <c r="AV2753" s="99"/>
      <c r="AW2753" s="99"/>
      <c r="AX2753" s="99"/>
      <c r="AY2753" s="99"/>
      <c r="AZ2753" s="99"/>
      <c r="BA2753" s="99"/>
      <c r="BB2753" s="99"/>
      <c r="BC2753" s="99"/>
      <c r="BD2753" s="99"/>
      <c r="BE2753" s="99"/>
      <c r="BF2753" s="99"/>
    </row>
    <row r="2754" spans="28:58" x14ac:dyDescent="0.25">
      <c r="AB2754" s="99"/>
      <c r="AC2754" s="99"/>
      <c r="AD2754" s="99"/>
      <c r="AE2754" s="99"/>
      <c r="AF2754" s="99"/>
      <c r="AG2754" s="99"/>
      <c r="AH2754" s="99"/>
      <c r="AI2754" s="99"/>
      <c r="AJ2754" s="99"/>
      <c r="AK2754" s="99"/>
      <c r="AL2754" s="99"/>
      <c r="AM2754" s="99"/>
      <c r="AN2754" s="99"/>
      <c r="AO2754" s="99"/>
      <c r="AP2754" s="99"/>
      <c r="AQ2754" s="99"/>
      <c r="AR2754" s="99"/>
      <c r="AS2754" s="99"/>
      <c r="AT2754" s="99"/>
      <c r="AU2754" s="99"/>
      <c r="AV2754" s="99"/>
      <c r="AW2754" s="99"/>
      <c r="AX2754" s="99"/>
      <c r="AY2754" s="99"/>
      <c r="AZ2754" s="99"/>
      <c r="BA2754" s="99"/>
      <c r="BB2754" s="99"/>
      <c r="BC2754" s="99"/>
      <c r="BD2754" s="99"/>
      <c r="BE2754" s="99"/>
      <c r="BF2754" s="99"/>
    </row>
    <row r="2755" spans="28:58" x14ac:dyDescent="0.25">
      <c r="AB2755" s="99"/>
      <c r="AC2755" s="99"/>
      <c r="AD2755" s="99"/>
      <c r="AE2755" s="99"/>
      <c r="AF2755" s="99"/>
      <c r="AG2755" s="99"/>
      <c r="AH2755" s="99"/>
      <c r="AI2755" s="99"/>
      <c r="AJ2755" s="99"/>
      <c r="AK2755" s="99"/>
      <c r="AL2755" s="99"/>
      <c r="AM2755" s="99"/>
      <c r="AN2755" s="99"/>
      <c r="AO2755" s="99"/>
      <c r="AP2755" s="99"/>
      <c r="AQ2755" s="99"/>
      <c r="AR2755" s="99"/>
      <c r="AS2755" s="99"/>
      <c r="AT2755" s="99"/>
      <c r="AU2755" s="99"/>
      <c r="AV2755" s="99"/>
      <c r="AW2755" s="99"/>
      <c r="AX2755" s="99"/>
      <c r="AY2755" s="99"/>
      <c r="AZ2755" s="99"/>
      <c r="BA2755" s="99"/>
      <c r="BB2755" s="99"/>
      <c r="BC2755" s="99"/>
      <c r="BD2755" s="99"/>
      <c r="BE2755" s="99"/>
      <c r="BF2755" s="99"/>
    </row>
    <row r="2756" spans="28:58" x14ac:dyDescent="0.25">
      <c r="AB2756" s="99"/>
      <c r="AC2756" s="99"/>
      <c r="AD2756" s="99"/>
      <c r="AE2756" s="99"/>
      <c r="AF2756" s="99"/>
      <c r="AG2756" s="99"/>
      <c r="AH2756" s="99"/>
      <c r="AI2756" s="99"/>
      <c r="AJ2756" s="99"/>
      <c r="AK2756" s="99"/>
      <c r="AL2756" s="99"/>
      <c r="AM2756" s="99"/>
      <c r="AN2756" s="99"/>
      <c r="AO2756" s="99"/>
      <c r="AP2756" s="99"/>
      <c r="AQ2756" s="99"/>
      <c r="AR2756" s="99"/>
      <c r="AS2756" s="99"/>
      <c r="AT2756" s="99"/>
      <c r="AU2756" s="99"/>
      <c r="AV2756" s="99"/>
      <c r="AW2756" s="99"/>
      <c r="AX2756" s="99"/>
      <c r="AY2756" s="99"/>
      <c r="AZ2756" s="99"/>
      <c r="BA2756" s="99"/>
      <c r="BB2756" s="99"/>
      <c r="BC2756" s="99"/>
      <c r="BD2756" s="99"/>
      <c r="BE2756" s="99"/>
      <c r="BF2756" s="99"/>
    </row>
    <row r="2757" spans="28:58" x14ac:dyDescent="0.25">
      <c r="AB2757" s="99"/>
      <c r="AC2757" s="99"/>
      <c r="AD2757" s="99"/>
      <c r="AE2757" s="99"/>
      <c r="AF2757" s="99"/>
      <c r="AG2757" s="99"/>
      <c r="AH2757" s="99"/>
      <c r="AI2757" s="99"/>
      <c r="AJ2757" s="99"/>
      <c r="AK2757" s="99"/>
      <c r="AL2757" s="99"/>
      <c r="AM2757" s="99"/>
      <c r="AN2757" s="99"/>
      <c r="AO2757" s="99"/>
      <c r="AP2757" s="99"/>
      <c r="AQ2757" s="99"/>
      <c r="AR2757" s="99"/>
      <c r="AS2757" s="99"/>
      <c r="AT2757" s="99"/>
      <c r="AU2757" s="99"/>
      <c r="AV2757" s="99"/>
      <c r="AW2757" s="99"/>
      <c r="AX2757" s="99"/>
      <c r="AY2757" s="99"/>
      <c r="AZ2757" s="99"/>
      <c r="BA2757" s="99"/>
      <c r="BB2757" s="99"/>
      <c r="BC2757" s="99"/>
      <c r="BD2757" s="99"/>
      <c r="BE2757" s="99"/>
      <c r="BF2757" s="99"/>
    </row>
    <row r="2758" spans="28:58" x14ac:dyDescent="0.25">
      <c r="AB2758" s="99"/>
      <c r="AC2758" s="99"/>
      <c r="AD2758" s="99"/>
      <c r="AE2758" s="99"/>
      <c r="AF2758" s="99"/>
      <c r="AG2758" s="99"/>
      <c r="AH2758" s="99"/>
      <c r="AI2758" s="99"/>
      <c r="AJ2758" s="99"/>
      <c r="AK2758" s="99"/>
      <c r="AL2758" s="99"/>
      <c r="AM2758" s="99"/>
      <c r="AN2758" s="99"/>
      <c r="AO2758" s="99"/>
      <c r="AP2758" s="99"/>
      <c r="AQ2758" s="99"/>
      <c r="AR2758" s="99"/>
      <c r="AS2758" s="99"/>
      <c r="AT2758" s="99"/>
      <c r="AU2758" s="99"/>
      <c r="AV2758" s="99"/>
      <c r="AW2758" s="99"/>
      <c r="AX2758" s="99"/>
      <c r="AY2758" s="99"/>
      <c r="AZ2758" s="99"/>
      <c r="BA2758" s="99"/>
      <c r="BB2758" s="99"/>
      <c r="BC2758" s="99"/>
      <c r="BD2758" s="99"/>
      <c r="BE2758" s="99"/>
      <c r="BF2758" s="99"/>
    </row>
    <row r="2759" spans="28:58" x14ac:dyDescent="0.25">
      <c r="AB2759" s="99"/>
      <c r="AC2759" s="99"/>
      <c r="AD2759" s="99"/>
      <c r="AE2759" s="99"/>
      <c r="AF2759" s="99"/>
      <c r="AG2759" s="99"/>
      <c r="AH2759" s="99"/>
      <c r="AI2759" s="99"/>
      <c r="AJ2759" s="99"/>
      <c r="AK2759" s="99"/>
      <c r="AL2759" s="99"/>
      <c r="AM2759" s="99"/>
      <c r="AN2759" s="99"/>
      <c r="AO2759" s="99"/>
      <c r="AP2759" s="99"/>
      <c r="AQ2759" s="99"/>
      <c r="AR2759" s="99"/>
      <c r="AS2759" s="99"/>
      <c r="AT2759" s="99"/>
      <c r="AU2759" s="99"/>
      <c r="AV2759" s="99"/>
      <c r="AW2759" s="99"/>
      <c r="AX2759" s="99"/>
      <c r="AY2759" s="99"/>
      <c r="AZ2759" s="99"/>
      <c r="BA2759" s="99"/>
      <c r="BB2759" s="99"/>
      <c r="BC2759" s="99"/>
      <c r="BD2759" s="99"/>
      <c r="BE2759" s="99"/>
      <c r="BF2759" s="99"/>
    </row>
    <row r="2760" spans="28:58" x14ac:dyDescent="0.25">
      <c r="AB2760" s="99"/>
      <c r="AC2760" s="99"/>
      <c r="AD2760" s="99"/>
      <c r="AE2760" s="99"/>
      <c r="AF2760" s="99"/>
      <c r="AG2760" s="99"/>
      <c r="AH2760" s="99"/>
      <c r="AI2760" s="99"/>
      <c r="AJ2760" s="99"/>
      <c r="AK2760" s="99"/>
      <c r="AL2760" s="99"/>
      <c r="AM2760" s="99"/>
      <c r="AN2760" s="99"/>
      <c r="AO2760" s="99"/>
      <c r="AP2760" s="99"/>
      <c r="AQ2760" s="99"/>
      <c r="AR2760" s="99"/>
      <c r="AS2760" s="99"/>
      <c r="AT2760" s="99"/>
      <c r="AU2760" s="99"/>
      <c r="AV2760" s="99"/>
      <c r="AW2760" s="99"/>
      <c r="AX2760" s="99"/>
      <c r="AY2760" s="99"/>
      <c r="AZ2760" s="99"/>
      <c r="BA2760" s="99"/>
      <c r="BB2760" s="99"/>
      <c r="BC2760" s="99"/>
      <c r="BD2760" s="99"/>
      <c r="BE2760" s="99"/>
      <c r="BF2760" s="99"/>
    </row>
    <row r="2761" spans="28:58" x14ac:dyDescent="0.25">
      <c r="AB2761" s="99"/>
      <c r="AC2761" s="99"/>
      <c r="AD2761" s="99"/>
      <c r="AE2761" s="99"/>
      <c r="AF2761" s="99"/>
      <c r="AG2761" s="99"/>
      <c r="AH2761" s="99"/>
      <c r="AI2761" s="99"/>
      <c r="AJ2761" s="99"/>
      <c r="AK2761" s="99"/>
      <c r="AL2761" s="99"/>
      <c r="AM2761" s="99"/>
      <c r="AN2761" s="99"/>
      <c r="AO2761" s="99"/>
      <c r="AP2761" s="99"/>
      <c r="AQ2761" s="99"/>
      <c r="AR2761" s="99"/>
      <c r="AS2761" s="99"/>
      <c r="AT2761" s="99"/>
      <c r="AU2761" s="99"/>
      <c r="AV2761" s="99"/>
      <c r="AW2761" s="99"/>
      <c r="AX2761" s="99"/>
      <c r="AY2761" s="99"/>
      <c r="AZ2761" s="99"/>
      <c r="BA2761" s="99"/>
      <c r="BB2761" s="99"/>
      <c r="BC2761" s="99"/>
      <c r="BD2761" s="99"/>
      <c r="BE2761" s="99"/>
      <c r="BF2761" s="99"/>
    </row>
    <row r="2762" spans="28:58" x14ac:dyDescent="0.25">
      <c r="AB2762" s="99"/>
      <c r="AC2762" s="99"/>
      <c r="AD2762" s="99"/>
      <c r="AE2762" s="99"/>
      <c r="AF2762" s="99"/>
      <c r="AG2762" s="99"/>
      <c r="AH2762" s="99"/>
      <c r="AI2762" s="99"/>
      <c r="AJ2762" s="99"/>
      <c r="AK2762" s="99"/>
      <c r="AL2762" s="99"/>
      <c r="AM2762" s="99"/>
      <c r="AN2762" s="99"/>
      <c r="AO2762" s="99"/>
      <c r="AP2762" s="99"/>
      <c r="AQ2762" s="99"/>
      <c r="AR2762" s="99"/>
      <c r="AS2762" s="99"/>
      <c r="AT2762" s="99"/>
      <c r="AU2762" s="99"/>
      <c r="AV2762" s="99"/>
      <c r="AW2762" s="99"/>
      <c r="AX2762" s="99"/>
      <c r="AY2762" s="99"/>
      <c r="AZ2762" s="99"/>
      <c r="BA2762" s="99"/>
      <c r="BB2762" s="99"/>
      <c r="BC2762" s="99"/>
      <c r="BD2762" s="99"/>
      <c r="BE2762" s="99"/>
      <c r="BF2762" s="99"/>
    </row>
    <row r="2763" spans="28:58" x14ac:dyDescent="0.25">
      <c r="AB2763" s="99"/>
      <c r="AC2763" s="99"/>
      <c r="AD2763" s="99"/>
      <c r="AE2763" s="99"/>
      <c r="AF2763" s="99"/>
      <c r="AG2763" s="99"/>
      <c r="AH2763" s="99"/>
      <c r="AI2763" s="99"/>
      <c r="AJ2763" s="99"/>
      <c r="AK2763" s="99"/>
      <c r="AL2763" s="99"/>
      <c r="AM2763" s="99"/>
      <c r="AN2763" s="99"/>
      <c r="AO2763" s="99"/>
      <c r="AP2763" s="99"/>
      <c r="AQ2763" s="99"/>
      <c r="AR2763" s="99"/>
      <c r="AS2763" s="99"/>
      <c r="AT2763" s="99"/>
      <c r="AU2763" s="99"/>
      <c r="AV2763" s="99"/>
      <c r="AW2763" s="99"/>
      <c r="AX2763" s="99"/>
      <c r="AY2763" s="99"/>
      <c r="AZ2763" s="99"/>
      <c r="BA2763" s="99"/>
      <c r="BB2763" s="99"/>
      <c r="BC2763" s="99"/>
      <c r="BD2763" s="99"/>
      <c r="BE2763" s="99"/>
      <c r="BF2763" s="99"/>
    </row>
    <row r="2764" spans="28:58" x14ac:dyDescent="0.25">
      <c r="AB2764" s="99"/>
      <c r="AC2764" s="99"/>
      <c r="AD2764" s="99"/>
      <c r="AE2764" s="99"/>
      <c r="AF2764" s="99"/>
      <c r="AG2764" s="99"/>
      <c r="AH2764" s="99"/>
      <c r="AI2764" s="99"/>
      <c r="AJ2764" s="99"/>
      <c r="AK2764" s="99"/>
      <c r="AL2764" s="99"/>
      <c r="AM2764" s="99"/>
      <c r="AN2764" s="99"/>
      <c r="AO2764" s="99"/>
      <c r="AP2764" s="99"/>
      <c r="AQ2764" s="99"/>
      <c r="AR2764" s="99"/>
      <c r="AS2764" s="99"/>
      <c r="AT2764" s="99"/>
      <c r="AU2764" s="99"/>
      <c r="AV2764" s="99"/>
      <c r="AW2764" s="99"/>
      <c r="AX2764" s="99"/>
      <c r="AY2764" s="99"/>
      <c r="AZ2764" s="99"/>
      <c r="BA2764" s="99"/>
      <c r="BB2764" s="99"/>
      <c r="BC2764" s="99"/>
      <c r="BD2764" s="99"/>
      <c r="BE2764" s="99"/>
      <c r="BF2764" s="99"/>
    </row>
    <row r="2765" spans="28:58" x14ac:dyDescent="0.25">
      <c r="AB2765" s="99"/>
      <c r="AC2765" s="99"/>
      <c r="AD2765" s="99"/>
      <c r="AE2765" s="99"/>
      <c r="AF2765" s="99"/>
      <c r="AG2765" s="99"/>
      <c r="AH2765" s="99"/>
      <c r="AI2765" s="99"/>
      <c r="AJ2765" s="99"/>
      <c r="AK2765" s="99"/>
      <c r="AL2765" s="99"/>
      <c r="AM2765" s="99"/>
      <c r="AN2765" s="99"/>
      <c r="AO2765" s="99"/>
      <c r="AP2765" s="99"/>
      <c r="AQ2765" s="99"/>
      <c r="AR2765" s="99"/>
      <c r="AS2765" s="99"/>
      <c r="AT2765" s="99"/>
      <c r="AU2765" s="99"/>
      <c r="AV2765" s="99"/>
      <c r="AW2765" s="99"/>
      <c r="AX2765" s="99"/>
      <c r="AY2765" s="99"/>
      <c r="AZ2765" s="99"/>
      <c r="BA2765" s="99"/>
      <c r="BB2765" s="99"/>
      <c r="BC2765" s="99"/>
      <c r="BD2765" s="99"/>
      <c r="BE2765" s="99"/>
      <c r="BF2765" s="99"/>
    </row>
    <row r="2766" spans="28:58" x14ac:dyDescent="0.25">
      <c r="AB2766" s="99"/>
      <c r="AC2766" s="99"/>
      <c r="AD2766" s="99"/>
      <c r="AE2766" s="99"/>
      <c r="AF2766" s="99"/>
      <c r="AG2766" s="99"/>
      <c r="AH2766" s="99"/>
      <c r="AI2766" s="99"/>
      <c r="AJ2766" s="99"/>
      <c r="AK2766" s="99"/>
      <c r="AL2766" s="99"/>
      <c r="AM2766" s="99"/>
      <c r="AN2766" s="99"/>
      <c r="AO2766" s="99"/>
      <c r="AP2766" s="99"/>
      <c r="AQ2766" s="99"/>
      <c r="AR2766" s="99"/>
      <c r="AS2766" s="99"/>
      <c r="AT2766" s="99"/>
      <c r="AU2766" s="99"/>
      <c r="AV2766" s="99"/>
      <c r="AW2766" s="99"/>
      <c r="AX2766" s="99"/>
      <c r="AY2766" s="99"/>
      <c r="AZ2766" s="99"/>
      <c r="BA2766" s="99"/>
      <c r="BB2766" s="99"/>
      <c r="BC2766" s="99"/>
      <c r="BD2766" s="99"/>
      <c r="BE2766" s="99"/>
      <c r="BF2766" s="99"/>
    </row>
    <row r="2767" spans="28:58" x14ac:dyDescent="0.25">
      <c r="AB2767" s="99"/>
      <c r="AC2767" s="99"/>
      <c r="AD2767" s="99"/>
      <c r="AE2767" s="99"/>
      <c r="AF2767" s="99"/>
      <c r="AG2767" s="99"/>
      <c r="AH2767" s="99"/>
      <c r="AI2767" s="99"/>
      <c r="AJ2767" s="99"/>
      <c r="AK2767" s="99"/>
      <c r="AL2767" s="99"/>
      <c r="AM2767" s="99"/>
      <c r="AN2767" s="99"/>
      <c r="AO2767" s="99"/>
      <c r="AP2767" s="99"/>
      <c r="AQ2767" s="99"/>
      <c r="AR2767" s="99"/>
      <c r="AS2767" s="99"/>
      <c r="AT2767" s="99"/>
      <c r="AU2767" s="99"/>
      <c r="AV2767" s="99"/>
      <c r="AW2767" s="99"/>
      <c r="AX2767" s="99"/>
      <c r="AY2767" s="99"/>
      <c r="AZ2767" s="99"/>
      <c r="BA2767" s="99"/>
      <c r="BB2767" s="99"/>
      <c r="BC2767" s="99"/>
      <c r="BD2767" s="99"/>
      <c r="BE2767" s="99"/>
      <c r="BF2767" s="99"/>
    </row>
    <row r="2768" spans="28:58" x14ac:dyDescent="0.25">
      <c r="AB2768" s="99"/>
      <c r="AC2768" s="99"/>
      <c r="AD2768" s="99"/>
      <c r="AE2768" s="99"/>
      <c r="AF2768" s="99"/>
      <c r="AG2768" s="99"/>
      <c r="AH2768" s="99"/>
      <c r="AI2768" s="99"/>
      <c r="AJ2768" s="99"/>
      <c r="AK2768" s="99"/>
      <c r="AL2768" s="99"/>
      <c r="AM2768" s="99"/>
      <c r="AN2768" s="99"/>
      <c r="AO2768" s="99"/>
      <c r="AP2768" s="99"/>
      <c r="AQ2768" s="99"/>
      <c r="AR2768" s="99"/>
      <c r="AS2768" s="99"/>
      <c r="AT2768" s="99"/>
      <c r="AU2768" s="99"/>
      <c r="AV2768" s="99"/>
      <c r="AW2768" s="99"/>
      <c r="AX2768" s="99"/>
      <c r="AY2768" s="99"/>
      <c r="AZ2768" s="99"/>
      <c r="BA2768" s="99"/>
      <c r="BB2768" s="99"/>
      <c r="BC2768" s="99"/>
      <c r="BD2768" s="99"/>
      <c r="BE2768" s="99"/>
      <c r="BF2768" s="99"/>
    </row>
    <row r="2769" spans="28:58" x14ac:dyDescent="0.25">
      <c r="AB2769" s="99"/>
      <c r="AC2769" s="99"/>
      <c r="AD2769" s="99"/>
      <c r="AE2769" s="99"/>
      <c r="AF2769" s="99"/>
      <c r="AG2769" s="99"/>
      <c r="AH2769" s="99"/>
      <c r="AI2769" s="99"/>
      <c r="AJ2769" s="99"/>
      <c r="AK2769" s="99"/>
      <c r="AL2769" s="99"/>
      <c r="AM2769" s="99"/>
      <c r="AN2769" s="99"/>
      <c r="AO2769" s="99"/>
      <c r="AP2769" s="99"/>
      <c r="AQ2769" s="99"/>
      <c r="AR2769" s="99"/>
      <c r="AS2769" s="99"/>
      <c r="AT2769" s="99"/>
      <c r="AU2769" s="99"/>
      <c r="AV2769" s="99"/>
      <c r="AW2769" s="99"/>
      <c r="AX2769" s="99"/>
      <c r="AY2769" s="99"/>
      <c r="AZ2769" s="99"/>
      <c r="BA2769" s="99"/>
      <c r="BB2769" s="99"/>
      <c r="BC2769" s="99"/>
      <c r="BD2769" s="99"/>
      <c r="BE2769" s="99"/>
      <c r="BF2769" s="99"/>
    </row>
    <row r="2770" spans="28:58" x14ac:dyDescent="0.25">
      <c r="AB2770" s="99"/>
      <c r="AC2770" s="99"/>
      <c r="AD2770" s="99"/>
      <c r="AE2770" s="99"/>
      <c r="AF2770" s="99"/>
      <c r="AG2770" s="99"/>
      <c r="AH2770" s="99"/>
      <c r="AI2770" s="99"/>
      <c r="AJ2770" s="99"/>
      <c r="AK2770" s="99"/>
      <c r="AL2770" s="99"/>
      <c r="AM2770" s="99"/>
      <c r="AN2770" s="99"/>
      <c r="AO2770" s="99"/>
      <c r="AP2770" s="99"/>
      <c r="AQ2770" s="99"/>
      <c r="AR2770" s="99"/>
      <c r="AS2770" s="99"/>
      <c r="AT2770" s="99"/>
      <c r="AU2770" s="99"/>
      <c r="AV2770" s="99"/>
      <c r="AW2770" s="99"/>
      <c r="AX2770" s="99"/>
      <c r="AY2770" s="99"/>
      <c r="AZ2770" s="99"/>
      <c r="BA2770" s="99"/>
      <c r="BB2770" s="99"/>
      <c r="BC2770" s="99"/>
      <c r="BD2770" s="99"/>
      <c r="BE2770" s="99"/>
      <c r="BF2770" s="99"/>
    </row>
    <row r="2771" spans="28:58" x14ac:dyDescent="0.25">
      <c r="AB2771" s="99"/>
      <c r="AC2771" s="99"/>
      <c r="AD2771" s="99"/>
      <c r="AE2771" s="99"/>
      <c r="AF2771" s="99"/>
      <c r="AG2771" s="99"/>
      <c r="AH2771" s="99"/>
      <c r="AI2771" s="99"/>
      <c r="AJ2771" s="99"/>
      <c r="AK2771" s="99"/>
      <c r="AL2771" s="99"/>
      <c r="AM2771" s="99"/>
      <c r="AN2771" s="99"/>
      <c r="AO2771" s="99"/>
      <c r="AP2771" s="99"/>
      <c r="AQ2771" s="99"/>
      <c r="AR2771" s="99"/>
      <c r="AS2771" s="99"/>
      <c r="AT2771" s="99"/>
      <c r="AU2771" s="99"/>
      <c r="AV2771" s="99"/>
      <c r="AW2771" s="99"/>
      <c r="AX2771" s="99"/>
      <c r="AY2771" s="99"/>
      <c r="AZ2771" s="99"/>
      <c r="BA2771" s="99"/>
      <c r="BB2771" s="99"/>
      <c r="BC2771" s="99"/>
      <c r="BD2771" s="99"/>
      <c r="BE2771" s="99"/>
      <c r="BF2771" s="99"/>
    </row>
    <row r="2772" spans="28:58" x14ac:dyDescent="0.25">
      <c r="AB2772" s="99"/>
      <c r="AC2772" s="99"/>
      <c r="AD2772" s="99"/>
      <c r="AE2772" s="99"/>
      <c r="AF2772" s="99"/>
      <c r="AG2772" s="99"/>
      <c r="AH2772" s="99"/>
      <c r="AI2772" s="99"/>
      <c r="AJ2772" s="99"/>
      <c r="AK2772" s="99"/>
      <c r="AL2772" s="99"/>
      <c r="AM2772" s="99"/>
      <c r="AN2772" s="99"/>
      <c r="AO2772" s="99"/>
      <c r="AP2772" s="99"/>
      <c r="AQ2772" s="99"/>
      <c r="AR2772" s="99"/>
      <c r="AS2772" s="99"/>
      <c r="AT2772" s="99"/>
      <c r="AU2772" s="99"/>
      <c r="AV2772" s="99"/>
      <c r="AW2772" s="99"/>
      <c r="AX2772" s="99"/>
      <c r="AY2772" s="99"/>
      <c r="AZ2772" s="99"/>
      <c r="BA2772" s="99"/>
      <c r="BB2772" s="99"/>
      <c r="BC2772" s="99"/>
      <c r="BD2772" s="99"/>
      <c r="BE2772" s="99"/>
      <c r="BF2772" s="99"/>
    </row>
    <row r="2773" spans="28:58" x14ac:dyDescent="0.25">
      <c r="AB2773" s="99"/>
      <c r="AC2773" s="99"/>
      <c r="AD2773" s="99"/>
      <c r="AE2773" s="99"/>
      <c r="AF2773" s="99"/>
      <c r="AG2773" s="99"/>
      <c r="AH2773" s="99"/>
      <c r="AI2773" s="99"/>
      <c r="AJ2773" s="99"/>
      <c r="AK2773" s="99"/>
      <c r="AL2773" s="99"/>
      <c r="AM2773" s="99"/>
      <c r="AN2773" s="99"/>
      <c r="AO2773" s="99"/>
      <c r="AP2773" s="99"/>
      <c r="AQ2773" s="99"/>
      <c r="AR2773" s="99"/>
      <c r="AS2773" s="99"/>
      <c r="AT2773" s="99"/>
      <c r="AU2773" s="99"/>
      <c r="AV2773" s="99"/>
      <c r="AW2773" s="99"/>
      <c r="AX2773" s="99"/>
      <c r="AY2773" s="99"/>
      <c r="AZ2773" s="99"/>
      <c r="BA2773" s="99"/>
      <c r="BB2773" s="99"/>
      <c r="BC2773" s="99"/>
      <c r="BD2773" s="99"/>
      <c r="BE2773" s="99"/>
      <c r="BF2773" s="99"/>
    </row>
    <row r="2774" spans="28:58" x14ac:dyDescent="0.25">
      <c r="AB2774" s="99"/>
      <c r="AC2774" s="99"/>
      <c r="AD2774" s="99"/>
      <c r="AE2774" s="99"/>
      <c r="AF2774" s="99"/>
      <c r="AG2774" s="99"/>
      <c r="AH2774" s="99"/>
      <c r="AI2774" s="99"/>
      <c r="AJ2774" s="99"/>
      <c r="AK2774" s="99"/>
      <c r="AL2774" s="99"/>
      <c r="AM2774" s="99"/>
      <c r="AN2774" s="99"/>
      <c r="AO2774" s="99"/>
      <c r="AP2774" s="99"/>
      <c r="AQ2774" s="99"/>
      <c r="AR2774" s="99"/>
      <c r="AS2774" s="99"/>
      <c r="AT2774" s="99"/>
      <c r="AU2774" s="99"/>
      <c r="AV2774" s="99"/>
      <c r="AW2774" s="99"/>
      <c r="AX2774" s="99"/>
      <c r="AY2774" s="99"/>
      <c r="AZ2774" s="99"/>
      <c r="BA2774" s="99"/>
      <c r="BB2774" s="99"/>
      <c r="BC2774" s="99"/>
      <c r="BD2774" s="99"/>
      <c r="BE2774" s="99"/>
      <c r="BF2774" s="99"/>
    </row>
    <row r="2775" spans="28:58" x14ac:dyDescent="0.25">
      <c r="AB2775" s="99"/>
      <c r="AC2775" s="99"/>
      <c r="AD2775" s="99"/>
      <c r="AE2775" s="99"/>
      <c r="AF2775" s="99"/>
      <c r="AG2775" s="99"/>
      <c r="AH2775" s="99"/>
      <c r="AI2775" s="99"/>
      <c r="AJ2775" s="99"/>
      <c r="AK2775" s="99"/>
      <c r="AL2775" s="99"/>
      <c r="AM2775" s="99"/>
      <c r="AN2775" s="99"/>
      <c r="AO2775" s="99"/>
      <c r="AP2775" s="99"/>
      <c r="AQ2775" s="99"/>
      <c r="AR2775" s="99"/>
      <c r="AS2775" s="99"/>
      <c r="AT2775" s="99"/>
      <c r="AU2775" s="99"/>
      <c r="AV2775" s="99"/>
      <c r="AW2775" s="99"/>
      <c r="AX2775" s="99"/>
      <c r="AY2775" s="99"/>
      <c r="AZ2775" s="99"/>
      <c r="BA2775" s="99"/>
      <c r="BB2775" s="99"/>
      <c r="BC2775" s="99"/>
      <c r="BD2775" s="99"/>
      <c r="BE2775" s="99"/>
      <c r="BF2775" s="99"/>
    </row>
    <row r="2776" spans="28:58" x14ac:dyDescent="0.25">
      <c r="AB2776" s="99"/>
      <c r="AC2776" s="99"/>
      <c r="AD2776" s="99"/>
      <c r="AE2776" s="99"/>
      <c r="AF2776" s="99"/>
      <c r="AG2776" s="99"/>
      <c r="AH2776" s="99"/>
      <c r="AI2776" s="99"/>
      <c r="AJ2776" s="99"/>
      <c r="AK2776" s="99"/>
      <c r="AL2776" s="99"/>
      <c r="AM2776" s="99"/>
      <c r="AN2776" s="99"/>
      <c r="AO2776" s="99"/>
      <c r="AP2776" s="99"/>
      <c r="AQ2776" s="99"/>
      <c r="AR2776" s="99"/>
      <c r="AS2776" s="99"/>
      <c r="AT2776" s="99"/>
      <c r="AU2776" s="99"/>
      <c r="AV2776" s="99"/>
      <c r="AW2776" s="99"/>
      <c r="AX2776" s="99"/>
      <c r="AY2776" s="99"/>
      <c r="AZ2776" s="99"/>
      <c r="BA2776" s="99"/>
      <c r="BB2776" s="99"/>
      <c r="BC2776" s="99"/>
      <c r="BD2776" s="99"/>
      <c r="BE2776" s="99"/>
      <c r="BF2776" s="99"/>
    </row>
    <row r="2777" spans="28:58" x14ac:dyDescent="0.25">
      <c r="AB2777" s="99"/>
      <c r="AC2777" s="99"/>
      <c r="AD2777" s="99"/>
      <c r="AE2777" s="99"/>
      <c r="AF2777" s="99"/>
      <c r="AG2777" s="99"/>
      <c r="AH2777" s="99"/>
      <c r="AI2777" s="99"/>
      <c r="AJ2777" s="99"/>
      <c r="AK2777" s="99"/>
      <c r="AL2777" s="99"/>
      <c r="AM2777" s="99"/>
      <c r="AN2777" s="99"/>
      <c r="AO2777" s="99"/>
      <c r="AP2777" s="99"/>
      <c r="AQ2777" s="99"/>
      <c r="AR2777" s="99"/>
      <c r="AS2777" s="99"/>
      <c r="AT2777" s="99"/>
      <c r="AU2777" s="99"/>
      <c r="AV2777" s="99"/>
      <c r="AW2777" s="99"/>
      <c r="AX2777" s="99"/>
      <c r="AY2777" s="99"/>
      <c r="AZ2777" s="99"/>
      <c r="BA2777" s="99"/>
      <c r="BB2777" s="99"/>
      <c r="BC2777" s="99"/>
      <c r="BD2777" s="99"/>
      <c r="BE2777" s="99"/>
      <c r="BF2777" s="99"/>
    </row>
    <row r="2778" spans="28:58" x14ac:dyDescent="0.25">
      <c r="AB2778" s="99"/>
      <c r="AC2778" s="99"/>
      <c r="AD2778" s="99"/>
      <c r="AE2778" s="99"/>
      <c r="AF2778" s="99"/>
      <c r="AG2778" s="99"/>
      <c r="AH2778" s="99"/>
      <c r="AI2778" s="99"/>
      <c r="AJ2778" s="99"/>
      <c r="AK2778" s="99"/>
      <c r="AL2778" s="99"/>
      <c r="AM2778" s="99"/>
      <c r="AN2778" s="99"/>
      <c r="AO2778" s="99"/>
      <c r="AP2778" s="99"/>
      <c r="AQ2778" s="99"/>
      <c r="AR2778" s="99"/>
      <c r="AS2778" s="99"/>
      <c r="AT2778" s="99"/>
      <c r="AU2778" s="99"/>
      <c r="AV2778" s="99"/>
      <c r="AW2778" s="99"/>
      <c r="AX2778" s="99"/>
      <c r="AY2778" s="99"/>
      <c r="AZ2778" s="99"/>
      <c r="BA2778" s="99"/>
      <c r="BB2778" s="99"/>
      <c r="BC2778" s="99"/>
      <c r="BD2778" s="99"/>
      <c r="BE2778" s="99"/>
      <c r="BF2778" s="99"/>
    </row>
    <row r="2779" spans="28:58" x14ac:dyDescent="0.25">
      <c r="AB2779" s="99"/>
      <c r="AC2779" s="99"/>
      <c r="AD2779" s="99"/>
      <c r="AE2779" s="99"/>
      <c r="AF2779" s="99"/>
      <c r="AG2779" s="99"/>
      <c r="AH2779" s="99"/>
      <c r="AI2779" s="99"/>
      <c r="AJ2779" s="99"/>
      <c r="AK2779" s="99"/>
      <c r="AL2779" s="99"/>
      <c r="AM2779" s="99"/>
      <c r="AN2779" s="99"/>
      <c r="AO2779" s="99"/>
      <c r="AP2779" s="99"/>
      <c r="AQ2779" s="99"/>
      <c r="AR2779" s="99"/>
      <c r="AS2779" s="99"/>
      <c r="AT2779" s="99"/>
      <c r="AU2779" s="99"/>
      <c r="AV2779" s="99"/>
      <c r="AW2779" s="99"/>
      <c r="AX2779" s="99"/>
      <c r="AY2779" s="99"/>
      <c r="AZ2779" s="99"/>
      <c r="BA2779" s="99"/>
      <c r="BB2779" s="99"/>
      <c r="BC2779" s="99"/>
      <c r="BD2779" s="99"/>
      <c r="BE2779" s="99"/>
      <c r="BF2779" s="99"/>
    </row>
    <row r="2780" spans="28:58" x14ac:dyDescent="0.25">
      <c r="AB2780" s="99"/>
      <c r="AC2780" s="99"/>
      <c r="AD2780" s="99"/>
      <c r="AE2780" s="99"/>
      <c r="AF2780" s="99"/>
      <c r="AG2780" s="99"/>
      <c r="AH2780" s="99"/>
      <c r="AI2780" s="99"/>
      <c r="AJ2780" s="99"/>
      <c r="AK2780" s="99"/>
      <c r="AL2780" s="99"/>
      <c r="AM2780" s="99"/>
      <c r="AN2780" s="99"/>
      <c r="AO2780" s="99"/>
      <c r="AP2780" s="99"/>
      <c r="AQ2780" s="99"/>
      <c r="AR2780" s="99"/>
      <c r="AS2780" s="99"/>
      <c r="AT2780" s="99"/>
      <c r="AU2780" s="99"/>
      <c r="AV2780" s="99"/>
      <c r="AW2780" s="99"/>
      <c r="AX2780" s="99"/>
      <c r="AY2780" s="99"/>
      <c r="AZ2780" s="99"/>
      <c r="BA2780" s="99"/>
      <c r="BB2780" s="99"/>
      <c r="BC2780" s="99"/>
      <c r="BD2780" s="99"/>
      <c r="BE2780" s="99"/>
      <c r="BF2780" s="99"/>
    </row>
    <row r="2781" spans="28:58" x14ac:dyDescent="0.25">
      <c r="AB2781" s="99"/>
      <c r="AC2781" s="99"/>
      <c r="AD2781" s="99"/>
      <c r="AE2781" s="99"/>
      <c r="AF2781" s="99"/>
      <c r="AG2781" s="99"/>
      <c r="AH2781" s="99"/>
      <c r="AI2781" s="99"/>
      <c r="AJ2781" s="99"/>
      <c r="AK2781" s="99"/>
      <c r="AL2781" s="99"/>
      <c r="AM2781" s="99"/>
      <c r="AN2781" s="99"/>
      <c r="AO2781" s="99"/>
      <c r="AP2781" s="99"/>
      <c r="AQ2781" s="99"/>
      <c r="AR2781" s="99"/>
      <c r="AS2781" s="99"/>
      <c r="AT2781" s="99"/>
      <c r="AU2781" s="99"/>
      <c r="AV2781" s="99"/>
      <c r="AW2781" s="99"/>
      <c r="AX2781" s="99"/>
      <c r="AY2781" s="99"/>
      <c r="AZ2781" s="99"/>
      <c r="BA2781" s="99"/>
      <c r="BB2781" s="99"/>
      <c r="BC2781" s="99"/>
      <c r="BD2781" s="99"/>
      <c r="BE2781" s="99"/>
      <c r="BF2781" s="99"/>
    </row>
    <row r="2782" spans="28:58" x14ac:dyDescent="0.25">
      <c r="AB2782" s="99"/>
      <c r="AC2782" s="99"/>
      <c r="AD2782" s="99"/>
      <c r="AE2782" s="99"/>
      <c r="AF2782" s="99"/>
      <c r="AG2782" s="99"/>
      <c r="AH2782" s="99"/>
      <c r="AI2782" s="99"/>
      <c r="AJ2782" s="99"/>
      <c r="AK2782" s="99"/>
      <c r="AL2782" s="99"/>
      <c r="AM2782" s="99"/>
      <c r="AN2782" s="99"/>
      <c r="AO2782" s="99"/>
      <c r="AP2782" s="99"/>
      <c r="AQ2782" s="99"/>
      <c r="AR2782" s="99"/>
      <c r="AS2782" s="99"/>
      <c r="AT2782" s="99"/>
      <c r="AU2782" s="99"/>
      <c r="AV2782" s="99"/>
      <c r="AW2782" s="99"/>
      <c r="AX2782" s="99"/>
      <c r="AY2782" s="99"/>
      <c r="AZ2782" s="99"/>
      <c r="BA2782" s="99"/>
      <c r="BB2782" s="99"/>
      <c r="BC2782" s="99"/>
      <c r="BD2782" s="99"/>
      <c r="BE2782" s="99"/>
      <c r="BF2782" s="99"/>
    </row>
    <row r="2783" spans="28:58" x14ac:dyDescent="0.25">
      <c r="AB2783" s="99"/>
      <c r="AC2783" s="99"/>
      <c r="AD2783" s="99"/>
      <c r="AE2783" s="99"/>
      <c r="AF2783" s="99"/>
      <c r="AG2783" s="99"/>
      <c r="AH2783" s="99"/>
      <c r="AI2783" s="99"/>
      <c r="AJ2783" s="99"/>
      <c r="AK2783" s="99"/>
      <c r="AL2783" s="99"/>
      <c r="AM2783" s="99"/>
      <c r="AN2783" s="99"/>
      <c r="AO2783" s="99"/>
      <c r="AP2783" s="99"/>
      <c r="AQ2783" s="99"/>
      <c r="AR2783" s="99"/>
      <c r="AS2783" s="99"/>
      <c r="AT2783" s="99"/>
      <c r="AU2783" s="99"/>
      <c r="AV2783" s="99"/>
      <c r="AW2783" s="99"/>
      <c r="AX2783" s="99"/>
      <c r="AY2783" s="99"/>
      <c r="AZ2783" s="99"/>
      <c r="BA2783" s="99"/>
      <c r="BB2783" s="99"/>
      <c r="BC2783" s="99"/>
      <c r="BD2783" s="99"/>
      <c r="BE2783" s="99"/>
      <c r="BF2783" s="99"/>
    </row>
    <row r="2784" spans="28:58" x14ac:dyDescent="0.25">
      <c r="AB2784" s="99"/>
      <c r="AC2784" s="99"/>
      <c r="AD2784" s="99"/>
      <c r="AE2784" s="99"/>
      <c r="AF2784" s="99"/>
      <c r="AG2784" s="99"/>
      <c r="AH2784" s="99"/>
      <c r="AI2784" s="99"/>
      <c r="AJ2784" s="99"/>
      <c r="AK2784" s="99"/>
      <c r="AL2784" s="99"/>
      <c r="AM2784" s="99"/>
      <c r="AN2784" s="99"/>
      <c r="AO2784" s="99"/>
      <c r="AP2784" s="99"/>
      <c r="AQ2784" s="99"/>
      <c r="AR2784" s="99"/>
      <c r="AS2784" s="99"/>
      <c r="AT2784" s="99"/>
      <c r="AU2784" s="99"/>
      <c r="AV2784" s="99"/>
      <c r="AW2784" s="99"/>
      <c r="AX2784" s="99"/>
      <c r="AY2784" s="99"/>
      <c r="AZ2784" s="99"/>
      <c r="BA2784" s="99"/>
      <c r="BB2784" s="99"/>
      <c r="BC2784" s="99"/>
      <c r="BD2784" s="99"/>
      <c r="BE2784" s="99"/>
      <c r="BF2784" s="99"/>
    </row>
    <row r="2785" spans="28:58" x14ac:dyDescent="0.25">
      <c r="AB2785" s="99"/>
      <c r="AC2785" s="99"/>
      <c r="AD2785" s="99"/>
      <c r="AE2785" s="99"/>
      <c r="AF2785" s="99"/>
      <c r="AG2785" s="99"/>
      <c r="AH2785" s="99"/>
      <c r="AI2785" s="99"/>
      <c r="AJ2785" s="99"/>
      <c r="AK2785" s="99"/>
      <c r="AL2785" s="99"/>
      <c r="AM2785" s="99"/>
      <c r="AN2785" s="99"/>
      <c r="AO2785" s="99"/>
      <c r="AP2785" s="99"/>
      <c r="AQ2785" s="99"/>
      <c r="AR2785" s="99"/>
      <c r="AS2785" s="99"/>
      <c r="AT2785" s="99"/>
      <c r="AU2785" s="99"/>
      <c r="AV2785" s="99"/>
      <c r="AW2785" s="99"/>
      <c r="AX2785" s="99"/>
      <c r="AY2785" s="99"/>
      <c r="AZ2785" s="99"/>
      <c r="BA2785" s="99"/>
      <c r="BB2785" s="99"/>
      <c r="BC2785" s="99"/>
      <c r="BD2785" s="99"/>
      <c r="BE2785" s="99"/>
      <c r="BF2785" s="99"/>
    </row>
    <row r="2786" spans="28:58" x14ac:dyDescent="0.25">
      <c r="AB2786" s="99"/>
      <c r="AC2786" s="99"/>
      <c r="AD2786" s="99"/>
      <c r="AE2786" s="99"/>
      <c r="AF2786" s="99"/>
      <c r="AG2786" s="99"/>
      <c r="AH2786" s="99"/>
      <c r="AI2786" s="99"/>
      <c r="AJ2786" s="99"/>
      <c r="AK2786" s="99"/>
      <c r="AL2786" s="99"/>
      <c r="AM2786" s="99"/>
      <c r="AN2786" s="99"/>
      <c r="AO2786" s="99"/>
      <c r="AP2786" s="99"/>
      <c r="AQ2786" s="99"/>
      <c r="AR2786" s="99"/>
      <c r="AS2786" s="99"/>
      <c r="AT2786" s="99"/>
      <c r="AU2786" s="99"/>
      <c r="AV2786" s="99"/>
      <c r="AW2786" s="99"/>
      <c r="AX2786" s="99"/>
      <c r="AY2786" s="99"/>
      <c r="AZ2786" s="99"/>
      <c r="BA2786" s="99"/>
      <c r="BB2786" s="99"/>
      <c r="BC2786" s="99"/>
      <c r="BD2786" s="99"/>
      <c r="BE2786" s="99"/>
      <c r="BF2786" s="99"/>
    </row>
    <row r="2787" spans="28:58" x14ac:dyDescent="0.25">
      <c r="AB2787" s="99"/>
      <c r="AC2787" s="99"/>
      <c r="AD2787" s="99"/>
      <c r="AE2787" s="99"/>
      <c r="AF2787" s="99"/>
      <c r="AG2787" s="99"/>
      <c r="AH2787" s="99"/>
      <c r="AI2787" s="99"/>
      <c r="AJ2787" s="99"/>
      <c r="AK2787" s="99"/>
      <c r="AL2787" s="99"/>
      <c r="AM2787" s="99"/>
      <c r="AN2787" s="99"/>
      <c r="AO2787" s="99"/>
      <c r="AP2787" s="99"/>
      <c r="AQ2787" s="99"/>
      <c r="AR2787" s="99"/>
      <c r="AS2787" s="99"/>
      <c r="AT2787" s="99"/>
      <c r="AU2787" s="99"/>
      <c r="AV2787" s="99"/>
      <c r="AW2787" s="99"/>
      <c r="AX2787" s="99"/>
      <c r="AY2787" s="99"/>
      <c r="AZ2787" s="99"/>
      <c r="BA2787" s="99"/>
      <c r="BB2787" s="99"/>
      <c r="BC2787" s="99"/>
      <c r="BD2787" s="99"/>
      <c r="BE2787" s="99"/>
      <c r="BF2787" s="99"/>
    </row>
    <row r="2788" spans="28:58" x14ac:dyDescent="0.25">
      <c r="AB2788" s="99"/>
      <c r="AC2788" s="99"/>
      <c r="AD2788" s="99"/>
      <c r="AE2788" s="99"/>
      <c r="AF2788" s="99"/>
      <c r="AG2788" s="99"/>
      <c r="AH2788" s="99"/>
      <c r="AI2788" s="99"/>
      <c r="AJ2788" s="99"/>
      <c r="AK2788" s="99"/>
      <c r="AL2788" s="99"/>
      <c r="AM2788" s="99"/>
      <c r="AN2788" s="99"/>
      <c r="AO2788" s="99"/>
      <c r="AP2788" s="99"/>
      <c r="AQ2788" s="99"/>
      <c r="AR2788" s="99"/>
      <c r="AS2788" s="99"/>
      <c r="AT2788" s="99"/>
      <c r="AU2788" s="99"/>
      <c r="AV2788" s="99"/>
      <c r="AW2788" s="99"/>
      <c r="AX2788" s="99"/>
      <c r="AY2788" s="99"/>
      <c r="AZ2788" s="99"/>
      <c r="BA2788" s="99"/>
      <c r="BB2788" s="99"/>
      <c r="BC2788" s="99"/>
      <c r="BD2788" s="99"/>
      <c r="BE2788" s="99"/>
      <c r="BF2788" s="99"/>
    </row>
    <row r="2789" spans="28:58" x14ac:dyDescent="0.25">
      <c r="AB2789" s="99"/>
      <c r="AC2789" s="99"/>
      <c r="AD2789" s="99"/>
      <c r="AE2789" s="99"/>
      <c r="AF2789" s="99"/>
      <c r="AG2789" s="99"/>
      <c r="AH2789" s="99"/>
      <c r="AI2789" s="99"/>
      <c r="AJ2789" s="99"/>
      <c r="AK2789" s="99"/>
      <c r="AL2789" s="99"/>
      <c r="AM2789" s="99"/>
      <c r="AN2789" s="99"/>
      <c r="AO2789" s="99"/>
      <c r="AP2789" s="99"/>
      <c r="AQ2789" s="99"/>
      <c r="AR2789" s="99"/>
      <c r="AS2789" s="99"/>
      <c r="AT2789" s="99"/>
      <c r="AU2789" s="99"/>
      <c r="AV2789" s="99"/>
      <c r="AW2789" s="99"/>
      <c r="AX2789" s="99"/>
      <c r="AY2789" s="99"/>
      <c r="AZ2789" s="99"/>
      <c r="BA2789" s="99"/>
      <c r="BB2789" s="99"/>
      <c r="BC2789" s="99"/>
      <c r="BD2789" s="99"/>
      <c r="BE2789" s="99"/>
      <c r="BF2789" s="99"/>
    </row>
    <row r="2790" spans="28:58" x14ac:dyDescent="0.25">
      <c r="AB2790" s="99"/>
      <c r="AC2790" s="99"/>
      <c r="AD2790" s="99"/>
      <c r="AE2790" s="99"/>
      <c r="AF2790" s="99"/>
      <c r="AG2790" s="99"/>
      <c r="AH2790" s="99"/>
      <c r="AI2790" s="99"/>
      <c r="AJ2790" s="99"/>
      <c r="AK2790" s="99"/>
      <c r="AL2790" s="99"/>
      <c r="AM2790" s="99"/>
      <c r="AN2790" s="99"/>
      <c r="AO2790" s="99"/>
      <c r="AP2790" s="99"/>
      <c r="AQ2790" s="99"/>
      <c r="AR2790" s="99"/>
      <c r="AS2790" s="99"/>
      <c r="AT2790" s="99"/>
      <c r="AU2790" s="99"/>
      <c r="AV2790" s="99"/>
      <c r="AW2790" s="99"/>
      <c r="AX2790" s="99"/>
      <c r="AY2790" s="99"/>
      <c r="AZ2790" s="99"/>
      <c r="BA2790" s="99"/>
      <c r="BB2790" s="99"/>
      <c r="BC2790" s="99"/>
      <c r="BD2790" s="99"/>
      <c r="BE2790" s="99"/>
      <c r="BF2790" s="99"/>
    </row>
    <row r="2791" spans="28:58" x14ac:dyDescent="0.25">
      <c r="AB2791" s="99"/>
      <c r="AC2791" s="99"/>
      <c r="AD2791" s="99"/>
      <c r="AE2791" s="99"/>
      <c r="AF2791" s="99"/>
      <c r="AG2791" s="99"/>
      <c r="AH2791" s="99"/>
      <c r="AI2791" s="99"/>
      <c r="AJ2791" s="99"/>
      <c r="AK2791" s="99"/>
      <c r="AL2791" s="99"/>
      <c r="AM2791" s="99"/>
      <c r="AN2791" s="99"/>
      <c r="AO2791" s="99"/>
      <c r="AP2791" s="99"/>
      <c r="AQ2791" s="99"/>
      <c r="AR2791" s="99"/>
      <c r="AS2791" s="99"/>
      <c r="AT2791" s="99"/>
      <c r="AU2791" s="99"/>
      <c r="AV2791" s="99"/>
      <c r="AW2791" s="99"/>
      <c r="AX2791" s="99"/>
      <c r="AY2791" s="99"/>
      <c r="AZ2791" s="99"/>
      <c r="BA2791" s="99"/>
      <c r="BB2791" s="99"/>
      <c r="BC2791" s="99"/>
      <c r="BD2791" s="99"/>
      <c r="BE2791" s="99"/>
      <c r="BF2791" s="99"/>
    </row>
    <row r="2792" spans="28:58" x14ac:dyDescent="0.25">
      <c r="AB2792" s="99"/>
      <c r="AC2792" s="99"/>
      <c r="AD2792" s="99"/>
      <c r="AE2792" s="99"/>
      <c r="AF2792" s="99"/>
      <c r="AG2792" s="99"/>
      <c r="AH2792" s="99"/>
      <c r="AI2792" s="99"/>
      <c r="AJ2792" s="99"/>
      <c r="AK2792" s="99"/>
      <c r="AL2792" s="99"/>
      <c r="AM2792" s="99"/>
      <c r="AN2792" s="99"/>
      <c r="AO2792" s="99"/>
      <c r="AP2792" s="99"/>
      <c r="AQ2792" s="99"/>
      <c r="AR2792" s="99"/>
      <c r="AS2792" s="99"/>
      <c r="AT2792" s="99"/>
      <c r="AU2792" s="99"/>
      <c r="AV2792" s="99"/>
      <c r="AW2792" s="99"/>
      <c r="AX2792" s="99"/>
      <c r="AY2792" s="99"/>
      <c r="AZ2792" s="99"/>
      <c r="BA2792" s="99"/>
      <c r="BB2792" s="99"/>
      <c r="BC2792" s="99"/>
      <c r="BD2792" s="99"/>
      <c r="BE2792" s="99"/>
      <c r="BF2792" s="99"/>
    </row>
    <row r="2793" spans="28:58" x14ac:dyDescent="0.25">
      <c r="AB2793" s="99"/>
      <c r="AC2793" s="99"/>
      <c r="AD2793" s="99"/>
      <c r="AE2793" s="99"/>
      <c r="AF2793" s="99"/>
      <c r="AG2793" s="99"/>
      <c r="AH2793" s="99"/>
      <c r="AI2793" s="99"/>
      <c r="AJ2793" s="99"/>
      <c r="AK2793" s="99"/>
      <c r="AL2793" s="99"/>
      <c r="AM2793" s="99"/>
      <c r="AN2793" s="99"/>
      <c r="AO2793" s="99"/>
      <c r="AP2793" s="99"/>
      <c r="AQ2793" s="99"/>
      <c r="AR2793" s="99"/>
      <c r="AS2793" s="99"/>
      <c r="AT2793" s="99"/>
      <c r="AU2793" s="99"/>
      <c r="AV2793" s="99"/>
      <c r="AW2793" s="99"/>
      <c r="AX2793" s="99"/>
      <c r="AY2793" s="99"/>
      <c r="AZ2793" s="99"/>
      <c r="BA2793" s="99"/>
      <c r="BB2793" s="99"/>
      <c r="BC2793" s="99"/>
      <c r="BD2793" s="99"/>
      <c r="BE2793" s="99"/>
      <c r="BF2793" s="99"/>
    </row>
    <row r="2794" spans="28:58" x14ac:dyDescent="0.25">
      <c r="AB2794" s="99"/>
      <c r="AC2794" s="99"/>
      <c r="AD2794" s="99"/>
      <c r="AE2794" s="99"/>
      <c r="AF2794" s="99"/>
      <c r="AG2794" s="99"/>
      <c r="AH2794" s="99"/>
      <c r="AI2794" s="99"/>
      <c r="AJ2794" s="99"/>
      <c r="AK2794" s="99"/>
      <c r="AL2794" s="99"/>
      <c r="AM2794" s="99"/>
      <c r="AN2794" s="99"/>
      <c r="AO2794" s="99"/>
      <c r="AP2794" s="99"/>
      <c r="AQ2794" s="99"/>
      <c r="AR2794" s="99"/>
      <c r="AS2794" s="99"/>
      <c r="AT2794" s="99"/>
      <c r="AU2794" s="99"/>
      <c r="AV2794" s="99"/>
      <c r="AW2794" s="99"/>
      <c r="AX2794" s="99"/>
      <c r="AY2794" s="99"/>
      <c r="AZ2794" s="99"/>
      <c r="BA2794" s="99"/>
      <c r="BB2794" s="99"/>
      <c r="BC2794" s="99"/>
      <c r="BD2794" s="99"/>
      <c r="BE2794" s="99"/>
      <c r="BF2794" s="99"/>
    </row>
    <row r="2795" spans="28:58" x14ac:dyDescent="0.25">
      <c r="AB2795" s="99"/>
      <c r="AC2795" s="99"/>
      <c r="AD2795" s="99"/>
      <c r="AE2795" s="99"/>
      <c r="AF2795" s="99"/>
      <c r="AG2795" s="99"/>
      <c r="AH2795" s="99"/>
      <c r="AI2795" s="99"/>
      <c r="AJ2795" s="99"/>
      <c r="AK2795" s="99"/>
      <c r="AL2795" s="99"/>
      <c r="AM2795" s="99"/>
      <c r="AN2795" s="99"/>
      <c r="AO2795" s="99"/>
      <c r="AP2795" s="99"/>
      <c r="AQ2795" s="99"/>
      <c r="AR2795" s="99"/>
      <c r="AS2795" s="99"/>
      <c r="AT2795" s="99"/>
      <c r="AU2795" s="99"/>
      <c r="AV2795" s="99"/>
      <c r="AW2795" s="99"/>
      <c r="AX2795" s="99"/>
      <c r="AY2795" s="99"/>
      <c r="AZ2795" s="99"/>
      <c r="BA2795" s="99"/>
      <c r="BB2795" s="99"/>
      <c r="BC2795" s="99"/>
      <c r="BD2795" s="99"/>
      <c r="BE2795" s="99"/>
      <c r="BF2795" s="99"/>
    </row>
    <row r="2796" spans="28:58" x14ac:dyDescent="0.25">
      <c r="AB2796" s="99"/>
      <c r="AC2796" s="99"/>
      <c r="AD2796" s="99"/>
      <c r="AE2796" s="99"/>
      <c r="AF2796" s="99"/>
      <c r="AG2796" s="99"/>
      <c r="AH2796" s="99"/>
      <c r="AI2796" s="99"/>
      <c r="AJ2796" s="99"/>
      <c r="AK2796" s="99"/>
      <c r="AL2796" s="99"/>
      <c r="AM2796" s="99"/>
      <c r="AN2796" s="99"/>
      <c r="AO2796" s="99"/>
      <c r="AP2796" s="99"/>
      <c r="AQ2796" s="99"/>
      <c r="AR2796" s="99"/>
      <c r="AS2796" s="99"/>
      <c r="AT2796" s="99"/>
      <c r="AU2796" s="99"/>
      <c r="AV2796" s="99"/>
      <c r="AW2796" s="99"/>
      <c r="AX2796" s="99"/>
      <c r="AY2796" s="99"/>
      <c r="AZ2796" s="99"/>
      <c r="BA2796" s="99"/>
      <c r="BB2796" s="99"/>
      <c r="BC2796" s="99"/>
      <c r="BD2796" s="99"/>
      <c r="BE2796" s="99"/>
      <c r="BF2796" s="99"/>
    </row>
    <row r="2797" spans="28:58" x14ac:dyDescent="0.25">
      <c r="AB2797" s="99"/>
      <c r="AC2797" s="99"/>
      <c r="AD2797" s="99"/>
      <c r="AE2797" s="99"/>
      <c r="AF2797" s="99"/>
      <c r="AG2797" s="99"/>
      <c r="AH2797" s="99"/>
      <c r="AI2797" s="99"/>
      <c r="AJ2797" s="99"/>
      <c r="AK2797" s="99"/>
      <c r="AL2797" s="99"/>
      <c r="AM2797" s="99"/>
      <c r="AN2797" s="99"/>
      <c r="AO2797" s="99"/>
      <c r="AP2797" s="99"/>
      <c r="AQ2797" s="99"/>
      <c r="AR2797" s="99"/>
      <c r="AS2797" s="99"/>
      <c r="AT2797" s="99"/>
      <c r="AU2797" s="99"/>
      <c r="AV2797" s="99"/>
      <c r="AW2797" s="99"/>
      <c r="AX2797" s="99"/>
      <c r="AY2797" s="99"/>
      <c r="AZ2797" s="99"/>
      <c r="BA2797" s="99"/>
      <c r="BB2797" s="99"/>
      <c r="BC2797" s="99"/>
      <c r="BD2797" s="99"/>
      <c r="BE2797" s="99"/>
      <c r="BF2797" s="99"/>
    </row>
    <row r="2798" spans="28:58" x14ac:dyDescent="0.25">
      <c r="AB2798" s="99"/>
      <c r="AC2798" s="99"/>
      <c r="AD2798" s="99"/>
      <c r="AE2798" s="99"/>
      <c r="AF2798" s="99"/>
      <c r="AG2798" s="99"/>
      <c r="AH2798" s="99"/>
      <c r="AI2798" s="99"/>
      <c r="AJ2798" s="99"/>
      <c r="AK2798" s="99"/>
      <c r="AL2798" s="99"/>
      <c r="AM2798" s="99"/>
      <c r="AN2798" s="99"/>
      <c r="AO2798" s="99"/>
      <c r="AP2798" s="99"/>
      <c r="AQ2798" s="99"/>
      <c r="AR2798" s="99"/>
      <c r="AS2798" s="99"/>
      <c r="AT2798" s="99"/>
      <c r="AU2798" s="99"/>
      <c r="AV2798" s="99"/>
      <c r="AW2798" s="99"/>
      <c r="AX2798" s="99"/>
      <c r="AY2798" s="99"/>
      <c r="AZ2798" s="99"/>
      <c r="BA2798" s="99"/>
      <c r="BB2798" s="99"/>
      <c r="BC2798" s="99"/>
      <c r="BD2798" s="99"/>
      <c r="BE2798" s="99"/>
      <c r="BF2798" s="99"/>
    </row>
    <row r="2799" spans="28:58" x14ac:dyDescent="0.25">
      <c r="AB2799" s="99"/>
      <c r="AC2799" s="99"/>
      <c r="AD2799" s="99"/>
      <c r="AE2799" s="99"/>
      <c r="AF2799" s="99"/>
      <c r="AG2799" s="99"/>
      <c r="AH2799" s="99"/>
      <c r="AI2799" s="99"/>
      <c r="AJ2799" s="99"/>
      <c r="AK2799" s="99"/>
      <c r="AL2799" s="99"/>
      <c r="AM2799" s="99"/>
      <c r="AN2799" s="99"/>
      <c r="AO2799" s="99"/>
      <c r="AP2799" s="99"/>
      <c r="AQ2799" s="99"/>
      <c r="AR2799" s="99"/>
      <c r="AS2799" s="99"/>
      <c r="AT2799" s="99"/>
      <c r="AU2799" s="99"/>
      <c r="AV2799" s="99"/>
      <c r="AW2799" s="99"/>
      <c r="AX2799" s="99"/>
      <c r="AY2799" s="99"/>
      <c r="AZ2799" s="99"/>
      <c r="BA2799" s="99"/>
      <c r="BB2799" s="99"/>
      <c r="BC2799" s="99"/>
      <c r="BD2799" s="99"/>
      <c r="BE2799" s="99"/>
      <c r="BF2799" s="99"/>
    </row>
    <row r="2800" spans="28:58" x14ac:dyDescent="0.25">
      <c r="AB2800" s="99"/>
      <c r="AC2800" s="99"/>
      <c r="AD2800" s="99"/>
      <c r="AE2800" s="99"/>
      <c r="AF2800" s="99"/>
      <c r="AG2800" s="99"/>
      <c r="AH2800" s="99"/>
      <c r="AI2800" s="99"/>
      <c r="AJ2800" s="99"/>
      <c r="AK2800" s="99"/>
      <c r="AL2800" s="99"/>
      <c r="AM2800" s="99"/>
      <c r="AN2800" s="99"/>
      <c r="AO2800" s="99"/>
      <c r="AP2800" s="99"/>
      <c r="AQ2800" s="99"/>
      <c r="AR2800" s="99"/>
      <c r="AS2800" s="99"/>
      <c r="AT2800" s="99"/>
      <c r="AU2800" s="99"/>
      <c r="AV2800" s="99"/>
      <c r="AW2800" s="99"/>
      <c r="AX2800" s="99"/>
      <c r="AY2800" s="99"/>
      <c r="AZ2800" s="99"/>
      <c r="BA2800" s="99"/>
      <c r="BB2800" s="99"/>
      <c r="BC2800" s="99"/>
      <c r="BD2800" s="99"/>
      <c r="BE2800" s="99"/>
      <c r="BF2800" s="99"/>
    </row>
    <row r="2801" spans="28:58" x14ac:dyDescent="0.25">
      <c r="AB2801" s="99"/>
      <c r="AC2801" s="99"/>
      <c r="AD2801" s="99"/>
      <c r="AE2801" s="99"/>
      <c r="AF2801" s="99"/>
      <c r="AG2801" s="99"/>
      <c r="AH2801" s="99"/>
      <c r="AI2801" s="99"/>
      <c r="AJ2801" s="99"/>
      <c r="AK2801" s="99"/>
      <c r="AL2801" s="99"/>
      <c r="AM2801" s="99"/>
      <c r="AN2801" s="99"/>
      <c r="AO2801" s="99"/>
      <c r="AP2801" s="99"/>
      <c r="AQ2801" s="99"/>
      <c r="AR2801" s="99"/>
      <c r="AS2801" s="99"/>
      <c r="AT2801" s="99"/>
      <c r="AU2801" s="99"/>
      <c r="AV2801" s="99"/>
      <c r="AW2801" s="99"/>
      <c r="AX2801" s="99"/>
      <c r="AY2801" s="99"/>
      <c r="AZ2801" s="99"/>
      <c r="BA2801" s="99"/>
      <c r="BB2801" s="99"/>
      <c r="BC2801" s="99"/>
      <c r="BD2801" s="99"/>
      <c r="BE2801" s="99"/>
      <c r="BF2801" s="99"/>
    </row>
    <row r="2802" spans="28:58" x14ac:dyDescent="0.25">
      <c r="AB2802" s="99"/>
      <c r="AC2802" s="99"/>
      <c r="AD2802" s="99"/>
      <c r="AE2802" s="99"/>
      <c r="AF2802" s="99"/>
      <c r="AG2802" s="99"/>
      <c r="AH2802" s="99"/>
      <c r="AI2802" s="99"/>
      <c r="AJ2802" s="99"/>
      <c r="AK2802" s="99"/>
      <c r="AL2802" s="99"/>
      <c r="AM2802" s="99"/>
      <c r="AN2802" s="99"/>
      <c r="AO2802" s="99"/>
      <c r="AP2802" s="99"/>
      <c r="AQ2802" s="99"/>
      <c r="AR2802" s="99"/>
      <c r="AS2802" s="99"/>
      <c r="AT2802" s="99"/>
      <c r="AU2802" s="99"/>
      <c r="AV2802" s="99"/>
      <c r="AW2802" s="99"/>
      <c r="AX2802" s="99"/>
      <c r="AY2802" s="99"/>
      <c r="AZ2802" s="99"/>
      <c r="BA2802" s="99"/>
      <c r="BB2802" s="99"/>
      <c r="BC2802" s="99"/>
      <c r="BD2802" s="99"/>
      <c r="BE2802" s="99"/>
      <c r="BF2802" s="99"/>
    </row>
    <row r="2803" spans="28:58" x14ac:dyDescent="0.25">
      <c r="AB2803" s="99"/>
      <c r="AC2803" s="99"/>
      <c r="AD2803" s="99"/>
      <c r="AE2803" s="99"/>
      <c r="AF2803" s="99"/>
      <c r="AG2803" s="99"/>
      <c r="AH2803" s="99"/>
      <c r="AI2803" s="99"/>
      <c r="AJ2803" s="99"/>
      <c r="AK2803" s="99"/>
      <c r="AL2803" s="99"/>
      <c r="AM2803" s="99"/>
      <c r="AN2803" s="99"/>
      <c r="AO2803" s="99"/>
      <c r="AP2803" s="99"/>
      <c r="AQ2803" s="99"/>
      <c r="AR2803" s="99"/>
      <c r="AS2803" s="99"/>
      <c r="AT2803" s="99"/>
      <c r="AU2803" s="99"/>
      <c r="AV2803" s="99"/>
      <c r="AW2803" s="99"/>
      <c r="AX2803" s="99"/>
      <c r="AY2803" s="99"/>
      <c r="AZ2803" s="99"/>
      <c r="BA2803" s="99"/>
      <c r="BB2803" s="99"/>
      <c r="BC2803" s="99"/>
      <c r="BD2803" s="99"/>
      <c r="BE2803" s="99"/>
      <c r="BF2803" s="99"/>
    </row>
    <row r="2804" spans="28:58" x14ac:dyDescent="0.25">
      <c r="AB2804" s="99"/>
      <c r="AC2804" s="99"/>
      <c r="AD2804" s="99"/>
      <c r="AE2804" s="99"/>
      <c r="AF2804" s="99"/>
      <c r="AG2804" s="99"/>
      <c r="AH2804" s="99"/>
      <c r="AI2804" s="99"/>
      <c r="AJ2804" s="99"/>
      <c r="AK2804" s="99"/>
      <c r="AL2804" s="99"/>
      <c r="AM2804" s="99"/>
      <c r="AN2804" s="99"/>
      <c r="AO2804" s="99"/>
      <c r="AP2804" s="99"/>
      <c r="AQ2804" s="99"/>
      <c r="AR2804" s="99"/>
      <c r="AS2804" s="99"/>
      <c r="AT2804" s="99"/>
      <c r="AU2804" s="99"/>
      <c r="AV2804" s="99"/>
      <c r="AW2804" s="99"/>
      <c r="AX2804" s="99"/>
      <c r="AY2804" s="99"/>
      <c r="AZ2804" s="99"/>
      <c r="BA2804" s="99"/>
      <c r="BB2804" s="99"/>
      <c r="BC2804" s="99"/>
      <c r="BD2804" s="99"/>
      <c r="BE2804" s="99"/>
      <c r="BF2804" s="99"/>
    </row>
    <row r="2805" spans="28:58" x14ac:dyDescent="0.25">
      <c r="AB2805" s="99"/>
      <c r="AC2805" s="99"/>
      <c r="AD2805" s="99"/>
      <c r="AE2805" s="99"/>
      <c r="AF2805" s="99"/>
      <c r="AG2805" s="99"/>
      <c r="AH2805" s="99"/>
      <c r="AI2805" s="99"/>
      <c r="AJ2805" s="99"/>
      <c r="AK2805" s="99"/>
      <c r="AL2805" s="99"/>
      <c r="AM2805" s="99"/>
      <c r="AN2805" s="99"/>
      <c r="AO2805" s="99"/>
      <c r="AP2805" s="99"/>
      <c r="AQ2805" s="99"/>
      <c r="AR2805" s="99"/>
      <c r="AS2805" s="99"/>
      <c r="AT2805" s="99"/>
      <c r="AU2805" s="99"/>
      <c r="AV2805" s="99"/>
      <c r="AW2805" s="99"/>
      <c r="AX2805" s="99"/>
      <c r="AY2805" s="99"/>
      <c r="AZ2805" s="99"/>
      <c r="BA2805" s="99"/>
      <c r="BB2805" s="99"/>
      <c r="BC2805" s="99"/>
      <c r="BD2805" s="99"/>
      <c r="BE2805" s="99"/>
      <c r="BF2805" s="99"/>
    </row>
    <row r="2806" spans="28:58" x14ac:dyDescent="0.25">
      <c r="AB2806" s="99"/>
      <c r="AC2806" s="99"/>
      <c r="AD2806" s="99"/>
      <c r="AE2806" s="99"/>
      <c r="AF2806" s="99"/>
      <c r="AG2806" s="99"/>
      <c r="AH2806" s="99"/>
      <c r="AI2806" s="99"/>
      <c r="AJ2806" s="99"/>
      <c r="AK2806" s="99"/>
      <c r="AL2806" s="99"/>
      <c r="AM2806" s="99"/>
      <c r="AN2806" s="99"/>
      <c r="AO2806" s="99"/>
      <c r="AP2806" s="99"/>
      <c r="AQ2806" s="99"/>
      <c r="AR2806" s="99"/>
      <c r="AS2806" s="99"/>
      <c r="AT2806" s="99"/>
      <c r="AU2806" s="99"/>
      <c r="AV2806" s="99"/>
      <c r="AW2806" s="99"/>
      <c r="AX2806" s="99"/>
      <c r="AY2806" s="99"/>
      <c r="AZ2806" s="99"/>
      <c r="BA2806" s="99"/>
      <c r="BB2806" s="99"/>
      <c r="BC2806" s="99"/>
      <c r="BD2806" s="99"/>
      <c r="BE2806" s="99"/>
      <c r="BF2806" s="99"/>
    </row>
    <row r="2807" spans="28:58" x14ac:dyDescent="0.25">
      <c r="AB2807" s="99"/>
      <c r="AC2807" s="99"/>
      <c r="AD2807" s="99"/>
      <c r="AE2807" s="99"/>
      <c r="AF2807" s="99"/>
      <c r="AG2807" s="99"/>
      <c r="AH2807" s="99"/>
      <c r="AI2807" s="99"/>
      <c r="AJ2807" s="99"/>
      <c r="AK2807" s="99"/>
      <c r="AL2807" s="99"/>
      <c r="AM2807" s="99"/>
      <c r="AN2807" s="99"/>
      <c r="AO2807" s="99"/>
      <c r="AP2807" s="99"/>
      <c r="AQ2807" s="99"/>
      <c r="AR2807" s="99"/>
      <c r="AS2807" s="99"/>
      <c r="AT2807" s="99"/>
      <c r="AU2807" s="99"/>
      <c r="AV2807" s="99"/>
      <c r="AW2807" s="99"/>
      <c r="AX2807" s="99"/>
      <c r="AY2807" s="99"/>
      <c r="AZ2807" s="99"/>
      <c r="BA2807" s="99"/>
      <c r="BB2807" s="99"/>
      <c r="BC2807" s="99"/>
      <c r="BD2807" s="99"/>
      <c r="BE2807" s="99"/>
      <c r="BF2807" s="99"/>
    </row>
    <row r="2808" spans="28:58" x14ac:dyDescent="0.25">
      <c r="AB2808" s="99"/>
      <c r="AC2808" s="99"/>
      <c r="AD2808" s="99"/>
      <c r="AE2808" s="99"/>
      <c r="AF2808" s="99"/>
      <c r="AG2808" s="99"/>
      <c r="AH2808" s="99"/>
      <c r="AI2808" s="99"/>
      <c r="AJ2808" s="99"/>
      <c r="AK2808" s="99"/>
      <c r="AL2808" s="99"/>
      <c r="AM2808" s="99"/>
      <c r="AN2808" s="99"/>
      <c r="AO2808" s="99"/>
      <c r="AP2808" s="99"/>
      <c r="AQ2808" s="99"/>
      <c r="AR2808" s="99"/>
      <c r="AS2808" s="99"/>
      <c r="AT2808" s="99"/>
      <c r="AU2808" s="99"/>
      <c r="AV2808" s="99"/>
      <c r="AW2808" s="99"/>
      <c r="AX2808" s="99"/>
      <c r="AY2808" s="99"/>
      <c r="AZ2808" s="99"/>
      <c r="BA2808" s="99"/>
      <c r="BB2808" s="99"/>
      <c r="BC2808" s="99"/>
      <c r="BD2808" s="99"/>
      <c r="BE2808" s="99"/>
      <c r="BF2808" s="99"/>
    </row>
    <row r="2809" spans="28:58" x14ac:dyDescent="0.25">
      <c r="AB2809" s="99"/>
      <c r="AC2809" s="99"/>
      <c r="AD2809" s="99"/>
      <c r="AE2809" s="99"/>
      <c r="AF2809" s="99"/>
      <c r="AG2809" s="99"/>
      <c r="AH2809" s="99"/>
      <c r="AI2809" s="99"/>
      <c r="AJ2809" s="99"/>
      <c r="AK2809" s="99"/>
      <c r="AL2809" s="99"/>
      <c r="AM2809" s="99"/>
      <c r="AN2809" s="99"/>
      <c r="AO2809" s="99"/>
      <c r="AP2809" s="99"/>
      <c r="AQ2809" s="99"/>
      <c r="AR2809" s="99"/>
      <c r="AS2809" s="99"/>
      <c r="AT2809" s="99"/>
      <c r="AU2809" s="99"/>
      <c r="AV2809" s="99"/>
      <c r="AW2809" s="99"/>
      <c r="AX2809" s="99"/>
      <c r="AY2809" s="99"/>
      <c r="AZ2809" s="99"/>
      <c r="BA2809" s="99"/>
      <c r="BB2809" s="99"/>
      <c r="BC2809" s="99"/>
      <c r="BD2809" s="99"/>
      <c r="BE2809" s="99"/>
      <c r="BF2809" s="99"/>
    </row>
    <row r="2810" spans="28:58" x14ac:dyDescent="0.25">
      <c r="AB2810" s="99"/>
      <c r="AC2810" s="99"/>
      <c r="AD2810" s="99"/>
      <c r="AE2810" s="99"/>
      <c r="AF2810" s="99"/>
      <c r="AG2810" s="99"/>
      <c r="AH2810" s="99"/>
      <c r="AI2810" s="99"/>
      <c r="AJ2810" s="99"/>
      <c r="AK2810" s="99"/>
      <c r="AL2810" s="99"/>
      <c r="AM2810" s="99"/>
      <c r="AN2810" s="99"/>
      <c r="AO2810" s="99"/>
      <c r="AP2810" s="99"/>
      <c r="AQ2810" s="99"/>
      <c r="AR2810" s="99"/>
      <c r="AS2810" s="99"/>
      <c r="AT2810" s="99"/>
      <c r="AU2810" s="99"/>
      <c r="AV2810" s="99"/>
      <c r="AW2810" s="99"/>
      <c r="AX2810" s="99"/>
      <c r="AY2810" s="99"/>
      <c r="AZ2810" s="99"/>
      <c r="BA2810" s="99"/>
      <c r="BB2810" s="99"/>
      <c r="BC2810" s="99"/>
      <c r="BD2810" s="99"/>
      <c r="BE2810" s="99"/>
      <c r="BF2810" s="99"/>
    </row>
    <row r="2811" spans="28:58" x14ac:dyDescent="0.25">
      <c r="AB2811" s="99"/>
      <c r="AC2811" s="99"/>
      <c r="AD2811" s="99"/>
      <c r="AE2811" s="99"/>
      <c r="AF2811" s="99"/>
      <c r="AG2811" s="99"/>
      <c r="AH2811" s="99"/>
      <c r="AI2811" s="99"/>
      <c r="AJ2811" s="99"/>
      <c r="AK2811" s="99"/>
      <c r="AL2811" s="99"/>
      <c r="AM2811" s="99"/>
      <c r="AN2811" s="99"/>
      <c r="AO2811" s="99"/>
      <c r="AP2811" s="99"/>
      <c r="AQ2811" s="99"/>
      <c r="AR2811" s="99"/>
      <c r="AS2811" s="99"/>
      <c r="AT2811" s="99"/>
      <c r="AU2811" s="99"/>
      <c r="AV2811" s="99"/>
      <c r="AW2811" s="99"/>
      <c r="AX2811" s="99"/>
      <c r="AY2811" s="99"/>
      <c r="AZ2811" s="99"/>
      <c r="BA2811" s="99"/>
      <c r="BB2811" s="99"/>
      <c r="BC2811" s="99"/>
      <c r="BD2811" s="99"/>
      <c r="BE2811" s="99"/>
      <c r="BF2811" s="99"/>
    </row>
    <row r="2812" spans="28:58" x14ac:dyDescent="0.25">
      <c r="AB2812" s="99"/>
      <c r="AC2812" s="99"/>
      <c r="AD2812" s="99"/>
      <c r="AE2812" s="99"/>
      <c r="AF2812" s="99"/>
      <c r="AG2812" s="99"/>
      <c r="AH2812" s="99"/>
      <c r="AI2812" s="99"/>
      <c r="AJ2812" s="99"/>
      <c r="AK2812" s="99"/>
      <c r="AL2812" s="99"/>
      <c r="AM2812" s="99"/>
      <c r="AN2812" s="99"/>
      <c r="AO2812" s="99"/>
      <c r="AP2812" s="99"/>
      <c r="AQ2812" s="99"/>
      <c r="AR2812" s="99"/>
      <c r="AS2812" s="99"/>
      <c r="AT2812" s="99"/>
      <c r="AU2812" s="99"/>
      <c r="AV2812" s="99"/>
      <c r="AW2812" s="99"/>
      <c r="AX2812" s="99"/>
      <c r="AY2812" s="99"/>
      <c r="AZ2812" s="99"/>
      <c r="BA2812" s="99"/>
      <c r="BB2812" s="99"/>
      <c r="BC2812" s="99"/>
      <c r="BD2812" s="99"/>
      <c r="BE2812" s="99"/>
      <c r="BF2812" s="99"/>
    </row>
    <row r="2813" spans="28:58" x14ac:dyDescent="0.25">
      <c r="AB2813" s="99"/>
      <c r="AC2813" s="99"/>
      <c r="AD2813" s="99"/>
      <c r="AE2813" s="99"/>
      <c r="AF2813" s="99"/>
      <c r="AG2813" s="99"/>
      <c r="AH2813" s="99"/>
      <c r="AI2813" s="99"/>
      <c r="AJ2813" s="99"/>
      <c r="AK2813" s="99"/>
      <c r="AL2813" s="99"/>
      <c r="AM2813" s="99"/>
      <c r="AN2813" s="99"/>
      <c r="AO2813" s="99"/>
      <c r="AP2813" s="99"/>
      <c r="AQ2813" s="99"/>
      <c r="AR2813" s="99"/>
      <c r="AS2813" s="99"/>
      <c r="AT2813" s="99"/>
      <c r="AU2813" s="99"/>
      <c r="AV2813" s="99"/>
      <c r="AW2813" s="99"/>
      <c r="AX2813" s="99"/>
      <c r="AY2813" s="99"/>
      <c r="AZ2813" s="99"/>
      <c r="BA2813" s="99"/>
      <c r="BB2813" s="99"/>
      <c r="BC2813" s="99"/>
      <c r="BD2813" s="99"/>
      <c r="BE2813" s="99"/>
      <c r="BF2813" s="99"/>
    </row>
    <row r="2814" spans="28:58" x14ac:dyDescent="0.25">
      <c r="AB2814" s="99"/>
      <c r="AC2814" s="99"/>
      <c r="AD2814" s="99"/>
      <c r="AE2814" s="99"/>
      <c r="AF2814" s="99"/>
      <c r="AG2814" s="99"/>
      <c r="AH2814" s="99"/>
      <c r="AI2814" s="99"/>
      <c r="AJ2814" s="99"/>
      <c r="AK2814" s="99"/>
      <c r="AL2814" s="99"/>
      <c r="AM2814" s="99"/>
      <c r="AN2814" s="99"/>
      <c r="AO2814" s="99"/>
      <c r="AP2814" s="99"/>
      <c r="AQ2814" s="99"/>
      <c r="AR2814" s="99"/>
      <c r="AS2814" s="99"/>
      <c r="AT2814" s="99"/>
      <c r="AU2814" s="99"/>
      <c r="AV2814" s="99"/>
      <c r="AW2814" s="99"/>
      <c r="AX2814" s="99"/>
      <c r="AY2814" s="99"/>
      <c r="AZ2814" s="99"/>
      <c r="BA2814" s="99"/>
      <c r="BB2814" s="99"/>
      <c r="BC2814" s="99"/>
      <c r="BD2814" s="99"/>
      <c r="BE2814" s="99"/>
      <c r="BF2814" s="99"/>
    </row>
    <row r="2815" spans="28:58" x14ac:dyDescent="0.25">
      <c r="AB2815" s="99"/>
      <c r="AC2815" s="99"/>
      <c r="AD2815" s="99"/>
      <c r="AE2815" s="99"/>
      <c r="AF2815" s="99"/>
      <c r="AG2815" s="99"/>
      <c r="AH2815" s="99"/>
      <c r="AI2815" s="99"/>
      <c r="AJ2815" s="99"/>
      <c r="AK2815" s="99"/>
      <c r="AL2815" s="99"/>
      <c r="AM2815" s="99"/>
      <c r="AN2815" s="99"/>
      <c r="AO2815" s="99"/>
      <c r="AP2815" s="99"/>
      <c r="AQ2815" s="99"/>
      <c r="AR2815" s="99"/>
      <c r="AS2815" s="99"/>
      <c r="AT2815" s="99"/>
      <c r="AU2815" s="99"/>
      <c r="AV2815" s="99"/>
      <c r="AW2815" s="99"/>
      <c r="AX2815" s="99"/>
      <c r="AY2815" s="99"/>
      <c r="AZ2815" s="99"/>
      <c r="BA2815" s="99"/>
      <c r="BB2815" s="99"/>
      <c r="BC2815" s="99"/>
      <c r="BD2815" s="99"/>
      <c r="BE2815" s="99"/>
      <c r="BF2815" s="99"/>
    </row>
    <row r="2816" spans="28:58" x14ac:dyDescent="0.25">
      <c r="AB2816" s="99"/>
      <c r="AC2816" s="99"/>
      <c r="AD2816" s="99"/>
      <c r="AE2816" s="99"/>
      <c r="AF2816" s="99"/>
      <c r="AG2816" s="99"/>
      <c r="AH2816" s="99"/>
      <c r="AI2816" s="99"/>
      <c r="AJ2816" s="99"/>
      <c r="AK2816" s="99"/>
      <c r="AL2816" s="99"/>
      <c r="AM2816" s="99"/>
      <c r="AN2816" s="99"/>
      <c r="AO2816" s="99"/>
      <c r="AP2816" s="99"/>
      <c r="AQ2816" s="99"/>
      <c r="AR2816" s="99"/>
      <c r="AS2816" s="99"/>
      <c r="AT2816" s="99"/>
      <c r="AU2816" s="99"/>
      <c r="AV2816" s="99"/>
      <c r="AW2816" s="99"/>
      <c r="AX2816" s="99"/>
      <c r="AY2816" s="99"/>
      <c r="AZ2816" s="99"/>
      <c r="BA2816" s="99"/>
      <c r="BB2816" s="99"/>
      <c r="BC2816" s="99"/>
      <c r="BD2816" s="99"/>
      <c r="BE2816" s="99"/>
      <c r="BF2816" s="99"/>
    </row>
    <row r="2817" spans="28:58" x14ac:dyDescent="0.25">
      <c r="AB2817" s="99"/>
      <c r="AC2817" s="99"/>
      <c r="AD2817" s="99"/>
      <c r="AE2817" s="99"/>
      <c r="AF2817" s="99"/>
      <c r="AG2817" s="99"/>
      <c r="AH2817" s="99"/>
      <c r="AI2817" s="99"/>
      <c r="AJ2817" s="99"/>
      <c r="AK2817" s="99"/>
      <c r="AL2817" s="99"/>
      <c r="AM2817" s="99"/>
      <c r="AN2817" s="99"/>
      <c r="AO2817" s="99"/>
      <c r="AP2817" s="99"/>
      <c r="AQ2817" s="99"/>
      <c r="AR2817" s="99"/>
      <c r="AS2817" s="99"/>
      <c r="AT2817" s="99"/>
      <c r="AU2817" s="99"/>
      <c r="AV2817" s="99"/>
      <c r="AW2817" s="99"/>
      <c r="AX2817" s="99"/>
      <c r="AY2817" s="99"/>
      <c r="AZ2817" s="99"/>
      <c r="BA2817" s="99"/>
      <c r="BB2817" s="99"/>
      <c r="BC2817" s="99"/>
      <c r="BD2817" s="99"/>
      <c r="BE2817" s="99"/>
      <c r="BF2817" s="99"/>
    </row>
    <row r="2818" spans="28:58" x14ac:dyDescent="0.25">
      <c r="AB2818" s="99"/>
      <c r="AC2818" s="99"/>
      <c r="AD2818" s="99"/>
      <c r="AE2818" s="99"/>
      <c r="AF2818" s="99"/>
      <c r="AG2818" s="99"/>
      <c r="AH2818" s="99"/>
      <c r="AI2818" s="99"/>
      <c r="AJ2818" s="99"/>
      <c r="AK2818" s="99"/>
      <c r="AL2818" s="99"/>
      <c r="AM2818" s="99"/>
      <c r="AN2818" s="99"/>
      <c r="AO2818" s="99"/>
      <c r="AP2818" s="99"/>
      <c r="AQ2818" s="99"/>
      <c r="AR2818" s="99"/>
      <c r="AS2818" s="99"/>
      <c r="AT2818" s="99"/>
      <c r="AU2818" s="99"/>
      <c r="AV2818" s="99"/>
      <c r="AW2818" s="99"/>
      <c r="AX2818" s="99"/>
      <c r="AY2818" s="99"/>
      <c r="AZ2818" s="99"/>
      <c r="BA2818" s="99"/>
      <c r="BB2818" s="99"/>
      <c r="BC2818" s="99"/>
      <c r="BD2818" s="99"/>
      <c r="BE2818" s="99"/>
      <c r="BF2818" s="99"/>
    </row>
    <row r="2819" spans="28:58" x14ac:dyDescent="0.25">
      <c r="AB2819" s="99"/>
      <c r="AC2819" s="99"/>
      <c r="AD2819" s="99"/>
      <c r="AE2819" s="99"/>
      <c r="AF2819" s="99"/>
      <c r="AG2819" s="99"/>
      <c r="AH2819" s="99"/>
      <c r="AI2819" s="99"/>
      <c r="AJ2819" s="99"/>
      <c r="AK2819" s="99"/>
      <c r="AL2819" s="99"/>
      <c r="AM2819" s="99"/>
      <c r="AN2819" s="99"/>
      <c r="AO2819" s="99"/>
      <c r="AP2819" s="99"/>
      <c r="AQ2819" s="99"/>
      <c r="AR2819" s="99"/>
      <c r="AS2819" s="99"/>
      <c r="AT2819" s="99"/>
      <c r="AU2819" s="99"/>
      <c r="AV2819" s="99"/>
      <c r="AW2819" s="99"/>
      <c r="AX2819" s="99"/>
      <c r="AY2819" s="99"/>
      <c r="AZ2819" s="99"/>
      <c r="BA2819" s="99"/>
      <c r="BB2819" s="99"/>
      <c r="BC2819" s="99"/>
      <c r="BD2819" s="99"/>
      <c r="BE2819" s="99"/>
      <c r="BF2819" s="99"/>
    </row>
    <row r="2820" spans="28:58" x14ac:dyDescent="0.25">
      <c r="AB2820" s="99"/>
      <c r="AC2820" s="99"/>
      <c r="AD2820" s="99"/>
      <c r="AE2820" s="99"/>
      <c r="AF2820" s="99"/>
      <c r="AG2820" s="99"/>
      <c r="AH2820" s="99"/>
      <c r="AI2820" s="99"/>
      <c r="AJ2820" s="99"/>
      <c r="AK2820" s="99"/>
      <c r="AL2820" s="99"/>
      <c r="AM2820" s="99"/>
      <c r="AN2820" s="99"/>
      <c r="AO2820" s="99"/>
      <c r="AP2820" s="99"/>
      <c r="AQ2820" s="99"/>
      <c r="AR2820" s="99"/>
      <c r="AS2820" s="99"/>
      <c r="AT2820" s="99"/>
      <c r="AU2820" s="99"/>
      <c r="AV2820" s="99"/>
      <c r="AW2820" s="99"/>
      <c r="AX2820" s="99"/>
      <c r="AY2820" s="99"/>
      <c r="AZ2820" s="99"/>
      <c r="BA2820" s="99"/>
      <c r="BB2820" s="99"/>
      <c r="BC2820" s="99"/>
      <c r="BD2820" s="99"/>
      <c r="BE2820" s="99"/>
      <c r="BF2820" s="99"/>
    </row>
    <row r="2821" spans="28:58" x14ac:dyDescent="0.25">
      <c r="AB2821" s="99"/>
      <c r="AC2821" s="99"/>
      <c r="AD2821" s="99"/>
      <c r="AE2821" s="99"/>
      <c r="AF2821" s="99"/>
      <c r="AG2821" s="99"/>
      <c r="AH2821" s="99"/>
      <c r="AI2821" s="99"/>
      <c r="AJ2821" s="99"/>
      <c r="AK2821" s="99"/>
      <c r="AL2821" s="99"/>
      <c r="AM2821" s="99"/>
      <c r="AN2821" s="99"/>
      <c r="AO2821" s="99"/>
      <c r="AP2821" s="99"/>
      <c r="AQ2821" s="99"/>
      <c r="AR2821" s="99"/>
      <c r="AS2821" s="99"/>
      <c r="AT2821" s="99"/>
      <c r="AU2821" s="99"/>
      <c r="AV2821" s="99"/>
      <c r="AW2821" s="99"/>
      <c r="AX2821" s="99"/>
      <c r="AY2821" s="99"/>
      <c r="AZ2821" s="99"/>
      <c r="BA2821" s="99"/>
      <c r="BB2821" s="99"/>
      <c r="BC2821" s="99"/>
      <c r="BD2821" s="99"/>
      <c r="BE2821" s="99"/>
      <c r="BF2821" s="99"/>
    </row>
    <row r="2822" spans="28:58" x14ac:dyDescent="0.25">
      <c r="AB2822" s="99"/>
      <c r="AC2822" s="99"/>
      <c r="AD2822" s="99"/>
      <c r="AE2822" s="99"/>
      <c r="AF2822" s="99"/>
      <c r="AG2822" s="99"/>
      <c r="AH2822" s="99"/>
      <c r="AI2822" s="99"/>
      <c r="AJ2822" s="99"/>
      <c r="AK2822" s="99"/>
      <c r="AL2822" s="99"/>
      <c r="AM2822" s="99"/>
      <c r="AN2822" s="99"/>
      <c r="AO2822" s="99"/>
      <c r="AP2822" s="99"/>
      <c r="AQ2822" s="99"/>
      <c r="AR2822" s="99"/>
      <c r="AS2822" s="99"/>
      <c r="AT2822" s="99"/>
      <c r="AU2822" s="99"/>
      <c r="AV2822" s="99"/>
      <c r="AW2822" s="99"/>
      <c r="AX2822" s="99"/>
      <c r="AY2822" s="99"/>
      <c r="AZ2822" s="99"/>
      <c r="BA2822" s="99"/>
      <c r="BB2822" s="99"/>
      <c r="BC2822" s="99"/>
      <c r="BD2822" s="99"/>
      <c r="BE2822" s="99"/>
      <c r="BF2822" s="99"/>
    </row>
    <row r="2823" spans="28:58" x14ac:dyDescent="0.25">
      <c r="AB2823" s="99"/>
      <c r="AC2823" s="99"/>
      <c r="AD2823" s="99"/>
      <c r="AE2823" s="99"/>
      <c r="AF2823" s="99"/>
      <c r="AG2823" s="99"/>
      <c r="AH2823" s="99"/>
      <c r="AI2823" s="99"/>
      <c r="AJ2823" s="99"/>
      <c r="AK2823" s="99"/>
      <c r="AL2823" s="99"/>
      <c r="AM2823" s="99"/>
      <c r="AN2823" s="99"/>
      <c r="AO2823" s="99"/>
      <c r="AP2823" s="99"/>
      <c r="AQ2823" s="99"/>
      <c r="AR2823" s="99"/>
      <c r="AS2823" s="99"/>
      <c r="AT2823" s="99"/>
      <c r="AU2823" s="99"/>
      <c r="AV2823" s="99"/>
      <c r="AW2823" s="99"/>
      <c r="AX2823" s="99"/>
      <c r="AY2823" s="99"/>
      <c r="AZ2823" s="99"/>
      <c r="BA2823" s="99"/>
      <c r="BB2823" s="99"/>
      <c r="BC2823" s="99"/>
      <c r="BD2823" s="99"/>
      <c r="BE2823" s="99"/>
      <c r="BF2823" s="99"/>
    </row>
    <row r="2824" spans="28:58" x14ac:dyDescent="0.25">
      <c r="AB2824" s="99"/>
      <c r="AC2824" s="99"/>
      <c r="AD2824" s="99"/>
      <c r="AE2824" s="99"/>
      <c r="AF2824" s="99"/>
      <c r="AG2824" s="99"/>
      <c r="AH2824" s="99"/>
      <c r="AI2824" s="99"/>
      <c r="AJ2824" s="99"/>
      <c r="AK2824" s="99"/>
      <c r="AL2824" s="99"/>
      <c r="AM2824" s="99"/>
      <c r="AN2824" s="99"/>
      <c r="AO2824" s="99"/>
      <c r="AP2824" s="99"/>
      <c r="AQ2824" s="99"/>
      <c r="AR2824" s="99"/>
      <c r="AS2824" s="99"/>
      <c r="AT2824" s="99"/>
      <c r="AU2824" s="99"/>
      <c r="AV2824" s="99"/>
      <c r="AW2824" s="99"/>
      <c r="AX2824" s="99"/>
      <c r="AY2824" s="99"/>
      <c r="AZ2824" s="99"/>
      <c r="BA2824" s="99"/>
      <c r="BB2824" s="99"/>
      <c r="BC2824" s="99"/>
      <c r="BD2824" s="99"/>
      <c r="BE2824" s="99"/>
      <c r="BF2824" s="99"/>
    </row>
    <row r="2825" spans="28:58" x14ac:dyDescent="0.25">
      <c r="AB2825" s="99"/>
      <c r="AC2825" s="99"/>
      <c r="AD2825" s="99"/>
      <c r="AE2825" s="99"/>
      <c r="AF2825" s="99"/>
      <c r="AG2825" s="99"/>
      <c r="AH2825" s="99"/>
      <c r="AI2825" s="99"/>
      <c r="AJ2825" s="99"/>
      <c r="AK2825" s="99"/>
      <c r="AL2825" s="99"/>
      <c r="AM2825" s="99"/>
      <c r="AN2825" s="99"/>
      <c r="AO2825" s="99"/>
      <c r="AP2825" s="99"/>
      <c r="AQ2825" s="99"/>
      <c r="AR2825" s="99"/>
      <c r="AS2825" s="99"/>
      <c r="AT2825" s="99"/>
      <c r="AU2825" s="99"/>
      <c r="AV2825" s="99"/>
      <c r="AW2825" s="99"/>
      <c r="AX2825" s="99"/>
      <c r="AY2825" s="99"/>
      <c r="AZ2825" s="99"/>
      <c r="BA2825" s="99"/>
      <c r="BB2825" s="99"/>
      <c r="BC2825" s="99"/>
      <c r="BD2825" s="99"/>
      <c r="BE2825" s="99"/>
      <c r="BF2825" s="99"/>
    </row>
    <row r="2826" spans="28:58" x14ac:dyDescent="0.25">
      <c r="AB2826" s="99"/>
      <c r="AC2826" s="99"/>
      <c r="AD2826" s="99"/>
      <c r="AE2826" s="99"/>
      <c r="AF2826" s="99"/>
      <c r="AG2826" s="99"/>
      <c r="AH2826" s="99"/>
      <c r="AI2826" s="99"/>
      <c r="AJ2826" s="99"/>
      <c r="AK2826" s="99"/>
      <c r="AL2826" s="99"/>
      <c r="AM2826" s="99"/>
      <c r="AN2826" s="99"/>
      <c r="AO2826" s="99"/>
      <c r="AP2826" s="99"/>
      <c r="AQ2826" s="99"/>
      <c r="AR2826" s="99"/>
      <c r="AS2826" s="99"/>
      <c r="AT2826" s="99"/>
      <c r="AU2826" s="99"/>
      <c r="AV2826" s="99"/>
      <c r="AW2826" s="99"/>
      <c r="AX2826" s="99"/>
      <c r="AY2826" s="99"/>
      <c r="AZ2826" s="99"/>
      <c r="BA2826" s="99"/>
      <c r="BB2826" s="99"/>
      <c r="BC2826" s="99"/>
      <c r="BD2826" s="99"/>
      <c r="BE2826" s="99"/>
      <c r="BF2826" s="99"/>
    </row>
    <row r="2827" spans="28:58" x14ac:dyDescent="0.25">
      <c r="AB2827" s="99"/>
      <c r="AC2827" s="99"/>
      <c r="AD2827" s="99"/>
      <c r="AE2827" s="99"/>
      <c r="AF2827" s="99"/>
      <c r="AG2827" s="99"/>
      <c r="AH2827" s="99"/>
      <c r="AI2827" s="99"/>
      <c r="AJ2827" s="99"/>
      <c r="AK2827" s="99"/>
      <c r="AL2827" s="99"/>
      <c r="AM2827" s="99"/>
      <c r="AN2827" s="99"/>
      <c r="AO2827" s="99"/>
      <c r="AP2827" s="99"/>
      <c r="AQ2827" s="99"/>
      <c r="AR2827" s="99"/>
      <c r="AS2827" s="99"/>
      <c r="AT2827" s="99"/>
      <c r="AU2827" s="99"/>
      <c r="AV2827" s="99"/>
      <c r="AW2827" s="99"/>
      <c r="AX2827" s="99"/>
      <c r="AY2827" s="99"/>
      <c r="AZ2827" s="99"/>
      <c r="BA2827" s="99"/>
      <c r="BB2827" s="99"/>
      <c r="BC2827" s="99"/>
      <c r="BD2827" s="99"/>
      <c r="BE2827" s="99"/>
      <c r="BF2827" s="99"/>
    </row>
    <row r="2828" spans="28:58" x14ac:dyDescent="0.25">
      <c r="AB2828" s="99"/>
      <c r="AC2828" s="99"/>
      <c r="AD2828" s="99"/>
      <c r="AE2828" s="99"/>
      <c r="AF2828" s="99"/>
      <c r="AG2828" s="99"/>
      <c r="AH2828" s="99"/>
      <c r="AI2828" s="99"/>
      <c r="AJ2828" s="99"/>
      <c r="AK2828" s="99"/>
      <c r="AL2828" s="99"/>
      <c r="AM2828" s="99"/>
      <c r="AN2828" s="99"/>
      <c r="AO2828" s="99"/>
      <c r="AP2828" s="99"/>
      <c r="AQ2828" s="99"/>
      <c r="AR2828" s="99"/>
      <c r="AS2828" s="99"/>
      <c r="AT2828" s="99"/>
      <c r="AU2828" s="99"/>
      <c r="AV2828" s="99"/>
      <c r="AW2828" s="99"/>
      <c r="AX2828" s="99"/>
      <c r="AY2828" s="99"/>
      <c r="AZ2828" s="99"/>
      <c r="BA2828" s="99"/>
      <c r="BB2828" s="99"/>
      <c r="BC2828" s="99"/>
      <c r="BD2828" s="99"/>
      <c r="BE2828" s="99"/>
      <c r="BF2828" s="99"/>
    </row>
    <row r="2829" spans="28:58" x14ac:dyDescent="0.25">
      <c r="AB2829" s="99"/>
      <c r="AC2829" s="99"/>
      <c r="AD2829" s="99"/>
      <c r="AE2829" s="99"/>
      <c r="AF2829" s="99"/>
      <c r="AG2829" s="99"/>
      <c r="AH2829" s="99"/>
      <c r="AI2829" s="99"/>
      <c r="AJ2829" s="99"/>
      <c r="AK2829" s="99"/>
      <c r="AL2829" s="99"/>
      <c r="AM2829" s="99"/>
      <c r="AN2829" s="99"/>
      <c r="AO2829" s="99"/>
      <c r="AP2829" s="99"/>
      <c r="AQ2829" s="99"/>
      <c r="AR2829" s="99"/>
      <c r="AS2829" s="99"/>
      <c r="AT2829" s="99"/>
      <c r="AU2829" s="99"/>
      <c r="AV2829" s="99"/>
      <c r="AW2829" s="99"/>
      <c r="AX2829" s="99"/>
      <c r="AY2829" s="99"/>
      <c r="AZ2829" s="99"/>
      <c r="BA2829" s="99"/>
      <c r="BB2829" s="99"/>
      <c r="BC2829" s="99"/>
      <c r="BD2829" s="99"/>
      <c r="BE2829" s="99"/>
      <c r="BF2829" s="99"/>
    </row>
    <row r="2830" spans="28:58" x14ac:dyDescent="0.25">
      <c r="AB2830" s="99"/>
      <c r="AC2830" s="99"/>
      <c r="AD2830" s="99"/>
      <c r="AE2830" s="99"/>
      <c r="AF2830" s="99"/>
      <c r="AG2830" s="99"/>
      <c r="AH2830" s="99"/>
      <c r="AI2830" s="99"/>
      <c r="AJ2830" s="99"/>
      <c r="AK2830" s="99"/>
      <c r="AL2830" s="99"/>
      <c r="AM2830" s="99"/>
      <c r="AN2830" s="99"/>
      <c r="AO2830" s="99"/>
      <c r="AP2830" s="99"/>
      <c r="AQ2830" s="99"/>
      <c r="AR2830" s="99"/>
      <c r="AS2830" s="99"/>
      <c r="AT2830" s="99"/>
      <c r="AU2830" s="99"/>
      <c r="AV2830" s="99"/>
      <c r="AW2830" s="99"/>
      <c r="AX2830" s="99"/>
      <c r="AY2830" s="99"/>
      <c r="AZ2830" s="99"/>
      <c r="BA2830" s="99"/>
      <c r="BB2830" s="99"/>
      <c r="BC2830" s="99"/>
      <c r="BD2830" s="99"/>
      <c r="BE2830" s="99"/>
      <c r="BF2830" s="99"/>
    </row>
    <row r="2831" spans="28:58" x14ac:dyDescent="0.25">
      <c r="AB2831" s="99"/>
      <c r="AC2831" s="99"/>
      <c r="AD2831" s="99"/>
      <c r="AE2831" s="99"/>
      <c r="AF2831" s="99"/>
      <c r="AG2831" s="99"/>
      <c r="AH2831" s="99"/>
      <c r="AI2831" s="99"/>
      <c r="AJ2831" s="99"/>
      <c r="AK2831" s="99"/>
      <c r="AL2831" s="99"/>
      <c r="AM2831" s="99"/>
      <c r="AN2831" s="99"/>
      <c r="AO2831" s="99"/>
      <c r="AP2831" s="99"/>
      <c r="AQ2831" s="99"/>
      <c r="AR2831" s="99"/>
      <c r="AS2831" s="99"/>
      <c r="AT2831" s="99"/>
      <c r="AU2831" s="99"/>
      <c r="AV2831" s="99"/>
      <c r="AW2831" s="99"/>
      <c r="AX2831" s="99"/>
      <c r="AY2831" s="99"/>
      <c r="AZ2831" s="99"/>
      <c r="BA2831" s="99"/>
      <c r="BB2831" s="99"/>
      <c r="BC2831" s="99"/>
      <c r="BD2831" s="99"/>
      <c r="BE2831" s="99"/>
      <c r="BF2831" s="99"/>
    </row>
    <row r="2832" spans="28:58" x14ac:dyDescent="0.25">
      <c r="AB2832" s="99"/>
      <c r="AC2832" s="99"/>
      <c r="AD2832" s="99"/>
      <c r="AE2832" s="99"/>
      <c r="AF2832" s="99"/>
      <c r="AG2832" s="99"/>
      <c r="AH2832" s="99"/>
      <c r="AI2832" s="99"/>
      <c r="AJ2832" s="99"/>
      <c r="AK2832" s="99"/>
      <c r="AL2832" s="99"/>
      <c r="AM2832" s="99"/>
      <c r="AN2832" s="99"/>
      <c r="AO2832" s="99"/>
      <c r="AP2832" s="99"/>
      <c r="AQ2832" s="99"/>
      <c r="AR2832" s="99"/>
      <c r="AS2832" s="99"/>
      <c r="AT2832" s="99"/>
      <c r="AU2832" s="99"/>
      <c r="AV2832" s="99"/>
      <c r="AW2832" s="99"/>
      <c r="AX2832" s="99"/>
      <c r="AY2832" s="99"/>
      <c r="AZ2832" s="99"/>
      <c r="BA2832" s="99"/>
      <c r="BB2832" s="99"/>
      <c r="BC2832" s="99"/>
      <c r="BD2832" s="99"/>
      <c r="BE2832" s="99"/>
      <c r="BF2832" s="99"/>
    </row>
    <row r="2833" spans="28:58" x14ac:dyDescent="0.25">
      <c r="AB2833" s="99"/>
      <c r="AC2833" s="99"/>
      <c r="AD2833" s="99"/>
      <c r="AE2833" s="99"/>
      <c r="AF2833" s="99"/>
      <c r="AG2833" s="99"/>
      <c r="AH2833" s="99"/>
      <c r="AI2833" s="99"/>
      <c r="AJ2833" s="99"/>
      <c r="AK2833" s="99"/>
      <c r="AL2833" s="99"/>
      <c r="AM2833" s="99"/>
      <c r="AN2833" s="99"/>
      <c r="AO2833" s="99"/>
      <c r="AP2833" s="99"/>
      <c r="AQ2833" s="99"/>
      <c r="AR2833" s="99"/>
      <c r="AS2833" s="99"/>
      <c r="AT2833" s="99"/>
      <c r="AU2833" s="99"/>
      <c r="AV2833" s="99"/>
      <c r="AW2833" s="99"/>
      <c r="AX2833" s="99"/>
      <c r="AY2833" s="99"/>
      <c r="AZ2833" s="99"/>
      <c r="BA2833" s="99"/>
      <c r="BB2833" s="99"/>
      <c r="BC2833" s="99"/>
      <c r="BD2833" s="99"/>
      <c r="BE2833" s="99"/>
      <c r="BF2833" s="99"/>
    </row>
    <row r="2834" spans="28:58" x14ac:dyDescent="0.25">
      <c r="AB2834" s="99"/>
      <c r="AC2834" s="99"/>
      <c r="AD2834" s="99"/>
      <c r="AE2834" s="99"/>
      <c r="AF2834" s="99"/>
      <c r="AG2834" s="99"/>
      <c r="AH2834" s="99"/>
      <c r="AI2834" s="99"/>
      <c r="AJ2834" s="99"/>
      <c r="AK2834" s="99"/>
      <c r="AL2834" s="99"/>
      <c r="AM2834" s="99"/>
      <c r="AN2834" s="99"/>
      <c r="AO2834" s="99"/>
      <c r="AP2834" s="99"/>
      <c r="AQ2834" s="99"/>
      <c r="AR2834" s="99"/>
      <c r="AS2834" s="99"/>
      <c r="AT2834" s="99"/>
      <c r="AU2834" s="99"/>
      <c r="AV2834" s="99"/>
      <c r="AW2834" s="99"/>
      <c r="AX2834" s="99"/>
      <c r="AY2834" s="99"/>
      <c r="AZ2834" s="99"/>
      <c r="BA2834" s="99"/>
      <c r="BB2834" s="99"/>
      <c r="BC2834" s="99"/>
      <c r="BD2834" s="99"/>
      <c r="BE2834" s="99"/>
      <c r="BF2834" s="99"/>
    </row>
    <row r="2835" spans="28:58" x14ac:dyDescent="0.25">
      <c r="AB2835" s="99"/>
      <c r="AC2835" s="99"/>
      <c r="AD2835" s="99"/>
      <c r="AE2835" s="99"/>
      <c r="AF2835" s="99"/>
      <c r="AG2835" s="99"/>
      <c r="AH2835" s="99"/>
      <c r="AI2835" s="99"/>
      <c r="AJ2835" s="99"/>
      <c r="AK2835" s="99"/>
      <c r="AL2835" s="99"/>
      <c r="AM2835" s="99"/>
      <c r="AN2835" s="99"/>
      <c r="AO2835" s="99"/>
      <c r="AP2835" s="99"/>
      <c r="AQ2835" s="99"/>
      <c r="AR2835" s="99"/>
      <c r="AS2835" s="99"/>
      <c r="AT2835" s="99"/>
      <c r="AU2835" s="99"/>
      <c r="AV2835" s="99"/>
      <c r="AW2835" s="99"/>
      <c r="AX2835" s="99"/>
      <c r="AY2835" s="99"/>
      <c r="AZ2835" s="99"/>
      <c r="BA2835" s="99"/>
      <c r="BB2835" s="99"/>
      <c r="BC2835" s="99"/>
      <c r="BD2835" s="99"/>
      <c r="BE2835" s="99"/>
      <c r="BF2835" s="99"/>
    </row>
    <row r="2836" spans="28:58" x14ac:dyDescent="0.25">
      <c r="AB2836" s="99"/>
      <c r="AC2836" s="99"/>
      <c r="AD2836" s="99"/>
      <c r="AE2836" s="99"/>
      <c r="AF2836" s="99"/>
      <c r="AG2836" s="99"/>
      <c r="AH2836" s="99"/>
      <c r="AI2836" s="99"/>
      <c r="AJ2836" s="99"/>
      <c r="AK2836" s="99"/>
      <c r="AL2836" s="99"/>
      <c r="AM2836" s="99"/>
      <c r="AN2836" s="99"/>
      <c r="AO2836" s="99"/>
      <c r="AP2836" s="99"/>
      <c r="AQ2836" s="99"/>
      <c r="AR2836" s="99"/>
      <c r="AS2836" s="99"/>
      <c r="AT2836" s="99"/>
      <c r="AU2836" s="99"/>
      <c r="AV2836" s="99"/>
      <c r="AW2836" s="99"/>
      <c r="AX2836" s="99"/>
      <c r="AY2836" s="99"/>
      <c r="AZ2836" s="99"/>
      <c r="BA2836" s="99"/>
      <c r="BB2836" s="99"/>
      <c r="BC2836" s="99"/>
      <c r="BD2836" s="99"/>
      <c r="BE2836" s="99"/>
      <c r="BF2836" s="99"/>
    </row>
    <row r="2837" spans="28:58" x14ac:dyDescent="0.25">
      <c r="AB2837" s="99"/>
      <c r="AC2837" s="99"/>
      <c r="AD2837" s="99"/>
      <c r="AE2837" s="99"/>
      <c r="AF2837" s="99"/>
      <c r="AG2837" s="99"/>
      <c r="AH2837" s="99"/>
      <c r="AI2837" s="99"/>
      <c r="AJ2837" s="99"/>
      <c r="AK2837" s="99"/>
      <c r="AL2837" s="99"/>
      <c r="AM2837" s="99"/>
      <c r="AN2837" s="99"/>
      <c r="AO2837" s="99"/>
      <c r="AP2837" s="99"/>
      <c r="AQ2837" s="99"/>
      <c r="AR2837" s="99"/>
      <c r="AS2837" s="99"/>
      <c r="AT2837" s="99"/>
      <c r="AU2837" s="99"/>
      <c r="AV2837" s="99"/>
      <c r="AW2837" s="99"/>
      <c r="AX2837" s="99"/>
      <c r="AY2837" s="99"/>
      <c r="AZ2837" s="99"/>
      <c r="BA2837" s="99"/>
      <c r="BB2837" s="99"/>
      <c r="BC2837" s="99"/>
      <c r="BD2837" s="99"/>
      <c r="BE2837" s="99"/>
      <c r="BF2837" s="99"/>
    </row>
    <row r="2838" spans="28:58" x14ac:dyDescent="0.25">
      <c r="AB2838" s="99"/>
      <c r="AC2838" s="99"/>
      <c r="AD2838" s="99"/>
      <c r="AE2838" s="99"/>
      <c r="AF2838" s="99"/>
      <c r="AG2838" s="99"/>
      <c r="AH2838" s="99"/>
      <c r="AI2838" s="99"/>
      <c r="AJ2838" s="99"/>
      <c r="AK2838" s="99"/>
      <c r="AL2838" s="99"/>
      <c r="AM2838" s="99"/>
      <c r="AN2838" s="99"/>
      <c r="AO2838" s="99"/>
      <c r="AP2838" s="99"/>
      <c r="AQ2838" s="99"/>
      <c r="AR2838" s="99"/>
      <c r="AS2838" s="99"/>
      <c r="AT2838" s="99"/>
      <c r="AU2838" s="99"/>
      <c r="AV2838" s="99"/>
      <c r="AW2838" s="99"/>
      <c r="AX2838" s="99"/>
      <c r="AY2838" s="99"/>
      <c r="AZ2838" s="99"/>
      <c r="BA2838" s="99"/>
      <c r="BB2838" s="99"/>
      <c r="BC2838" s="99"/>
      <c r="BD2838" s="99"/>
      <c r="BE2838" s="99"/>
      <c r="BF2838" s="99"/>
    </row>
    <row r="2839" spans="28:58" x14ac:dyDescent="0.25">
      <c r="AB2839" s="99"/>
      <c r="AC2839" s="99"/>
      <c r="AD2839" s="99"/>
      <c r="AE2839" s="99"/>
      <c r="AF2839" s="99"/>
      <c r="AG2839" s="99"/>
      <c r="AH2839" s="99"/>
      <c r="AI2839" s="99"/>
      <c r="AJ2839" s="99"/>
      <c r="AK2839" s="99"/>
      <c r="AL2839" s="99"/>
      <c r="AM2839" s="99"/>
      <c r="AN2839" s="99"/>
      <c r="AO2839" s="99"/>
      <c r="AP2839" s="99"/>
      <c r="AQ2839" s="99"/>
      <c r="AR2839" s="99"/>
      <c r="AS2839" s="99"/>
      <c r="AT2839" s="99"/>
      <c r="AU2839" s="99"/>
      <c r="AV2839" s="99"/>
      <c r="AW2839" s="99"/>
      <c r="AX2839" s="99"/>
      <c r="AY2839" s="99"/>
      <c r="AZ2839" s="99"/>
      <c r="BA2839" s="99"/>
      <c r="BB2839" s="99"/>
      <c r="BC2839" s="99"/>
      <c r="BD2839" s="99"/>
      <c r="BE2839" s="99"/>
      <c r="BF2839" s="99"/>
    </row>
    <row r="2840" spans="28:58" x14ac:dyDescent="0.25">
      <c r="AB2840" s="99"/>
      <c r="AC2840" s="99"/>
      <c r="AD2840" s="99"/>
      <c r="AE2840" s="99"/>
      <c r="AF2840" s="99"/>
      <c r="AG2840" s="99"/>
      <c r="AH2840" s="99"/>
      <c r="AI2840" s="99"/>
      <c r="AJ2840" s="99"/>
      <c r="AK2840" s="99"/>
      <c r="AL2840" s="99"/>
      <c r="AM2840" s="99"/>
      <c r="AN2840" s="99"/>
      <c r="AO2840" s="99"/>
      <c r="AP2840" s="99"/>
      <c r="AQ2840" s="99"/>
      <c r="AR2840" s="99"/>
      <c r="AS2840" s="99"/>
      <c r="AT2840" s="99"/>
      <c r="AU2840" s="99"/>
      <c r="AV2840" s="99"/>
      <c r="AW2840" s="99"/>
      <c r="AX2840" s="99"/>
      <c r="AY2840" s="99"/>
      <c r="AZ2840" s="99"/>
      <c r="BA2840" s="99"/>
      <c r="BB2840" s="99"/>
      <c r="BC2840" s="99"/>
      <c r="BD2840" s="99"/>
      <c r="BE2840" s="99"/>
      <c r="BF2840" s="99"/>
    </row>
    <row r="2841" spans="28:58" x14ac:dyDescent="0.25">
      <c r="AB2841" s="99"/>
      <c r="AC2841" s="99"/>
      <c r="AD2841" s="99"/>
      <c r="AE2841" s="99"/>
      <c r="AF2841" s="99"/>
      <c r="AG2841" s="99"/>
      <c r="AH2841" s="99"/>
      <c r="AI2841" s="99"/>
      <c r="AJ2841" s="99"/>
      <c r="AK2841" s="99"/>
      <c r="AL2841" s="99"/>
      <c r="AM2841" s="99"/>
      <c r="AN2841" s="99"/>
      <c r="AO2841" s="99"/>
      <c r="AP2841" s="99"/>
      <c r="AQ2841" s="99"/>
      <c r="AR2841" s="99"/>
      <c r="AS2841" s="99"/>
      <c r="AT2841" s="99"/>
      <c r="AU2841" s="99"/>
      <c r="AV2841" s="99"/>
      <c r="AW2841" s="99"/>
      <c r="AX2841" s="99"/>
      <c r="AY2841" s="99"/>
      <c r="AZ2841" s="99"/>
      <c r="BA2841" s="99"/>
      <c r="BB2841" s="99"/>
      <c r="BC2841" s="99"/>
      <c r="BD2841" s="99"/>
      <c r="BE2841" s="99"/>
      <c r="BF2841" s="99"/>
    </row>
    <row r="2842" spans="28:58" x14ac:dyDescent="0.25">
      <c r="AB2842" s="99"/>
      <c r="AC2842" s="99"/>
      <c r="AD2842" s="99"/>
      <c r="AE2842" s="99"/>
      <c r="AF2842" s="99"/>
      <c r="AG2842" s="99"/>
      <c r="AH2842" s="99"/>
      <c r="AI2842" s="99"/>
      <c r="AJ2842" s="99"/>
      <c r="AK2842" s="99"/>
      <c r="AL2842" s="99"/>
      <c r="AM2842" s="99"/>
      <c r="AN2842" s="99"/>
      <c r="AO2842" s="99"/>
      <c r="AP2842" s="99"/>
      <c r="AQ2842" s="99"/>
      <c r="AR2842" s="99"/>
      <c r="AS2842" s="99"/>
      <c r="AT2842" s="99"/>
      <c r="AU2842" s="99"/>
      <c r="AV2842" s="99"/>
      <c r="AW2842" s="99"/>
      <c r="AX2842" s="99"/>
      <c r="AY2842" s="99"/>
      <c r="AZ2842" s="99"/>
      <c r="BA2842" s="99"/>
      <c r="BB2842" s="99"/>
      <c r="BC2842" s="99"/>
      <c r="BD2842" s="99"/>
      <c r="BE2842" s="99"/>
      <c r="BF2842" s="99"/>
    </row>
    <row r="2843" spans="28:58" x14ac:dyDescent="0.25">
      <c r="AB2843" s="99"/>
      <c r="AC2843" s="99"/>
      <c r="AD2843" s="99"/>
      <c r="AE2843" s="99"/>
      <c r="AF2843" s="99"/>
      <c r="AG2843" s="99"/>
      <c r="AH2843" s="99"/>
      <c r="AI2843" s="99"/>
      <c r="AJ2843" s="99"/>
      <c r="AK2843" s="99"/>
      <c r="AL2843" s="99"/>
      <c r="AM2843" s="99"/>
      <c r="AN2843" s="99"/>
      <c r="AO2843" s="99"/>
      <c r="AP2843" s="99"/>
      <c r="AQ2843" s="99"/>
      <c r="AR2843" s="99"/>
      <c r="AS2843" s="99"/>
      <c r="AT2843" s="99"/>
      <c r="AU2843" s="99"/>
      <c r="AV2843" s="99"/>
      <c r="AW2843" s="99"/>
      <c r="AX2843" s="99"/>
      <c r="AY2843" s="99"/>
      <c r="AZ2843" s="99"/>
      <c r="BA2843" s="99"/>
      <c r="BB2843" s="99"/>
      <c r="BC2843" s="99"/>
      <c r="BD2843" s="99"/>
      <c r="BE2843" s="99"/>
      <c r="BF2843" s="99"/>
    </row>
    <row r="2844" spans="28:58" x14ac:dyDescent="0.25">
      <c r="AB2844" s="99"/>
      <c r="AC2844" s="99"/>
      <c r="AD2844" s="99"/>
      <c r="AE2844" s="99"/>
      <c r="AF2844" s="99"/>
      <c r="AG2844" s="99"/>
      <c r="AH2844" s="99"/>
      <c r="AI2844" s="99"/>
      <c r="AJ2844" s="99"/>
      <c r="AK2844" s="99"/>
      <c r="AL2844" s="99"/>
      <c r="AM2844" s="99"/>
      <c r="AN2844" s="99"/>
      <c r="AO2844" s="99"/>
      <c r="AP2844" s="99"/>
      <c r="AQ2844" s="99"/>
      <c r="AR2844" s="99"/>
      <c r="AS2844" s="99"/>
      <c r="AT2844" s="99"/>
      <c r="AU2844" s="99"/>
      <c r="AV2844" s="99"/>
      <c r="AW2844" s="99"/>
      <c r="AX2844" s="99"/>
      <c r="AY2844" s="99"/>
      <c r="AZ2844" s="99"/>
      <c r="BA2844" s="99"/>
      <c r="BB2844" s="99"/>
      <c r="BC2844" s="99"/>
      <c r="BD2844" s="99"/>
      <c r="BE2844" s="99"/>
      <c r="BF2844" s="99"/>
    </row>
    <row r="2845" spans="28:58" x14ac:dyDescent="0.25">
      <c r="AB2845" s="99"/>
      <c r="AC2845" s="99"/>
      <c r="AD2845" s="99"/>
      <c r="AE2845" s="99"/>
      <c r="AF2845" s="99"/>
      <c r="AG2845" s="99"/>
      <c r="AH2845" s="99"/>
      <c r="AI2845" s="99"/>
      <c r="AJ2845" s="99"/>
      <c r="AK2845" s="99"/>
      <c r="AL2845" s="99"/>
      <c r="AM2845" s="99"/>
      <c r="AN2845" s="99"/>
      <c r="AO2845" s="99"/>
      <c r="AP2845" s="99"/>
      <c r="AQ2845" s="99"/>
      <c r="AR2845" s="99"/>
      <c r="AS2845" s="99"/>
      <c r="AT2845" s="99"/>
      <c r="AU2845" s="99"/>
      <c r="AV2845" s="99"/>
      <c r="AW2845" s="99"/>
      <c r="AX2845" s="99"/>
      <c r="AY2845" s="99"/>
      <c r="AZ2845" s="99"/>
      <c r="BA2845" s="99"/>
      <c r="BB2845" s="99"/>
      <c r="BC2845" s="99"/>
      <c r="BD2845" s="99"/>
      <c r="BE2845" s="99"/>
      <c r="BF2845" s="99"/>
    </row>
    <row r="2846" spans="28:58" x14ac:dyDescent="0.25">
      <c r="AB2846" s="99"/>
      <c r="AC2846" s="99"/>
      <c r="AD2846" s="99"/>
      <c r="AE2846" s="99"/>
      <c r="AF2846" s="99"/>
      <c r="AG2846" s="99"/>
      <c r="AH2846" s="99"/>
      <c r="AI2846" s="99"/>
      <c r="AJ2846" s="99"/>
      <c r="AK2846" s="99"/>
      <c r="AL2846" s="99"/>
      <c r="AM2846" s="99"/>
      <c r="AN2846" s="99"/>
      <c r="AO2846" s="99"/>
      <c r="AP2846" s="99"/>
      <c r="AQ2846" s="99"/>
      <c r="AR2846" s="99"/>
      <c r="AS2846" s="99"/>
      <c r="AT2846" s="99"/>
      <c r="AU2846" s="99"/>
      <c r="AV2846" s="99"/>
      <c r="AW2846" s="99"/>
      <c r="AX2846" s="99"/>
      <c r="AY2846" s="99"/>
      <c r="AZ2846" s="99"/>
      <c r="BA2846" s="99"/>
      <c r="BB2846" s="99"/>
      <c r="BC2846" s="99"/>
      <c r="BD2846" s="99"/>
      <c r="BE2846" s="99"/>
      <c r="BF2846" s="99"/>
    </row>
    <row r="2847" spans="28:58" x14ac:dyDescent="0.25">
      <c r="AB2847" s="99"/>
      <c r="AC2847" s="99"/>
      <c r="AD2847" s="99"/>
      <c r="AE2847" s="99"/>
      <c r="AF2847" s="99"/>
      <c r="AG2847" s="99"/>
      <c r="AH2847" s="99"/>
      <c r="AI2847" s="99"/>
      <c r="AJ2847" s="99"/>
      <c r="AK2847" s="99"/>
      <c r="AL2847" s="99"/>
      <c r="AM2847" s="99"/>
      <c r="AN2847" s="99"/>
      <c r="AO2847" s="99"/>
      <c r="AP2847" s="99"/>
      <c r="AQ2847" s="99"/>
      <c r="AR2847" s="99"/>
      <c r="AS2847" s="99"/>
      <c r="AT2847" s="99"/>
      <c r="AU2847" s="99"/>
      <c r="AV2847" s="99"/>
      <c r="AW2847" s="99"/>
      <c r="AX2847" s="99"/>
      <c r="AY2847" s="99"/>
      <c r="AZ2847" s="99"/>
      <c r="BA2847" s="99"/>
      <c r="BB2847" s="99"/>
      <c r="BC2847" s="99"/>
      <c r="BD2847" s="99"/>
      <c r="BE2847" s="99"/>
      <c r="BF2847" s="99"/>
    </row>
    <row r="2848" spans="28:58" x14ac:dyDescent="0.25">
      <c r="AB2848" s="99"/>
      <c r="AC2848" s="99"/>
      <c r="AD2848" s="99"/>
      <c r="AE2848" s="99"/>
      <c r="AF2848" s="99"/>
      <c r="AG2848" s="99"/>
      <c r="AH2848" s="99"/>
      <c r="AI2848" s="99"/>
      <c r="AJ2848" s="99"/>
      <c r="AK2848" s="99"/>
      <c r="AL2848" s="99"/>
      <c r="AM2848" s="99"/>
      <c r="AN2848" s="99"/>
      <c r="AO2848" s="99"/>
      <c r="AP2848" s="99"/>
      <c r="AQ2848" s="99"/>
      <c r="AR2848" s="99"/>
      <c r="AS2848" s="99"/>
      <c r="AT2848" s="99"/>
      <c r="AU2848" s="99"/>
      <c r="AV2848" s="99"/>
      <c r="AW2848" s="99"/>
      <c r="AX2848" s="99"/>
      <c r="AY2848" s="99"/>
      <c r="AZ2848" s="99"/>
      <c r="BA2848" s="99"/>
      <c r="BB2848" s="99"/>
      <c r="BC2848" s="99"/>
      <c r="BD2848" s="99"/>
      <c r="BE2848" s="99"/>
      <c r="BF2848" s="99"/>
    </row>
    <row r="2849" spans="28:58" x14ac:dyDescent="0.25">
      <c r="AB2849" s="99"/>
      <c r="AC2849" s="99"/>
      <c r="AD2849" s="99"/>
      <c r="AE2849" s="99"/>
      <c r="AF2849" s="99"/>
      <c r="AG2849" s="99"/>
      <c r="AH2849" s="99"/>
      <c r="AI2849" s="99"/>
      <c r="AJ2849" s="99"/>
      <c r="AK2849" s="99"/>
      <c r="AL2849" s="99"/>
      <c r="AM2849" s="99"/>
      <c r="AN2849" s="99"/>
      <c r="AO2849" s="99"/>
      <c r="AP2849" s="99"/>
      <c r="AQ2849" s="99"/>
      <c r="AR2849" s="99"/>
      <c r="AS2849" s="99"/>
      <c r="AT2849" s="99"/>
      <c r="AU2849" s="99"/>
      <c r="AV2849" s="99"/>
      <c r="AW2849" s="99"/>
      <c r="AX2849" s="99"/>
      <c r="AY2849" s="99"/>
      <c r="AZ2849" s="99"/>
      <c r="BA2849" s="99"/>
      <c r="BB2849" s="99"/>
      <c r="BC2849" s="99"/>
      <c r="BD2849" s="99"/>
      <c r="BE2849" s="99"/>
      <c r="BF2849" s="99"/>
    </row>
    <row r="2850" spans="28:58" x14ac:dyDescent="0.25">
      <c r="AB2850" s="99"/>
      <c r="AC2850" s="99"/>
      <c r="AD2850" s="99"/>
      <c r="AE2850" s="99"/>
      <c r="AF2850" s="99"/>
      <c r="AG2850" s="99"/>
      <c r="AH2850" s="99"/>
      <c r="AI2850" s="99"/>
      <c r="AJ2850" s="99"/>
      <c r="AK2850" s="99"/>
      <c r="AL2850" s="99"/>
      <c r="AM2850" s="99"/>
      <c r="AN2850" s="99"/>
      <c r="AO2850" s="99"/>
      <c r="AP2850" s="99"/>
      <c r="AQ2850" s="99"/>
      <c r="AR2850" s="99"/>
      <c r="AS2850" s="99"/>
      <c r="AT2850" s="99"/>
      <c r="AU2850" s="99"/>
      <c r="AV2850" s="99"/>
      <c r="AW2850" s="99"/>
      <c r="AX2850" s="99"/>
      <c r="AY2850" s="99"/>
      <c r="AZ2850" s="99"/>
      <c r="BA2850" s="99"/>
      <c r="BB2850" s="99"/>
      <c r="BC2850" s="99"/>
      <c r="BD2850" s="99"/>
      <c r="BE2850" s="99"/>
      <c r="BF2850" s="99"/>
    </row>
    <row r="2851" spans="28:58" x14ac:dyDescent="0.25">
      <c r="AB2851" s="99"/>
      <c r="AC2851" s="99"/>
      <c r="AD2851" s="99"/>
      <c r="AE2851" s="99"/>
      <c r="AF2851" s="99"/>
      <c r="AG2851" s="99"/>
      <c r="AH2851" s="99"/>
      <c r="AI2851" s="99"/>
      <c r="AJ2851" s="99"/>
      <c r="AK2851" s="99"/>
      <c r="AL2851" s="99"/>
      <c r="AM2851" s="99"/>
      <c r="AN2851" s="99"/>
      <c r="AO2851" s="99"/>
      <c r="AP2851" s="99"/>
      <c r="AQ2851" s="99"/>
      <c r="AR2851" s="99"/>
      <c r="AS2851" s="99"/>
      <c r="AT2851" s="99"/>
      <c r="AU2851" s="99"/>
      <c r="AV2851" s="99"/>
      <c r="AW2851" s="99"/>
      <c r="AX2851" s="99"/>
      <c r="AY2851" s="99"/>
      <c r="AZ2851" s="99"/>
      <c r="BA2851" s="99"/>
      <c r="BB2851" s="99"/>
      <c r="BC2851" s="99"/>
      <c r="BD2851" s="99"/>
      <c r="BE2851" s="99"/>
      <c r="BF2851" s="99"/>
    </row>
    <row r="2852" spans="28:58" x14ac:dyDescent="0.25">
      <c r="AB2852" s="99"/>
      <c r="AC2852" s="99"/>
      <c r="AD2852" s="99"/>
      <c r="AE2852" s="99"/>
      <c r="AF2852" s="99"/>
      <c r="AG2852" s="99"/>
      <c r="AH2852" s="99"/>
      <c r="AI2852" s="99"/>
      <c r="AJ2852" s="99"/>
      <c r="AK2852" s="99"/>
      <c r="AL2852" s="99"/>
      <c r="AM2852" s="99"/>
      <c r="AN2852" s="99"/>
      <c r="AO2852" s="99"/>
      <c r="AP2852" s="99"/>
      <c r="AQ2852" s="99"/>
      <c r="AR2852" s="99"/>
      <c r="AS2852" s="99"/>
      <c r="AT2852" s="99"/>
      <c r="AU2852" s="99"/>
      <c r="AV2852" s="99"/>
      <c r="AW2852" s="99"/>
      <c r="AX2852" s="99"/>
      <c r="AY2852" s="99"/>
      <c r="AZ2852" s="99"/>
      <c r="BA2852" s="99"/>
      <c r="BB2852" s="99"/>
      <c r="BC2852" s="99"/>
      <c r="BD2852" s="99"/>
      <c r="BE2852" s="99"/>
      <c r="BF2852" s="99"/>
    </row>
    <row r="2853" spans="28:58" x14ac:dyDescent="0.25">
      <c r="AB2853" s="99"/>
      <c r="AC2853" s="99"/>
      <c r="AD2853" s="99"/>
      <c r="AE2853" s="99"/>
      <c r="AF2853" s="99"/>
      <c r="AG2853" s="99"/>
      <c r="AH2853" s="99"/>
      <c r="AI2853" s="99"/>
      <c r="AJ2853" s="99"/>
      <c r="AK2853" s="99"/>
      <c r="AL2853" s="99"/>
      <c r="AM2853" s="99"/>
      <c r="AN2853" s="99"/>
      <c r="AO2853" s="99"/>
      <c r="AP2853" s="99"/>
      <c r="AQ2853" s="99"/>
      <c r="AR2853" s="99"/>
      <c r="AS2853" s="99"/>
      <c r="AT2853" s="99"/>
      <c r="AU2853" s="99"/>
      <c r="AV2853" s="99"/>
      <c r="AW2853" s="99"/>
      <c r="AX2853" s="99"/>
      <c r="AY2853" s="99"/>
      <c r="AZ2853" s="99"/>
      <c r="BA2853" s="99"/>
      <c r="BB2853" s="99"/>
      <c r="BC2853" s="99"/>
      <c r="BD2853" s="99"/>
      <c r="BE2853" s="99"/>
      <c r="BF2853" s="99"/>
    </row>
    <row r="2854" spans="28:58" x14ac:dyDescent="0.25">
      <c r="AB2854" s="99"/>
      <c r="AC2854" s="99"/>
      <c r="AD2854" s="99"/>
      <c r="AE2854" s="99"/>
      <c r="AF2854" s="99"/>
      <c r="AG2854" s="99"/>
      <c r="AH2854" s="99"/>
      <c r="AI2854" s="99"/>
      <c r="AJ2854" s="99"/>
      <c r="AK2854" s="99"/>
      <c r="AL2854" s="99"/>
      <c r="AM2854" s="99"/>
      <c r="AN2854" s="99"/>
      <c r="AO2854" s="99"/>
      <c r="AP2854" s="99"/>
      <c r="AQ2854" s="99"/>
      <c r="AR2854" s="99"/>
      <c r="AS2854" s="99"/>
      <c r="AT2854" s="99"/>
      <c r="AU2854" s="99"/>
      <c r="AV2854" s="99"/>
      <c r="AW2854" s="99"/>
      <c r="AX2854" s="99"/>
      <c r="AY2854" s="99"/>
      <c r="AZ2854" s="99"/>
      <c r="BA2854" s="99"/>
      <c r="BB2854" s="99"/>
      <c r="BC2854" s="99"/>
      <c r="BD2854" s="99"/>
      <c r="BE2854" s="99"/>
      <c r="BF2854" s="99"/>
    </row>
    <row r="2855" spans="28:58" x14ac:dyDescent="0.25">
      <c r="AB2855" s="99"/>
      <c r="AC2855" s="99"/>
      <c r="AD2855" s="99"/>
      <c r="AE2855" s="99"/>
      <c r="AF2855" s="99"/>
      <c r="AG2855" s="99"/>
      <c r="AH2855" s="99"/>
      <c r="AI2855" s="99"/>
      <c r="AJ2855" s="99"/>
      <c r="AK2855" s="99"/>
      <c r="AL2855" s="99"/>
      <c r="AM2855" s="99"/>
      <c r="AN2855" s="99"/>
      <c r="AO2855" s="99"/>
      <c r="AP2855" s="99"/>
      <c r="AQ2855" s="99"/>
      <c r="AR2855" s="99"/>
      <c r="AS2855" s="99"/>
      <c r="AT2855" s="99"/>
      <c r="AU2855" s="99"/>
      <c r="AV2855" s="99"/>
      <c r="AW2855" s="99"/>
      <c r="AX2855" s="99"/>
      <c r="AY2855" s="99"/>
      <c r="AZ2855" s="99"/>
      <c r="BA2855" s="99"/>
      <c r="BB2855" s="99"/>
      <c r="BC2855" s="99"/>
      <c r="BD2855" s="99"/>
      <c r="BE2855" s="99"/>
      <c r="BF2855" s="99"/>
    </row>
    <row r="2856" spans="28:58" x14ac:dyDescent="0.25">
      <c r="AB2856" s="99"/>
      <c r="AC2856" s="99"/>
      <c r="AD2856" s="99"/>
      <c r="AE2856" s="99"/>
      <c r="AF2856" s="99"/>
      <c r="AG2856" s="99"/>
      <c r="AH2856" s="99"/>
      <c r="AI2856" s="99"/>
      <c r="AJ2856" s="99"/>
      <c r="AK2856" s="99"/>
      <c r="AL2856" s="99"/>
      <c r="AM2856" s="99"/>
      <c r="AN2856" s="99"/>
      <c r="AO2856" s="99"/>
      <c r="AP2856" s="99"/>
      <c r="AQ2856" s="99"/>
      <c r="AR2856" s="99"/>
      <c r="AS2856" s="99"/>
      <c r="AT2856" s="99"/>
      <c r="AU2856" s="99"/>
      <c r="AV2856" s="99"/>
      <c r="AW2856" s="99"/>
      <c r="AX2856" s="99"/>
      <c r="AY2856" s="99"/>
      <c r="AZ2856" s="99"/>
      <c r="BA2856" s="99"/>
      <c r="BB2856" s="99"/>
      <c r="BC2856" s="99"/>
      <c r="BD2856" s="99"/>
      <c r="BE2856" s="99"/>
      <c r="BF2856" s="99"/>
    </row>
    <row r="2857" spans="28:58" x14ac:dyDescent="0.25">
      <c r="AB2857" s="99"/>
      <c r="AC2857" s="99"/>
      <c r="AD2857" s="99"/>
      <c r="AE2857" s="99"/>
      <c r="AF2857" s="99"/>
      <c r="AG2857" s="99"/>
      <c r="AH2857" s="99"/>
      <c r="AI2857" s="99"/>
      <c r="AJ2857" s="99"/>
      <c r="AK2857" s="99"/>
      <c r="AL2857" s="99"/>
      <c r="AM2857" s="99"/>
      <c r="AN2857" s="99"/>
      <c r="AO2857" s="99"/>
      <c r="AP2857" s="99"/>
      <c r="AQ2857" s="99"/>
      <c r="AR2857" s="99"/>
      <c r="AS2857" s="99"/>
      <c r="AT2857" s="99"/>
      <c r="AU2857" s="99"/>
      <c r="AV2857" s="99"/>
      <c r="AW2857" s="99"/>
      <c r="AX2857" s="99"/>
      <c r="AY2857" s="99"/>
      <c r="AZ2857" s="99"/>
      <c r="BA2857" s="99"/>
      <c r="BB2857" s="99"/>
      <c r="BC2857" s="99"/>
      <c r="BD2857" s="99"/>
      <c r="BE2857" s="99"/>
      <c r="BF2857" s="99"/>
    </row>
    <row r="2858" spans="28:58" x14ac:dyDescent="0.25">
      <c r="AB2858" s="99"/>
      <c r="AC2858" s="99"/>
      <c r="AD2858" s="99"/>
      <c r="AE2858" s="99"/>
      <c r="AF2858" s="99"/>
      <c r="AG2858" s="99"/>
      <c r="AH2858" s="99"/>
      <c r="AI2858" s="99"/>
      <c r="AJ2858" s="99"/>
      <c r="AK2858" s="99"/>
      <c r="AL2858" s="99"/>
      <c r="AM2858" s="99"/>
      <c r="AN2858" s="99"/>
      <c r="AO2858" s="99"/>
      <c r="AP2858" s="99"/>
      <c r="AQ2858" s="99"/>
      <c r="AR2858" s="99"/>
      <c r="AS2858" s="99"/>
      <c r="AT2858" s="99"/>
      <c r="AU2858" s="99"/>
      <c r="AV2858" s="99"/>
      <c r="AW2858" s="99"/>
      <c r="AX2858" s="99"/>
      <c r="AY2858" s="99"/>
      <c r="AZ2858" s="99"/>
      <c r="BA2858" s="99"/>
      <c r="BB2858" s="99"/>
      <c r="BC2858" s="99"/>
      <c r="BD2858" s="99"/>
      <c r="BE2858" s="99"/>
      <c r="BF2858" s="99"/>
    </row>
    <row r="2859" spans="28:58" x14ac:dyDescent="0.25">
      <c r="AB2859" s="99"/>
      <c r="AC2859" s="99"/>
      <c r="AD2859" s="99"/>
      <c r="AE2859" s="99"/>
      <c r="AF2859" s="99"/>
      <c r="AG2859" s="99"/>
      <c r="AH2859" s="99"/>
      <c r="AI2859" s="99"/>
      <c r="AJ2859" s="99"/>
      <c r="AK2859" s="99"/>
      <c r="AL2859" s="99"/>
      <c r="AM2859" s="99"/>
      <c r="AN2859" s="99"/>
      <c r="AO2859" s="99"/>
      <c r="AP2859" s="99"/>
      <c r="AQ2859" s="99"/>
      <c r="AR2859" s="99"/>
      <c r="AS2859" s="99"/>
      <c r="AT2859" s="99"/>
      <c r="AU2859" s="99"/>
      <c r="AV2859" s="99"/>
      <c r="AW2859" s="99"/>
      <c r="AX2859" s="99"/>
      <c r="AY2859" s="99"/>
      <c r="AZ2859" s="99"/>
      <c r="BA2859" s="99"/>
      <c r="BB2859" s="99"/>
      <c r="BC2859" s="99"/>
      <c r="BD2859" s="99"/>
      <c r="BE2859" s="99"/>
      <c r="BF2859" s="99"/>
    </row>
    <row r="2860" spans="28:58" x14ac:dyDescent="0.25">
      <c r="AB2860" s="99"/>
      <c r="AC2860" s="99"/>
      <c r="AD2860" s="99"/>
      <c r="AE2860" s="99"/>
      <c r="AF2860" s="99"/>
      <c r="AG2860" s="99"/>
      <c r="AH2860" s="99"/>
      <c r="AI2860" s="99"/>
      <c r="AJ2860" s="99"/>
      <c r="AK2860" s="99"/>
      <c r="AL2860" s="99"/>
      <c r="AM2860" s="99"/>
      <c r="AN2860" s="99"/>
      <c r="AO2860" s="99"/>
      <c r="AP2860" s="99"/>
      <c r="AQ2860" s="99"/>
      <c r="AR2860" s="99"/>
      <c r="AS2860" s="99"/>
      <c r="AT2860" s="99"/>
      <c r="AU2860" s="99"/>
      <c r="AV2860" s="99"/>
      <c r="AW2860" s="99"/>
      <c r="AX2860" s="99"/>
      <c r="AY2860" s="99"/>
      <c r="AZ2860" s="99"/>
      <c r="BA2860" s="99"/>
      <c r="BB2860" s="99"/>
      <c r="BC2860" s="99"/>
      <c r="BD2860" s="99"/>
      <c r="BE2860" s="99"/>
      <c r="BF2860" s="99"/>
    </row>
    <row r="2861" spans="28:58" x14ac:dyDescent="0.25">
      <c r="AB2861" s="99"/>
      <c r="AC2861" s="99"/>
      <c r="AD2861" s="99"/>
      <c r="AE2861" s="99"/>
      <c r="AF2861" s="99"/>
      <c r="AG2861" s="99"/>
      <c r="AH2861" s="99"/>
      <c r="AI2861" s="99"/>
      <c r="AJ2861" s="99"/>
      <c r="AK2861" s="99"/>
      <c r="AL2861" s="99"/>
      <c r="AM2861" s="99"/>
      <c r="AN2861" s="99"/>
      <c r="AO2861" s="99"/>
      <c r="AP2861" s="99"/>
      <c r="AQ2861" s="99"/>
      <c r="AR2861" s="99"/>
      <c r="AS2861" s="99"/>
      <c r="AT2861" s="99"/>
      <c r="AU2861" s="99"/>
      <c r="AV2861" s="99"/>
      <c r="AW2861" s="99"/>
      <c r="AX2861" s="99"/>
      <c r="AY2861" s="99"/>
      <c r="AZ2861" s="99"/>
      <c r="BA2861" s="99"/>
      <c r="BB2861" s="99"/>
      <c r="BC2861" s="99"/>
      <c r="BD2861" s="99"/>
      <c r="BE2861" s="99"/>
      <c r="BF2861" s="99"/>
    </row>
    <row r="2862" spans="28:58" x14ac:dyDescent="0.25">
      <c r="AB2862" s="99"/>
      <c r="AC2862" s="99"/>
      <c r="AD2862" s="99"/>
      <c r="AE2862" s="99"/>
      <c r="AF2862" s="99"/>
      <c r="AG2862" s="99"/>
      <c r="AH2862" s="99"/>
      <c r="AI2862" s="99"/>
      <c r="AJ2862" s="99"/>
      <c r="AK2862" s="99"/>
      <c r="AL2862" s="99"/>
      <c r="AM2862" s="99"/>
      <c r="AN2862" s="99"/>
      <c r="AO2862" s="99"/>
      <c r="AP2862" s="99"/>
      <c r="AQ2862" s="99"/>
      <c r="AR2862" s="99"/>
      <c r="AS2862" s="99"/>
      <c r="AT2862" s="99"/>
      <c r="AU2862" s="99"/>
      <c r="AV2862" s="99"/>
      <c r="AW2862" s="99"/>
      <c r="AX2862" s="99"/>
      <c r="AY2862" s="99"/>
      <c r="AZ2862" s="99"/>
      <c r="BA2862" s="99"/>
      <c r="BB2862" s="99"/>
      <c r="BC2862" s="99"/>
      <c r="BD2862" s="99"/>
      <c r="BE2862" s="99"/>
      <c r="BF2862" s="99"/>
    </row>
    <row r="2863" spans="28:58" x14ac:dyDescent="0.25">
      <c r="AB2863" s="99"/>
      <c r="AC2863" s="99"/>
      <c r="AD2863" s="99"/>
      <c r="AE2863" s="99"/>
      <c r="AF2863" s="99"/>
      <c r="AG2863" s="99"/>
      <c r="AH2863" s="99"/>
      <c r="AI2863" s="99"/>
      <c r="AJ2863" s="99"/>
      <c r="AK2863" s="99"/>
      <c r="AL2863" s="99"/>
      <c r="AM2863" s="99"/>
      <c r="AN2863" s="99"/>
      <c r="AO2863" s="99"/>
      <c r="AP2863" s="99"/>
      <c r="AQ2863" s="99"/>
      <c r="AR2863" s="99"/>
      <c r="AS2863" s="99"/>
      <c r="AT2863" s="99"/>
      <c r="AU2863" s="99"/>
      <c r="AV2863" s="99"/>
      <c r="AW2863" s="99"/>
      <c r="AX2863" s="99"/>
      <c r="AY2863" s="99"/>
      <c r="AZ2863" s="99"/>
      <c r="BA2863" s="99"/>
      <c r="BB2863" s="99"/>
      <c r="BC2863" s="99"/>
      <c r="BD2863" s="99"/>
      <c r="BE2863" s="99"/>
      <c r="BF2863" s="99"/>
    </row>
    <row r="2864" spans="28:58" x14ac:dyDescent="0.25">
      <c r="AB2864" s="99"/>
      <c r="AC2864" s="99"/>
      <c r="AD2864" s="99"/>
      <c r="AE2864" s="99"/>
      <c r="AF2864" s="99"/>
      <c r="AG2864" s="99"/>
      <c r="AH2864" s="99"/>
      <c r="AI2864" s="99"/>
      <c r="AJ2864" s="99"/>
      <c r="AK2864" s="99"/>
      <c r="AL2864" s="99"/>
      <c r="AM2864" s="99"/>
      <c r="AN2864" s="99"/>
      <c r="AO2864" s="99"/>
      <c r="AP2864" s="99"/>
      <c r="AQ2864" s="99"/>
      <c r="AR2864" s="99"/>
      <c r="AS2864" s="99"/>
      <c r="AT2864" s="99"/>
      <c r="AU2864" s="99"/>
      <c r="AV2864" s="99"/>
      <c r="AW2864" s="99"/>
      <c r="AX2864" s="99"/>
      <c r="AY2864" s="99"/>
      <c r="AZ2864" s="99"/>
      <c r="BA2864" s="99"/>
      <c r="BB2864" s="99"/>
      <c r="BC2864" s="99"/>
      <c r="BD2864" s="99"/>
      <c r="BE2864" s="99"/>
      <c r="BF2864" s="99"/>
    </row>
    <row r="2865" spans="28:58" x14ac:dyDescent="0.25">
      <c r="AB2865" s="99"/>
      <c r="AC2865" s="99"/>
      <c r="AD2865" s="99"/>
      <c r="AE2865" s="99"/>
      <c r="AF2865" s="99"/>
      <c r="AG2865" s="99"/>
      <c r="AH2865" s="99"/>
      <c r="AI2865" s="99"/>
      <c r="AJ2865" s="99"/>
      <c r="AK2865" s="99"/>
      <c r="AL2865" s="99"/>
      <c r="AM2865" s="99"/>
      <c r="AN2865" s="99"/>
      <c r="AO2865" s="99"/>
      <c r="AP2865" s="99"/>
      <c r="AQ2865" s="99"/>
      <c r="AR2865" s="99"/>
      <c r="AS2865" s="99"/>
      <c r="AT2865" s="99"/>
      <c r="AU2865" s="99"/>
      <c r="AV2865" s="99"/>
      <c r="AW2865" s="99"/>
      <c r="AX2865" s="99"/>
      <c r="AY2865" s="99"/>
      <c r="AZ2865" s="99"/>
      <c r="BA2865" s="99"/>
      <c r="BB2865" s="99"/>
      <c r="BC2865" s="99"/>
      <c r="BD2865" s="99"/>
      <c r="BE2865" s="99"/>
      <c r="BF2865" s="99"/>
    </row>
    <row r="2866" spans="28:58" x14ac:dyDescent="0.25">
      <c r="AB2866" s="99"/>
      <c r="AC2866" s="99"/>
      <c r="AD2866" s="99"/>
      <c r="AE2866" s="99"/>
      <c r="AF2866" s="99"/>
      <c r="AG2866" s="99"/>
      <c r="AH2866" s="99"/>
      <c r="AI2866" s="99"/>
      <c r="AJ2866" s="99"/>
      <c r="AK2866" s="99"/>
      <c r="AL2866" s="99"/>
      <c r="AM2866" s="99"/>
      <c r="AN2866" s="99"/>
      <c r="AO2866" s="99"/>
      <c r="AP2866" s="99"/>
      <c r="AQ2866" s="99"/>
      <c r="AR2866" s="99"/>
      <c r="AS2866" s="99"/>
      <c r="AT2866" s="99"/>
      <c r="AU2866" s="99"/>
      <c r="AV2866" s="99"/>
      <c r="AW2866" s="99"/>
      <c r="AX2866" s="99"/>
      <c r="AY2866" s="99"/>
      <c r="AZ2866" s="99"/>
      <c r="BA2866" s="99"/>
      <c r="BB2866" s="99"/>
      <c r="BC2866" s="99"/>
      <c r="BD2866" s="99"/>
      <c r="BE2866" s="99"/>
      <c r="BF2866" s="99"/>
    </row>
    <row r="2867" spans="28:58" x14ac:dyDescent="0.25">
      <c r="AB2867" s="99"/>
      <c r="AC2867" s="99"/>
      <c r="AD2867" s="99"/>
      <c r="AE2867" s="99"/>
      <c r="AF2867" s="99"/>
      <c r="AG2867" s="99"/>
      <c r="AH2867" s="99"/>
      <c r="AI2867" s="99"/>
      <c r="AJ2867" s="99"/>
      <c r="AK2867" s="99"/>
      <c r="AL2867" s="99"/>
      <c r="AM2867" s="99"/>
      <c r="AN2867" s="99"/>
      <c r="AO2867" s="99"/>
      <c r="AP2867" s="99"/>
      <c r="AQ2867" s="99"/>
      <c r="AR2867" s="99"/>
      <c r="AS2867" s="99"/>
      <c r="AT2867" s="99"/>
      <c r="AU2867" s="99"/>
      <c r="AV2867" s="99"/>
      <c r="AW2867" s="99"/>
      <c r="AX2867" s="99"/>
      <c r="AY2867" s="99"/>
      <c r="AZ2867" s="99"/>
      <c r="BA2867" s="99"/>
      <c r="BB2867" s="99"/>
      <c r="BC2867" s="99"/>
      <c r="BD2867" s="99"/>
      <c r="BE2867" s="99"/>
      <c r="BF2867" s="99"/>
    </row>
    <row r="2868" spans="28:58" x14ac:dyDescent="0.25">
      <c r="AB2868" s="99"/>
      <c r="AC2868" s="99"/>
      <c r="AD2868" s="99"/>
      <c r="AE2868" s="99"/>
      <c r="AF2868" s="99"/>
      <c r="AG2868" s="99"/>
      <c r="AH2868" s="99"/>
      <c r="AI2868" s="99"/>
      <c r="AJ2868" s="99"/>
      <c r="AK2868" s="99"/>
      <c r="AL2868" s="99"/>
      <c r="AM2868" s="99"/>
      <c r="AN2868" s="99"/>
      <c r="AO2868" s="99"/>
      <c r="AP2868" s="99"/>
      <c r="AQ2868" s="99"/>
      <c r="AR2868" s="99"/>
      <c r="AS2868" s="99"/>
      <c r="AT2868" s="99"/>
      <c r="AU2868" s="99"/>
      <c r="AV2868" s="99"/>
      <c r="AW2868" s="99"/>
      <c r="AX2868" s="99"/>
      <c r="AY2868" s="99"/>
      <c r="AZ2868" s="99"/>
      <c r="BA2868" s="99"/>
      <c r="BB2868" s="99"/>
      <c r="BC2868" s="99"/>
      <c r="BD2868" s="99"/>
      <c r="BE2868" s="99"/>
      <c r="BF2868" s="99"/>
    </row>
    <row r="2869" spans="28:58" x14ac:dyDescent="0.25">
      <c r="AB2869" s="99"/>
      <c r="AC2869" s="99"/>
      <c r="AD2869" s="99"/>
      <c r="AE2869" s="99"/>
      <c r="AF2869" s="99"/>
      <c r="AG2869" s="99"/>
      <c r="AH2869" s="99"/>
      <c r="AI2869" s="99"/>
      <c r="AJ2869" s="99"/>
      <c r="AK2869" s="99"/>
      <c r="AL2869" s="99"/>
      <c r="AM2869" s="99"/>
      <c r="AN2869" s="99"/>
      <c r="AO2869" s="99"/>
      <c r="AP2869" s="99"/>
      <c r="AQ2869" s="99"/>
      <c r="AR2869" s="99"/>
      <c r="AS2869" s="99"/>
      <c r="AT2869" s="99"/>
      <c r="AU2869" s="99"/>
      <c r="AV2869" s="99"/>
      <c r="AW2869" s="99"/>
      <c r="AX2869" s="99"/>
      <c r="AY2869" s="99"/>
      <c r="AZ2869" s="99"/>
      <c r="BA2869" s="99"/>
      <c r="BB2869" s="99"/>
      <c r="BC2869" s="99"/>
      <c r="BD2869" s="99"/>
      <c r="BE2869" s="99"/>
      <c r="BF2869" s="99"/>
    </row>
    <row r="2870" spans="28:58" x14ac:dyDescent="0.25">
      <c r="AB2870" s="99"/>
      <c r="AC2870" s="99"/>
      <c r="AD2870" s="99"/>
      <c r="AE2870" s="99"/>
      <c r="AF2870" s="99"/>
      <c r="AG2870" s="99"/>
      <c r="AH2870" s="99"/>
      <c r="AI2870" s="99"/>
      <c r="AJ2870" s="99"/>
      <c r="AK2870" s="99"/>
      <c r="AL2870" s="99"/>
      <c r="AM2870" s="99"/>
      <c r="AN2870" s="99"/>
      <c r="AO2870" s="99"/>
      <c r="AP2870" s="99"/>
      <c r="AQ2870" s="99"/>
      <c r="AR2870" s="99"/>
      <c r="AS2870" s="99"/>
      <c r="AT2870" s="99"/>
      <c r="AU2870" s="99"/>
      <c r="AV2870" s="99"/>
      <c r="AW2870" s="99"/>
      <c r="AX2870" s="99"/>
      <c r="AY2870" s="99"/>
      <c r="AZ2870" s="99"/>
      <c r="BA2870" s="99"/>
      <c r="BB2870" s="99"/>
      <c r="BC2870" s="99"/>
      <c r="BD2870" s="99"/>
      <c r="BE2870" s="99"/>
      <c r="BF2870" s="99"/>
    </row>
    <row r="2871" spans="28:58" x14ac:dyDescent="0.25">
      <c r="AB2871" s="99"/>
      <c r="AC2871" s="99"/>
      <c r="AD2871" s="99"/>
      <c r="AE2871" s="99"/>
      <c r="AF2871" s="99"/>
      <c r="AG2871" s="99"/>
      <c r="AH2871" s="99"/>
      <c r="AI2871" s="99"/>
      <c r="AJ2871" s="99"/>
      <c r="AK2871" s="99"/>
      <c r="AL2871" s="99"/>
      <c r="AM2871" s="99"/>
      <c r="AN2871" s="99"/>
      <c r="AO2871" s="99"/>
      <c r="AP2871" s="99"/>
      <c r="AQ2871" s="99"/>
      <c r="AR2871" s="99"/>
      <c r="AS2871" s="99"/>
      <c r="AT2871" s="99"/>
      <c r="AU2871" s="99"/>
      <c r="AV2871" s="99"/>
      <c r="AW2871" s="99"/>
      <c r="AX2871" s="99"/>
      <c r="AY2871" s="99"/>
      <c r="AZ2871" s="99"/>
      <c r="BA2871" s="99"/>
      <c r="BB2871" s="99"/>
      <c r="BC2871" s="99"/>
      <c r="BD2871" s="99"/>
      <c r="BE2871" s="99"/>
      <c r="BF2871" s="99"/>
    </row>
    <row r="2872" spans="28:58" x14ac:dyDescent="0.25">
      <c r="AB2872" s="99"/>
      <c r="AC2872" s="99"/>
      <c r="AD2872" s="99"/>
      <c r="AE2872" s="99"/>
      <c r="AF2872" s="99"/>
      <c r="AG2872" s="99"/>
      <c r="AH2872" s="99"/>
      <c r="AI2872" s="99"/>
      <c r="AJ2872" s="99"/>
      <c r="AK2872" s="99"/>
      <c r="AL2872" s="99"/>
      <c r="AM2872" s="99"/>
      <c r="AN2872" s="99"/>
      <c r="AO2872" s="99"/>
      <c r="AP2872" s="99"/>
      <c r="AQ2872" s="99"/>
      <c r="AR2872" s="99"/>
      <c r="AS2872" s="99"/>
      <c r="AT2872" s="99"/>
      <c r="AU2872" s="99"/>
      <c r="AV2872" s="99"/>
      <c r="AW2872" s="99"/>
      <c r="AX2872" s="99"/>
      <c r="AY2872" s="99"/>
      <c r="AZ2872" s="99"/>
      <c r="BA2872" s="99"/>
      <c r="BB2872" s="99"/>
      <c r="BC2872" s="99"/>
      <c r="BD2872" s="99"/>
      <c r="BE2872" s="99"/>
      <c r="BF2872" s="99"/>
    </row>
    <row r="2873" spans="28:58" x14ac:dyDescent="0.25">
      <c r="AB2873" s="99"/>
      <c r="AC2873" s="99"/>
      <c r="AD2873" s="99"/>
      <c r="AE2873" s="99"/>
      <c r="AF2873" s="99"/>
      <c r="AG2873" s="99"/>
      <c r="AH2873" s="99"/>
      <c r="AI2873" s="99"/>
      <c r="AJ2873" s="99"/>
      <c r="AK2873" s="99"/>
      <c r="AL2873" s="99"/>
      <c r="AM2873" s="99"/>
      <c r="AN2873" s="99"/>
      <c r="AO2873" s="99"/>
      <c r="AP2873" s="99"/>
      <c r="AQ2873" s="99"/>
      <c r="AR2873" s="99"/>
      <c r="AS2873" s="99"/>
      <c r="AT2873" s="99"/>
      <c r="AU2873" s="99"/>
      <c r="AV2873" s="99"/>
      <c r="AW2873" s="99"/>
      <c r="AX2873" s="99"/>
      <c r="AY2873" s="99"/>
      <c r="AZ2873" s="99"/>
      <c r="BA2873" s="99"/>
      <c r="BB2873" s="99"/>
      <c r="BC2873" s="99"/>
      <c r="BD2873" s="99"/>
      <c r="BE2873" s="99"/>
      <c r="BF2873" s="99"/>
    </row>
    <row r="2874" spans="28:58" x14ac:dyDescent="0.25">
      <c r="AB2874" s="99"/>
      <c r="AC2874" s="99"/>
      <c r="AD2874" s="99"/>
      <c r="AE2874" s="99"/>
      <c r="AF2874" s="99"/>
      <c r="AG2874" s="99"/>
      <c r="AH2874" s="99"/>
      <c r="AI2874" s="99"/>
      <c r="AJ2874" s="99"/>
      <c r="AK2874" s="99"/>
      <c r="AL2874" s="99"/>
      <c r="AM2874" s="99"/>
      <c r="AN2874" s="99"/>
      <c r="AO2874" s="99"/>
      <c r="AP2874" s="99"/>
      <c r="AQ2874" s="99"/>
      <c r="AR2874" s="99"/>
      <c r="AS2874" s="99"/>
      <c r="AT2874" s="99"/>
      <c r="AU2874" s="99"/>
      <c r="AV2874" s="99"/>
      <c r="AW2874" s="99"/>
      <c r="AX2874" s="99"/>
      <c r="AY2874" s="99"/>
      <c r="AZ2874" s="99"/>
      <c r="BA2874" s="99"/>
      <c r="BB2874" s="99"/>
      <c r="BC2874" s="99"/>
      <c r="BD2874" s="99"/>
      <c r="BE2874" s="99"/>
      <c r="BF2874" s="99"/>
    </row>
    <row r="2875" spans="28:58" x14ac:dyDescent="0.25">
      <c r="AB2875" s="99"/>
      <c r="AC2875" s="99"/>
      <c r="AD2875" s="99"/>
      <c r="AE2875" s="99"/>
      <c r="AF2875" s="99"/>
      <c r="AG2875" s="99"/>
      <c r="AH2875" s="99"/>
      <c r="AI2875" s="99"/>
      <c r="AJ2875" s="99"/>
      <c r="AK2875" s="99"/>
      <c r="AL2875" s="99"/>
      <c r="AM2875" s="99"/>
      <c r="AN2875" s="99"/>
      <c r="AO2875" s="99"/>
      <c r="AP2875" s="99"/>
      <c r="AQ2875" s="99"/>
      <c r="AR2875" s="99"/>
      <c r="AS2875" s="99"/>
      <c r="AT2875" s="99"/>
      <c r="AU2875" s="99"/>
      <c r="AV2875" s="99"/>
      <c r="AW2875" s="99"/>
      <c r="AX2875" s="99"/>
      <c r="AY2875" s="99"/>
      <c r="AZ2875" s="99"/>
      <c r="BA2875" s="99"/>
      <c r="BB2875" s="99"/>
      <c r="BC2875" s="99"/>
      <c r="BD2875" s="99"/>
      <c r="BE2875" s="99"/>
      <c r="BF2875" s="99"/>
    </row>
    <row r="2876" spans="28:58" x14ac:dyDescent="0.25">
      <c r="AB2876" s="99"/>
      <c r="AC2876" s="99"/>
      <c r="AD2876" s="99"/>
      <c r="AE2876" s="99"/>
      <c r="AF2876" s="99"/>
      <c r="AG2876" s="99"/>
      <c r="AH2876" s="99"/>
      <c r="AI2876" s="99"/>
      <c r="AJ2876" s="99"/>
      <c r="AK2876" s="99"/>
      <c r="AL2876" s="99"/>
      <c r="AM2876" s="99"/>
      <c r="AN2876" s="99"/>
      <c r="AO2876" s="99"/>
      <c r="AP2876" s="99"/>
      <c r="AQ2876" s="99"/>
      <c r="AR2876" s="99"/>
      <c r="AS2876" s="99"/>
      <c r="AT2876" s="99"/>
      <c r="AU2876" s="99"/>
      <c r="AV2876" s="99"/>
      <c r="AW2876" s="99"/>
      <c r="AX2876" s="99"/>
      <c r="AY2876" s="99"/>
      <c r="AZ2876" s="99"/>
      <c r="BA2876" s="99"/>
      <c r="BB2876" s="99"/>
      <c r="BC2876" s="99"/>
      <c r="BD2876" s="99"/>
      <c r="BE2876" s="99"/>
      <c r="BF2876" s="99"/>
    </row>
    <row r="2877" spans="28:58" x14ac:dyDescent="0.25">
      <c r="AB2877" s="99"/>
      <c r="AC2877" s="99"/>
      <c r="AD2877" s="99"/>
      <c r="AE2877" s="99"/>
      <c r="AF2877" s="99"/>
      <c r="AG2877" s="99"/>
      <c r="AH2877" s="99"/>
      <c r="AI2877" s="99"/>
      <c r="AJ2877" s="99"/>
      <c r="AK2877" s="99"/>
      <c r="AL2877" s="99"/>
      <c r="AM2877" s="99"/>
      <c r="AN2877" s="99"/>
      <c r="AO2877" s="99"/>
      <c r="AP2877" s="99"/>
      <c r="AQ2877" s="99"/>
      <c r="AR2877" s="99"/>
      <c r="AS2877" s="99"/>
      <c r="AT2877" s="99"/>
      <c r="AU2877" s="99"/>
      <c r="AV2877" s="99"/>
      <c r="AW2877" s="99"/>
      <c r="AX2877" s="99"/>
      <c r="AY2877" s="99"/>
      <c r="AZ2877" s="99"/>
      <c r="BA2877" s="99"/>
      <c r="BB2877" s="99"/>
      <c r="BC2877" s="99"/>
      <c r="BD2877" s="99"/>
      <c r="BE2877" s="99"/>
      <c r="BF2877" s="99"/>
    </row>
    <row r="2878" spans="28:58" x14ac:dyDescent="0.25">
      <c r="AB2878" s="99"/>
      <c r="AC2878" s="99"/>
      <c r="AD2878" s="99"/>
      <c r="AE2878" s="99"/>
      <c r="AF2878" s="99"/>
      <c r="AG2878" s="99"/>
      <c r="AH2878" s="99"/>
      <c r="AI2878" s="99"/>
      <c r="AJ2878" s="99"/>
      <c r="AK2878" s="99"/>
      <c r="AL2878" s="99"/>
      <c r="AM2878" s="99"/>
      <c r="AN2878" s="99"/>
      <c r="AO2878" s="99"/>
      <c r="AP2878" s="99"/>
      <c r="AQ2878" s="99"/>
      <c r="AR2878" s="99"/>
      <c r="AS2878" s="99"/>
      <c r="AT2878" s="99"/>
      <c r="AU2878" s="99"/>
      <c r="AV2878" s="99"/>
      <c r="AW2878" s="99"/>
      <c r="AX2878" s="99"/>
      <c r="AY2878" s="99"/>
      <c r="AZ2878" s="99"/>
      <c r="BA2878" s="99"/>
      <c r="BB2878" s="99"/>
      <c r="BC2878" s="99"/>
      <c r="BD2878" s="99"/>
      <c r="BE2878" s="99"/>
      <c r="BF2878" s="99"/>
    </row>
    <row r="2879" spans="28:58" x14ac:dyDescent="0.25">
      <c r="AB2879" s="99"/>
      <c r="AC2879" s="99"/>
      <c r="AD2879" s="99"/>
      <c r="AE2879" s="99"/>
      <c r="AF2879" s="99"/>
      <c r="AG2879" s="99"/>
      <c r="AH2879" s="99"/>
      <c r="AI2879" s="99"/>
      <c r="AJ2879" s="99"/>
      <c r="AK2879" s="99"/>
      <c r="AL2879" s="99"/>
      <c r="AM2879" s="99"/>
      <c r="AN2879" s="99"/>
      <c r="AO2879" s="99"/>
      <c r="AP2879" s="99"/>
      <c r="AQ2879" s="99"/>
      <c r="AR2879" s="99"/>
      <c r="AS2879" s="99"/>
      <c r="AT2879" s="99"/>
      <c r="AU2879" s="99"/>
      <c r="AV2879" s="99"/>
      <c r="AW2879" s="99"/>
      <c r="AX2879" s="99"/>
      <c r="AY2879" s="99"/>
      <c r="AZ2879" s="99"/>
      <c r="BA2879" s="99"/>
      <c r="BB2879" s="99"/>
      <c r="BC2879" s="99"/>
      <c r="BD2879" s="99"/>
      <c r="BE2879" s="99"/>
      <c r="BF2879" s="99"/>
    </row>
    <row r="2880" spans="28:58" x14ac:dyDescent="0.25">
      <c r="AB2880" s="99"/>
      <c r="AC2880" s="99"/>
      <c r="AD2880" s="99"/>
      <c r="AE2880" s="99"/>
      <c r="AF2880" s="99"/>
      <c r="AG2880" s="99"/>
      <c r="AH2880" s="99"/>
      <c r="AI2880" s="99"/>
      <c r="AJ2880" s="99"/>
      <c r="AK2880" s="99"/>
      <c r="AL2880" s="99"/>
      <c r="AM2880" s="99"/>
      <c r="AN2880" s="99"/>
      <c r="AO2880" s="99"/>
      <c r="AP2880" s="99"/>
      <c r="AQ2880" s="99"/>
      <c r="AR2880" s="99"/>
      <c r="AS2880" s="99"/>
      <c r="AT2880" s="99"/>
      <c r="AU2880" s="99"/>
      <c r="AV2880" s="99"/>
      <c r="AW2880" s="99"/>
      <c r="AX2880" s="99"/>
      <c r="AY2880" s="99"/>
      <c r="AZ2880" s="99"/>
      <c r="BA2880" s="99"/>
      <c r="BB2880" s="99"/>
      <c r="BC2880" s="99"/>
      <c r="BD2880" s="99"/>
      <c r="BE2880" s="99"/>
      <c r="BF2880" s="99"/>
    </row>
    <row r="2881" spans="28:58" x14ac:dyDescent="0.25">
      <c r="AB2881" s="99"/>
      <c r="AC2881" s="99"/>
      <c r="AD2881" s="99"/>
      <c r="AE2881" s="99"/>
      <c r="AF2881" s="99"/>
      <c r="AG2881" s="99"/>
      <c r="AH2881" s="99"/>
      <c r="AI2881" s="99"/>
      <c r="AJ2881" s="99"/>
      <c r="AK2881" s="99"/>
      <c r="AL2881" s="99"/>
      <c r="AM2881" s="99"/>
      <c r="AN2881" s="99"/>
      <c r="AO2881" s="99"/>
      <c r="AP2881" s="99"/>
      <c r="AQ2881" s="99"/>
      <c r="AR2881" s="99"/>
      <c r="AS2881" s="99"/>
      <c r="AT2881" s="99"/>
      <c r="AU2881" s="99"/>
      <c r="AV2881" s="99"/>
      <c r="AW2881" s="99"/>
      <c r="AX2881" s="99"/>
      <c r="AY2881" s="99"/>
      <c r="AZ2881" s="99"/>
      <c r="BA2881" s="99"/>
      <c r="BB2881" s="99"/>
      <c r="BC2881" s="99"/>
      <c r="BD2881" s="99"/>
      <c r="BE2881" s="99"/>
      <c r="BF2881" s="99"/>
    </row>
    <row r="2882" spans="28:58" x14ac:dyDescent="0.25">
      <c r="AB2882" s="99"/>
      <c r="AC2882" s="99"/>
      <c r="AD2882" s="99"/>
      <c r="AE2882" s="99"/>
      <c r="AF2882" s="99"/>
      <c r="AG2882" s="99"/>
      <c r="AH2882" s="99"/>
      <c r="AI2882" s="99"/>
      <c r="AJ2882" s="99"/>
      <c r="AK2882" s="99"/>
      <c r="AL2882" s="99"/>
      <c r="AM2882" s="99"/>
      <c r="AN2882" s="99"/>
      <c r="AO2882" s="99"/>
      <c r="AP2882" s="99"/>
      <c r="AQ2882" s="99"/>
      <c r="AR2882" s="99"/>
      <c r="AS2882" s="99"/>
      <c r="AT2882" s="99"/>
      <c r="AU2882" s="99"/>
      <c r="AV2882" s="99"/>
      <c r="AW2882" s="99"/>
      <c r="AX2882" s="99"/>
      <c r="AY2882" s="99"/>
      <c r="AZ2882" s="99"/>
      <c r="BA2882" s="99"/>
      <c r="BB2882" s="99"/>
      <c r="BC2882" s="99"/>
      <c r="BD2882" s="99"/>
      <c r="BE2882" s="99"/>
      <c r="BF2882" s="99"/>
    </row>
    <row r="2883" spans="28:58" x14ac:dyDescent="0.25">
      <c r="AB2883" s="99"/>
      <c r="AC2883" s="99"/>
      <c r="AD2883" s="99"/>
      <c r="AE2883" s="99"/>
      <c r="AF2883" s="99"/>
      <c r="AG2883" s="99"/>
      <c r="AH2883" s="99"/>
      <c r="AI2883" s="99"/>
      <c r="AJ2883" s="99"/>
      <c r="AK2883" s="99"/>
      <c r="AL2883" s="99"/>
      <c r="AM2883" s="99"/>
      <c r="AN2883" s="99"/>
      <c r="AO2883" s="99"/>
      <c r="AP2883" s="99"/>
      <c r="AQ2883" s="99"/>
      <c r="AR2883" s="99"/>
      <c r="AS2883" s="99"/>
      <c r="AT2883" s="99"/>
      <c r="AU2883" s="99"/>
      <c r="AV2883" s="99"/>
      <c r="AW2883" s="99"/>
      <c r="AX2883" s="99"/>
      <c r="AY2883" s="99"/>
      <c r="AZ2883" s="99"/>
      <c r="BA2883" s="99"/>
      <c r="BB2883" s="99"/>
      <c r="BC2883" s="99"/>
      <c r="BD2883" s="99"/>
      <c r="BE2883" s="99"/>
      <c r="BF2883" s="99"/>
    </row>
    <row r="2884" spans="28:58" x14ac:dyDescent="0.25">
      <c r="AB2884" s="99"/>
      <c r="AC2884" s="99"/>
      <c r="AD2884" s="99"/>
      <c r="AE2884" s="99"/>
      <c r="AF2884" s="99"/>
      <c r="AG2884" s="99"/>
      <c r="AH2884" s="99"/>
      <c r="AI2884" s="99"/>
      <c r="AJ2884" s="99"/>
      <c r="AK2884" s="99"/>
      <c r="AL2884" s="99"/>
      <c r="AM2884" s="99"/>
      <c r="AN2884" s="99"/>
      <c r="AO2884" s="99"/>
      <c r="AP2884" s="99"/>
      <c r="AQ2884" s="99"/>
      <c r="AR2884" s="99"/>
      <c r="AS2884" s="99"/>
      <c r="AT2884" s="99"/>
      <c r="AU2884" s="99"/>
      <c r="AV2884" s="99"/>
      <c r="AW2884" s="99"/>
      <c r="AX2884" s="99"/>
      <c r="AY2884" s="99"/>
      <c r="AZ2884" s="99"/>
      <c r="BA2884" s="99"/>
      <c r="BB2884" s="99"/>
      <c r="BC2884" s="99"/>
      <c r="BD2884" s="99"/>
      <c r="BE2884" s="99"/>
      <c r="BF2884" s="99"/>
    </row>
    <row r="2885" spans="28:58" x14ac:dyDescent="0.25">
      <c r="AB2885" s="99"/>
      <c r="AC2885" s="99"/>
      <c r="AD2885" s="99"/>
      <c r="AE2885" s="99"/>
      <c r="AF2885" s="99"/>
      <c r="AG2885" s="99"/>
      <c r="AH2885" s="99"/>
      <c r="AI2885" s="99"/>
      <c r="AJ2885" s="99"/>
      <c r="AK2885" s="99"/>
      <c r="AL2885" s="99"/>
      <c r="AM2885" s="99"/>
      <c r="AN2885" s="99"/>
      <c r="AO2885" s="99"/>
      <c r="AP2885" s="99"/>
      <c r="AQ2885" s="99"/>
      <c r="AR2885" s="99"/>
      <c r="AS2885" s="99"/>
      <c r="AT2885" s="99"/>
      <c r="AU2885" s="99"/>
      <c r="AV2885" s="99"/>
      <c r="AW2885" s="99"/>
      <c r="AX2885" s="99"/>
      <c r="AY2885" s="99"/>
      <c r="AZ2885" s="99"/>
      <c r="BA2885" s="99"/>
      <c r="BB2885" s="99"/>
      <c r="BC2885" s="99"/>
      <c r="BD2885" s="99"/>
      <c r="BE2885" s="99"/>
      <c r="BF2885" s="99"/>
    </row>
    <row r="2886" spans="28:58" x14ac:dyDescent="0.25">
      <c r="AB2886" s="99"/>
      <c r="AC2886" s="99"/>
      <c r="AD2886" s="99"/>
      <c r="AE2886" s="99"/>
      <c r="AF2886" s="99"/>
      <c r="AG2886" s="99"/>
      <c r="AH2886" s="99"/>
      <c r="AI2886" s="99"/>
      <c r="AJ2886" s="99"/>
      <c r="AK2886" s="99"/>
      <c r="AL2886" s="99"/>
      <c r="AM2886" s="99"/>
      <c r="AN2886" s="99"/>
      <c r="AO2886" s="99"/>
      <c r="AP2886" s="99"/>
      <c r="AQ2886" s="99"/>
      <c r="AR2886" s="99"/>
      <c r="AS2886" s="99"/>
      <c r="AT2886" s="99"/>
      <c r="AU2886" s="99"/>
      <c r="AV2886" s="99"/>
      <c r="AW2886" s="99"/>
      <c r="AX2886" s="99"/>
      <c r="AY2886" s="99"/>
      <c r="AZ2886" s="99"/>
      <c r="BA2886" s="99"/>
      <c r="BB2886" s="99"/>
      <c r="BC2886" s="99"/>
      <c r="BD2886" s="99"/>
      <c r="BE2886" s="99"/>
      <c r="BF2886" s="99"/>
    </row>
    <row r="2887" spans="28:58" x14ac:dyDescent="0.25">
      <c r="AB2887" s="99"/>
      <c r="AC2887" s="99"/>
      <c r="AD2887" s="99"/>
      <c r="AE2887" s="99"/>
      <c r="AF2887" s="99"/>
      <c r="AG2887" s="99"/>
      <c r="AH2887" s="99"/>
      <c r="AI2887" s="99"/>
      <c r="AJ2887" s="99"/>
      <c r="AK2887" s="99"/>
      <c r="AL2887" s="99"/>
      <c r="AM2887" s="99"/>
      <c r="AN2887" s="99"/>
      <c r="AO2887" s="99"/>
      <c r="AP2887" s="99"/>
      <c r="AQ2887" s="99"/>
      <c r="AR2887" s="99"/>
      <c r="AS2887" s="99"/>
      <c r="AT2887" s="99"/>
      <c r="AU2887" s="99"/>
      <c r="AV2887" s="99"/>
      <c r="AW2887" s="99"/>
      <c r="AX2887" s="99"/>
      <c r="AY2887" s="99"/>
      <c r="AZ2887" s="99"/>
      <c r="BA2887" s="99"/>
      <c r="BB2887" s="99"/>
      <c r="BC2887" s="99"/>
      <c r="BD2887" s="99"/>
      <c r="BE2887" s="99"/>
      <c r="BF2887" s="99"/>
    </row>
    <row r="2888" spans="28:58" x14ac:dyDescent="0.25">
      <c r="AB2888" s="99"/>
      <c r="AC2888" s="99"/>
      <c r="AD2888" s="99"/>
      <c r="AE2888" s="99"/>
      <c r="AF2888" s="99"/>
      <c r="AG2888" s="99"/>
      <c r="AH2888" s="99"/>
      <c r="AI2888" s="99"/>
      <c r="AJ2888" s="99"/>
      <c r="AK2888" s="99"/>
      <c r="AL2888" s="99"/>
      <c r="AM2888" s="99"/>
      <c r="AN2888" s="99"/>
      <c r="AO2888" s="99"/>
      <c r="AP2888" s="99"/>
      <c r="AQ2888" s="99"/>
      <c r="AR2888" s="99"/>
      <c r="AS2888" s="99"/>
      <c r="AT2888" s="99"/>
      <c r="AU2888" s="99"/>
      <c r="AV2888" s="99"/>
      <c r="AW2888" s="99"/>
      <c r="AX2888" s="99"/>
      <c r="AY2888" s="99"/>
      <c r="AZ2888" s="99"/>
      <c r="BA2888" s="99"/>
      <c r="BB2888" s="99"/>
      <c r="BC2888" s="99"/>
      <c r="BD2888" s="99"/>
      <c r="BE2888" s="99"/>
      <c r="BF2888" s="99"/>
    </row>
    <row r="2889" spans="28:58" x14ac:dyDescent="0.25">
      <c r="AB2889" s="99"/>
      <c r="AC2889" s="99"/>
      <c r="AD2889" s="99"/>
      <c r="AE2889" s="99"/>
      <c r="AF2889" s="99"/>
      <c r="AG2889" s="99"/>
      <c r="AH2889" s="99"/>
      <c r="AI2889" s="99"/>
      <c r="AJ2889" s="99"/>
      <c r="AK2889" s="99"/>
      <c r="AL2889" s="99"/>
      <c r="AM2889" s="99"/>
      <c r="AN2889" s="99"/>
      <c r="AO2889" s="99"/>
      <c r="AP2889" s="99"/>
      <c r="AQ2889" s="99"/>
      <c r="AR2889" s="99"/>
      <c r="AS2889" s="99"/>
      <c r="AT2889" s="99"/>
      <c r="AU2889" s="99"/>
      <c r="AV2889" s="99"/>
      <c r="AW2889" s="99"/>
      <c r="AX2889" s="99"/>
      <c r="AY2889" s="99"/>
      <c r="AZ2889" s="99"/>
      <c r="BA2889" s="99"/>
      <c r="BB2889" s="99"/>
      <c r="BC2889" s="99"/>
      <c r="BD2889" s="99"/>
      <c r="BE2889" s="99"/>
      <c r="BF2889" s="99"/>
    </row>
    <row r="2890" spans="28:58" x14ac:dyDescent="0.25">
      <c r="AB2890" s="99"/>
      <c r="AC2890" s="99"/>
      <c r="AD2890" s="99"/>
      <c r="AE2890" s="99"/>
      <c r="AF2890" s="99"/>
      <c r="AG2890" s="99"/>
      <c r="AH2890" s="99"/>
      <c r="AI2890" s="99"/>
      <c r="AJ2890" s="99"/>
      <c r="AK2890" s="99"/>
      <c r="AL2890" s="99"/>
      <c r="AM2890" s="99"/>
      <c r="AN2890" s="99"/>
      <c r="AO2890" s="99"/>
      <c r="AP2890" s="99"/>
      <c r="AQ2890" s="99"/>
      <c r="AR2890" s="99"/>
      <c r="AS2890" s="99"/>
      <c r="AT2890" s="99"/>
      <c r="AU2890" s="99"/>
      <c r="AV2890" s="99"/>
      <c r="AW2890" s="99"/>
      <c r="AX2890" s="99"/>
      <c r="AY2890" s="99"/>
      <c r="AZ2890" s="99"/>
      <c r="BA2890" s="99"/>
      <c r="BB2890" s="99"/>
      <c r="BC2890" s="99"/>
      <c r="BD2890" s="99"/>
      <c r="BE2890" s="99"/>
      <c r="BF2890" s="99"/>
    </row>
    <row r="2891" spans="28:58" x14ac:dyDescent="0.25">
      <c r="AB2891" s="99"/>
      <c r="AC2891" s="99"/>
      <c r="AD2891" s="99"/>
      <c r="AE2891" s="99"/>
      <c r="AF2891" s="99"/>
      <c r="AG2891" s="99"/>
      <c r="AH2891" s="99"/>
      <c r="AI2891" s="99"/>
      <c r="AJ2891" s="99"/>
      <c r="AK2891" s="99"/>
      <c r="AL2891" s="99"/>
      <c r="AM2891" s="99"/>
      <c r="AN2891" s="99"/>
      <c r="AO2891" s="99"/>
      <c r="AP2891" s="99"/>
      <c r="AQ2891" s="99"/>
      <c r="AR2891" s="99"/>
      <c r="AS2891" s="99"/>
      <c r="AT2891" s="99"/>
      <c r="AU2891" s="99"/>
      <c r="AV2891" s="99"/>
      <c r="AW2891" s="99"/>
      <c r="AX2891" s="99"/>
      <c r="AY2891" s="99"/>
      <c r="AZ2891" s="99"/>
      <c r="BA2891" s="99"/>
      <c r="BB2891" s="99"/>
      <c r="BC2891" s="99"/>
      <c r="BD2891" s="99"/>
      <c r="BE2891" s="99"/>
      <c r="BF2891" s="99"/>
    </row>
    <row r="2892" spans="28:58" x14ac:dyDescent="0.25">
      <c r="AB2892" s="99"/>
      <c r="AC2892" s="99"/>
      <c r="AD2892" s="99"/>
      <c r="AE2892" s="99"/>
      <c r="AF2892" s="99"/>
      <c r="AG2892" s="99"/>
      <c r="AH2892" s="99"/>
      <c r="AI2892" s="99"/>
      <c r="AJ2892" s="99"/>
      <c r="AK2892" s="99"/>
      <c r="AL2892" s="99"/>
      <c r="AM2892" s="99"/>
      <c r="AN2892" s="99"/>
      <c r="AO2892" s="99"/>
      <c r="AP2892" s="99"/>
      <c r="AQ2892" s="99"/>
      <c r="AR2892" s="99"/>
      <c r="AS2892" s="99"/>
      <c r="AT2892" s="99"/>
      <c r="AU2892" s="99"/>
      <c r="AV2892" s="99"/>
      <c r="AW2892" s="99"/>
      <c r="AX2892" s="99"/>
      <c r="AY2892" s="99"/>
      <c r="AZ2892" s="99"/>
      <c r="BA2892" s="99"/>
      <c r="BB2892" s="99"/>
      <c r="BC2892" s="99"/>
      <c r="BD2892" s="99"/>
      <c r="BE2892" s="99"/>
      <c r="BF2892" s="99"/>
    </row>
    <row r="2893" spans="28:58" x14ac:dyDescent="0.25">
      <c r="AB2893" s="99"/>
      <c r="AC2893" s="99"/>
      <c r="AD2893" s="99"/>
      <c r="AE2893" s="99"/>
      <c r="AF2893" s="99"/>
      <c r="AG2893" s="99"/>
      <c r="AH2893" s="99"/>
      <c r="AI2893" s="99"/>
      <c r="AJ2893" s="99"/>
      <c r="AK2893" s="99"/>
      <c r="AL2893" s="99"/>
      <c r="AM2893" s="99"/>
      <c r="AN2893" s="99"/>
      <c r="AO2893" s="99"/>
      <c r="AP2893" s="99"/>
      <c r="AQ2893" s="99"/>
      <c r="AR2893" s="99"/>
      <c r="AS2893" s="99"/>
      <c r="AT2893" s="99"/>
      <c r="AU2893" s="99"/>
      <c r="AV2893" s="99"/>
      <c r="AW2893" s="99"/>
      <c r="AX2893" s="99"/>
      <c r="AY2893" s="99"/>
      <c r="AZ2893" s="99"/>
      <c r="BA2893" s="99"/>
      <c r="BB2893" s="99"/>
      <c r="BC2893" s="99"/>
      <c r="BD2893" s="99"/>
      <c r="BE2893" s="99"/>
      <c r="BF2893" s="99"/>
    </row>
    <row r="2894" spans="28:58" x14ac:dyDescent="0.25">
      <c r="AB2894" s="99"/>
      <c r="AC2894" s="99"/>
      <c r="AD2894" s="99"/>
      <c r="AE2894" s="99"/>
      <c r="AF2894" s="99"/>
      <c r="AG2894" s="99"/>
      <c r="AH2894" s="99"/>
      <c r="AI2894" s="99"/>
      <c r="AJ2894" s="99"/>
      <c r="AK2894" s="99"/>
      <c r="AL2894" s="99"/>
      <c r="AM2894" s="99"/>
      <c r="AN2894" s="99"/>
      <c r="AO2894" s="99"/>
      <c r="AP2894" s="99"/>
      <c r="AQ2894" s="99"/>
      <c r="AR2894" s="99"/>
      <c r="AS2894" s="99"/>
      <c r="AT2894" s="99"/>
      <c r="AU2894" s="99"/>
      <c r="AV2894" s="99"/>
      <c r="AW2894" s="99"/>
      <c r="AX2894" s="99"/>
      <c r="AY2894" s="99"/>
      <c r="AZ2894" s="99"/>
      <c r="BA2894" s="99"/>
      <c r="BB2894" s="99"/>
      <c r="BC2894" s="99"/>
      <c r="BD2894" s="99"/>
      <c r="BE2894" s="99"/>
      <c r="BF2894" s="99"/>
    </row>
    <row r="2895" spans="28:58" x14ac:dyDescent="0.25">
      <c r="AB2895" s="99"/>
      <c r="AC2895" s="99"/>
      <c r="AD2895" s="99"/>
      <c r="AE2895" s="99"/>
      <c r="AF2895" s="99"/>
      <c r="AG2895" s="99"/>
      <c r="AH2895" s="99"/>
      <c r="AI2895" s="99"/>
      <c r="AJ2895" s="99"/>
      <c r="AK2895" s="99"/>
      <c r="AL2895" s="99"/>
      <c r="AM2895" s="99"/>
      <c r="AN2895" s="99"/>
      <c r="AO2895" s="99"/>
      <c r="AP2895" s="99"/>
      <c r="AQ2895" s="99"/>
      <c r="AR2895" s="99"/>
      <c r="AS2895" s="99"/>
      <c r="AT2895" s="99"/>
      <c r="AU2895" s="99"/>
      <c r="AV2895" s="99"/>
      <c r="AW2895" s="99"/>
      <c r="AX2895" s="99"/>
      <c r="AY2895" s="99"/>
      <c r="AZ2895" s="99"/>
      <c r="BA2895" s="99"/>
      <c r="BB2895" s="99"/>
      <c r="BC2895" s="99"/>
      <c r="BD2895" s="99"/>
      <c r="BE2895" s="99"/>
      <c r="BF2895" s="99"/>
    </row>
    <row r="2896" spans="28:58" x14ac:dyDescent="0.25">
      <c r="AB2896" s="99"/>
      <c r="AC2896" s="99"/>
      <c r="AD2896" s="99"/>
      <c r="AE2896" s="99"/>
      <c r="AF2896" s="99"/>
      <c r="AG2896" s="99"/>
      <c r="AH2896" s="99"/>
      <c r="AI2896" s="99"/>
      <c r="AJ2896" s="99"/>
      <c r="AK2896" s="99"/>
      <c r="AL2896" s="99"/>
      <c r="AM2896" s="99"/>
      <c r="AN2896" s="99"/>
      <c r="AO2896" s="99"/>
      <c r="AP2896" s="99"/>
      <c r="AQ2896" s="99"/>
      <c r="AR2896" s="99"/>
      <c r="AS2896" s="99"/>
      <c r="AT2896" s="99"/>
      <c r="AU2896" s="99"/>
      <c r="AV2896" s="99"/>
      <c r="AW2896" s="99"/>
      <c r="AX2896" s="99"/>
      <c r="AY2896" s="99"/>
      <c r="AZ2896" s="99"/>
      <c r="BA2896" s="99"/>
      <c r="BB2896" s="99"/>
      <c r="BC2896" s="99"/>
      <c r="BD2896" s="99"/>
      <c r="BE2896" s="99"/>
      <c r="BF2896" s="99"/>
    </row>
    <row r="2897" spans="28:58" x14ac:dyDescent="0.25">
      <c r="AB2897" s="99"/>
      <c r="AC2897" s="99"/>
      <c r="AD2897" s="99"/>
      <c r="AE2897" s="99"/>
      <c r="AF2897" s="99"/>
      <c r="AG2897" s="99"/>
      <c r="AH2897" s="99"/>
      <c r="AI2897" s="99"/>
      <c r="AJ2897" s="99"/>
      <c r="AK2897" s="99"/>
      <c r="AL2897" s="99"/>
      <c r="AM2897" s="99"/>
      <c r="AN2897" s="99"/>
      <c r="AO2897" s="99"/>
      <c r="AP2897" s="99"/>
      <c r="AQ2897" s="99"/>
      <c r="AR2897" s="99"/>
      <c r="AS2897" s="99"/>
      <c r="AT2897" s="99"/>
      <c r="AU2897" s="99"/>
      <c r="AV2897" s="99"/>
      <c r="AW2897" s="99"/>
      <c r="AX2897" s="99"/>
      <c r="AY2897" s="99"/>
      <c r="AZ2897" s="99"/>
      <c r="BA2897" s="99"/>
      <c r="BB2897" s="99"/>
      <c r="BC2897" s="99"/>
      <c r="BD2897" s="99"/>
      <c r="BE2897" s="99"/>
      <c r="BF2897" s="99"/>
    </row>
    <row r="2898" spans="28:58" x14ac:dyDescent="0.25">
      <c r="AB2898" s="99"/>
      <c r="AC2898" s="99"/>
      <c r="AD2898" s="99"/>
      <c r="AE2898" s="99"/>
      <c r="AF2898" s="99"/>
      <c r="AG2898" s="99"/>
      <c r="AH2898" s="99"/>
      <c r="AI2898" s="99"/>
      <c r="AJ2898" s="99"/>
      <c r="AK2898" s="99"/>
      <c r="AL2898" s="99"/>
      <c r="AM2898" s="99"/>
      <c r="AN2898" s="99"/>
      <c r="AO2898" s="99"/>
      <c r="AP2898" s="99"/>
      <c r="AQ2898" s="99"/>
      <c r="AR2898" s="99"/>
      <c r="AS2898" s="99"/>
      <c r="AT2898" s="99"/>
      <c r="AU2898" s="99"/>
      <c r="AV2898" s="99"/>
      <c r="AW2898" s="99"/>
      <c r="AX2898" s="99"/>
      <c r="AY2898" s="99"/>
      <c r="AZ2898" s="99"/>
      <c r="BA2898" s="99"/>
      <c r="BB2898" s="99"/>
      <c r="BC2898" s="99"/>
      <c r="BD2898" s="99"/>
      <c r="BE2898" s="99"/>
      <c r="BF2898" s="99"/>
    </row>
    <row r="2899" spans="28:58" x14ac:dyDescent="0.25">
      <c r="AB2899" s="99"/>
      <c r="AC2899" s="99"/>
      <c r="AD2899" s="99"/>
      <c r="AE2899" s="99"/>
      <c r="AF2899" s="99"/>
      <c r="AG2899" s="99"/>
      <c r="AH2899" s="99"/>
      <c r="AI2899" s="99"/>
      <c r="AJ2899" s="99"/>
      <c r="AK2899" s="99"/>
      <c r="AL2899" s="99"/>
      <c r="AM2899" s="99"/>
      <c r="AN2899" s="99"/>
      <c r="AO2899" s="99"/>
      <c r="AP2899" s="99"/>
      <c r="AQ2899" s="99"/>
      <c r="AR2899" s="99"/>
      <c r="AS2899" s="99"/>
      <c r="AT2899" s="99"/>
      <c r="AU2899" s="99"/>
      <c r="AV2899" s="99"/>
      <c r="AW2899" s="99"/>
      <c r="AX2899" s="99"/>
      <c r="AY2899" s="99"/>
      <c r="AZ2899" s="99"/>
      <c r="BA2899" s="99"/>
      <c r="BB2899" s="99"/>
      <c r="BC2899" s="99"/>
      <c r="BD2899" s="99"/>
      <c r="BE2899" s="99"/>
      <c r="BF2899" s="99"/>
    </row>
    <row r="2900" spans="28:58" x14ac:dyDescent="0.25">
      <c r="AB2900" s="99"/>
      <c r="AC2900" s="99"/>
      <c r="AD2900" s="99"/>
      <c r="AE2900" s="99"/>
      <c r="AF2900" s="99"/>
      <c r="AG2900" s="99"/>
      <c r="AH2900" s="99"/>
      <c r="AI2900" s="99"/>
      <c r="AJ2900" s="99"/>
      <c r="AK2900" s="99"/>
      <c r="AL2900" s="99"/>
      <c r="AM2900" s="99"/>
      <c r="AN2900" s="99"/>
      <c r="AO2900" s="99"/>
      <c r="AP2900" s="99"/>
      <c r="AQ2900" s="99"/>
      <c r="AR2900" s="99"/>
      <c r="AS2900" s="99"/>
      <c r="AT2900" s="99"/>
      <c r="AU2900" s="99"/>
      <c r="AV2900" s="99"/>
      <c r="AW2900" s="99"/>
      <c r="AX2900" s="99"/>
      <c r="AY2900" s="99"/>
      <c r="AZ2900" s="99"/>
      <c r="BA2900" s="99"/>
      <c r="BB2900" s="99"/>
      <c r="BC2900" s="99"/>
      <c r="BD2900" s="99"/>
      <c r="BE2900" s="99"/>
      <c r="BF2900" s="99"/>
    </row>
    <row r="2901" spans="28:58" x14ac:dyDescent="0.25">
      <c r="AB2901" s="99"/>
      <c r="AC2901" s="99"/>
      <c r="AD2901" s="99"/>
      <c r="AE2901" s="99"/>
      <c r="AF2901" s="99"/>
      <c r="AG2901" s="99"/>
      <c r="AH2901" s="99"/>
      <c r="AI2901" s="99"/>
      <c r="AJ2901" s="99"/>
      <c r="AK2901" s="99"/>
      <c r="AL2901" s="99"/>
      <c r="AM2901" s="99"/>
      <c r="AN2901" s="99"/>
      <c r="AO2901" s="99"/>
      <c r="AP2901" s="99"/>
      <c r="AQ2901" s="99"/>
      <c r="AR2901" s="99"/>
      <c r="AS2901" s="99"/>
      <c r="AT2901" s="99"/>
      <c r="AU2901" s="99"/>
      <c r="AV2901" s="99"/>
      <c r="AW2901" s="99"/>
      <c r="AX2901" s="99"/>
      <c r="AY2901" s="99"/>
      <c r="AZ2901" s="99"/>
      <c r="BA2901" s="99"/>
      <c r="BB2901" s="99"/>
      <c r="BC2901" s="99"/>
      <c r="BD2901" s="99"/>
      <c r="BE2901" s="99"/>
      <c r="BF2901" s="99"/>
    </row>
    <row r="2902" spans="28:58" x14ac:dyDescent="0.25">
      <c r="AB2902" s="99"/>
      <c r="AC2902" s="99"/>
      <c r="AD2902" s="99"/>
      <c r="AE2902" s="99"/>
      <c r="AF2902" s="99"/>
      <c r="AG2902" s="99"/>
      <c r="AH2902" s="99"/>
      <c r="AI2902" s="99"/>
      <c r="AJ2902" s="99"/>
      <c r="AK2902" s="99"/>
      <c r="AL2902" s="99"/>
      <c r="AM2902" s="99"/>
      <c r="AN2902" s="99"/>
      <c r="AO2902" s="99"/>
      <c r="AP2902" s="99"/>
      <c r="AQ2902" s="99"/>
      <c r="AR2902" s="99"/>
      <c r="AS2902" s="99"/>
      <c r="AT2902" s="99"/>
      <c r="AU2902" s="99"/>
      <c r="AV2902" s="99"/>
      <c r="AW2902" s="99"/>
      <c r="AX2902" s="99"/>
      <c r="AY2902" s="99"/>
      <c r="AZ2902" s="99"/>
      <c r="BA2902" s="99"/>
      <c r="BB2902" s="99"/>
      <c r="BC2902" s="99"/>
      <c r="BD2902" s="99"/>
      <c r="BE2902" s="99"/>
      <c r="BF2902" s="99"/>
    </row>
    <row r="2903" spans="28:58" x14ac:dyDescent="0.25">
      <c r="AB2903" s="99"/>
      <c r="AC2903" s="99"/>
      <c r="AD2903" s="99"/>
      <c r="AE2903" s="99"/>
      <c r="AF2903" s="99"/>
      <c r="AG2903" s="99"/>
      <c r="AH2903" s="99"/>
      <c r="AI2903" s="99"/>
      <c r="AJ2903" s="99"/>
      <c r="AK2903" s="99"/>
      <c r="AL2903" s="99"/>
      <c r="AM2903" s="99"/>
      <c r="AN2903" s="99"/>
      <c r="AO2903" s="99"/>
      <c r="AP2903" s="99"/>
      <c r="AQ2903" s="99"/>
      <c r="AR2903" s="99"/>
      <c r="AS2903" s="99"/>
      <c r="AT2903" s="99"/>
      <c r="AU2903" s="99"/>
      <c r="AV2903" s="99"/>
      <c r="AW2903" s="99"/>
      <c r="AX2903" s="99"/>
      <c r="AY2903" s="99"/>
      <c r="AZ2903" s="99"/>
      <c r="BA2903" s="99"/>
      <c r="BB2903" s="99"/>
      <c r="BC2903" s="99"/>
      <c r="BD2903" s="99"/>
      <c r="BE2903" s="99"/>
      <c r="BF2903" s="99"/>
    </row>
    <row r="2904" spans="28:58" x14ac:dyDescent="0.25">
      <c r="AB2904" s="99"/>
      <c r="AC2904" s="99"/>
      <c r="AD2904" s="99"/>
      <c r="AE2904" s="99"/>
      <c r="AF2904" s="99"/>
      <c r="AG2904" s="99"/>
      <c r="AH2904" s="99"/>
      <c r="AI2904" s="99"/>
      <c r="AJ2904" s="99"/>
      <c r="AK2904" s="99"/>
      <c r="AL2904" s="99"/>
      <c r="AM2904" s="99"/>
      <c r="AN2904" s="99"/>
      <c r="AO2904" s="99"/>
      <c r="AP2904" s="99"/>
      <c r="AQ2904" s="99"/>
      <c r="AR2904" s="99"/>
      <c r="AS2904" s="99"/>
      <c r="AT2904" s="99"/>
      <c r="AU2904" s="99"/>
      <c r="AV2904" s="99"/>
      <c r="AW2904" s="99"/>
      <c r="AX2904" s="99"/>
      <c r="AY2904" s="99"/>
      <c r="AZ2904" s="99"/>
      <c r="BA2904" s="99"/>
      <c r="BB2904" s="99"/>
      <c r="BC2904" s="99"/>
      <c r="BD2904" s="99"/>
      <c r="BE2904" s="99"/>
      <c r="BF2904" s="99"/>
    </row>
    <row r="2905" spans="28:58" x14ac:dyDescent="0.25">
      <c r="AB2905" s="99"/>
      <c r="AC2905" s="99"/>
      <c r="AD2905" s="99"/>
      <c r="AE2905" s="99"/>
      <c r="AF2905" s="99"/>
      <c r="AG2905" s="99"/>
      <c r="AH2905" s="99"/>
      <c r="AI2905" s="99"/>
      <c r="AJ2905" s="99"/>
      <c r="AK2905" s="99"/>
      <c r="AL2905" s="99"/>
      <c r="AM2905" s="99"/>
      <c r="AN2905" s="99"/>
      <c r="AO2905" s="99"/>
      <c r="AP2905" s="99"/>
      <c r="AQ2905" s="99"/>
      <c r="AR2905" s="99"/>
      <c r="AS2905" s="99"/>
      <c r="AT2905" s="99"/>
      <c r="AU2905" s="99"/>
      <c r="AV2905" s="99"/>
      <c r="AW2905" s="99"/>
      <c r="AX2905" s="99"/>
      <c r="AY2905" s="99"/>
      <c r="AZ2905" s="99"/>
      <c r="BA2905" s="99"/>
      <c r="BB2905" s="99"/>
      <c r="BC2905" s="99"/>
      <c r="BD2905" s="99"/>
      <c r="BE2905" s="99"/>
      <c r="BF2905" s="99"/>
    </row>
    <row r="2906" spans="28:58" x14ac:dyDescent="0.25">
      <c r="AB2906" s="99"/>
      <c r="AC2906" s="99"/>
      <c r="AD2906" s="99"/>
      <c r="AE2906" s="99"/>
      <c r="AF2906" s="99"/>
      <c r="AG2906" s="99"/>
      <c r="AH2906" s="99"/>
      <c r="AI2906" s="99"/>
      <c r="AJ2906" s="99"/>
      <c r="AK2906" s="99"/>
      <c r="AL2906" s="99"/>
      <c r="AM2906" s="99"/>
      <c r="AN2906" s="99"/>
      <c r="AO2906" s="99"/>
      <c r="AP2906" s="99"/>
      <c r="AQ2906" s="99"/>
      <c r="AR2906" s="99"/>
      <c r="AS2906" s="99"/>
      <c r="AT2906" s="99"/>
      <c r="AU2906" s="99"/>
      <c r="AV2906" s="99"/>
      <c r="AW2906" s="99"/>
      <c r="AX2906" s="99"/>
      <c r="AY2906" s="99"/>
      <c r="AZ2906" s="99"/>
      <c r="BA2906" s="99"/>
      <c r="BB2906" s="99"/>
      <c r="BC2906" s="99"/>
      <c r="BD2906" s="99"/>
      <c r="BE2906" s="99"/>
      <c r="BF2906" s="99"/>
    </row>
    <row r="2907" spans="28:58" x14ac:dyDescent="0.25">
      <c r="AB2907" s="99"/>
      <c r="AC2907" s="99"/>
      <c r="AD2907" s="99"/>
      <c r="AE2907" s="99"/>
      <c r="AF2907" s="99"/>
      <c r="AG2907" s="99"/>
      <c r="AH2907" s="99"/>
      <c r="AI2907" s="99"/>
      <c r="AJ2907" s="99"/>
      <c r="AK2907" s="99"/>
      <c r="AL2907" s="99"/>
      <c r="AM2907" s="99"/>
      <c r="AN2907" s="99"/>
      <c r="AO2907" s="99"/>
      <c r="AP2907" s="99"/>
      <c r="AQ2907" s="99"/>
      <c r="AR2907" s="99"/>
      <c r="AS2907" s="99"/>
      <c r="AT2907" s="99"/>
      <c r="AU2907" s="99"/>
      <c r="AV2907" s="99"/>
      <c r="AW2907" s="99"/>
      <c r="AX2907" s="99"/>
      <c r="AY2907" s="99"/>
      <c r="AZ2907" s="99"/>
      <c r="BA2907" s="99"/>
      <c r="BB2907" s="99"/>
      <c r="BC2907" s="99"/>
      <c r="BD2907" s="99"/>
      <c r="BE2907" s="99"/>
      <c r="BF2907" s="99"/>
    </row>
    <row r="2908" spans="28:58" x14ac:dyDescent="0.25">
      <c r="AB2908" s="99"/>
      <c r="AC2908" s="99"/>
      <c r="AD2908" s="99"/>
      <c r="AE2908" s="99"/>
      <c r="AF2908" s="99"/>
      <c r="AG2908" s="99"/>
      <c r="AH2908" s="99"/>
      <c r="AI2908" s="99"/>
      <c r="AJ2908" s="99"/>
      <c r="AK2908" s="99"/>
      <c r="AL2908" s="99"/>
      <c r="AM2908" s="99"/>
      <c r="AN2908" s="99"/>
      <c r="AO2908" s="99"/>
      <c r="AP2908" s="99"/>
      <c r="AQ2908" s="99"/>
      <c r="AR2908" s="99"/>
      <c r="AS2908" s="99"/>
      <c r="AT2908" s="99"/>
      <c r="AU2908" s="99"/>
      <c r="AV2908" s="99"/>
      <c r="AW2908" s="99"/>
      <c r="AX2908" s="99"/>
      <c r="AY2908" s="99"/>
      <c r="AZ2908" s="99"/>
      <c r="BA2908" s="99"/>
      <c r="BB2908" s="99"/>
      <c r="BC2908" s="99"/>
      <c r="BD2908" s="99"/>
      <c r="BE2908" s="99"/>
      <c r="BF2908" s="99"/>
    </row>
    <row r="2909" spans="28:58" x14ac:dyDescent="0.25">
      <c r="AB2909" s="99"/>
      <c r="AC2909" s="99"/>
      <c r="AD2909" s="99"/>
      <c r="AE2909" s="99"/>
      <c r="AF2909" s="99"/>
      <c r="AG2909" s="99"/>
      <c r="AH2909" s="99"/>
      <c r="AI2909" s="99"/>
      <c r="AJ2909" s="99"/>
      <c r="AK2909" s="99"/>
      <c r="AL2909" s="99"/>
      <c r="AM2909" s="99"/>
      <c r="AN2909" s="99"/>
      <c r="AO2909" s="99"/>
      <c r="AP2909" s="99"/>
      <c r="AQ2909" s="99"/>
      <c r="AR2909" s="99"/>
      <c r="AS2909" s="99"/>
      <c r="AT2909" s="99"/>
      <c r="AU2909" s="99"/>
      <c r="AV2909" s="99"/>
      <c r="AW2909" s="99"/>
      <c r="AX2909" s="99"/>
      <c r="AY2909" s="99"/>
      <c r="AZ2909" s="99"/>
      <c r="BA2909" s="99"/>
      <c r="BB2909" s="99"/>
      <c r="BC2909" s="99"/>
      <c r="BD2909" s="99"/>
      <c r="BE2909" s="99"/>
      <c r="BF2909" s="99"/>
    </row>
    <row r="2910" spans="28:58" x14ac:dyDescent="0.25">
      <c r="AB2910" s="99"/>
      <c r="AC2910" s="99"/>
      <c r="AD2910" s="99"/>
      <c r="AE2910" s="99"/>
      <c r="AF2910" s="99"/>
      <c r="AG2910" s="99"/>
      <c r="AH2910" s="99"/>
      <c r="AI2910" s="99"/>
      <c r="AJ2910" s="99"/>
      <c r="AK2910" s="99"/>
      <c r="AL2910" s="99"/>
      <c r="AM2910" s="99"/>
      <c r="AN2910" s="99"/>
      <c r="AO2910" s="99"/>
      <c r="AP2910" s="99"/>
      <c r="AQ2910" s="99"/>
      <c r="AR2910" s="99"/>
      <c r="AS2910" s="99"/>
      <c r="AT2910" s="99"/>
      <c r="AU2910" s="99"/>
      <c r="AV2910" s="99"/>
      <c r="AW2910" s="99"/>
      <c r="AX2910" s="99"/>
      <c r="AY2910" s="99"/>
      <c r="AZ2910" s="99"/>
      <c r="BA2910" s="99"/>
      <c r="BB2910" s="99"/>
      <c r="BC2910" s="99"/>
      <c r="BD2910" s="99"/>
      <c r="BE2910" s="99"/>
      <c r="BF2910" s="99"/>
    </row>
    <row r="2911" spans="28:58" x14ac:dyDescent="0.25">
      <c r="AB2911" s="99"/>
      <c r="AC2911" s="99"/>
      <c r="AD2911" s="99"/>
      <c r="AE2911" s="99"/>
      <c r="AF2911" s="99"/>
      <c r="AG2911" s="99"/>
      <c r="AH2911" s="99"/>
      <c r="AI2911" s="99"/>
      <c r="AJ2911" s="99"/>
      <c r="AK2911" s="99"/>
      <c r="AL2911" s="99"/>
      <c r="AM2911" s="99"/>
      <c r="AN2911" s="99"/>
      <c r="AO2911" s="99"/>
      <c r="AP2911" s="99"/>
      <c r="AQ2911" s="99"/>
      <c r="AR2911" s="99"/>
      <c r="AS2911" s="99"/>
      <c r="AT2911" s="99"/>
      <c r="AU2911" s="99"/>
      <c r="AV2911" s="99"/>
      <c r="AW2911" s="99"/>
      <c r="AX2911" s="99"/>
      <c r="AY2911" s="99"/>
      <c r="AZ2911" s="99"/>
      <c r="BA2911" s="99"/>
      <c r="BB2911" s="99"/>
      <c r="BC2911" s="99"/>
      <c r="BD2911" s="99"/>
      <c r="BE2911" s="99"/>
      <c r="BF2911" s="99"/>
    </row>
    <row r="2912" spans="28:58" x14ac:dyDescent="0.25">
      <c r="AB2912" s="99"/>
      <c r="AC2912" s="99"/>
      <c r="AD2912" s="99"/>
      <c r="AE2912" s="99"/>
      <c r="AF2912" s="99"/>
      <c r="AG2912" s="99"/>
      <c r="AH2912" s="99"/>
      <c r="AI2912" s="99"/>
      <c r="AJ2912" s="99"/>
      <c r="AK2912" s="99"/>
      <c r="AL2912" s="99"/>
      <c r="AM2912" s="99"/>
      <c r="AN2912" s="99"/>
      <c r="AO2912" s="99"/>
      <c r="AP2912" s="99"/>
      <c r="AQ2912" s="99"/>
      <c r="AR2912" s="99"/>
      <c r="AS2912" s="99"/>
      <c r="AT2912" s="99"/>
      <c r="AU2912" s="99"/>
      <c r="AV2912" s="99"/>
      <c r="AW2912" s="99"/>
      <c r="AX2912" s="99"/>
      <c r="AY2912" s="99"/>
      <c r="AZ2912" s="99"/>
      <c r="BA2912" s="99"/>
      <c r="BB2912" s="99"/>
      <c r="BC2912" s="99"/>
      <c r="BD2912" s="99"/>
      <c r="BE2912" s="99"/>
      <c r="BF2912" s="99"/>
    </row>
    <row r="2913" spans="28:58" x14ac:dyDescent="0.25">
      <c r="AB2913" s="99"/>
      <c r="AC2913" s="99"/>
      <c r="AD2913" s="99"/>
      <c r="AE2913" s="99"/>
      <c r="AF2913" s="99"/>
      <c r="AG2913" s="99"/>
      <c r="AH2913" s="99"/>
      <c r="AI2913" s="99"/>
      <c r="AJ2913" s="99"/>
      <c r="AK2913" s="99"/>
      <c r="AL2913" s="99"/>
      <c r="AM2913" s="99"/>
      <c r="AN2913" s="99"/>
      <c r="AO2913" s="99"/>
      <c r="AP2913" s="99"/>
      <c r="AQ2913" s="99"/>
      <c r="AR2913" s="99"/>
      <c r="AS2913" s="99"/>
      <c r="AT2913" s="99"/>
      <c r="AU2913" s="99"/>
      <c r="AV2913" s="99"/>
      <c r="AW2913" s="99"/>
      <c r="AX2913" s="99"/>
      <c r="AY2913" s="99"/>
      <c r="AZ2913" s="99"/>
      <c r="BA2913" s="99"/>
      <c r="BB2913" s="99"/>
      <c r="BC2913" s="99"/>
      <c r="BD2913" s="99"/>
      <c r="BE2913" s="99"/>
      <c r="BF2913" s="99"/>
    </row>
    <row r="2914" spans="28:58" x14ac:dyDescent="0.25">
      <c r="AB2914" s="99"/>
      <c r="AC2914" s="99"/>
      <c r="AD2914" s="99"/>
      <c r="AE2914" s="99"/>
      <c r="AF2914" s="99"/>
      <c r="AG2914" s="99"/>
      <c r="AH2914" s="99"/>
      <c r="AI2914" s="99"/>
      <c r="AJ2914" s="99"/>
      <c r="AK2914" s="99"/>
      <c r="AL2914" s="99"/>
      <c r="AM2914" s="99"/>
      <c r="AN2914" s="99"/>
      <c r="AO2914" s="99"/>
      <c r="AP2914" s="99"/>
      <c r="AQ2914" s="99"/>
      <c r="AR2914" s="99"/>
      <c r="AS2914" s="99"/>
      <c r="AT2914" s="99"/>
      <c r="AU2914" s="99"/>
      <c r="AV2914" s="99"/>
      <c r="AW2914" s="99"/>
      <c r="AX2914" s="99"/>
      <c r="AY2914" s="99"/>
      <c r="AZ2914" s="99"/>
      <c r="BA2914" s="99"/>
      <c r="BB2914" s="99"/>
      <c r="BC2914" s="99"/>
      <c r="BD2914" s="99"/>
      <c r="BE2914" s="99"/>
      <c r="BF2914" s="99"/>
    </row>
    <row r="2915" spans="28:58" x14ac:dyDescent="0.25">
      <c r="AB2915" s="99"/>
      <c r="AC2915" s="99"/>
      <c r="AD2915" s="99"/>
      <c r="AE2915" s="99"/>
      <c r="AF2915" s="99"/>
      <c r="AG2915" s="99"/>
      <c r="AH2915" s="99"/>
      <c r="AI2915" s="99"/>
      <c r="AJ2915" s="99"/>
      <c r="AK2915" s="99"/>
      <c r="AL2915" s="99"/>
      <c r="AM2915" s="99"/>
      <c r="AN2915" s="99"/>
      <c r="AO2915" s="99"/>
      <c r="AP2915" s="99"/>
      <c r="AQ2915" s="99"/>
      <c r="AR2915" s="99"/>
      <c r="AS2915" s="99"/>
      <c r="AT2915" s="99"/>
      <c r="AU2915" s="99"/>
      <c r="AV2915" s="99"/>
      <c r="AW2915" s="99"/>
      <c r="AX2915" s="99"/>
      <c r="AY2915" s="99"/>
      <c r="AZ2915" s="99"/>
      <c r="BA2915" s="99"/>
      <c r="BB2915" s="99"/>
      <c r="BC2915" s="99"/>
      <c r="BD2915" s="99"/>
      <c r="BE2915" s="99"/>
      <c r="BF2915" s="99"/>
    </row>
    <row r="2916" spans="28:58" x14ac:dyDescent="0.25">
      <c r="AB2916" s="99"/>
      <c r="AC2916" s="99"/>
      <c r="AD2916" s="99"/>
      <c r="AE2916" s="99"/>
      <c r="AF2916" s="99"/>
      <c r="AG2916" s="99"/>
      <c r="AH2916" s="99"/>
      <c r="AI2916" s="99"/>
      <c r="AJ2916" s="99"/>
      <c r="AK2916" s="99"/>
      <c r="AL2916" s="99"/>
      <c r="AM2916" s="99"/>
      <c r="AN2916" s="99"/>
      <c r="AO2916" s="99"/>
      <c r="AP2916" s="99"/>
      <c r="AQ2916" s="99"/>
      <c r="AR2916" s="99"/>
      <c r="AS2916" s="99"/>
      <c r="AT2916" s="99"/>
      <c r="AU2916" s="99"/>
      <c r="AV2916" s="99"/>
      <c r="AW2916" s="99"/>
      <c r="AX2916" s="99"/>
      <c r="AY2916" s="99"/>
      <c r="AZ2916" s="99"/>
      <c r="BA2916" s="99"/>
      <c r="BB2916" s="99"/>
      <c r="BC2916" s="99"/>
      <c r="BD2916" s="99"/>
      <c r="BE2916" s="99"/>
      <c r="BF2916" s="99"/>
    </row>
    <row r="2917" spans="28:58" x14ac:dyDescent="0.25">
      <c r="AB2917" s="99"/>
      <c r="AC2917" s="99"/>
      <c r="AD2917" s="99"/>
      <c r="AE2917" s="99"/>
      <c r="AF2917" s="99"/>
      <c r="AG2917" s="99"/>
      <c r="AH2917" s="99"/>
      <c r="AI2917" s="99"/>
      <c r="AJ2917" s="99"/>
      <c r="AK2917" s="99"/>
      <c r="AL2917" s="99"/>
      <c r="AM2917" s="99"/>
      <c r="AN2917" s="99"/>
      <c r="AO2917" s="99"/>
      <c r="AP2917" s="99"/>
      <c r="AQ2917" s="99"/>
      <c r="AR2917" s="99"/>
      <c r="AS2917" s="99"/>
      <c r="AT2917" s="99"/>
      <c r="AU2917" s="99"/>
      <c r="AV2917" s="99"/>
      <c r="AW2917" s="99"/>
      <c r="AX2917" s="99"/>
      <c r="AY2917" s="99"/>
      <c r="AZ2917" s="99"/>
      <c r="BA2917" s="99"/>
      <c r="BB2917" s="99"/>
      <c r="BC2917" s="99"/>
      <c r="BD2917" s="99"/>
      <c r="BE2917" s="99"/>
      <c r="BF2917" s="99"/>
    </row>
    <row r="2918" spans="28:58" x14ac:dyDescent="0.25">
      <c r="AB2918" s="99"/>
      <c r="AC2918" s="99"/>
      <c r="AD2918" s="99"/>
      <c r="AE2918" s="99"/>
      <c r="AF2918" s="99"/>
      <c r="AG2918" s="99"/>
      <c r="AH2918" s="99"/>
      <c r="AI2918" s="99"/>
      <c r="AJ2918" s="99"/>
      <c r="AK2918" s="99"/>
      <c r="AL2918" s="99"/>
      <c r="AM2918" s="99"/>
      <c r="AN2918" s="99"/>
      <c r="AO2918" s="99"/>
      <c r="AP2918" s="99"/>
      <c r="AQ2918" s="99"/>
      <c r="AR2918" s="99"/>
      <c r="AS2918" s="99"/>
      <c r="AT2918" s="99"/>
      <c r="AU2918" s="99"/>
      <c r="AV2918" s="99"/>
      <c r="AW2918" s="99"/>
      <c r="AX2918" s="99"/>
      <c r="AY2918" s="99"/>
      <c r="AZ2918" s="99"/>
      <c r="BA2918" s="99"/>
      <c r="BB2918" s="99"/>
      <c r="BC2918" s="99"/>
      <c r="BD2918" s="99"/>
      <c r="BE2918" s="99"/>
      <c r="BF2918" s="99"/>
    </row>
    <row r="2919" spans="28:58" x14ac:dyDescent="0.25">
      <c r="AB2919" s="99"/>
      <c r="AC2919" s="99"/>
      <c r="AD2919" s="99"/>
      <c r="AE2919" s="99"/>
      <c r="AF2919" s="99"/>
      <c r="AG2919" s="99"/>
      <c r="AH2919" s="99"/>
      <c r="AI2919" s="99"/>
      <c r="AJ2919" s="99"/>
      <c r="AK2919" s="99"/>
      <c r="AL2919" s="99"/>
      <c r="AM2919" s="99"/>
      <c r="AN2919" s="99"/>
      <c r="AO2919" s="99"/>
      <c r="AP2919" s="99"/>
      <c r="AQ2919" s="99"/>
      <c r="AR2919" s="99"/>
      <c r="AS2919" s="99"/>
      <c r="AT2919" s="99"/>
      <c r="AU2919" s="99"/>
      <c r="AV2919" s="99"/>
      <c r="AW2919" s="99"/>
      <c r="AX2919" s="99"/>
      <c r="AY2919" s="99"/>
      <c r="AZ2919" s="99"/>
      <c r="BA2919" s="99"/>
      <c r="BB2919" s="99"/>
      <c r="BC2919" s="99"/>
      <c r="BD2919" s="99"/>
      <c r="BE2919" s="99"/>
      <c r="BF2919" s="99"/>
    </row>
    <row r="2920" spans="28:58" x14ac:dyDescent="0.25">
      <c r="AB2920" s="99"/>
      <c r="AC2920" s="99"/>
      <c r="AD2920" s="99"/>
      <c r="AE2920" s="99"/>
      <c r="AF2920" s="99"/>
      <c r="AG2920" s="99"/>
      <c r="AH2920" s="99"/>
      <c r="AI2920" s="99"/>
      <c r="AJ2920" s="99"/>
      <c r="AK2920" s="99"/>
      <c r="AL2920" s="99"/>
      <c r="AM2920" s="99"/>
      <c r="AN2920" s="99"/>
      <c r="AO2920" s="99"/>
      <c r="AP2920" s="99"/>
      <c r="AQ2920" s="99"/>
      <c r="AR2920" s="99"/>
      <c r="AS2920" s="99"/>
      <c r="AT2920" s="99"/>
      <c r="AU2920" s="99"/>
      <c r="AV2920" s="99"/>
      <c r="AW2920" s="99"/>
      <c r="AX2920" s="99"/>
      <c r="AY2920" s="99"/>
      <c r="AZ2920" s="99"/>
      <c r="BA2920" s="99"/>
      <c r="BB2920" s="99"/>
      <c r="BC2920" s="99"/>
      <c r="BD2920" s="99"/>
      <c r="BE2920" s="99"/>
      <c r="BF2920" s="99"/>
    </row>
    <row r="2921" spans="28:58" x14ac:dyDescent="0.25">
      <c r="AB2921" s="99"/>
      <c r="AC2921" s="99"/>
      <c r="AD2921" s="99"/>
      <c r="AE2921" s="99"/>
      <c r="AF2921" s="99"/>
      <c r="AG2921" s="99"/>
      <c r="AH2921" s="99"/>
      <c r="AI2921" s="99"/>
      <c r="AJ2921" s="99"/>
      <c r="AK2921" s="99"/>
      <c r="AL2921" s="99"/>
      <c r="AM2921" s="99"/>
      <c r="AN2921" s="99"/>
      <c r="AO2921" s="99"/>
      <c r="AP2921" s="99"/>
      <c r="AQ2921" s="99"/>
      <c r="AR2921" s="99"/>
      <c r="AS2921" s="99"/>
      <c r="AT2921" s="99"/>
      <c r="AU2921" s="99"/>
      <c r="AV2921" s="99"/>
      <c r="AW2921" s="99"/>
      <c r="AX2921" s="99"/>
      <c r="AY2921" s="99"/>
      <c r="AZ2921" s="99"/>
      <c r="BA2921" s="99"/>
      <c r="BB2921" s="99"/>
      <c r="BC2921" s="99"/>
      <c r="BD2921" s="99"/>
      <c r="BE2921" s="99"/>
      <c r="BF2921" s="99"/>
    </row>
    <row r="2922" spans="28:58" x14ac:dyDescent="0.25">
      <c r="AB2922" s="99"/>
      <c r="AC2922" s="99"/>
      <c r="AD2922" s="99"/>
      <c r="AE2922" s="99"/>
      <c r="AF2922" s="99"/>
      <c r="AG2922" s="99"/>
      <c r="AH2922" s="99"/>
      <c r="AI2922" s="99"/>
      <c r="AJ2922" s="99"/>
      <c r="AK2922" s="99"/>
      <c r="AL2922" s="99"/>
      <c r="AM2922" s="99"/>
      <c r="AN2922" s="99"/>
      <c r="AO2922" s="99"/>
      <c r="AP2922" s="99"/>
      <c r="AQ2922" s="99"/>
      <c r="AR2922" s="99"/>
      <c r="AS2922" s="99"/>
      <c r="AT2922" s="99"/>
      <c r="AU2922" s="99"/>
      <c r="AV2922" s="99"/>
      <c r="AW2922" s="99"/>
      <c r="AX2922" s="99"/>
      <c r="AY2922" s="99"/>
      <c r="AZ2922" s="99"/>
      <c r="BA2922" s="99"/>
      <c r="BB2922" s="99"/>
      <c r="BC2922" s="99"/>
      <c r="BD2922" s="99"/>
      <c r="BE2922" s="99"/>
      <c r="BF2922" s="99"/>
    </row>
    <row r="2923" spans="28:58" x14ac:dyDescent="0.25">
      <c r="AB2923" s="99"/>
      <c r="AC2923" s="99"/>
      <c r="AD2923" s="99"/>
      <c r="AE2923" s="99"/>
      <c r="AF2923" s="99"/>
      <c r="AG2923" s="99"/>
      <c r="AH2923" s="99"/>
      <c r="AI2923" s="99"/>
      <c r="AJ2923" s="99"/>
      <c r="AK2923" s="99"/>
      <c r="AL2923" s="99"/>
      <c r="AM2923" s="99"/>
      <c r="AN2923" s="99"/>
      <c r="AO2923" s="99"/>
      <c r="AP2923" s="99"/>
      <c r="AQ2923" s="99"/>
      <c r="AR2923" s="99"/>
      <c r="AS2923" s="99"/>
      <c r="AT2923" s="99"/>
      <c r="AU2923" s="99"/>
      <c r="AV2923" s="99"/>
      <c r="AW2923" s="99"/>
      <c r="AX2923" s="99"/>
      <c r="AY2923" s="99"/>
      <c r="AZ2923" s="99"/>
      <c r="BA2923" s="99"/>
      <c r="BB2923" s="99"/>
      <c r="BC2923" s="99"/>
      <c r="BD2923" s="99"/>
      <c r="BE2923" s="99"/>
      <c r="BF2923" s="99"/>
    </row>
    <row r="2924" spans="28:58" x14ac:dyDescent="0.25">
      <c r="AB2924" s="99"/>
      <c r="AC2924" s="99"/>
      <c r="AD2924" s="99"/>
      <c r="AE2924" s="99"/>
      <c r="AF2924" s="99"/>
      <c r="AG2924" s="99"/>
      <c r="AH2924" s="99"/>
      <c r="AI2924" s="99"/>
      <c r="AJ2924" s="99"/>
      <c r="AK2924" s="99"/>
      <c r="AL2924" s="99"/>
      <c r="AM2924" s="99"/>
      <c r="AN2924" s="99"/>
      <c r="AO2924" s="99"/>
      <c r="AP2924" s="99"/>
      <c r="AQ2924" s="99"/>
      <c r="AR2924" s="99"/>
      <c r="AS2924" s="99"/>
      <c r="AT2924" s="99"/>
      <c r="AU2924" s="99"/>
      <c r="AV2924" s="99"/>
      <c r="AW2924" s="99"/>
      <c r="AX2924" s="99"/>
      <c r="AY2924" s="99"/>
      <c r="AZ2924" s="99"/>
      <c r="BA2924" s="99"/>
      <c r="BB2924" s="99"/>
      <c r="BC2924" s="99"/>
      <c r="BD2924" s="99"/>
      <c r="BE2924" s="99"/>
      <c r="BF2924" s="99"/>
    </row>
    <row r="2925" spans="28:58" x14ac:dyDescent="0.25">
      <c r="AB2925" s="99"/>
      <c r="AC2925" s="99"/>
      <c r="AD2925" s="99"/>
      <c r="AE2925" s="99"/>
      <c r="AF2925" s="99"/>
      <c r="AG2925" s="99"/>
      <c r="AH2925" s="99"/>
      <c r="AI2925" s="99"/>
      <c r="AJ2925" s="99"/>
      <c r="AK2925" s="99"/>
      <c r="AL2925" s="99"/>
      <c r="AM2925" s="99"/>
      <c r="AN2925" s="99"/>
      <c r="AO2925" s="99"/>
      <c r="AP2925" s="99"/>
      <c r="AQ2925" s="99"/>
      <c r="AR2925" s="99"/>
      <c r="AS2925" s="99"/>
      <c r="AT2925" s="99"/>
      <c r="AU2925" s="99"/>
      <c r="AV2925" s="99"/>
      <c r="AW2925" s="99"/>
      <c r="AX2925" s="99"/>
      <c r="AY2925" s="99"/>
      <c r="AZ2925" s="99"/>
      <c r="BA2925" s="99"/>
      <c r="BB2925" s="99"/>
      <c r="BC2925" s="99"/>
      <c r="BD2925" s="99"/>
      <c r="BE2925" s="99"/>
      <c r="BF2925" s="99"/>
    </row>
    <row r="2926" spans="28:58" x14ac:dyDescent="0.25">
      <c r="AB2926" s="99"/>
      <c r="AC2926" s="99"/>
      <c r="AD2926" s="99"/>
      <c r="AE2926" s="99"/>
      <c r="AF2926" s="99"/>
      <c r="AG2926" s="99"/>
      <c r="AH2926" s="99"/>
      <c r="AI2926" s="99"/>
      <c r="AJ2926" s="99"/>
      <c r="AK2926" s="99"/>
      <c r="AL2926" s="99"/>
      <c r="AM2926" s="99"/>
      <c r="AN2926" s="99"/>
      <c r="AO2926" s="99"/>
      <c r="AP2926" s="99"/>
      <c r="AQ2926" s="99"/>
      <c r="AR2926" s="99"/>
      <c r="AS2926" s="99"/>
      <c r="AT2926" s="99"/>
      <c r="AU2926" s="99"/>
      <c r="AV2926" s="99"/>
      <c r="AW2926" s="99"/>
      <c r="AX2926" s="99"/>
      <c r="AY2926" s="99"/>
      <c r="AZ2926" s="99"/>
      <c r="BA2926" s="99"/>
      <c r="BB2926" s="99"/>
      <c r="BC2926" s="99"/>
      <c r="BD2926" s="99"/>
      <c r="BE2926" s="99"/>
      <c r="BF2926" s="99"/>
    </row>
    <row r="2927" spans="28:58" x14ac:dyDescent="0.25">
      <c r="AB2927" s="99"/>
      <c r="AC2927" s="99"/>
      <c r="AD2927" s="99"/>
      <c r="AE2927" s="99"/>
      <c r="AF2927" s="99"/>
      <c r="AG2927" s="99"/>
      <c r="AH2927" s="99"/>
      <c r="AI2927" s="99"/>
      <c r="AJ2927" s="99"/>
      <c r="AK2927" s="99"/>
      <c r="AL2927" s="99"/>
      <c r="AM2927" s="99"/>
      <c r="AN2927" s="99"/>
      <c r="AO2927" s="99"/>
      <c r="AP2927" s="99"/>
      <c r="AQ2927" s="99"/>
      <c r="AR2927" s="99"/>
      <c r="AS2927" s="99"/>
      <c r="AT2927" s="99"/>
      <c r="AU2927" s="99"/>
      <c r="AV2927" s="99"/>
      <c r="AW2927" s="99"/>
      <c r="AX2927" s="99"/>
      <c r="AY2927" s="99"/>
      <c r="AZ2927" s="99"/>
      <c r="BA2927" s="99"/>
      <c r="BB2927" s="99"/>
      <c r="BC2927" s="99"/>
      <c r="BD2927" s="99"/>
      <c r="BE2927" s="99"/>
      <c r="BF2927" s="99"/>
    </row>
    <row r="2928" spans="28:58" x14ac:dyDescent="0.25">
      <c r="AB2928" s="99"/>
      <c r="AC2928" s="99"/>
      <c r="AD2928" s="99"/>
      <c r="AE2928" s="99"/>
      <c r="AF2928" s="99"/>
      <c r="AG2928" s="99"/>
      <c r="AH2928" s="99"/>
      <c r="AI2928" s="99"/>
      <c r="AJ2928" s="99"/>
      <c r="AK2928" s="99"/>
      <c r="AL2928" s="99"/>
      <c r="AM2928" s="99"/>
      <c r="AN2928" s="99"/>
      <c r="AO2928" s="99"/>
      <c r="AP2928" s="99"/>
      <c r="AQ2928" s="99"/>
      <c r="AR2928" s="99"/>
      <c r="AS2928" s="99"/>
      <c r="AT2928" s="99"/>
      <c r="AU2928" s="99"/>
      <c r="AV2928" s="99"/>
      <c r="AW2928" s="99"/>
      <c r="AX2928" s="99"/>
      <c r="AY2928" s="99"/>
      <c r="AZ2928" s="99"/>
      <c r="BA2928" s="99"/>
      <c r="BB2928" s="99"/>
      <c r="BC2928" s="99"/>
      <c r="BD2928" s="99"/>
      <c r="BE2928" s="99"/>
      <c r="BF2928" s="99"/>
    </row>
    <row r="2929" spans="28:58" x14ac:dyDescent="0.25">
      <c r="AB2929" s="99"/>
      <c r="AC2929" s="99"/>
      <c r="AD2929" s="99"/>
      <c r="AE2929" s="99"/>
      <c r="AF2929" s="99"/>
      <c r="AG2929" s="99"/>
      <c r="AH2929" s="99"/>
      <c r="AI2929" s="99"/>
      <c r="AJ2929" s="99"/>
      <c r="AK2929" s="99"/>
      <c r="AL2929" s="99"/>
      <c r="AM2929" s="99"/>
      <c r="AN2929" s="99"/>
      <c r="AO2929" s="99"/>
      <c r="AP2929" s="99"/>
      <c r="AQ2929" s="99"/>
      <c r="AR2929" s="99"/>
      <c r="AS2929" s="99"/>
      <c r="AT2929" s="99"/>
      <c r="AU2929" s="99"/>
      <c r="AV2929" s="99"/>
      <c r="AW2929" s="99"/>
      <c r="AX2929" s="99"/>
      <c r="AY2929" s="99"/>
      <c r="AZ2929" s="99"/>
      <c r="BA2929" s="99"/>
      <c r="BB2929" s="99"/>
      <c r="BC2929" s="99"/>
      <c r="BD2929" s="99"/>
      <c r="BE2929" s="99"/>
      <c r="BF2929" s="99"/>
    </row>
    <row r="2930" spans="28:58" x14ac:dyDescent="0.25">
      <c r="AB2930" s="99"/>
      <c r="AC2930" s="99"/>
      <c r="AD2930" s="99"/>
      <c r="AE2930" s="99"/>
      <c r="AF2930" s="99"/>
      <c r="AG2930" s="99"/>
      <c r="AH2930" s="99"/>
      <c r="AI2930" s="99"/>
      <c r="AJ2930" s="99"/>
      <c r="AK2930" s="99"/>
      <c r="AL2930" s="99"/>
      <c r="AM2930" s="99"/>
      <c r="AN2930" s="99"/>
      <c r="AO2930" s="99"/>
      <c r="AP2930" s="99"/>
      <c r="AQ2930" s="99"/>
      <c r="AR2930" s="99"/>
      <c r="AS2930" s="99"/>
      <c r="AT2930" s="99"/>
      <c r="AU2930" s="99"/>
      <c r="AV2930" s="99"/>
      <c r="AW2930" s="99"/>
      <c r="AX2930" s="99"/>
      <c r="AY2930" s="99"/>
      <c r="AZ2930" s="99"/>
      <c r="BA2930" s="99"/>
      <c r="BB2930" s="99"/>
      <c r="BC2930" s="99"/>
      <c r="BD2930" s="99"/>
      <c r="BE2930" s="99"/>
      <c r="BF2930" s="99"/>
    </row>
    <row r="2931" spans="28:58" x14ac:dyDescent="0.25">
      <c r="AB2931" s="99"/>
      <c r="AC2931" s="99"/>
      <c r="AD2931" s="99"/>
      <c r="AE2931" s="99"/>
      <c r="AF2931" s="99"/>
      <c r="AG2931" s="99"/>
      <c r="AH2931" s="99"/>
      <c r="AI2931" s="99"/>
      <c r="AJ2931" s="99"/>
      <c r="AK2931" s="99"/>
      <c r="AL2931" s="99"/>
      <c r="AM2931" s="99"/>
      <c r="AN2931" s="99"/>
      <c r="AO2931" s="99"/>
      <c r="AP2931" s="99"/>
      <c r="AQ2931" s="99"/>
      <c r="AR2931" s="99"/>
      <c r="AS2931" s="99"/>
      <c r="AT2931" s="99"/>
      <c r="AU2931" s="99"/>
      <c r="AV2931" s="99"/>
      <c r="AW2931" s="99"/>
      <c r="AX2931" s="99"/>
      <c r="AY2931" s="99"/>
      <c r="AZ2931" s="99"/>
      <c r="BA2931" s="99"/>
      <c r="BB2931" s="99"/>
      <c r="BC2931" s="99"/>
      <c r="BD2931" s="99"/>
      <c r="BE2931" s="99"/>
      <c r="BF2931" s="99"/>
    </row>
    <row r="2932" spans="28:58" x14ac:dyDescent="0.25">
      <c r="AB2932" s="99"/>
      <c r="AC2932" s="99"/>
      <c r="AD2932" s="99"/>
      <c r="AE2932" s="99"/>
      <c r="AF2932" s="99"/>
      <c r="AG2932" s="99"/>
      <c r="AH2932" s="99"/>
      <c r="AI2932" s="99"/>
      <c r="AJ2932" s="99"/>
      <c r="AK2932" s="99"/>
      <c r="AL2932" s="99"/>
      <c r="AM2932" s="99"/>
      <c r="AN2932" s="99"/>
      <c r="AO2932" s="99"/>
      <c r="AP2932" s="99"/>
      <c r="AQ2932" s="99"/>
      <c r="AR2932" s="99"/>
      <c r="AS2932" s="99"/>
      <c r="AT2932" s="99"/>
      <c r="AU2932" s="99"/>
      <c r="AV2932" s="99"/>
      <c r="AW2932" s="99"/>
      <c r="AX2932" s="99"/>
      <c r="AY2932" s="99"/>
      <c r="AZ2932" s="99"/>
      <c r="BA2932" s="99"/>
      <c r="BB2932" s="99"/>
      <c r="BC2932" s="99"/>
      <c r="BD2932" s="99"/>
      <c r="BE2932" s="99"/>
      <c r="BF2932" s="99"/>
    </row>
    <row r="2933" spans="28:58" x14ac:dyDescent="0.25">
      <c r="AB2933" s="99"/>
      <c r="AC2933" s="99"/>
      <c r="AD2933" s="99"/>
      <c r="AE2933" s="99"/>
      <c r="AF2933" s="99"/>
      <c r="AG2933" s="99"/>
      <c r="AH2933" s="99"/>
      <c r="AI2933" s="99"/>
      <c r="AJ2933" s="99"/>
      <c r="AK2933" s="99"/>
      <c r="AL2933" s="99"/>
      <c r="AM2933" s="99"/>
      <c r="AN2933" s="99"/>
      <c r="AO2933" s="99"/>
      <c r="AP2933" s="99"/>
      <c r="AQ2933" s="99"/>
      <c r="AR2933" s="99"/>
      <c r="AS2933" s="99"/>
      <c r="AT2933" s="99"/>
      <c r="AU2933" s="99"/>
      <c r="AV2933" s="99"/>
      <c r="AW2933" s="99"/>
      <c r="AX2933" s="99"/>
      <c r="AY2933" s="99"/>
      <c r="AZ2933" s="99"/>
      <c r="BA2933" s="99"/>
      <c r="BB2933" s="99"/>
      <c r="BC2933" s="99"/>
      <c r="BD2933" s="99"/>
      <c r="BE2933" s="99"/>
      <c r="BF2933" s="99"/>
    </row>
    <row r="2934" spans="28:58" x14ac:dyDescent="0.25">
      <c r="AB2934" s="99"/>
      <c r="AC2934" s="99"/>
      <c r="AD2934" s="99"/>
      <c r="AE2934" s="99"/>
      <c r="AF2934" s="99"/>
      <c r="AG2934" s="99"/>
      <c r="AH2934" s="99"/>
      <c r="AI2934" s="99"/>
      <c r="AJ2934" s="99"/>
      <c r="AK2934" s="99"/>
      <c r="AL2934" s="99"/>
      <c r="AM2934" s="99"/>
      <c r="AN2934" s="99"/>
      <c r="AO2934" s="99"/>
      <c r="AP2934" s="99"/>
      <c r="AQ2934" s="99"/>
      <c r="AR2934" s="99"/>
      <c r="AS2934" s="99"/>
      <c r="AT2934" s="99"/>
      <c r="AU2934" s="99"/>
      <c r="AV2934" s="99"/>
      <c r="AW2934" s="99"/>
      <c r="AX2934" s="99"/>
      <c r="AY2934" s="99"/>
      <c r="AZ2934" s="99"/>
      <c r="BA2934" s="99"/>
      <c r="BB2934" s="99"/>
      <c r="BC2934" s="99"/>
      <c r="BD2934" s="99"/>
      <c r="BE2934" s="99"/>
      <c r="BF2934" s="99"/>
    </row>
    <row r="2935" spans="28:58" x14ac:dyDescent="0.25">
      <c r="AB2935" s="99"/>
      <c r="AC2935" s="99"/>
      <c r="AD2935" s="99"/>
      <c r="AE2935" s="99"/>
      <c r="AF2935" s="99"/>
      <c r="AG2935" s="99"/>
      <c r="AH2935" s="99"/>
      <c r="AI2935" s="99"/>
      <c r="AJ2935" s="99"/>
      <c r="AK2935" s="99"/>
      <c r="AL2935" s="99"/>
      <c r="AM2935" s="99"/>
      <c r="AN2935" s="99"/>
      <c r="AO2935" s="99"/>
      <c r="AP2935" s="99"/>
      <c r="AQ2935" s="99"/>
      <c r="AR2935" s="99"/>
      <c r="AS2935" s="99"/>
      <c r="AT2935" s="99"/>
      <c r="AU2935" s="99"/>
      <c r="AV2935" s="99"/>
      <c r="AW2935" s="99"/>
      <c r="AX2935" s="99"/>
      <c r="AY2935" s="99"/>
      <c r="AZ2935" s="99"/>
      <c r="BA2935" s="99"/>
      <c r="BB2935" s="99"/>
      <c r="BC2935" s="99"/>
      <c r="BD2935" s="99"/>
      <c r="BE2935" s="99"/>
      <c r="BF2935" s="99"/>
    </row>
    <row r="2936" spans="28:58" x14ac:dyDescent="0.25">
      <c r="AB2936" s="99"/>
      <c r="AC2936" s="99"/>
      <c r="AD2936" s="99"/>
      <c r="AE2936" s="99"/>
      <c r="AF2936" s="99"/>
      <c r="AG2936" s="99"/>
      <c r="AH2936" s="99"/>
      <c r="AI2936" s="99"/>
      <c r="AJ2936" s="99"/>
      <c r="AK2936" s="99"/>
      <c r="AL2936" s="99"/>
      <c r="AM2936" s="99"/>
      <c r="AN2936" s="99"/>
      <c r="AO2936" s="99"/>
      <c r="AP2936" s="99"/>
      <c r="AQ2936" s="99"/>
      <c r="AR2936" s="99"/>
      <c r="AS2936" s="99"/>
      <c r="AT2936" s="99"/>
      <c r="AU2936" s="99"/>
      <c r="AV2936" s="99"/>
      <c r="AW2936" s="99"/>
      <c r="AX2936" s="99"/>
      <c r="AY2936" s="99"/>
      <c r="AZ2936" s="99"/>
      <c r="BA2936" s="99"/>
      <c r="BB2936" s="99"/>
      <c r="BC2936" s="99"/>
      <c r="BD2936" s="99"/>
      <c r="BE2936" s="99"/>
      <c r="BF2936" s="99"/>
    </row>
    <row r="2937" spans="28:58" x14ac:dyDescent="0.25">
      <c r="AB2937" s="99"/>
      <c r="AC2937" s="99"/>
      <c r="AD2937" s="99"/>
      <c r="AE2937" s="99"/>
      <c r="AF2937" s="99"/>
      <c r="AG2937" s="99"/>
      <c r="AH2937" s="99"/>
      <c r="AI2937" s="99"/>
      <c r="AJ2937" s="99"/>
      <c r="AK2937" s="99"/>
      <c r="AL2937" s="99"/>
      <c r="AM2937" s="99"/>
      <c r="AN2937" s="99"/>
      <c r="AO2937" s="99"/>
      <c r="AP2937" s="99"/>
      <c r="AQ2937" s="99"/>
      <c r="AR2937" s="99"/>
      <c r="AS2937" s="99"/>
      <c r="AT2937" s="99"/>
      <c r="AU2937" s="99"/>
      <c r="AV2937" s="99"/>
      <c r="AW2937" s="99"/>
      <c r="AX2937" s="99"/>
      <c r="AY2937" s="99"/>
      <c r="AZ2937" s="99"/>
      <c r="BA2937" s="99"/>
      <c r="BB2937" s="99"/>
      <c r="BC2937" s="99"/>
      <c r="BD2937" s="99"/>
      <c r="BE2937" s="99"/>
      <c r="BF2937" s="99"/>
    </row>
    <row r="2938" spans="28:58" x14ac:dyDescent="0.25">
      <c r="AB2938" s="99"/>
      <c r="AC2938" s="99"/>
      <c r="AD2938" s="99"/>
      <c r="AE2938" s="99"/>
      <c r="AF2938" s="99"/>
      <c r="AG2938" s="99"/>
      <c r="AH2938" s="99"/>
      <c r="AI2938" s="99"/>
      <c r="AJ2938" s="99"/>
      <c r="AK2938" s="99"/>
      <c r="AL2938" s="99"/>
      <c r="AM2938" s="99"/>
      <c r="AN2938" s="99"/>
      <c r="AO2938" s="99"/>
      <c r="AP2938" s="99"/>
      <c r="AQ2938" s="99"/>
      <c r="AR2938" s="99"/>
      <c r="AS2938" s="99"/>
      <c r="AT2938" s="99"/>
      <c r="AU2938" s="99"/>
      <c r="AV2938" s="99"/>
      <c r="AW2938" s="99"/>
      <c r="AX2938" s="99"/>
      <c r="AY2938" s="99"/>
      <c r="AZ2938" s="99"/>
      <c r="BA2938" s="99"/>
      <c r="BB2938" s="99"/>
      <c r="BC2938" s="99"/>
      <c r="BD2938" s="99"/>
      <c r="BE2938" s="99"/>
      <c r="BF2938" s="99"/>
    </row>
    <row r="2939" spans="28:58" x14ac:dyDescent="0.25">
      <c r="AB2939" s="99"/>
      <c r="AC2939" s="99"/>
      <c r="AD2939" s="99"/>
      <c r="AE2939" s="99"/>
      <c r="AF2939" s="99"/>
      <c r="AG2939" s="99"/>
      <c r="AH2939" s="99"/>
      <c r="AI2939" s="99"/>
      <c r="AJ2939" s="99"/>
      <c r="AK2939" s="99"/>
      <c r="AL2939" s="99"/>
      <c r="AM2939" s="99"/>
      <c r="AN2939" s="99"/>
      <c r="AO2939" s="99"/>
      <c r="AP2939" s="99"/>
      <c r="AQ2939" s="99"/>
      <c r="AR2939" s="99"/>
      <c r="AS2939" s="99"/>
      <c r="AT2939" s="99"/>
      <c r="AU2939" s="99"/>
      <c r="AV2939" s="99"/>
      <c r="AW2939" s="99"/>
      <c r="AX2939" s="99"/>
      <c r="AY2939" s="99"/>
      <c r="AZ2939" s="99"/>
      <c r="BA2939" s="99"/>
      <c r="BB2939" s="99"/>
      <c r="BC2939" s="99"/>
      <c r="BD2939" s="99"/>
      <c r="BE2939" s="99"/>
      <c r="BF2939" s="99"/>
    </row>
    <row r="2940" spans="28:58" x14ac:dyDescent="0.25">
      <c r="AB2940" s="99"/>
      <c r="AC2940" s="99"/>
      <c r="AD2940" s="99"/>
      <c r="AE2940" s="99"/>
      <c r="AF2940" s="99"/>
      <c r="AG2940" s="99"/>
      <c r="AH2940" s="99"/>
      <c r="AI2940" s="99"/>
      <c r="AJ2940" s="99"/>
      <c r="AK2940" s="99"/>
      <c r="AL2940" s="99"/>
      <c r="AM2940" s="99"/>
      <c r="AN2940" s="99"/>
      <c r="AO2940" s="99"/>
      <c r="AP2940" s="99"/>
      <c r="AQ2940" s="99"/>
      <c r="AR2940" s="99"/>
      <c r="AS2940" s="99"/>
      <c r="AT2940" s="99"/>
      <c r="AU2940" s="99"/>
      <c r="AV2940" s="99"/>
      <c r="AW2940" s="99"/>
      <c r="AX2940" s="99"/>
      <c r="AY2940" s="99"/>
      <c r="AZ2940" s="99"/>
      <c r="BA2940" s="99"/>
      <c r="BB2940" s="99"/>
      <c r="BC2940" s="99"/>
      <c r="BD2940" s="99"/>
      <c r="BE2940" s="99"/>
      <c r="BF2940" s="99"/>
    </row>
    <row r="2941" spans="28:58" x14ac:dyDescent="0.25">
      <c r="AB2941" s="99"/>
      <c r="AC2941" s="99"/>
      <c r="AD2941" s="99"/>
      <c r="AE2941" s="99"/>
      <c r="AF2941" s="99"/>
      <c r="AG2941" s="99"/>
      <c r="AH2941" s="99"/>
      <c r="AI2941" s="99"/>
      <c r="AJ2941" s="99"/>
      <c r="AK2941" s="99"/>
      <c r="AL2941" s="99"/>
      <c r="AM2941" s="99"/>
      <c r="AN2941" s="99"/>
      <c r="AO2941" s="99"/>
      <c r="AP2941" s="99"/>
      <c r="AQ2941" s="99"/>
      <c r="AR2941" s="99"/>
      <c r="AS2941" s="99"/>
      <c r="AT2941" s="99"/>
      <c r="AU2941" s="99"/>
      <c r="AV2941" s="99"/>
      <c r="AW2941" s="99"/>
      <c r="AX2941" s="99"/>
      <c r="AY2941" s="99"/>
      <c r="AZ2941" s="99"/>
      <c r="BA2941" s="99"/>
      <c r="BB2941" s="99"/>
      <c r="BC2941" s="99"/>
      <c r="BD2941" s="99"/>
      <c r="BE2941" s="99"/>
      <c r="BF2941" s="99"/>
    </row>
    <row r="2942" spans="28:58" x14ac:dyDescent="0.25">
      <c r="AB2942" s="99"/>
      <c r="AC2942" s="99"/>
      <c r="AD2942" s="99"/>
      <c r="AE2942" s="99"/>
      <c r="AF2942" s="99"/>
      <c r="AG2942" s="99"/>
      <c r="AH2942" s="99"/>
      <c r="AI2942" s="99"/>
      <c r="AJ2942" s="99"/>
      <c r="AK2942" s="99"/>
      <c r="AL2942" s="99"/>
      <c r="AM2942" s="99"/>
      <c r="AN2942" s="99"/>
      <c r="AO2942" s="99"/>
      <c r="AP2942" s="99"/>
      <c r="AQ2942" s="99"/>
      <c r="AR2942" s="99"/>
      <c r="AS2942" s="99"/>
      <c r="AT2942" s="99"/>
      <c r="AU2942" s="99"/>
      <c r="AV2942" s="99"/>
      <c r="AW2942" s="99"/>
      <c r="AX2942" s="99"/>
      <c r="AY2942" s="99"/>
      <c r="AZ2942" s="99"/>
      <c r="BA2942" s="99"/>
      <c r="BB2942" s="99"/>
      <c r="BC2942" s="99"/>
      <c r="BD2942" s="99"/>
      <c r="BE2942" s="99"/>
      <c r="BF2942" s="99"/>
    </row>
    <row r="2943" spans="28:58" x14ac:dyDescent="0.25">
      <c r="AB2943" s="99"/>
      <c r="AC2943" s="99"/>
      <c r="AD2943" s="99"/>
      <c r="AE2943" s="99"/>
      <c r="AF2943" s="99"/>
      <c r="AG2943" s="99"/>
      <c r="AH2943" s="99"/>
      <c r="AI2943" s="99"/>
      <c r="AJ2943" s="99"/>
      <c r="AK2943" s="99"/>
      <c r="AL2943" s="99"/>
      <c r="AM2943" s="99"/>
      <c r="AN2943" s="99"/>
      <c r="AO2943" s="99"/>
      <c r="AP2943" s="99"/>
      <c r="AQ2943" s="99"/>
      <c r="AR2943" s="99"/>
      <c r="AS2943" s="99"/>
      <c r="AT2943" s="99"/>
      <c r="AU2943" s="99"/>
      <c r="AV2943" s="99"/>
      <c r="AW2943" s="99"/>
      <c r="AX2943" s="99"/>
      <c r="AY2943" s="99"/>
      <c r="AZ2943" s="99"/>
      <c r="BA2943" s="99"/>
      <c r="BB2943" s="99"/>
      <c r="BC2943" s="99"/>
      <c r="BD2943" s="99"/>
      <c r="BE2943" s="99"/>
      <c r="BF2943" s="99"/>
    </row>
    <row r="2944" spans="28:58" x14ac:dyDescent="0.25">
      <c r="AB2944" s="99"/>
      <c r="AC2944" s="99"/>
      <c r="AD2944" s="99"/>
      <c r="AE2944" s="99"/>
      <c r="AF2944" s="99"/>
      <c r="AG2944" s="99"/>
      <c r="AH2944" s="99"/>
      <c r="AI2944" s="99"/>
      <c r="AJ2944" s="99"/>
      <c r="AK2944" s="99"/>
      <c r="AL2944" s="99"/>
      <c r="AM2944" s="99"/>
      <c r="AN2944" s="99"/>
      <c r="AO2944" s="99"/>
      <c r="AP2944" s="99"/>
      <c r="AQ2944" s="99"/>
      <c r="AR2944" s="99"/>
      <c r="AS2944" s="99"/>
      <c r="AT2944" s="99"/>
      <c r="AU2944" s="99"/>
      <c r="AV2944" s="99"/>
      <c r="AW2944" s="99"/>
      <c r="AX2944" s="99"/>
      <c r="AY2944" s="99"/>
      <c r="AZ2944" s="99"/>
      <c r="BA2944" s="99"/>
      <c r="BB2944" s="99"/>
      <c r="BC2944" s="99"/>
      <c r="BD2944" s="99"/>
      <c r="BE2944" s="99"/>
      <c r="BF2944" s="99"/>
    </row>
    <row r="2945" spans="28:58" x14ac:dyDescent="0.25">
      <c r="AB2945" s="99"/>
      <c r="AC2945" s="99"/>
      <c r="AD2945" s="99"/>
      <c r="AE2945" s="99"/>
      <c r="AF2945" s="99"/>
      <c r="AG2945" s="99"/>
      <c r="AH2945" s="99"/>
      <c r="AI2945" s="99"/>
      <c r="AJ2945" s="99"/>
      <c r="AK2945" s="99"/>
      <c r="AL2945" s="99"/>
      <c r="AM2945" s="99"/>
      <c r="AN2945" s="99"/>
      <c r="AO2945" s="99"/>
      <c r="AP2945" s="99"/>
      <c r="AQ2945" s="99"/>
      <c r="AR2945" s="99"/>
      <c r="AS2945" s="99"/>
      <c r="AT2945" s="99"/>
      <c r="AU2945" s="99"/>
      <c r="AV2945" s="99"/>
      <c r="AW2945" s="99"/>
      <c r="AX2945" s="99"/>
      <c r="AY2945" s="99"/>
      <c r="AZ2945" s="99"/>
      <c r="BA2945" s="99"/>
      <c r="BB2945" s="99"/>
      <c r="BC2945" s="99"/>
      <c r="BD2945" s="99"/>
      <c r="BE2945" s="99"/>
      <c r="BF2945" s="99"/>
    </row>
    <row r="2946" spans="28:58" x14ac:dyDescent="0.25">
      <c r="AB2946" s="99"/>
      <c r="AC2946" s="99"/>
      <c r="AD2946" s="99"/>
      <c r="AE2946" s="99"/>
      <c r="AF2946" s="99"/>
      <c r="AG2946" s="99"/>
      <c r="AH2946" s="99"/>
      <c r="AI2946" s="99"/>
      <c r="AJ2946" s="99"/>
      <c r="AK2946" s="99"/>
      <c r="AL2946" s="99"/>
      <c r="AM2946" s="99"/>
      <c r="AN2946" s="99"/>
      <c r="AO2946" s="99"/>
      <c r="AP2946" s="99"/>
      <c r="AQ2946" s="99"/>
      <c r="AR2946" s="99"/>
      <c r="AS2946" s="99"/>
      <c r="AT2946" s="99"/>
      <c r="AU2946" s="99"/>
      <c r="AV2946" s="99"/>
      <c r="AW2946" s="99"/>
      <c r="AX2946" s="99"/>
      <c r="AY2946" s="99"/>
      <c r="AZ2946" s="99"/>
      <c r="BA2946" s="99"/>
      <c r="BB2946" s="99"/>
      <c r="BC2946" s="99"/>
      <c r="BD2946" s="99"/>
      <c r="BE2946" s="99"/>
      <c r="BF2946" s="99"/>
    </row>
    <row r="2947" spans="28:58" x14ac:dyDescent="0.25">
      <c r="AB2947" s="99"/>
      <c r="AC2947" s="99"/>
      <c r="AD2947" s="99"/>
      <c r="AE2947" s="99"/>
      <c r="AF2947" s="99"/>
      <c r="AG2947" s="99"/>
      <c r="AH2947" s="99"/>
      <c r="AI2947" s="99"/>
      <c r="AJ2947" s="99"/>
      <c r="AK2947" s="99"/>
      <c r="AL2947" s="99"/>
      <c r="AM2947" s="99"/>
      <c r="AN2947" s="99"/>
      <c r="AO2947" s="99"/>
      <c r="AP2947" s="99"/>
      <c r="AQ2947" s="99"/>
      <c r="AR2947" s="99"/>
      <c r="AS2947" s="99"/>
      <c r="AT2947" s="99"/>
      <c r="AU2947" s="99"/>
      <c r="AV2947" s="99"/>
      <c r="AW2947" s="99"/>
      <c r="AX2947" s="99"/>
      <c r="AY2947" s="99"/>
      <c r="AZ2947" s="99"/>
      <c r="BA2947" s="99"/>
      <c r="BB2947" s="99"/>
      <c r="BC2947" s="99"/>
      <c r="BD2947" s="99"/>
      <c r="BE2947" s="99"/>
      <c r="BF2947" s="99"/>
    </row>
    <row r="2948" spans="28:58" x14ac:dyDescent="0.25">
      <c r="AB2948" s="99"/>
      <c r="AC2948" s="99"/>
      <c r="AD2948" s="99"/>
      <c r="AE2948" s="99"/>
      <c r="AF2948" s="99"/>
      <c r="AG2948" s="99"/>
      <c r="AH2948" s="99"/>
      <c r="AI2948" s="99"/>
      <c r="AJ2948" s="99"/>
      <c r="AK2948" s="99"/>
      <c r="AL2948" s="99"/>
      <c r="AM2948" s="99"/>
      <c r="AN2948" s="99"/>
      <c r="AO2948" s="99"/>
      <c r="AP2948" s="99"/>
      <c r="AQ2948" s="99"/>
      <c r="AR2948" s="99"/>
      <c r="AS2948" s="99"/>
      <c r="AT2948" s="99"/>
      <c r="AU2948" s="99"/>
      <c r="AV2948" s="99"/>
      <c r="AW2948" s="99"/>
      <c r="AX2948" s="99"/>
      <c r="AY2948" s="99"/>
      <c r="AZ2948" s="99"/>
      <c r="BA2948" s="99"/>
      <c r="BB2948" s="99"/>
      <c r="BC2948" s="99"/>
      <c r="BD2948" s="99"/>
      <c r="BE2948" s="99"/>
      <c r="BF2948" s="99"/>
    </row>
    <row r="2949" spans="28:58" x14ac:dyDescent="0.25">
      <c r="AB2949" s="99"/>
      <c r="AC2949" s="99"/>
      <c r="AD2949" s="99"/>
      <c r="AE2949" s="99"/>
      <c r="AF2949" s="99"/>
      <c r="AG2949" s="99"/>
      <c r="AH2949" s="99"/>
      <c r="AI2949" s="99"/>
      <c r="AJ2949" s="99"/>
      <c r="AK2949" s="99"/>
      <c r="AL2949" s="99"/>
      <c r="AM2949" s="99"/>
      <c r="AN2949" s="99"/>
      <c r="AO2949" s="99"/>
      <c r="AP2949" s="99"/>
      <c r="AQ2949" s="99"/>
      <c r="AR2949" s="99"/>
      <c r="AS2949" s="99"/>
      <c r="AT2949" s="99"/>
      <c r="AU2949" s="99"/>
      <c r="AV2949" s="99"/>
      <c r="AW2949" s="99"/>
      <c r="AX2949" s="99"/>
      <c r="AY2949" s="99"/>
      <c r="AZ2949" s="99"/>
      <c r="BA2949" s="99"/>
      <c r="BB2949" s="99"/>
      <c r="BC2949" s="99"/>
      <c r="BD2949" s="99"/>
      <c r="BE2949" s="99"/>
      <c r="BF2949" s="99"/>
    </row>
    <row r="2950" spans="28:58" x14ac:dyDescent="0.25">
      <c r="AB2950" s="99"/>
      <c r="AC2950" s="99"/>
      <c r="AD2950" s="99"/>
      <c r="AE2950" s="99"/>
      <c r="AF2950" s="99"/>
      <c r="AG2950" s="99"/>
      <c r="AH2950" s="99"/>
      <c r="AI2950" s="99"/>
      <c r="AJ2950" s="99"/>
      <c r="AK2950" s="99"/>
      <c r="AL2950" s="99"/>
      <c r="AM2950" s="99"/>
      <c r="AN2950" s="99"/>
      <c r="AO2950" s="99"/>
      <c r="AP2950" s="99"/>
      <c r="AQ2950" s="99"/>
      <c r="AR2950" s="99"/>
      <c r="AS2950" s="99"/>
      <c r="AT2950" s="99"/>
      <c r="AU2950" s="99"/>
      <c r="AV2950" s="99"/>
      <c r="AW2950" s="99"/>
      <c r="AX2950" s="99"/>
      <c r="AY2950" s="99"/>
      <c r="AZ2950" s="99"/>
      <c r="BA2950" s="99"/>
      <c r="BB2950" s="99"/>
      <c r="BC2950" s="99"/>
      <c r="BD2950" s="99"/>
      <c r="BE2950" s="99"/>
      <c r="BF2950" s="99"/>
    </row>
    <row r="2951" spans="28:58" x14ac:dyDescent="0.25">
      <c r="AB2951" s="99"/>
      <c r="AC2951" s="99"/>
      <c r="AD2951" s="99"/>
      <c r="AE2951" s="99"/>
      <c r="AF2951" s="99"/>
      <c r="AG2951" s="99"/>
      <c r="AH2951" s="99"/>
      <c r="AI2951" s="99"/>
      <c r="AJ2951" s="99"/>
      <c r="AK2951" s="99"/>
      <c r="AL2951" s="99"/>
      <c r="AM2951" s="99"/>
      <c r="AN2951" s="99"/>
      <c r="AO2951" s="99"/>
      <c r="AP2951" s="99"/>
      <c r="AQ2951" s="99"/>
      <c r="AR2951" s="99"/>
      <c r="AS2951" s="99"/>
      <c r="AT2951" s="99"/>
      <c r="AU2951" s="99"/>
      <c r="AV2951" s="99"/>
      <c r="AW2951" s="99"/>
      <c r="AX2951" s="99"/>
      <c r="AY2951" s="99"/>
      <c r="AZ2951" s="99"/>
      <c r="BA2951" s="99"/>
      <c r="BB2951" s="99"/>
      <c r="BC2951" s="99"/>
      <c r="BD2951" s="99"/>
      <c r="BE2951" s="99"/>
      <c r="BF2951" s="99"/>
    </row>
    <row r="2952" spans="28:58" x14ac:dyDescent="0.25">
      <c r="AB2952" s="99"/>
      <c r="AC2952" s="99"/>
      <c r="AD2952" s="99"/>
      <c r="AE2952" s="99"/>
      <c r="AF2952" s="99"/>
      <c r="AG2952" s="99"/>
      <c r="AH2952" s="99"/>
      <c r="AI2952" s="99"/>
      <c r="AJ2952" s="99"/>
      <c r="AK2952" s="99"/>
      <c r="AL2952" s="99"/>
      <c r="AM2952" s="99"/>
      <c r="AN2952" s="99"/>
      <c r="AO2952" s="99"/>
      <c r="AP2952" s="99"/>
      <c r="AQ2952" s="99"/>
      <c r="AR2952" s="99"/>
      <c r="AS2952" s="99"/>
      <c r="AT2952" s="99"/>
      <c r="AU2952" s="99"/>
      <c r="AV2952" s="99"/>
      <c r="AW2952" s="99"/>
      <c r="AX2952" s="99"/>
      <c r="AY2952" s="99"/>
      <c r="AZ2952" s="99"/>
      <c r="BA2952" s="99"/>
      <c r="BB2952" s="99"/>
      <c r="BC2952" s="99"/>
      <c r="BD2952" s="99"/>
      <c r="BE2952" s="99"/>
      <c r="BF2952" s="99"/>
    </row>
    <row r="2953" spans="28:58" x14ac:dyDescent="0.25">
      <c r="AB2953" s="99"/>
      <c r="AC2953" s="99"/>
      <c r="AD2953" s="99"/>
      <c r="AE2953" s="99"/>
      <c r="AF2953" s="99"/>
      <c r="AG2953" s="99"/>
      <c r="AH2953" s="99"/>
      <c r="AI2953" s="99"/>
      <c r="AJ2953" s="99"/>
      <c r="AK2953" s="99"/>
      <c r="AL2953" s="99"/>
      <c r="AM2953" s="99"/>
      <c r="AN2953" s="99"/>
      <c r="AO2953" s="99"/>
      <c r="AP2953" s="99"/>
      <c r="AQ2953" s="99"/>
      <c r="AR2953" s="99"/>
      <c r="AS2953" s="99"/>
      <c r="AT2953" s="99"/>
      <c r="AU2953" s="99"/>
      <c r="AV2953" s="99"/>
      <c r="AW2953" s="99"/>
      <c r="AX2953" s="99"/>
      <c r="AY2953" s="99"/>
      <c r="AZ2953" s="99"/>
      <c r="BA2953" s="99"/>
      <c r="BB2953" s="99"/>
      <c r="BC2953" s="99"/>
      <c r="BD2953" s="99"/>
      <c r="BE2953" s="99"/>
      <c r="BF2953" s="99"/>
    </row>
    <row r="2954" spans="28:58" x14ac:dyDescent="0.25">
      <c r="AB2954" s="99"/>
      <c r="AC2954" s="99"/>
      <c r="AD2954" s="99"/>
      <c r="AE2954" s="99"/>
      <c r="AF2954" s="99"/>
      <c r="AG2954" s="99"/>
      <c r="AH2954" s="99"/>
      <c r="AI2954" s="99"/>
      <c r="AJ2954" s="99"/>
      <c r="AK2954" s="99"/>
      <c r="AL2954" s="99"/>
      <c r="AM2954" s="99"/>
      <c r="AN2954" s="99"/>
      <c r="AO2954" s="99"/>
      <c r="AP2954" s="99"/>
      <c r="AQ2954" s="99"/>
      <c r="AR2954" s="99"/>
      <c r="AS2954" s="99"/>
      <c r="AT2954" s="99"/>
      <c r="AU2954" s="99"/>
      <c r="AV2954" s="99"/>
      <c r="AW2954" s="99"/>
      <c r="AX2954" s="99"/>
      <c r="AY2954" s="99"/>
      <c r="AZ2954" s="99"/>
      <c r="BA2954" s="99"/>
      <c r="BB2954" s="99"/>
      <c r="BC2954" s="99"/>
      <c r="BD2954" s="99"/>
      <c r="BE2954" s="99"/>
      <c r="BF2954" s="99"/>
    </row>
    <row r="2955" spans="28:58" x14ac:dyDescent="0.25">
      <c r="AB2955" s="99"/>
      <c r="AC2955" s="99"/>
      <c r="AD2955" s="99"/>
      <c r="AE2955" s="99"/>
      <c r="AF2955" s="99"/>
      <c r="AG2955" s="99"/>
      <c r="AH2955" s="99"/>
      <c r="AI2955" s="99"/>
      <c r="AJ2955" s="99"/>
      <c r="AK2955" s="99"/>
      <c r="AL2955" s="99"/>
      <c r="AM2955" s="99"/>
      <c r="AN2955" s="99"/>
      <c r="AO2955" s="99"/>
      <c r="AP2955" s="99"/>
      <c r="AQ2955" s="99"/>
      <c r="AR2955" s="99"/>
      <c r="AS2955" s="99"/>
      <c r="AT2955" s="99"/>
      <c r="AU2955" s="99"/>
      <c r="AV2955" s="99"/>
      <c r="AW2955" s="99"/>
      <c r="AX2955" s="99"/>
      <c r="AY2955" s="99"/>
      <c r="AZ2955" s="99"/>
      <c r="BA2955" s="99"/>
      <c r="BB2955" s="99"/>
      <c r="BC2955" s="99"/>
      <c r="BD2955" s="99"/>
      <c r="BE2955" s="99"/>
      <c r="BF2955" s="99"/>
    </row>
    <row r="2956" spans="28:58" x14ac:dyDescent="0.25">
      <c r="AB2956" s="99"/>
      <c r="AC2956" s="99"/>
      <c r="AD2956" s="99"/>
      <c r="AE2956" s="99"/>
      <c r="AF2956" s="99"/>
      <c r="AG2956" s="99"/>
      <c r="AH2956" s="99"/>
      <c r="AI2956" s="99"/>
      <c r="AJ2956" s="99"/>
      <c r="AK2956" s="99"/>
      <c r="AL2956" s="99"/>
      <c r="AM2956" s="99"/>
      <c r="AN2956" s="99"/>
      <c r="AO2956" s="99"/>
      <c r="AP2956" s="99"/>
      <c r="AQ2956" s="99"/>
      <c r="AR2956" s="99"/>
      <c r="AS2956" s="99"/>
      <c r="AT2956" s="99"/>
      <c r="AU2956" s="99"/>
      <c r="AV2956" s="99"/>
      <c r="AW2956" s="99"/>
      <c r="AX2956" s="99"/>
      <c r="AY2956" s="99"/>
      <c r="AZ2956" s="99"/>
      <c r="BA2956" s="99"/>
      <c r="BB2956" s="99"/>
      <c r="BC2956" s="99"/>
      <c r="BD2956" s="99"/>
      <c r="BE2956" s="99"/>
      <c r="BF2956" s="99"/>
    </row>
    <row r="2957" spans="28:58" x14ac:dyDescent="0.25">
      <c r="AB2957" s="99"/>
      <c r="AC2957" s="99"/>
      <c r="AD2957" s="99"/>
      <c r="AE2957" s="99"/>
      <c r="AF2957" s="99"/>
      <c r="AG2957" s="99"/>
      <c r="AH2957" s="99"/>
      <c r="AI2957" s="99"/>
      <c r="AJ2957" s="99"/>
      <c r="AK2957" s="99"/>
      <c r="AL2957" s="99"/>
      <c r="AM2957" s="99"/>
      <c r="AN2957" s="99"/>
      <c r="AO2957" s="99"/>
      <c r="AP2957" s="99"/>
      <c r="AQ2957" s="99"/>
      <c r="AR2957" s="99"/>
      <c r="AS2957" s="99"/>
      <c r="AT2957" s="99"/>
      <c r="AU2957" s="99"/>
      <c r="AV2957" s="99"/>
      <c r="AW2957" s="99"/>
      <c r="AX2957" s="99"/>
      <c r="AY2957" s="99"/>
      <c r="AZ2957" s="99"/>
      <c r="BA2957" s="99"/>
      <c r="BB2957" s="99"/>
      <c r="BC2957" s="99"/>
      <c r="BD2957" s="99"/>
      <c r="BE2957" s="99"/>
      <c r="BF2957" s="99"/>
    </row>
    <row r="2958" spans="28:58" x14ac:dyDescent="0.25">
      <c r="AB2958" s="99"/>
      <c r="AC2958" s="99"/>
      <c r="AD2958" s="99"/>
      <c r="AE2958" s="99"/>
      <c r="AF2958" s="99"/>
      <c r="AG2958" s="99"/>
      <c r="AH2958" s="99"/>
      <c r="AI2958" s="99"/>
      <c r="AJ2958" s="99"/>
      <c r="AK2958" s="99"/>
      <c r="AL2958" s="99"/>
      <c r="AM2958" s="99"/>
      <c r="AN2958" s="99"/>
      <c r="AO2958" s="99"/>
      <c r="AP2958" s="99"/>
      <c r="AQ2958" s="99"/>
      <c r="AR2958" s="99"/>
      <c r="AS2958" s="99"/>
      <c r="AT2958" s="99"/>
      <c r="AU2958" s="99"/>
      <c r="AV2958" s="99"/>
      <c r="AW2958" s="99"/>
      <c r="AX2958" s="99"/>
      <c r="AY2958" s="99"/>
      <c r="AZ2958" s="99"/>
      <c r="BA2958" s="99"/>
      <c r="BB2958" s="99"/>
      <c r="BC2958" s="99"/>
      <c r="BD2958" s="99"/>
      <c r="BE2958" s="99"/>
      <c r="BF2958" s="99"/>
    </row>
    <row r="2959" spans="28:58" x14ac:dyDescent="0.25">
      <c r="AB2959" s="99"/>
      <c r="AC2959" s="99"/>
      <c r="AD2959" s="99"/>
      <c r="AE2959" s="99"/>
      <c r="AF2959" s="99"/>
      <c r="AG2959" s="99"/>
      <c r="AH2959" s="99"/>
      <c r="AI2959" s="99"/>
      <c r="AJ2959" s="99"/>
      <c r="AK2959" s="99"/>
      <c r="AL2959" s="99"/>
      <c r="AM2959" s="99"/>
      <c r="AN2959" s="99"/>
      <c r="AO2959" s="99"/>
      <c r="AP2959" s="99"/>
      <c r="AQ2959" s="99"/>
      <c r="AR2959" s="99"/>
      <c r="AS2959" s="99"/>
      <c r="AT2959" s="99"/>
      <c r="AU2959" s="99"/>
      <c r="AV2959" s="99"/>
      <c r="AW2959" s="99"/>
      <c r="AX2959" s="99"/>
      <c r="AY2959" s="99"/>
      <c r="AZ2959" s="99"/>
      <c r="BA2959" s="99"/>
      <c r="BB2959" s="99"/>
      <c r="BC2959" s="99"/>
      <c r="BD2959" s="99"/>
      <c r="BE2959" s="99"/>
      <c r="BF2959" s="99"/>
    </row>
    <row r="2960" spans="28:58" x14ac:dyDescent="0.25">
      <c r="AB2960" s="99"/>
      <c r="AC2960" s="99"/>
      <c r="AD2960" s="99"/>
      <c r="AE2960" s="99"/>
      <c r="AF2960" s="99"/>
      <c r="AG2960" s="99"/>
      <c r="AH2960" s="99"/>
      <c r="AI2960" s="99"/>
      <c r="AJ2960" s="99"/>
      <c r="AK2960" s="99"/>
      <c r="AL2960" s="99"/>
      <c r="AM2960" s="99"/>
      <c r="AN2960" s="99"/>
      <c r="AO2960" s="99"/>
      <c r="AP2960" s="99"/>
      <c r="AQ2960" s="99"/>
      <c r="AR2960" s="99"/>
      <c r="AS2960" s="99"/>
      <c r="AT2960" s="99"/>
      <c r="AU2960" s="99"/>
      <c r="AV2960" s="99"/>
      <c r="AW2960" s="99"/>
      <c r="AX2960" s="99"/>
      <c r="AY2960" s="99"/>
      <c r="AZ2960" s="99"/>
      <c r="BA2960" s="99"/>
      <c r="BB2960" s="99"/>
      <c r="BC2960" s="99"/>
      <c r="BD2960" s="99"/>
      <c r="BE2960" s="99"/>
      <c r="BF2960" s="99"/>
    </row>
    <row r="2961" spans="28:58" x14ac:dyDescent="0.25">
      <c r="AB2961" s="99"/>
      <c r="AC2961" s="99"/>
      <c r="AD2961" s="99"/>
      <c r="AE2961" s="99"/>
      <c r="AF2961" s="99"/>
      <c r="AG2961" s="99"/>
      <c r="AH2961" s="99"/>
      <c r="AI2961" s="99"/>
      <c r="AJ2961" s="99"/>
      <c r="AK2961" s="99"/>
      <c r="AL2961" s="99"/>
      <c r="AM2961" s="99"/>
      <c r="AN2961" s="99"/>
      <c r="AO2961" s="99"/>
      <c r="AP2961" s="99"/>
      <c r="AQ2961" s="99"/>
      <c r="AR2961" s="99"/>
      <c r="AS2961" s="99"/>
      <c r="AT2961" s="99"/>
      <c r="AU2961" s="99"/>
      <c r="AV2961" s="99"/>
      <c r="AW2961" s="99"/>
      <c r="AX2961" s="99"/>
      <c r="AY2961" s="99"/>
      <c r="AZ2961" s="99"/>
      <c r="BA2961" s="99"/>
      <c r="BB2961" s="99"/>
      <c r="BC2961" s="99"/>
      <c r="BD2961" s="99"/>
      <c r="BE2961" s="99"/>
      <c r="BF2961" s="99"/>
    </row>
    <row r="2962" spans="28:58" x14ac:dyDescent="0.25">
      <c r="AB2962" s="99"/>
      <c r="AC2962" s="99"/>
      <c r="AD2962" s="99"/>
      <c r="AE2962" s="99"/>
      <c r="AF2962" s="99"/>
      <c r="AG2962" s="99"/>
      <c r="AH2962" s="99"/>
      <c r="AI2962" s="99"/>
      <c r="AJ2962" s="99"/>
      <c r="AK2962" s="99"/>
      <c r="AL2962" s="99"/>
      <c r="AM2962" s="99"/>
      <c r="AN2962" s="99"/>
      <c r="AO2962" s="99"/>
      <c r="AP2962" s="99"/>
      <c r="AQ2962" s="99"/>
      <c r="AR2962" s="99"/>
      <c r="AS2962" s="99"/>
      <c r="AT2962" s="99"/>
      <c r="AU2962" s="99"/>
      <c r="AV2962" s="99"/>
      <c r="AW2962" s="99"/>
      <c r="AX2962" s="99"/>
      <c r="AY2962" s="99"/>
      <c r="AZ2962" s="99"/>
      <c r="BA2962" s="99"/>
      <c r="BB2962" s="99"/>
      <c r="BC2962" s="99"/>
      <c r="BD2962" s="99"/>
      <c r="BE2962" s="99"/>
      <c r="BF2962" s="99"/>
    </row>
    <row r="2963" spans="28:58" x14ac:dyDescent="0.25">
      <c r="AB2963" s="99"/>
      <c r="AC2963" s="99"/>
      <c r="AD2963" s="99"/>
      <c r="AE2963" s="99"/>
      <c r="AF2963" s="99"/>
      <c r="AG2963" s="99"/>
      <c r="AH2963" s="99"/>
      <c r="AI2963" s="99"/>
      <c r="AJ2963" s="99"/>
      <c r="AK2963" s="99"/>
      <c r="AL2963" s="99"/>
      <c r="AM2963" s="99"/>
      <c r="AN2963" s="99"/>
      <c r="AO2963" s="99"/>
      <c r="AP2963" s="99"/>
      <c r="AQ2963" s="99"/>
      <c r="AR2963" s="99"/>
      <c r="AS2963" s="99"/>
      <c r="AT2963" s="99"/>
      <c r="AU2963" s="99"/>
      <c r="AV2963" s="99"/>
      <c r="AW2963" s="99"/>
      <c r="AX2963" s="99"/>
      <c r="AY2963" s="99"/>
      <c r="AZ2963" s="99"/>
      <c r="BA2963" s="99"/>
      <c r="BB2963" s="99"/>
      <c r="BC2963" s="99"/>
      <c r="BD2963" s="99"/>
      <c r="BE2963" s="99"/>
      <c r="BF2963" s="99"/>
    </row>
    <row r="2964" spans="28:58" x14ac:dyDescent="0.25">
      <c r="AB2964" s="99"/>
      <c r="AC2964" s="99"/>
      <c r="AD2964" s="99"/>
      <c r="AE2964" s="99"/>
      <c r="AF2964" s="99"/>
      <c r="AG2964" s="99"/>
      <c r="AH2964" s="99"/>
      <c r="AI2964" s="99"/>
      <c r="AJ2964" s="99"/>
      <c r="AK2964" s="99"/>
      <c r="AL2964" s="99"/>
      <c r="AM2964" s="99"/>
      <c r="AN2964" s="99"/>
      <c r="AO2964" s="99"/>
      <c r="AP2964" s="99"/>
      <c r="AQ2964" s="99"/>
      <c r="AR2964" s="99"/>
      <c r="AS2964" s="99"/>
      <c r="AT2964" s="99"/>
      <c r="AU2964" s="99"/>
      <c r="AV2964" s="99"/>
      <c r="AW2964" s="99"/>
      <c r="AX2964" s="99"/>
      <c r="AY2964" s="99"/>
      <c r="AZ2964" s="99"/>
      <c r="BA2964" s="99"/>
      <c r="BB2964" s="99"/>
      <c r="BC2964" s="99"/>
      <c r="BD2964" s="99"/>
      <c r="BE2964" s="99"/>
      <c r="BF2964" s="99"/>
    </row>
    <row r="2965" spans="28:58" x14ac:dyDescent="0.25">
      <c r="AB2965" s="99"/>
      <c r="AC2965" s="99"/>
      <c r="AD2965" s="99"/>
      <c r="AE2965" s="99"/>
      <c r="AF2965" s="99"/>
      <c r="AG2965" s="99"/>
      <c r="AH2965" s="99"/>
      <c r="AI2965" s="99"/>
      <c r="AJ2965" s="99"/>
      <c r="AK2965" s="99"/>
      <c r="AL2965" s="99"/>
      <c r="AM2965" s="99"/>
      <c r="AN2965" s="99"/>
      <c r="AO2965" s="99"/>
      <c r="AP2965" s="99"/>
      <c r="AQ2965" s="99"/>
      <c r="AR2965" s="99"/>
      <c r="AS2965" s="99"/>
      <c r="AT2965" s="99"/>
      <c r="AU2965" s="99"/>
      <c r="AV2965" s="99"/>
      <c r="AW2965" s="99"/>
      <c r="AX2965" s="99"/>
      <c r="AY2965" s="99"/>
      <c r="AZ2965" s="99"/>
      <c r="BA2965" s="99"/>
      <c r="BB2965" s="99"/>
      <c r="BC2965" s="99"/>
      <c r="BD2965" s="99"/>
      <c r="BE2965" s="99"/>
      <c r="BF2965" s="99"/>
    </row>
    <row r="2966" spans="28:58" x14ac:dyDescent="0.25">
      <c r="AB2966" s="99"/>
      <c r="AC2966" s="99"/>
      <c r="AD2966" s="99"/>
      <c r="AE2966" s="99"/>
      <c r="AF2966" s="99"/>
      <c r="AG2966" s="99"/>
      <c r="AH2966" s="99"/>
      <c r="AI2966" s="99"/>
      <c r="AJ2966" s="99"/>
      <c r="AK2966" s="99"/>
      <c r="AL2966" s="99"/>
      <c r="AM2966" s="99"/>
      <c r="AN2966" s="99"/>
      <c r="AO2966" s="99"/>
      <c r="AP2966" s="99"/>
      <c r="AQ2966" s="99"/>
      <c r="AR2966" s="99"/>
      <c r="AS2966" s="99"/>
      <c r="AT2966" s="99"/>
      <c r="AU2966" s="99"/>
      <c r="AV2966" s="99"/>
      <c r="AW2966" s="99"/>
      <c r="AX2966" s="99"/>
      <c r="AY2966" s="99"/>
      <c r="AZ2966" s="99"/>
      <c r="BA2966" s="99"/>
      <c r="BB2966" s="99"/>
      <c r="BC2966" s="99"/>
      <c r="BD2966" s="99"/>
      <c r="BE2966" s="99"/>
      <c r="BF2966" s="99"/>
    </row>
    <row r="2967" spans="28:58" x14ac:dyDescent="0.25">
      <c r="AB2967" s="99"/>
      <c r="AC2967" s="99"/>
      <c r="AD2967" s="99"/>
      <c r="AE2967" s="99"/>
      <c r="AF2967" s="99"/>
      <c r="AG2967" s="99"/>
      <c r="AH2967" s="99"/>
      <c r="AI2967" s="99"/>
      <c r="AJ2967" s="99"/>
      <c r="AK2967" s="99"/>
      <c r="AL2967" s="99"/>
      <c r="AM2967" s="99"/>
      <c r="AN2967" s="99"/>
      <c r="AO2967" s="99"/>
      <c r="AP2967" s="99"/>
      <c r="AQ2967" s="99"/>
      <c r="AR2967" s="99"/>
      <c r="AS2967" s="99"/>
      <c r="AT2967" s="99"/>
      <c r="AU2967" s="99"/>
      <c r="AV2967" s="99"/>
      <c r="AW2967" s="99"/>
      <c r="AX2967" s="99"/>
      <c r="AY2967" s="99"/>
      <c r="AZ2967" s="99"/>
      <c r="BA2967" s="99"/>
      <c r="BB2967" s="99"/>
      <c r="BC2967" s="99"/>
      <c r="BD2967" s="99"/>
      <c r="BE2967" s="99"/>
      <c r="BF2967" s="99"/>
    </row>
    <row r="2968" spans="28:58" x14ac:dyDescent="0.25">
      <c r="AB2968" s="99"/>
      <c r="AC2968" s="99"/>
      <c r="AD2968" s="99"/>
      <c r="AE2968" s="99"/>
      <c r="AF2968" s="99"/>
      <c r="AG2968" s="99"/>
      <c r="AH2968" s="99"/>
      <c r="AI2968" s="99"/>
      <c r="AJ2968" s="99"/>
      <c r="AK2968" s="99"/>
      <c r="AL2968" s="99"/>
      <c r="AM2968" s="99"/>
      <c r="AN2968" s="99"/>
      <c r="AO2968" s="99"/>
      <c r="AP2968" s="99"/>
      <c r="AQ2968" s="99"/>
      <c r="AR2968" s="99"/>
      <c r="AS2968" s="99"/>
      <c r="AT2968" s="99"/>
      <c r="AU2968" s="99"/>
      <c r="AV2968" s="99"/>
      <c r="AW2968" s="99"/>
      <c r="AX2968" s="99"/>
      <c r="AY2968" s="99"/>
      <c r="AZ2968" s="99"/>
      <c r="BA2968" s="99"/>
      <c r="BB2968" s="99"/>
      <c r="BC2968" s="99"/>
      <c r="BD2968" s="99"/>
      <c r="BE2968" s="99"/>
      <c r="BF2968" s="99"/>
    </row>
    <row r="2969" spans="28:58" x14ac:dyDescent="0.25">
      <c r="AB2969" s="99"/>
      <c r="AC2969" s="99"/>
      <c r="AD2969" s="99"/>
      <c r="AE2969" s="99"/>
      <c r="AF2969" s="99"/>
      <c r="AG2969" s="99"/>
      <c r="AH2969" s="99"/>
      <c r="AI2969" s="99"/>
      <c r="AJ2969" s="99"/>
      <c r="AK2969" s="99"/>
      <c r="AL2969" s="99"/>
      <c r="AM2969" s="99"/>
      <c r="AN2969" s="99"/>
      <c r="AO2969" s="99"/>
      <c r="AP2969" s="99"/>
      <c r="AQ2969" s="99"/>
      <c r="AR2969" s="99"/>
      <c r="AS2969" s="99"/>
      <c r="AT2969" s="99"/>
      <c r="AU2969" s="99"/>
      <c r="AV2969" s="99"/>
      <c r="AW2969" s="99"/>
      <c r="AX2969" s="99"/>
      <c r="AY2969" s="99"/>
      <c r="AZ2969" s="99"/>
      <c r="BA2969" s="99"/>
      <c r="BB2969" s="99"/>
      <c r="BC2969" s="99"/>
      <c r="BD2969" s="99"/>
      <c r="BE2969" s="99"/>
      <c r="BF2969" s="99"/>
    </row>
    <row r="2970" spans="28:58" x14ac:dyDescent="0.25">
      <c r="AB2970" s="99"/>
      <c r="AC2970" s="99"/>
      <c r="AD2970" s="99"/>
      <c r="AE2970" s="99"/>
      <c r="AF2970" s="99"/>
      <c r="AG2970" s="99"/>
      <c r="AH2970" s="99"/>
      <c r="AI2970" s="99"/>
      <c r="AJ2970" s="99"/>
      <c r="AK2970" s="99"/>
      <c r="AL2970" s="99"/>
      <c r="AM2970" s="99"/>
      <c r="AN2970" s="99"/>
      <c r="AO2970" s="99"/>
      <c r="AP2970" s="99"/>
      <c r="AQ2970" s="99"/>
      <c r="AR2970" s="99"/>
      <c r="AS2970" s="99"/>
      <c r="AT2970" s="99"/>
      <c r="AU2970" s="99"/>
      <c r="AV2970" s="99"/>
      <c r="AW2970" s="99"/>
      <c r="AX2970" s="99"/>
      <c r="AY2970" s="99"/>
      <c r="AZ2970" s="99"/>
      <c r="BA2970" s="99"/>
      <c r="BB2970" s="99"/>
      <c r="BC2970" s="99"/>
      <c r="BD2970" s="99"/>
      <c r="BE2970" s="99"/>
      <c r="BF2970" s="99"/>
    </row>
    <row r="2971" spans="28:58" x14ac:dyDescent="0.25">
      <c r="AB2971" s="99"/>
      <c r="AC2971" s="99"/>
      <c r="AD2971" s="99"/>
      <c r="AE2971" s="99"/>
      <c r="AF2971" s="99"/>
      <c r="AG2971" s="99"/>
      <c r="AH2971" s="99"/>
      <c r="AI2971" s="99"/>
      <c r="AJ2971" s="99"/>
      <c r="AK2971" s="99"/>
      <c r="AL2971" s="99"/>
      <c r="AM2971" s="99"/>
      <c r="AN2971" s="99"/>
      <c r="AO2971" s="99"/>
      <c r="AP2971" s="99"/>
      <c r="AQ2971" s="99"/>
      <c r="AR2971" s="99"/>
      <c r="AS2971" s="99"/>
      <c r="AT2971" s="99"/>
      <c r="AU2971" s="99"/>
      <c r="AV2971" s="99"/>
      <c r="AW2971" s="99"/>
      <c r="AX2971" s="99"/>
      <c r="AY2971" s="99"/>
      <c r="AZ2971" s="99"/>
      <c r="BA2971" s="99"/>
      <c r="BB2971" s="99"/>
      <c r="BC2971" s="99"/>
      <c r="BD2971" s="99"/>
      <c r="BE2971" s="99"/>
      <c r="BF2971" s="99"/>
    </row>
    <row r="2972" spans="28:58" x14ac:dyDescent="0.25">
      <c r="AB2972" s="99"/>
      <c r="AC2972" s="99"/>
      <c r="AD2972" s="99"/>
      <c r="AE2972" s="99"/>
      <c r="AF2972" s="99"/>
      <c r="AG2972" s="99"/>
      <c r="AH2972" s="99"/>
      <c r="AI2972" s="99"/>
      <c r="AJ2972" s="99"/>
      <c r="AK2972" s="99"/>
      <c r="AL2972" s="99"/>
      <c r="AM2972" s="99"/>
      <c r="AN2972" s="99"/>
      <c r="AO2972" s="99"/>
      <c r="AP2972" s="99"/>
      <c r="AQ2972" s="99"/>
      <c r="AR2972" s="99"/>
      <c r="AS2972" s="99"/>
      <c r="AT2972" s="99"/>
      <c r="AU2972" s="99"/>
      <c r="AV2972" s="99"/>
      <c r="AW2972" s="99"/>
      <c r="AX2972" s="99"/>
      <c r="AY2972" s="99"/>
      <c r="AZ2972" s="99"/>
      <c r="BA2972" s="99"/>
      <c r="BB2972" s="99"/>
      <c r="BC2972" s="99"/>
      <c r="BD2972" s="99"/>
      <c r="BE2972" s="99"/>
      <c r="BF2972" s="99"/>
    </row>
    <row r="2973" spans="28:58" x14ac:dyDescent="0.25">
      <c r="AB2973" s="99"/>
      <c r="AC2973" s="99"/>
      <c r="AD2973" s="99"/>
      <c r="AE2973" s="99"/>
      <c r="AF2973" s="99"/>
      <c r="AG2973" s="99"/>
      <c r="AH2973" s="99"/>
      <c r="AI2973" s="99"/>
      <c r="AJ2973" s="99"/>
      <c r="AK2973" s="99"/>
      <c r="AL2973" s="99"/>
      <c r="AM2973" s="99"/>
      <c r="AN2973" s="99"/>
      <c r="AO2973" s="99"/>
      <c r="AP2973" s="99"/>
      <c r="AQ2973" s="99"/>
      <c r="AR2973" s="99"/>
      <c r="AS2973" s="99"/>
      <c r="AT2973" s="99"/>
      <c r="AU2973" s="99"/>
      <c r="AV2973" s="99"/>
      <c r="AW2973" s="99"/>
      <c r="AX2973" s="99"/>
      <c r="AY2973" s="99"/>
      <c r="AZ2973" s="99"/>
      <c r="BA2973" s="99"/>
      <c r="BB2973" s="99"/>
      <c r="BC2973" s="99"/>
      <c r="BD2973" s="99"/>
      <c r="BE2973" s="99"/>
      <c r="BF2973" s="99"/>
    </row>
    <row r="2974" spans="28:58" x14ac:dyDescent="0.25">
      <c r="AB2974" s="99"/>
      <c r="AC2974" s="99"/>
      <c r="AD2974" s="99"/>
      <c r="AE2974" s="99"/>
      <c r="AF2974" s="99"/>
      <c r="AG2974" s="99"/>
      <c r="AH2974" s="99"/>
      <c r="AI2974" s="99"/>
      <c r="AJ2974" s="99"/>
      <c r="AK2974" s="99"/>
      <c r="AL2974" s="99"/>
      <c r="AM2974" s="99"/>
      <c r="AN2974" s="99"/>
      <c r="AO2974" s="99"/>
      <c r="AP2974" s="99"/>
      <c r="AQ2974" s="99"/>
      <c r="AR2974" s="99"/>
      <c r="AS2974" s="99"/>
      <c r="AT2974" s="99"/>
      <c r="AU2974" s="99"/>
      <c r="AV2974" s="99"/>
      <c r="AW2974" s="99"/>
      <c r="AX2974" s="99"/>
      <c r="AY2974" s="99"/>
      <c r="AZ2974" s="99"/>
      <c r="BA2974" s="99"/>
      <c r="BB2974" s="99"/>
      <c r="BC2974" s="99"/>
      <c r="BD2974" s="99"/>
      <c r="BE2974" s="99"/>
      <c r="BF2974" s="99"/>
    </row>
    <row r="2975" spans="28:58" x14ac:dyDescent="0.25">
      <c r="AB2975" s="99"/>
      <c r="AC2975" s="99"/>
      <c r="AD2975" s="99"/>
      <c r="AE2975" s="99"/>
      <c r="AF2975" s="99"/>
      <c r="AG2975" s="99"/>
      <c r="AH2975" s="99"/>
      <c r="AI2975" s="99"/>
      <c r="AJ2975" s="99"/>
      <c r="AK2975" s="99"/>
      <c r="AL2975" s="99"/>
      <c r="AM2975" s="99"/>
      <c r="AN2975" s="99"/>
      <c r="AO2975" s="99"/>
      <c r="AP2975" s="99"/>
      <c r="AQ2975" s="99"/>
      <c r="AR2975" s="99"/>
      <c r="AS2975" s="99"/>
      <c r="AT2975" s="99"/>
      <c r="AU2975" s="99"/>
      <c r="AV2975" s="99"/>
      <c r="AW2975" s="99"/>
      <c r="AX2975" s="99"/>
      <c r="AY2975" s="99"/>
      <c r="AZ2975" s="99"/>
      <c r="BA2975" s="99"/>
      <c r="BB2975" s="99"/>
      <c r="BC2975" s="99"/>
      <c r="BD2975" s="99"/>
      <c r="BE2975" s="99"/>
      <c r="BF2975" s="99"/>
    </row>
    <row r="2976" spans="28:58" x14ac:dyDescent="0.25">
      <c r="AB2976" s="99"/>
      <c r="AC2976" s="99"/>
      <c r="AD2976" s="99"/>
      <c r="AE2976" s="99"/>
      <c r="AF2976" s="99"/>
      <c r="AG2976" s="99"/>
      <c r="AH2976" s="99"/>
      <c r="AI2976" s="99"/>
      <c r="AJ2976" s="99"/>
      <c r="AK2976" s="99"/>
      <c r="AL2976" s="99"/>
      <c r="AM2976" s="99"/>
      <c r="AN2976" s="99"/>
      <c r="AO2976" s="99"/>
      <c r="AP2976" s="99"/>
      <c r="AQ2976" s="99"/>
      <c r="AR2976" s="99"/>
      <c r="AS2976" s="99"/>
      <c r="AT2976" s="99"/>
      <c r="AU2976" s="99"/>
      <c r="AV2976" s="99"/>
      <c r="AW2976" s="99"/>
      <c r="AX2976" s="99"/>
      <c r="AY2976" s="99"/>
      <c r="AZ2976" s="99"/>
      <c r="BA2976" s="99"/>
      <c r="BB2976" s="99"/>
      <c r="BC2976" s="99"/>
      <c r="BD2976" s="99"/>
      <c r="BE2976" s="99"/>
      <c r="BF2976" s="99"/>
    </row>
    <row r="2977" spans="28:58" x14ac:dyDescent="0.25">
      <c r="AB2977" s="99"/>
      <c r="AC2977" s="99"/>
      <c r="AD2977" s="99"/>
      <c r="AE2977" s="99"/>
      <c r="AF2977" s="99"/>
      <c r="AG2977" s="99"/>
      <c r="AH2977" s="99"/>
      <c r="AI2977" s="99"/>
      <c r="AJ2977" s="99"/>
      <c r="AK2977" s="99"/>
      <c r="AL2977" s="99"/>
      <c r="AM2977" s="99"/>
      <c r="AN2977" s="99"/>
      <c r="AO2977" s="99"/>
      <c r="AP2977" s="99"/>
      <c r="AQ2977" s="99"/>
      <c r="AR2977" s="99"/>
      <c r="AS2977" s="99"/>
      <c r="AT2977" s="99"/>
      <c r="AU2977" s="99"/>
      <c r="AV2977" s="99"/>
      <c r="AW2977" s="99"/>
      <c r="AX2977" s="99"/>
      <c r="AY2977" s="99"/>
      <c r="AZ2977" s="99"/>
      <c r="BA2977" s="99"/>
      <c r="BB2977" s="99"/>
      <c r="BC2977" s="99"/>
      <c r="BD2977" s="99"/>
      <c r="BE2977" s="99"/>
      <c r="BF2977" s="99"/>
    </row>
    <row r="2978" spans="28:58" x14ac:dyDescent="0.25">
      <c r="AB2978" s="99"/>
      <c r="AC2978" s="99"/>
      <c r="AD2978" s="99"/>
      <c r="AE2978" s="99"/>
      <c r="AF2978" s="99"/>
      <c r="AG2978" s="99"/>
      <c r="AH2978" s="99"/>
      <c r="AI2978" s="99"/>
      <c r="AJ2978" s="99"/>
      <c r="AK2978" s="99"/>
      <c r="AL2978" s="99"/>
      <c r="AM2978" s="99"/>
      <c r="AN2978" s="99"/>
      <c r="AO2978" s="99"/>
      <c r="AP2978" s="99"/>
      <c r="AQ2978" s="99"/>
      <c r="AR2978" s="99"/>
      <c r="AS2978" s="99"/>
      <c r="AT2978" s="99"/>
      <c r="AU2978" s="99"/>
      <c r="AV2978" s="99"/>
      <c r="AW2978" s="99"/>
      <c r="AX2978" s="99"/>
      <c r="AY2978" s="99"/>
      <c r="AZ2978" s="99"/>
      <c r="BA2978" s="99"/>
      <c r="BB2978" s="99"/>
      <c r="BC2978" s="99"/>
      <c r="BD2978" s="99"/>
      <c r="BE2978" s="99"/>
      <c r="BF2978" s="99"/>
    </row>
    <row r="2979" spans="28:58" x14ac:dyDescent="0.25">
      <c r="AB2979" s="99"/>
      <c r="AC2979" s="99"/>
      <c r="AD2979" s="99"/>
      <c r="AE2979" s="99"/>
      <c r="AF2979" s="99"/>
      <c r="AG2979" s="99"/>
      <c r="AH2979" s="99"/>
      <c r="AI2979" s="99"/>
      <c r="AJ2979" s="99"/>
      <c r="AK2979" s="99"/>
      <c r="AL2979" s="99"/>
      <c r="AM2979" s="99"/>
      <c r="AN2979" s="99"/>
      <c r="AO2979" s="99"/>
      <c r="AP2979" s="99"/>
      <c r="AQ2979" s="99"/>
      <c r="AR2979" s="99"/>
      <c r="AS2979" s="99"/>
      <c r="AT2979" s="99"/>
      <c r="AU2979" s="99"/>
      <c r="AV2979" s="99"/>
      <c r="AW2979" s="99"/>
      <c r="AX2979" s="99"/>
      <c r="AY2979" s="99"/>
      <c r="AZ2979" s="99"/>
      <c r="BA2979" s="99"/>
      <c r="BB2979" s="99"/>
      <c r="BC2979" s="99"/>
      <c r="BD2979" s="99"/>
      <c r="BE2979" s="99"/>
      <c r="BF2979" s="99"/>
    </row>
    <row r="2980" spans="28:58" x14ac:dyDescent="0.25">
      <c r="AB2980" s="99"/>
      <c r="AC2980" s="99"/>
      <c r="AD2980" s="99"/>
      <c r="AE2980" s="99"/>
      <c r="AF2980" s="99"/>
      <c r="AG2980" s="99"/>
      <c r="AH2980" s="99"/>
      <c r="AI2980" s="99"/>
      <c r="AJ2980" s="99"/>
      <c r="AK2980" s="99"/>
      <c r="AL2980" s="99"/>
      <c r="AM2980" s="99"/>
      <c r="AN2980" s="99"/>
      <c r="AO2980" s="99"/>
      <c r="AP2980" s="99"/>
      <c r="AQ2980" s="99"/>
      <c r="AR2980" s="99"/>
      <c r="AS2980" s="99"/>
      <c r="AT2980" s="99"/>
      <c r="AU2980" s="99"/>
      <c r="AV2980" s="99"/>
      <c r="AW2980" s="99"/>
      <c r="AX2980" s="99"/>
      <c r="AY2980" s="99"/>
      <c r="AZ2980" s="99"/>
      <c r="BA2980" s="99"/>
      <c r="BB2980" s="99"/>
      <c r="BC2980" s="99"/>
      <c r="BD2980" s="99"/>
      <c r="BE2980" s="99"/>
      <c r="BF2980" s="99"/>
    </row>
    <row r="2981" spans="28:58" x14ac:dyDescent="0.25">
      <c r="AB2981" s="99"/>
      <c r="AC2981" s="99"/>
      <c r="AD2981" s="99"/>
      <c r="AE2981" s="99"/>
      <c r="AF2981" s="99"/>
      <c r="AG2981" s="99"/>
      <c r="AH2981" s="99"/>
      <c r="AI2981" s="99"/>
      <c r="AJ2981" s="99"/>
      <c r="AK2981" s="99"/>
      <c r="AL2981" s="99"/>
      <c r="AM2981" s="99"/>
      <c r="AN2981" s="99"/>
      <c r="AO2981" s="99"/>
      <c r="AP2981" s="99"/>
      <c r="AQ2981" s="99"/>
      <c r="AR2981" s="99"/>
      <c r="AS2981" s="99"/>
      <c r="AT2981" s="99"/>
      <c r="AU2981" s="99"/>
      <c r="AV2981" s="99"/>
      <c r="AW2981" s="99"/>
      <c r="AX2981" s="99"/>
      <c r="AY2981" s="99"/>
      <c r="AZ2981" s="99"/>
      <c r="BA2981" s="99"/>
      <c r="BB2981" s="99"/>
      <c r="BC2981" s="99"/>
      <c r="BD2981" s="99"/>
      <c r="BE2981" s="99"/>
      <c r="BF2981" s="99"/>
    </row>
    <row r="2982" spans="28:58" x14ac:dyDescent="0.25">
      <c r="AB2982" s="99"/>
      <c r="AC2982" s="99"/>
      <c r="AD2982" s="99"/>
      <c r="AE2982" s="99"/>
      <c r="AF2982" s="99"/>
      <c r="AG2982" s="99"/>
      <c r="AH2982" s="99"/>
      <c r="AI2982" s="99"/>
      <c r="AJ2982" s="99"/>
      <c r="AK2982" s="99"/>
      <c r="AL2982" s="99"/>
      <c r="AM2982" s="99"/>
      <c r="AN2982" s="99"/>
      <c r="AO2982" s="99"/>
      <c r="AP2982" s="99"/>
      <c r="AQ2982" s="99"/>
      <c r="AR2982" s="99"/>
      <c r="AS2982" s="99"/>
      <c r="AT2982" s="99"/>
      <c r="AU2982" s="99"/>
      <c r="AV2982" s="99"/>
      <c r="AW2982" s="99"/>
      <c r="AX2982" s="99"/>
      <c r="AY2982" s="99"/>
      <c r="AZ2982" s="99"/>
      <c r="BA2982" s="99"/>
      <c r="BB2982" s="99"/>
      <c r="BC2982" s="99"/>
      <c r="BD2982" s="99"/>
      <c r="BE2982" s="99"/>
      <c r="BF2982" s="99"/>
    </row>
    <row r="2983" spans="28:58" x14ac:dyDescent="0.25">
      <c r="AB2983" s="99"/>
      <c r="AC2983" s="99"/>
      <c r="AD2983" s="99"/>
      <c r="AE2983" s="99"/>
      <c r="AF2983" s="99"/>
      <c r="AG2983" s="99"/>
      <c r="AH2983" s="99"/>
      <c r="AI2983" s="99"/>
      <c r="AJ2983" s="99"/>
      <c r="AK2983" s="99"/>
      <c r="AL2983" s="99"/>
      <c r="AM2983" s="99"/>
      <c r="AN2983" s="99"/>
      <c r="AO2983" s="99"/>
      <c r="AP2983" s="99"/>
      <c r="AQ2983" s="99"/>
      <c r="AR2983" s="99"/>
      <c r="AS2983" s="99"/>
      <c r="AT2983" s="99"/>
      <c r="AU2983" s="99"/>
      <c r="AV2983" s="99"/>
      <c r="AW2983" s="99"/>
      <c r="AX2983" s="99"/>
      <c r="AY2983" s="99"/>
      <c r="AZ2983" s="99"/>
      <c r="BA2983" s="99"/>
      <c r="BB2983" s="99"/>
      <c r="BC2983" s="99"/>
      <c r="BD2983" s="99"/>
      <c r="BE2983" s="99"/>
      <c r="BF2983" s="99"/>
    </row>
    <row r="2984" spans="28:58" x14ac:dyDescent="0.25">
      <c r="AB2984" s="99"/>
      <c r="AC2984" s="99"/>
      <c r="AD2984" s="99"/>
      <c r="AE2984" s="99"/>
      <c r="AF2984" s="99"/>
      <c r="AG2984" s="99"/>
      <c r="AH2984" s="99"/>
      <c r="AI2984" s="99"/>
      <c r="AJ2984" s="99"/>
      <c r="AK2984" s="99"/>
      <c r="AL2984" s="99"/>
      <c r="AM2984" s="99"/>
      <c r="AN2984" s="99"/>
      <c r="AO2984" s="99"/>
      <c r="AP2984" s="99"/>
      <c r="AQ2984" s="99"/>
      <c r="AR2984" s="99"/>
      <c r="AS2984" s="99"/>
      <c r="AT2984" s="99"/>
      <c r="AU2984" s="99"/>
      <c r="AV2984" s="99"/>
      <c r="AW2984" s="99"/>
      <c r="AX2984" s="99"/>
      <c r="AY2984" s="99"/>
      <c r="AZ2984" s="99"/>
      <c r="BA2984" s="99"/>
      <c r="BB2984" s="99"/>
      <c r="BC2984" s="99"/>
      <c r="BD2984" s="99"/>
      <c r="BE2984" s="99"/>
      <c r="BF2984" s="99"/>
    </row>
    <row r="2985" spans="28:58" x14ac:dyDescent="0.25">
      <c r="AB2985" s="99"/>
      <c r="AC2985" s="99"/>
      <c r="AD2985" s="99"/>
      <c r="AE2985" s="99"/>
      <c r="AF2985" s="99"/>
      <c r="AG2985" s="99"/>
      <c r="AH2985" s="99"/>
      <c r="AI2985" s="99"/>
      <c r="AJ2985" s="99"/>
      <c r="AK2985" s="99"/>
      <c r="AL2985" s="99"/>
      <c r="AM2985" s="99"/>
      <c r="AN2985" s="99"/>
      <c r="AO2985" s="99"/>
      <c r="AP2985" s="99"/>
      <c r="AQ2985" s="99"/>
      <c r="AR2985" s="99"/>
      <c r="AS2985" s="99"/>
      <c r="AT2985" s="99"/>
      <c r="AU2985" s="99"/>
      <c r="AV2985" s="99"/>
      <c r="AW2985" s="99"/>
      <c r="AX2985" s="99"/>
      <c r="AY2985" s="99"/>
      <c r="AZ2985" s="99"/>
      <c r="BA2985" s="99"/>
      <c r="BB2985" s="99"/>
      <c r="BC2985" s="99"/>
      <c r="BD2985" s="99"/>
      <c r="BE2985" s="99"/>
      <c r="BF2985" s="99"/>
    </row>
    <row r="2986" spans="28:58" x14ac:dyDescent="0.25">
      <c r="AB2986" s="99"/>
      <c r="AC2986" s="99"/>
      <c r="AD2986" s="99"/>
      <c r="AE2986" s="99"/>
      <c r="AF2986" s="99"/>
      <c r="AG2986" s="99"/>
      <c r="AH2986" s="99"/>
      <c r="AI2986" s="99"/>
      <c r="AJ2986" s="99"/>
      <c r="AK2986" s="99"/>
      <c r="AL2986" s="99"/>
      <c r="AM2986" s="99"/>
      <c r="AN2986" s="99"/>
      <c r="AO2986" s="99"/>
      <c r="AP2986" s="99"/>
      <c r="AQ2986" s="99"/>
      <c r="AR2986" s="99"/>
      <c r="AS2986" s="99"/>
      <c r="AT2986" s="99"/>
      <c r="AU2986" s="99"/>
      <c r="AV2986" s="99"/>
      <c r="AW2986" s="99"/>
      <c r="AX2986" s="99"/>
      <c r="AY2986" s="99"/>
      <c r="AZ2986" s="99"/>
      <c r="BA2986" s="99"/>
      <c r="BB2986" s="99"/>
      <c r="BC2986" s="99"/>
      <c r="BD2986" s="99"/>
      <c r="BE2986" s="99"/>
      <c r="BF2986" s="99"/>
    </row>
    <row r="2987" spans="28:58" x14ac:dyDescent="0.25">
      <c r="AB2987" s="99"/>
      <c r="AC2987" s="99"/>
      <c r="AD2987" s="99"/>
      <c r="AE2987" s="99"/>
      <c r="AF2987" s="99"/>
      <c r="AG2987" s="99"/>
      <c r="AH2987" s="99"/>
      <c r="AI2987" s="99"/>
      <c r="AJ2987" s="99"/>
      <c r="AK2987" s="99"/>
      <c r="AL2987" s="99"/>
      <c r="AM2987" s="99"/>
      <c r="AN2987" s="99"/>
      <c r="AO2987" s="99"/>
      <c r="AP2987" s="99"/>
      <c r="AQ2987" s="99"/>
      <c r="AR2987" s="99"/>
      <c r="AS2987" s="99"/>
      <c r="AT2987" s="99"/>
      <c r="AU2987" s="99"/>
      <c r="AV2987" s="99"/>
      <c r="AW2987" s="99"/>
      <c r="AX2987" s="99"/>
      <c r="AY2987" s="99"/>
      <c r="AZ2987" s="99"/>
      <c r="BA2987" s="99"/>
      <c r="BB2987" s="99"/>
      <c r="BC2987" s="99"/>
      <c r="BD2987" s="99"/>
      <c r="BE2987" s="99"/>
      <c r="BF2987" s="99"/>
    </row>
    <row r="2988" spans="28:58" x14ac:dyDescent="0.25">
      <c r="AB2988" s="99"/>
      <c r="AC2988" s="99"/>
      <c r="AD2988" s="99"/>
      <c r="AE2988" s="99"/>
      <c r="AF2988" s="99"/>
      <c r="AG2988" s="99"/>
      <c r="AH2988" s="99"/>
      <c r="AI2988" s="99"/>
      <c r="AJ2988" s="99"/>
      <c r="AK2988" s="99"/>
      <c r="AL2988" s="99"/>
      <c r="AM2988" s="99"/>
      <c r="AN2988" s="99"/>
      <c r="AO2988" s="99"/>
      <c r="AP2988" s="99"/>
      <c r="AQ2988" s="99"/>
      <c r="AR2988" s="99"/>
      <c r="AS2988" s="99"/>
      <c r="AT2988" s="99"/>
      <c r="AU2988" s="99"/>
      <c r="AV2988" s="99"/>
      <c r="AW2988" s="99"/>
      <c r="AX2988" s="99"/>
      <c r="AY2988" s="99"/>
      <c r="AZ2988" s="99"/>
      <c r="BA2988" s="99"/>
      <c r="BB2988" s="99"/>
      <c r="BC2988" s="99"/>
      <c r="BD2988" s="99"/>
      <c r="BE2988" s="99"/>
      <c r="BF2988" s="99"/>
    </row>
    <row r="2989" spans="28:58" x14ac:dyDescent="0.25">
      <c r="AB2989" s="99"/>
      <c r="AC2989" s="99"/>
      <c r="AD2989" s="99"/>
      <c r="AE2989" s="99"/>
      <c r="AF2989" s="99"/>
      <c r="AG2989" s="99"/>
      <c r="AH2989" s="99"/>
      <c r="AI2989" s="99"/>
      <c r="AJ2989" s="99"/>
      <c r="AK2989" s="99"/>
      <c r="AL2989" s="99"/>
      <c r="AM2989" s="99"/>
      <c r="AN2989" s="99"/>
      <c r="AO2989" s="99"/>
      <c r="AP2989" s="99"/>
      <c r="AQ2989" s="99"/>
      <c r="AR2989" s="99"/>
      <c r="AS2989" s="99"/>
      <c r="AT2989" s="99"/>
      <c r="AU2989" s="99"/>
      <c r="AV2989" s="99"/>
      <c r="AW2989" s="99"/>
      <c r="AX2989" s="99"/>
      <c r="AY2989" s="99"/>
      <c r="AZ2989" s="99"/>
      <c r="BA2989" s="99"/>
      <c r="BB2989" s="99"/>
      <c r="BC2989" s="99"/>
      <c r="BD2989" s="99"/>
      <c r="BE2989" s="99"/>
      <c r="BF2989" s="99"/>
    </row>
    <row r="2990" spans="28:58" x14ac:dyDescent="0.25">
      <c r="AB2990" s="99"/>
      <c r="AC2990" s="99"/>
      <c r="AD2990" s="99"/>
      <c r="AE2990" s="99"/>
      <c r="AF2990" s="99"/>
      <c r="AG2990" s="99"/>
      <c r="AH2990" s="99"/>
      <c r="AI2990" s="99"/>
      <c r="AJ2990" s="99"/>
      <c r="AK2990" s="99"/>
      <c r="AL2990" s="99"/>
      <c r="AM2990" s="99"/>
      <c r="AN2990" s="99"/>
      <c r="AO2990" s="99"/>
      <c r="AP2990" s="99"/>
      <c r="AQ2990" s="99"/>
      <c r="AR2990" s="99"/>
      <c r="AS2990" s="99"/>
      <c r="AT2990" s="99"/>
      <c r="AU2990" s="99"/>
      <c r="AV2990" s="99"/>
      <c r="AW2990" s="99"/>
      <c r="AX2990" s="99"/>
      <c r="AY2990" s="99"/>
      <c r="AZ2990" s="99"/>
      <c r="BA2990" s="99"/>
      <c r="BB2990" s="99"/>
      <c r="BC2990" s="99"/>
      <c r="BD2990" s="99"/>
      <c r="BE2990" s="99"/>
      <c r="BF2990" s="99"/>
    </row>
    <row r="2991" spans="28:58" x14ac:dyDescent="0.25">
      <c r="AB2991" s="99"/>
      <c r="AC2991" s="99"/>
      <c r="AD2991" s="99"/>
      <c r="AE2991" s="99"/>
      <c r="AF2991" s="99"/>
      <c r="AG2991" s="99"/>
      <c r="AH2991" s="99"/>
      <c r="AI2991" s="99"/>
      <c r="AJ2991" s="99"/>
      <c r="AK2991" s="99"/>
      <c r="AL2991" s="99"/>
      <c r="AM2991" s="99"/>
      <c r="AN2991" s="99"/>
      <c r="AO2991" s="99"/>
      <c r="AP2991" s="99"/>
      <c r="AQ2991" s="99"/>
      <c r="AR2991" s="99"/>
      <c r="AS2991" s="99"/>
      <c r="AT2991" s="99"/>
      <c r="AU2991" s="99"/>
      <c r="AV2991" s="99"/>
      <c r="AW2991" s="99"/>
      <c r="AX2991" s="99"/>
      <c r="AY2991" s="99"/>
      <c r="AZ2991" s="99"/>
      <c r="BA2991" s="99"/>
      <c r="BB2991" s="99"/>
      <c r="BC2991" s="99"/>
      <c r="BD2991" s="99"/>
      <c r="BE2991" s="99"/>
      <c r="BF2991" s="99"/>
    </row>
    <row r="2992" spans="28:58" x14ac:dyDescent="0.25">
      <c r="AB2992" s="99"/>
      <c r="AC2992" s="99"/>
      <c r="AD2992" s="99"/>
      <c r="AE2992" s="99"/>
      <c r="AF2992" s="99"/>
      <c r="AG2992" s="99"/>
      <c r="AH2992" s="99"/>
      <c r="AI2992" s="99"/>
      <c r="AJ2992" s="99"/>
      <c r="AK2992" s="99"/>
      <c r="AL2992" s="99"/>
      <c r="AM2992" s="99"/>
      <c r="AN2992" s="99"/>
      <c r="AO2992" s="99"/>
      <c r="AP2992" s="99"/>
      <c r="AQ2992" s="99"/>
      <c r="AR2992" s="99"/>
      <c r="AS2992" s="99"/>
      <c r="AT2992" s="99"/>
      <c r="AU2992" s="99"/>
      <c r="AV2992" s="99"/>
      <c r="AW2992" s="99"/>
      <c r="AX2992" s="99"/>
      <c r="AY2992" s="99"/>
      <c r="AZ2992" s="99"/>
      <c r="BA2992" s="99"/>
      <c r="BB2992" s="99"/>
      <c r="BC2992" s="99"/>
      <c r="BD2992" s="99"/>
      <c r="BE2992" s="99"/>
      <c r="BF2992" s="99"/>
    </row>
    <row r="2993" spans="28:58" x14ac:dyDescent="0.25">
      <c r="AB2993" s="99"/>
      <c r="AC2993" s="99"/>
      <c r="AD2993" s="99"/>
      <c r="AE2993" s="99"/>
      <c r="AF2993" s="99"/>
      <c r="AG2993" s="99"/>
      <c r="AH2993" s="99"/>
      <c r="AI2993" s="99"/>
      <c r="AJ2993" s="99"/>
      <c r="AK2993" s="99"/>
      <c r="AL2993" s="99"/>
      <c r="AM2993" s="99"/>
      <c r="AN2993" s="99"/>
      <c r="AO2993" s="99"/>
      <c r="AP2993" s="99"/>
      <c r="AQ2993" s="99"/>
      <c r="AR2993" s="99"/>
      <c r="AS2993" s="99"/>
      <c r="AT2993" s="99"/>
      <c r="AU2993" s="99"/>
      <c r="AV2993" s="99"/>
      <c r="AW2993" s="99"/>
      <c r="AX2993" s="99"/>
      <c r="AY2993" s="99"/>
      <c r="AZ2993" s="99"/>
      <c r="BA2993" s="99"/>
      <c r="BB2993" s="99"/>
      <c r="BC2993" s="99"/>
      <c r="BD2993" s="99"/>
      <c r="BE2993" s="99"/>
      <c r="BF2993" s="99"/>
    </row>
    <row r="2994" spans="28:58" x14ac:dyDescent="0.25">
      <c r="AB2994" s="99"/>
      <c r="AC2994" s="99"/>
      <c r="AD2994" s="99"/>
      <c r="AE2994" s="99"/>
      <c r="AF2994" s="99"/>
      <c r="AG2994" s="99"/>
      <c r="AH2994" s="99"/>
      <c r="AI2994" s="99"/>
      <c r="AJ2994" s="99"/>
      <c r="AK2994" s="99"/>
      <c r="AL2994" s="99"/>
      <c r="AM2994" s="99"/>
      <c r="AN2994" s="99"/>
      <c r="AO2994" s="99"/>
      <c r="AP2994" s="99"/>
      <c r="AQ2994" s="99"/>
      <c r="AR2994" s="99"/>
      <c r="AS2994" s="99"/>
      <c r="AT2994" s="99"/>
      <c r="AU2994" s="99"/>
      <c r="AV2994" s="99"/>
      <c r="AW2994" s="99"/>
      <c r="AX2994" s="99"/>
      <c r="AY2994" s="99"/>
      <c r="AZ2994" s="99"/>
      <c r="BA2994" s="99"/>
      <c r="BB2994" s="99"/>
      <c r="BC2994" s="99"/>
      <c r="BD2994" s="99"/>
      <c r="BE2994" s="99"/>
      <c r="BF2994" s="99"/>
    </row>
    <row r="2995" spans="28:58" x14ac:dyDescent="0.25">
      <c r="AB2995" s="99"/>
      <c r="AC2995" s="99"/>
      <c r="AD2995" s="99"/>
      <c r="AE2995" s="99"/>
      <c r="AF2995" s="99"/>
      <c r="AG2995" s="99"/>
      <c r="AH2995" s="99"/>
      <c r="AI2995" s="99"/>
      <c r="AJ2995" s="99"/>
      <c r="AK2995" s="99"/>
      <c r="AL2995" s="99"/>
      <c r="AM2995" s="99"/>
      <c r="AN2995" s="99"/>
      <c r="AO2995" s="99"/>
      <c r="AP2995" s="99"/>
      <c r="AQ2995" s="99"/>
      <c r="AR2995" s="99"/>
      <c r="AS2995" s="99"/>
      <c r="AT2995" s="99"/>
      <c r="AU2995" s="99"/>
      <c r="AV2995" s="99"/>
      <c r="AW2995" s="99"/>
      <c r="AX2995" s="99"/>
      <c r="AY2995" s="99"/>
      <c r="AZ2995" s="99"/>
      <c r="BA2995" s="99"/>
      <c r="BB2995" s="99"/>
      <c r="BC2995" s="99"/>
      <c r="BD2995" s="99"/>
      <c r="BE2995" s="99"/>
      <c r="BF2995" s="99"/>
    </row>
    <row r="2996" spans="28:58" x14ac:dyDescent="0.25">
      <c r="AB2996" s="99"/>
      <c r="AC2996" s="99"/>
      <c r="AD2996" s="99"/>
      <c r="AE2996" s="99"/>
      <c r="AF2996" s="99"/>
      <c r="AG2996" s="99"/>
      <c r="AH2996" s="99"/>
      <c r="AI2996" s="99"/>
      <c r="AJ2996" s="99"/>
      <c r="AK2996" s="99"/>
      <c r="AL2996" s="99"/>
      <c r="AM2996" s="99"/>
      <c r="AN2996" s="99"/>
      <c r="AO2996" s="99"/>
      <c r="AP2996" s="99"/>
      <c r="AQ2996" s="99"/>
      <c r="AR2996" s="99"/>
      <c r="AS2996" s="99"/>
      <c r="AT2996" s="99"/>
      <c r="AU2996" s="99"/>
      <c r="AV2996" s="99"/>
      <c r="AW2996" s="99"/>
      <c r="AX2996" s="99"/>
      <c r="AY2996" s="99"/>
      <c r="AZ2996" s="99"/>
      <c r="BA2996" s="99"/>
      <c r="BB2996" s="99"/>
      <c r="BC2996" s="99"/>
      <c r="BD2996" s="99"/>
      <c r="BE2996" s="99"/>
      <c r="BF2996" s="99"/>
    </row>
    <row r="2997" spans="28:58" x14ac:dyDescent="0.25">
      <c r="AB2997" s="99"/>
      <c r="AC2997" s="99"/>
      <c r="AD2997" s="99"/>
      <c r="AE2997" s="99"/>
      <c r="AF2997" s="99"/>
      <c r="AG2997" s="99"/>
      <c r="AH2997" s="99"/>
      <c r="AI2997" s="99"/>
      <c r="AJ2997" s="99"/>
      <c r="AK2997" s="99"/>
      <c r="AL2997" s="99"/>
      <c r="AM2997" s="99"/>
      <c r="AN2997" s="99"/>
      <c r="AO2997" s="99"/>
      <c r="AP2997" s="99"/>
      <c r="AQ2997" s="99"/>
      <c r="AR2997" s="99"/>
      <c r="AS2997" s="99"/>
      <c r="AT2997" s="99"/>
      <c r="AU2997" s="99"/>
      <c r="AV2997" s="99"/>
      <c r="AW2997" s="99"/>
      <c r="AX2997" s="99"/>
      <c r="AY2997" s="99"/>
      <c r="AZ2997" s="99"/>
      <c r="BA2997" s="99"/>
      <c r="BB2997" s="99"/>
      <c r="BC2997" s="99"/>
      <c r="BD2997" s="99"/>
      <c r="BE2997" s="99"/>
      <c r="BF2997" s="99"/>
    </row>
    <row r="2998" spans="28:58" x14ac:dyDescent="0.25">
      <c r="AB2998" s="99"/>
      <c r="AC2998" s="99"/>
      <c r="AD2998" s="99"/>
      <c r="AE2998" s="99"/>
      <c r="AF2998" s="99"/>
      <c r="AG2998" s="99"/>
      <c r="AH2998" s="99"/>
      <c r="AI2998" s="99"/>
      <c r="AJ2998" s="99"/>
      <c r="AK2998" s="99"/>
      <c r="AL2998" s="99"/>
      <c r="AM2998" s="99"/>
      <c r="AN2998" s="99"/>
      <c r="AO2998" s="99"/>
      <c r="AP2998" s="99"/>
      <c r="AQ2998" s="99"/>
      <c r="AR2998" s="99"/>
      <c r="AS2998" s="99"/>
      <c r="AT2998" s="99"/>
      <c r="AU2998" s="99"/>
      <c r="AV2998" s="99"/>
      <c r="AW2998" s="99"/>
      <c r="AX2998" s="99"/>
      <c r="AY2998" s="99"/>
      <c r="AZ2998" s="99"/>
      <c r="BA2998" s="99"/>
      <c r="BB2998" s="99"/>
      <c r="BC2998" s="99"/>
      <c r="BD2998" s="99"/>
      <c r="BE2998" s="99"/>
      <c r="BF2998" s="99"/>
    </row>
    <row r="2999" spans="28:58" x14ac:dyDescent="0.25">
      <c r="AB2999" s="99"/>
      <c r="AC2999" s="99"/>
      <c r="AD2999" s="99"/>
      <c r="AE2999" s="99"/>
      <c r="AF2999" s="99"/>
      <c r="AG2999" s="99"/>
      <c r="AH2999" s="99"/>
      <c r="AI2999" s="99"/>
      <c r="AJ2999" s="99"/>
      <c r="AK2999" s="99"/>
      <c r="AL2999" s="99"/>
      <c r="AM2999" s="99"/>
      <c r="AN2999" s="99"/>
      <c r="AO2999" s="99"/>
      <c r="AP2999" s="99"/>
      <c r="AQ2999" s="99"/>
      <c r="AR2999" s="99"/>
      <c r="AS2999" s="99"/>
      <c r="AT2999" s="99"/>
      <c r="AU2999" s="99"/>
      <c r="AV2999" s="99"/>
      <c r="AW2999" s="99"/>
      <c r="AX2999" s="99"/>
      <c r="AY2999" s="99"/>
      <c r="AZ2999" s="99"/>
      <c r="BA2999" s="99"/>
      <c r="BB2999" s="99"/>
      <c r="BC2999" s="99"/>
      <c r="BD2999" s="99"/>
      <c r="BE2999" s="99"/>
      <c r="BF2999" s="99"/>
    </row>
    <row r="3000" spans="28:58" x14ac:dyDescent="0.25">
      <c r="AB3000" s="99"/>
      <c r="AC3000" s="99"/>
      <c r="AD3000" s="99"/>
      <c r="AE3000" s="99"/>
      <c r="AF3000" s="99"/>
      <c r="AG3000" s="99"/>
      <c r="AH3000" s="99"/>
      <c r="AI3000" s="99"/>
      <c r="AJ3000" s="99"/>
      <c r="AK3000" s="99"/>
      <c r="AL3000" s="99"/>
      <c r="AM3000" s="99"/>
      <c r="AN3000" s="99"/>
      <c r="AO3000" s="99"/>
      <c r="AP3000" s="99"/>
      <c r="AQ3000" s="99"/>
      <c r="AR3000" s="99"/>
      <c r="AS3000" s="99"/>
      <c r="AT3000" s="99"/>
      <c r="AU3000" s="99"/>
      <c r="AV3000" s="99"/>
      <c r="AW3000" s="99"/>
      <c r="AX3000" s="99"/>
      <c r="AY3000" s="99"/>
      <c r="AZ3000" s="99"/>
      <c r="BA3000" s="99"/>
      <c r="BB3000" s="99"/>
      <c r="BC3000" s="99"/>
      <c r="BD3000" s="99"/>
      <c r="BE3000" s="99"/>
      <c r="BF3000" s="99"/>
    </row>
    <row r="3001" spans="28:58" x14ac:dyDescent="0.25">
      <c r="AB3001" s="99"/>
      <c r="AC3001" s="99"/>
      <c r="AD3001" s="99"/>
      <c r="AE3001" s="99"/>
      <c r="AF3001" s="99"/>
      <c r="AG3001" s="99"/>
      <c r="AH3001" s="99"/>
      <c r="AI3001" s="99"/>
      <c r="AJ3001" s="99"/>
      <c r="AK3001" s="99"/>
      <c r="AL3001" s="99"/>
      <c r="AM3001" s="99"/>
      <c r="AN3001" s="99"/>
      <c r="AO3001" s="99"/>
      <c r="AP3001" s="99"/>
      <c r="AQ3001" s="99"/>
      <c r="AR3001" s="99"/>
      <c r="AS3001" s="99"/>
      <c r="AT3001" s="99"/>
      <c r="AU3001" s="99"/>
      <c r="AV3001" s="99"/>
      <c r="AW3001" s="99"/>
      <c r="AX3001" s="99"/>
      <c r="AY3001" s="99"/>
      <c r="AZ3001" s="99"/>
      <c r="BA3001" s="99"/>
      <c r="BB3001" s="99"/>
      <c r="BC3001" s="99"/>
      <c r="BD3001" s="99"/>
      <c r="BE3001" s="99"/>
      <c r="BF3001" s="99"/>
    </row>
    <row r="3002" spans="28:58" x14ac:dyDescent="0.25">
      <c r="AB3002" s="99"/>
      <c r="AC3002" s="99"/>
      <c r="AD3002" s="99"/>
      <c r="AE3002" s="99"/>
      <c r="AF3002" s="99"/>
      <c r="AG3002" s="99"/>
      <c r="AH3002" s="99"/>
      <c r="AI3002" s="99"/>
      <c r="AJ3002" s="99"/>
      <c r="AK3002" s="99"/>
      <c r="AL3002" s="99"/>
      <c r="AM3002" s="99"/>
      <c r="AN3002" s="99"/>
      <c r="AO3002" s="99"/>
      <c r="AP3002" s="99"/>
      <c r="AQ3002" s="99"/>
      <c r="AR3002" s="99"/>
      <c r="AS3002" s="99"/>
      <c r="AT3002" s="99"/>
      <c r="AU3002" s="99"/>
      <c r="AV3002" s="99"/>
      <c r="AW3002" s="99"/>
      <c r="AX3002" s="99"/>
      <c r="AY3002" s="99"/>
      <c r="AZ3002" s="99"/>
      <c r="BA3002" s="99"/>
      <c r="BB3002" s="99"/>
      <c r="BC3002" s="99"/>
      <c r="BD3002" s="99"/>
      <c r="BE3002" s="99"/>
      <c r="BF3002" s="99"/>
    </row>
    <row r="3003" spans="28:58" x14ac:dyDescent="0.25">
      <c r="AB3003" s="99"/>
      <c r="AC3003" s="99"/>
      <c r="AD3003" s="99"/>
      <c r="AE3003" s="99"/>
      <c r="AF3003" s="99"/>
      <c r="AG3003" s="99"/>
      <c r="AH3003" s="99"/>
      <c r="AI3003" s="99"/>
      <c r="AJ3003" s="99"/>
      <c r="AK3003" s="99"/>
      <c r="AL3003" s="99"/>
      <c r="AM3003" s="99"/>
      <c r="AN3003" s="99"/>
      <c r="AO3003" s="99"/>
      <c r="AP3003" s="99"/>
      <c r="AQ3003" s="99"/>
      <c r="AR3003" s="99"/>
      <c r="AS3003" s="99"/>
      <c r="AT3003" s="99"/>
      <c r="AU3003" s="99"/>
      <c r="AV3003" s="99"/>
      <c r="AW3003" s="99"/>
      <c r="AX3003" s="99"/>
      <c r="AY3003" s="99"/>
      <c r="AZ3003" s="99"/>
      <c r="BA3003" s="99"/>
      <c r="BB3003" s="99"/>
      <c r="BC3003" s="99"/>
      <c r="BD3003" s="99"/>
      <c r="BE3003" s="99"/>
      <c r="BF3003" s="99"/>
    </row>
    <row r="3004" spans="28:58" x14ac:dyDescent="0.25">
      <c r="AB3004" s="99"/>
      <c r="AC3004" s="99"/>
      <c r="AD3004" s="99"/>
      <c r="AE3004" s="99"/>
      <c r="AF3004" s="99"/>
      <c r="AG3004" s="99"/>
      <c r="AH3004" s="99"/>
      <c r="AI3004" s="99"/>
      <c r="AJ3004" s="99"/>
      <c r="AK3004" s="99"/>
      <c r="AL3004" s="99"/>
      <c r="AM3004" s="99"/>
      <c r="AN3004" s="99"/>
      <c r="AO3004" s="99"/>
      <c r="AP3004" s="99"/>
      <c r="AQ3004" s="99"/>
      <c r="AR3004" s="99"/>
      <c r="AS3004" s="99"/>
      <c r="AT3004" s="99"/>
      <c r="AU3004" s="99"/>
      <c r="AV3004" s="99"/>
      <c r="AW3004" s="99"/>
      <c r="AX3004" s="99"/>
      <c r="AY3004" s="99"/>
      <c r="AZ3004" s="99"/>
      <c r="BA3004" s="99"/>
      <c r="BB3004" s="99"/>
      <c r="BC3004" s="99"/>
      <c r="BD3004" s="99"/>
      <c r="BE3004" s="99"/>
      <c r="BF3004" s="99"/>
    </row>
    <row r="3005" spans="28:58" x14ac:dyDescent="0.25">
      <c r="AB3005" s="99"/>
      <c r="AC3005" s="99"/>
      <c r="AD3005" s="99"/>
      <c r="AE3005" s="99"/>
      <c r="AF3005" s="99"/>
      <c r="AG3005" s="99"/>
      <c r="AH3005" s="99"/>
      <c r="AI3005" s="99"/>
      <c r="AJ3005" s="99"/>
      <c r="AK3005" s="99"/>
      <c r="AL3005" s="99"/>
      <c r="AM3005" s="99"/>
      <c r="AN3005" s="99"/>
      <c r="AO3005" s="99"/>
      <c r="AP3005" s="99"/>
      <c r="AQ3005" s="99"/>
      <c r="AR3005" s="99"/>
      <c r="AS3005" s="99"/>
      <c r="AT3005" s="99"/>
      <c r="AU3005" s="99"/>
      <c r="AV3005" s="99"/>
      <c r="AW3005" s="99"/>
      <c r="AX3005" s="99"/>
      <c r="AY3005" s="99"/>
      <c r="AZ3005" s="99"/>
      <c r="BA3005" s="99"/>
      <c r="BB3005" s="99"/>
      <c r="BC3005" s="99"/>
      <c r="BD3005" s="99"/>
      <c r="BE3005" s="99"/>
      <c r="BF3005" s="99"/>
    </row>
    <row r="3006" spans="28:58" x14ac:dyDescent="0.25">
      <c r="AB3006" s="99"/>
      <c r="AC3006" s="99"/>
      <c r="AD3006" s="99"/>
      <c r="AE3006" s="99"/>
      <c r="AF3006" s="99"/>
      <c r="AG3006" s="99"/>
      <c r="AH3006" s="99"/>
      <c r="AI3006" s="99"/>
      <c r="AJ3006" s="99"/>
      <c r="AK3006" s="99"/>
      <c r="AL3006" s="99"/>
      <c r="AM3006" s="99"/>
      <c r="AN3006" s="99"/>
      <c r="AO3006" s="99"/>
      <c r="AP3006" s="99"/>
      <c r="AQ3006" s="99"/>
      <c r="AR3006" s="99"/>
      <c r="AS3006" s="99"/>
      <c r="AT3006" s="99"/>
      <c r="AU3006" s="99"/>
      <c r="AV3006" s="99"/>
      <c r="AW3006" s="99"/>
      <c r="AX3006" s="99"/>
      <c r="AY3006" s="99"/>
      <c r="AZ3006" s="99"/>
      <c r="BA3006" s="99"/>
      <c r="BB3006" s="99"/>
      <c r="BC3006" s="99"/>
      <c r="BD3006" s="99"/>
      <c r="BE3006" s="99"/>
      <c r="BF3006" s="99"/>
    </row>
    <row r="3007" spans="28:58" x14ac:dyDescent="0.25">
      <c r="AB3007" s="99"/>
      <c r="AC3007" s="99"/>
      <c r="AD3007" s="99"/>
      <c r="AE3007" s="99"/>
      <c r="AF3007" s="99"/>
      <c r="AG3007" s="99"/>
      <c r="AH3007" s="99"/>
      <c r="AI3007" s="99"/>
      <c r="AJ3007" s="99"/>
      <c r="AK3007" s="99"/>
      <c r="AL3007" s="99"/>
      <c r="AM3007" s="99"/>
      <c r="AN3007" s="99"/>
      <c r="AO3007" s="99"/>
      <c r="AP3007" s="99"/>
      <c r="AQ3007" s="99"/>
      <c r="AR3007" s="99"/>
      <c r="AS3007" s="99"/>
      <c r="AT3007" s="99"/>
      <c r="AU3007" s="99"/>
      <c r="AV3007" s="99"/>
      <c r="AW3007" s="99"/>
      <c r="AX3007" s="99"/>
      <c r="AY3007" s="99"/>
      <c r="AZ3007" s="99"/>
      <c r="BA3007" s="99"/>
      <c r="BB3007" s="99"/>
      <c r="BC3007" s="99"/>
      <c r="BD3007" s="99"/>
      <c r="BE3007" s="99"/>
      <c r="BF3007" s="99"/>
    </row>
    <row r="3008" spans="28:58" x14ac:dyDescent="0.25">
      <c r="AB3008" s="99"/>
      <c r="AC3008" s="99"/>
      <c r="AD3008" s="99"/>
      <c r="AE3008" s="99"/>
      <c r="AF3008" s="99"/>
      <c r="AG3008" s="99"/>
      <c r="AH3008" s="99"/>
      <c r="AI3008" s="99"/>
      <c r="AJ3008" s="99"/>
      <c r="AK3008" s="99"/>
      <c r="AL3008" s="99"/>
      <c r="AM3008" s="99"/>
      <c r="AN3008" s="99"/>
      <c r="AO3008" s="99"/>
      <c r="AP3008" s="99"/>
      <c r="AQ3008" s="99"/>
      <c r="AR3008" s="99"/>
      <c r="AS3008" s="99"/>
      <c r="AT3008" s="99"/>
      <c r="AU3008" s="99"/>
      <c r="AV3008" s="99"/>
      <c r="AW3008" s="99"/>
      <c r="AX3008" s="99"/>
      <c r="AY3008" s="99"/>
      <c r="AZ3008" s="99"/>
      <c r="BA3008" s="99"/>
      <c r="BB3008" s="99"/>
      <c r="BC3008" s="99"/>
      <c r="BD3008" s="99"/>
      <c r="BE3008" s="99"/>
      <c r="BF3008" s="99"/>
    </row>
    <row r="3009" spans="28:58" x14ac:dyDescent="0.25">
      <c r="AB3009" s="99"/>
      <c r="AC3009" s="99"/>
      <c r="AD3009" s="99"/>
      <c r="AE3009" s="99"/>
      <c r="AF3009" s="99"/>
      <c r="AG3009" s="99"/>
      <c r="AH3009" s="99"/>
      <c r="AI3009" s="99"/>
      <c r="AJ3009" s="99"/>
      <c r="AK3009" s="99"/>
      <c r="AL3009" s="99"/>
      <c r="AM3009" s="99"/>
      <c r="AN3009" s="99"/>
      <c r="AO3009" s="99"/>
      <c r="AP3009" s="99"/>
      <c r="AQ3009" s="99"/>
      <c r="AR3009" s="99"/>
      <c r="AS3009" s="99"/>
      <c r="AT3009" s="99"/>
      <c r="AU3009" s="99"/>
      <c r="AV3009" s="99"/>
      <c r="AW3009" s="99"/>
      <c r="AX3009" s="99"/>
      <c r="AY3009" s="99"/>
      <c r="AZ3009" s="99"/>
      <c r="BA3009" s="99"/>
      <c r="BB3009" s="99"/>
      <c r="BC3009" s="99"/>
      <c r="BD3009" s="99"/>
      <c r="BE3009" s="99"/>
      <c r="BF3009" s="99"/>
    </row>
    <row r="3010" spans="28:58" x14ac:dyDescent="0.25">
      <c r="AB3010" s="99"/>
      <c r="AC3010" s="99"/>
      <c r="AD3010" s="99"/>
      <c r="AE3010" s="99"/>
      <c r="AF3010" s="99"/>
      <c r="AG3010" s="99"/>
      <c r="AH3010" s="99"/>
      <c r="AI3010" s="99"/>
      <c r="AJ3010" s="99"/>
      <c r="AK3010" s="99"/>
      <c r="AL3010" s="99"/>
      <c r="AM3010" s="99"/>
      <c r="AN3010" s="99"/>
      <c r="AO3010" s="99"/>
      <c r="AP3010" s="99"/>
      <c r="AQ3010" s="99"/>
      <c r="AR3010" s="99"/>
      <c r="AS3010" s="99"/>
      <c r="AT3010" s="99"/>
      <c r="AU3010" s="99"/>
      <c r="AV3010" s="99"/>
      <c r="AW3010" s="99"/>
      <c r="AX3010" s="99"/>
      <c r="AY3010" s="99"/>
      <c r="AZ3010" s="99"/>
      <c r="BA3010" s="99"/>
      <c r="BB3010" s="99"/>
      <c r="BC3010" s="99"/>
      <c r="BD3010" s="99"/>
      <c r="BE3010" s="99"/>
      <c r="BF3010" s="99"/>
    </row>
    <row r="3011" spans="28:58" x14ac:dyDescent="0.25">
      <c r="AB3011" s="99"/>
      <c r="AC3011" s="99"/>
      <c r="AD3011" s="99"/>
      <c r="AE3011" s="99"/>
      <c r="AF3011" s="99"/>
      <c r="AG3011" s="99"/>
      <c r="AH3011" s="99"/>
      <c r="AI3011" s="99"/>
      <c r="AJ3011" s="99"/>
      <c r="AK3011" s="99"/>
      <c r="AL3011" s="99"/>
      <c r="AM3011" s="99"/>
      <c r="AN3011" s="99"/>
      <c r="AO3011" s="99"/>
      <c r="AP3011" s="99"/>
      <c r="AQ3011" s="99"/>
      <c r="AR3011" s="99"/>
      <c r="AS3011" s="99"/>
      <c r="AT3011" s="99"/>
      <c r="AU3011" s="99"/>
      <c r="AV3011" s="99"/>
      <c r="AW3011" s="99"/>
      <c r="AX3011" s="99"/>
      <c r="AY3011" s="99"/>
      <c r="AZ3011" s="99"/>
      <c r="BA3011" s="99"/>
      <c r="BB3011" s="99"/>
      <c r="BC3011" s="99"/>
      <c r="BD3011" s="99"/>
      <c r="BE3011" s="99"/>
      <c r="BF3011" s="99"/>
    </row>
    <row r="3012" spans="28:58" x14ac:dyDescent="0.25">
      <c r="AB3012" s="99"/>
      <c r="AC3012" s="99"/>
      <c r="AD3012" s="99"/>
      <c r="AE3012" s="99"/>
      <c r="AF3012" s="99"/>
      <c r="AG3012" s="99"/>
      <c r="AH3012" s="99"/>
      <c r="AI3012" s="99"/>
      <c r="AJ3012" s="99"/>
      <c r="AK3012" s="99"/>
      <c r="AL3012" s="99"/>
      <c r="AM3012" s="99"/>
      <c r="AN3012" s="99"/>
      <c r="AO3012" s="99"/>
      <c r="AP3012" s="99"/>
      <c r="AQ3012" s="99"/>
      <c r="AR3012" s="99"/>
      <c r="AS3012" s="99"/>
      <c r="AT3012" s="99"/>
      <c r="AU3012" s="99"/>
      <c r="AV3012" s="99"/>
      <c r="AW3012" s="99"/>
      <c r="AX3012" s="99"/>
      <c r="AY3012" s="99"/>
      <c r="AZ3012" s="99"/>
      <c r="BA3012" s="99"/>
      <c r="BB3012" s="99"/>
      <c r="BC3012" s="99"/>
      <c r="BD3012" s="99"/>
      <c r="BE3012" s="99"/>
      <c r="BF3012" s="99"/>
    </row>
    <row r="3013" spans="28:58" x14ac:dyDescent="0.25">
      <c r="AB3013" s="99"/>
      <c r="AC3013" s="99"/>
      <c r="AD3013" s="99"/>
      <c r="AE3013" s="99"/>
      <c r="AF3013" s="99"/>
      <c r="AG3013" s="99"/>
      <c r="AH3013" s="99"/>
      <c r="AI3013" s="99"/>
      <c r="AJ3013" s="99"/>
      <c r="AK3013" s="99"/>
      <c r="AL3013" s="99"/>
      <c r="AM3013" s="99"/>
      <c r="AN3013" s="99"/>
      <c r="AO3013" s="99"/>
      <c r="AP3013" s="99"/>
      <c r="AQ3013" s="99"/>
      <c r="AR3013" s="99"/>
      <c r="AS3013" s="99"/>
      <c r="AT3013" s="99"/>
      <c r="AU3013" s="99"/>
      <c r="AV3013" s="99"/>
      <c r="AW3013" s="99"/>
      <c r="AX3013" s="99"/>
      <c r="AY3013" s="99"/>
      <c r="AZ3013" s="99"/>
      <c r="BA3013" s="99"/>
      <c r="BB3013" s="99"/>
      <c r="BC3013" s="99"/>
      <c r="BD3013" s="99"/>
      <c r="BE3013" s="99"/>
      <c r="BF3013" s="99"/>
    </row>
    <row r="3014" spans="28:58" x14ac:dyDescent="0.25">
      <c r="AB3014" s="99"/>
      <c r="AC3014" s="99"/>
      <c r="AD3014" s="99"/>
      <c r="AE3014" s="99"/>
      <c r="AF3014" s="99"/>
      <c r="AG3014" s="99"/>
      <c r="AH3014" s="99"/>
      <c r="AI3014" s="99"/>
      <c r="AJ3014" s="99"/>
      <c r="AK3014" s="99"/>
      <c r="AL3014" s="99"/>
      <c r="AM3014" s="99"/>
      <c r="AN3014" s="99"/>
      <c r="AO3014" s="99"/>
      <c r="AP3014" s="99"/>
      <c r="AQ3014" s="99"/>
      <c r="AR3014" s="99"/>
      <c r="AS3014" s="99"/>
      <c r="AT3014" s="99"/>
      <c r="AU3014" s="99"/>
      <c r="AV3014" s="99"/>
      <c r="AW3014" s="99"/>
      <c r="AX3014" s="99"/>
      <c r="AY3014" s="99"/>
      <c r="AZ3014" s="99"/>
      <c r="BA3014" s="99"/>
      <c r="BB3014" s="99"/>
      <c r="BC3014" s="99"/>
      <c r="BD3014" s="99"/>
      <c r="BE3014" s="99"/>
      <c r="BF3014" s="99"/>
    </row>
    <row r="3015" spans="28:58" x14ac:dyDescent="0.25">
      <c r="AB3015" s="99"/>
      <c r="AC3015" s="99"/>
      <c r="AD3015" s="99"/>
      <c r="AE3015" s="99"/>
      <c r="AF3015" s="99"/>
      <c r="AG3015" s="99"/>
      <c r="AH3015" s="99"/>
      <c r="AI3015" s="99"/>
      <c r="AJ3015" s="99"/>
      <c r="AK3015" s="99"/>
      <c r="AL3015" s="99"/>
      <c r="AM3015" s="99"/>
      <c r="AN3015" s="99"/>
      <c r="AO3015" s="99"/>
      <c r="AP3015" s="99"/>
      <c r="AQ3015" s="99"/>
      <c r="AR3015" s="99"/>
      <c r="AS3015" s="99"/>
      <c r="AT3015" s="99"/>
      <c r="AU3015" s="99"/>
      <c r="AV3015" s="99"/>
      <c r="AW3015" s="99"/>
      <c r="AX3015" s="99"/>
      <c r="AY3015" s="99"/>
      <c r="AZ3015" s="99"/>
      <c r="BA3015" s="99"/>
      <c r="BB3015" s="99"/>
      <c r="BC3015" s="99"/>
      <c r="BD3015" s="99"/>
      <c r="BE3015" s="99"/>
      <c r="BF3015" s="99"/>
    </row>
    <row r="3016" spans="28:58" x14ac:dyDescent="0.25">
      <c r="AB3016" s="99"/>
      <c r="AC3016" s="99"/>
      <c r="AD3016" s="99"/>
      <c r="AE3016" s="99"/>
      <c r="AF3016" s="99"/>
      <c r="AG3016" s="99"/>
      <c r="AH3016" s="99"/>
      <c r="AI3016" s="99"/>
      <c r="AJ3016" s="99"/>
      <c r="AK3016" s="99"/>
      <c r="AL3016" s="99"/>
      <c r="AM3016" s="99"/>
      <c r="AN3016" s="99"/>
      <c r="AO3016" s="99"/>
      <c r="AP3016" s="99"/>
      <c r="AQ3016" s="99"/>
      <c r="AR3016" s="99"/>
      <c r="AS3016" s="99"/>
      <c r="AT3016" s="99"/>
      <c r="AU3016" s="99"/>
      <c r="AV3016" s="99"/>
      <c r="AW3016" s="99"/>
      <c r="AX3016" s="99"/>
      <c r="AY3016" s="99"/>
      <c r="AZ3016" s="99"/>
      <c r="BA3016" s="99"/>
      <c r="BB3016" s="99"/>
      <c r="BC3016" s="99"/>
      <c r="BD3016" s="99"/>
      <c r="BE3016" s="99"/>
      <c r="BF3016" s="99"/>
    </row>
    <row r="3017" spans="28:58" x14ac:dyDescent="0.25">
      <c r="AB3017" s="99"/>
      <c r="AC3017" s="99"/>
      <c r="AD3017" s="99"/>
      <c r="AE3017" s="99"/>
      <c r="AF3017" s="99"/>
      <c r="AG3017" s="99"/>
      <c r="AH3017" s="99"/>
      <c r="AI3017" s="99"/>
      <c r="AJ3017" s="99"/>
      <c r="AK3017" s="99"/>
      <c r="AL3017" s="99"/>
      <c r="AM3017" s="99"/>
      <c r="AN3017" s="99"/>
      <c r="AO3017" s="99"/>
      <c r="AP3017" s="99"/>
      <c r="AQ3017" s="99"/>
      <c r="AR3017" s="99"/>
      <c r="AS3017" s="99"/>
      <c r="AT3017" s="99"/>
      <c r="AU3017" s="99"/>
      <c r="AV3017" s="99"/>
      <c r="AW3017" s="99"/>
      <c r="AX3017" s="99"/>
      <c r="AY3017" s="99"/>
      <c r="AZ3017" s="99"/>
      <c r="BA3017" s="99"/>
      <c r="BB3017" s="99"/>
      <c r="BC3017" s="99"/>
      <c r="BD3017" s="99"/>
      <c r="BE3017" s="99"/>
      <c r="BF3017" s="99"/>
    </row>
    <row r="3018" spans="28:58" x14ac:dyDescent="0.25">
      <c r="AB3018" s="99"/>
      <c r="AC3018" s="99"/>
      <c r="AD3018" s="99"/>
      <c r="AE3018" s="99"/>
      <c r="AF3018" s="99"/>
      <c r="AG3018" s="99"/>
      <c r="AH3018" s="99"/>
      <c r="AI3018" s="99"/>
      <c r="AJ3018" s="99"/>
      <c r="AK3018" s="99"/>
      <c r="AL3018" s="99"/>
      <c r="AM3018" s="99"/>
      <c r="AN3018" s="99"/>
      <c r="AO3018" s="99"/>
      <c r="AP3018" s="99"/>
      <c r="AQ3018" s="99"/>
      <c r="AR3018" s="99"/>
      <c r="AS3018" s="99"/>
      <c r="AT3018" s="99"/>
      <c r="AU3018" s="99"/>
      <c r="AV3018" s="99"/>
      <c r="AW3018" s="99"/>
      <c r="AX3018" s="99"/>
      <c r="AY3018" s="99"/>
      <c r="AZ3018" s="99"/>
      <c r="BA3018" s="99"/>
      <c r="BB3018" s="99"/>
      <c r="BC3018" s="99"/>
      <c r="BD3018" s="99"/>
      <c r="BE3018" s="99"/>
      <c r="BF3018" s="99"/>
    </row>
    <row r="3019" spans="28:58" x14ac:dyDescent="0.25">
      <c r="AB3019" s="99"/>
      <c r="AC3019" s="99"/>
      <c r="AD3019" s="99"/>
      <c r="AE3019" s="99"/>
      <c r="AF3019" s="99"/>
      <c r="AG3019" s="99"/>
      <c r="AH3019" s="99"/>
      <c r="AI3019" s="99"/>
      <c r="AJ3019" s="99"/>
      <c r="AK3019" s="99"/>
      <c r="AL3019" s="99"/>
      <c r="AM3019" s="99"/>
      <c r="AN3019" s="99"/>
      <c r="AO3019" s="99"/>
      <c r="AP3019" s="99"/>
      <c r="AQ3019" s="99"/>
      <c r="AR3019" s="99"/>
      <c r="AS3019" s="99"/>
      <c r="AT3019" s="99"/>
      <c r="AU3019" s="99"/>
      <c r="AV3019" s="99"/>
      <c r="AW3019" s="99"/>
      <c r="AX3019" s="99"/>
      <c r="AY3019" s="99"/>
      <c r="AZ3019" s="99"/>
      <c r="BA3019" s="99"/>
      <c r="BB3019" s="99"/>
      <c r="BC3019" s="99"/>
      <c r="BD3019" s="99"/>
      <c r="BE3019" s="99"/>
      <c r="BF3019" s="99"/>
    </row>
    <row r="3020" spans="28:58" x14ac:dyDescent="0.25">
      <c r="AB3020" s="99"/>
      <c r="AC3020" s="99"/>
      <c r="AD3020" s="99"/>
      <c r="AE3020" s="99"/>
      <c r="AF3020" s="99"/>
      <c r="AG3020" s="99"/>
      <c r="AH3020" s="99"/>
      <c r="AI3020" s="99"/>
      <c r="AJ3020" s="99"/>
      <c r="AK3020" s="99"/>
      <c r="AL3020" s="99"/>
      <c r="AM3020" s="99"/>
      <c r="AN3020" s="99"/>
      <c r="AO3020" s="99"/>
      <c r="AP3020" s="99"/>
      <c r="AQ3020" s="99"/>
      <c r="AR3020" s="99"/>
      <c r="AS3020" s="99"/>
      <c r="AT3020" s="99"/>
      <c r="AU3020" s="99"/>
      <c r="AV3020" s="99"/>
      <c r="AW3020" s="99"/>
      <c r="AX3020" s="99"/>
      <c r="AY3020" s="99"/>
      <c r="AZ3020" s="99"/>
      <c r="BA3020" s="99"/>
      <c r="BB3020" s="99"/>
      <c r="BC3020" s="99"/>
      <c r="BD3020" s="99"/>
      <c r="BE3020" s="99"/>
      <c r="BF3020" s="99"/>
    </row>
    <row r="3021" spans="28:58" x14ac:dyDescent="0.25">
      <c r="AB3021" s="99"/>
      <c r="AC3021" s="99"/>
      <c r="AD3021" s="99"/>
      <c r="AE3021" s="99"/>
      <c r="AF3021" s="99"/>
      <c r="AG3021" s="99"/>
      <c r="AH3021" s="99"/>
      <c r="AI3021" s="99"/>
      <c r="AJ3021" s="99"/>
      <c r="AK3021" s="99"/>
      <c r="AL3021" s="99"/>
      <c r="AM3021" s="99"/>
      <c r="AN3021" s="99"/>
      <c r="AO3021" s="99"/>
      <c r="AP3021" s="99"/>
      <c r="AQ3021" s="99"/>
      <c r="AR3021" s="99"/>
      <c r="AS3021" s="99"/>
      <c r="AT3021" s="99"/>
      <c r="AU3021" s="99"/>
      <c r="AV3021" s="99"/>
      <c r="AW3021" s="99"/>
      <c r="AX3021" s="99"/>
      <c r="AY3021" s="99"/>
      <c r="AZ3021" s="99"/>
      <c r="BA3021" s="99"/>
      <c r="BB3021" s="99"/>
      <c r="BC3021" s="99"/>
      <c r="BD3021" s="99"/>
      <c r="BE3021" s="99"/>
      <c r="BF3021" s="99"/>
    </row>
    <row r="3022" spans="28:58" x14ac:dyDescent="0.25">
      <c r="AB3022" s="99"/>
      <c r="AC3022" s="99"/>
      <c r="AD3022" s="99"/>
      <c r="AE3022" s="99"/>
      <c r="AF3022" s="99"/>
      <c r="AG3022" s="99"/>
      <c r="AH3022" s="99"/>
      <c r="AI3022" s="99"/>
      <c r="AJ3022" s="99"/>
      <c r="AK3022" s="99"/>
      <c r="AL3022" s="99"/>
      <c r="AM3022" s="99"/>
      <c r="AN3022" s="99"/>
      <c r="AO3022" s="99"/>
      <c r="AP3022" s="99"/>
      <c r="AQ3022" s="99"/>
      <c r="AR3022" s="99"/>
      <c r="AS3022" s="99"/>
      <c r="AT3022" s="99"/>
      <c r="AU3022" s="99"/>
      <c r="AV3022" s="99"/>
      <c r="AW3022" s="99"/>
      <c r="AX3022" s="99"/>
      <c r="AY3022" s="99"/>
      <c r="AZ3022" s="99"/>
      <c r="BA3022" s="99"/>
      <c r="BB3022" s="99"/>
      <c r="BC3022" s="99"/>
      <c r="BD3022" s="99"/>
      <c r="BE3022" s="99"/>
      <c r="BF3022" s="99"/>
    </row>
    <row r="3023" spans="28:58" x14ac:dyDescent="0.25">
      <c r="AB3023" s="99"/>
      <c r="AC3023" s="99"/>
      <c r="AD3023" s="99"/>
      <c r="AE3023" s="99"/>
      <c r="AF3023" s="99"/>
      <c r="AG3023" s="99"/>
      <c r="AH3023" s="99"/>
      <c r="AI3023" s="99"/>
      <c r="AJ3023" s="99"/>
      <c r="AK3023" s="99"/>
      <c r="AL3023" s="99"/>
      <c r="AM3023" s="99"/>
      <c r="AN3023" s="99"/>
      <c r="AO3023" s="99"/>
      <c r="AP3023" s="99"/>
      <c r="AQ3023" s="99"/>
      <c r="AR3023" s="99"/>
      <c r="AS3023" s="99"/>
      <c r="AT3023" s="99"/>
      <c r="AU3023" s="99"/>
      <c r="AV3023" s="99"/>
      <c r="AW3023" s="99"/>
      <c r="AX3023" s="99"/>
      <c r="AY3023" s="99"/>
      <c r="AZ3023" s="99"/>
      <c r="BA3023" s="99"/>
      <c r="BB3023" s="99"/>
      <c r="BC3023" s="99"/>
      <c r="BD3023" s="99"/>
      <c r="BE3023" s="99"/>
      <c r="BF3023" s="99"/>
    </row>
    <row r="3024" spans="28:58" x14ac:dyDescent="0.25">
      <c r="AB3024" s="99"/>
      <c r="AC3024" s="99"/>
      <c r="AD3024" s="99"/>
      <c r="AE3024" s="99"/>
      <c r="AF3024" s="99"/>
      <c r="AG3024" s="99"/>
      <c r="AH3024" s="99"/>
      <c r="AI3024" s="99"/>
      <c r="AJ3024" s="99"/>
      <c r="AK3024" s="99"/>
      <c r="AL3024" s="99"/>
      <c r="AM3024" s="99"/>
      <c r="AN3024" s="99"/>
      <c r="AO3024" s="99"/>
      <c r="AP3024" s="99"/>
      <c r="AQ3024" s="99"/>
      <c r="AR3024" s="99"/>
      <c r="AS3024" s="99"/>
      <c r="AT3024" s="99"/>
      <c r="AU3024" s="99"/>
      <c r="AV3024" s="99"/>
      <c r="AW3024" s="99"/>
      <c r="AX3024" s="99"/>
      <c r="AY3024" s="99"/>
      <c r="AZ3024" s="99"/>
      <c r="BA3024" s="99"/>
      <c r="BB3024" s="99"/>
      <c r="BC3024" s="99"/>
      <c r="BD3024" s="99"/>
      <c r="BE3024" s="99"/>
      <c r="BF3024" s="99"/>
    </row>
    <row r="3025" spans="28:58" x14ac:dyDescent="0.25">
      <c r="AB3025" s="99"/>
      <c r="AC3025" s="99"/>
      <c r="AD3025" s="99"/>
      <c r="AE3025" s="99"/>
      <c r="AF3025" s="99"/>
      <c r="AG3025" s="99"/>
      <c r="AH3025" s="99"/>
      <c r="AI3025" s="99"/>
      <c r="AJ3025" s="99"/>
      <c r="AK3025" s="99"/>
      <c r="AL3025" s="99"/>
      <c r="AM3025" s="99"/>
      <c r="AN3025" s="99"/>
      <c r="AO3025" s="99"/>
      <c r="AP3025" s="99"/>
      <c r="AQ3025" s="99"/>
      <c r="AR3025" s="99"/>
      <c r="AS3025" s="99"/>
      <c r="AT3025" s="99"/>
      <c r="AU3025" s="99"/>
      <c r="AV3025" s="99"/>
      <c r="AW3025" s="99"/>
      <c r="AX3025" s="99"/>
      <c r="AY3025" s="99"/>
      <c r="AZ3025" s="99"/>
      <c r="BA3025" s="99"/>
      <c r="BB3025" s="99"/>
      <c r="BC3025" s="99"/>
      <c r="BD3025" s="99"/>
      <c r="BE3025" s="99"/>
      <c r="BF3025" s="99"/>
    </row>
    <row r="3026" spans="28:58" x14ac:dyDescent="0.25">
      <c r="AB3026" s="99"/>
      <c r="AC3026" s="99"/>
      <c r="AD3026" s="99"/>
      <c r="AE3026" s="99"/>
      <c r="AF3026" s="99"/>
      <c r="AG3026" s="99"/>
      <c r="AH3026" s="99"/>
      <c r="AI3026" s="99"/>
      <c r="AJ3026" s="99"/>
      <c r="AK3026" s="99"/>
      <c r="AL3026" s="99"/>
      <c r="AM3026" s="99"/>
      <c r="AN3026" s="99"/>
      <c r="AO3026" s="99"/>
      <c r="AP3026" s="99"/>
      <c r="AQ3026" s="99"/>
      <c r="AR3026" s="99"/>
      <c r="AS3026" s="99"/>
      <c r="AT3026" s="99"/>
      <c r="AU3026" s="99"/>
      <c r="AV3026" s="99"/>
      <c r="AW3026" s="99"/>
      <c r="AX3026" s="99"/>
      <c r="AY3026" s="99"/>
      <c r="AZ3026" s="99"/>
      <c r="BA3026" s="99"/>
      <c r="BB3026" s="99"/>
      <c r="BC3026" s="99"/>
      <c r="BD3026" s="99"/>
      <c r="BE3026" s="99"/>
      <c r="BF3026" s="99"/>
    </row>
    <row r="3027" spans="28:58" x14ac:dyDescent="0.25">
      <c r="AB3027" s="99"/>
      <c r="AC3027" s="99"/>
      <c r="AD3027" s="99"/>
      <c r="AE3027" s="99"/>
      <c r="AF3027" s="99"/>
      <c r="AG3027" s="99"/>
      <c r="AH3027" s="99"/>
      <c r="AI3027" s="99"/>
      <c r="AJ3027" s="99"/>
      <c r="AK3027" s="99"/>
      <c r="AL3027" s="99"/>
      <c r="AM3027" s="99"/>
      <c r="AN3027" s="99"/>
      <c r="AO3027" s="99"/>
      <c r="AP3027" s="99"/>
      <c r="AQ3027" s="99"/>
      <c r="AR3027" s="99"/>
      <c r="AS3027" s="99"/>
      <c r="AT3027" s="99"/>
      <c r="AU3027" s="99"/>
      <c r="AV3027" s="99"/>
      <c r="AW3027" s="99"/>
      <c r="AX3027" s="99"/>
      <c r="AY3027" s="99"/>
      <c r="AZ3027" s="99"/>
      <c r="BA3027" s="99"/>
      <c r="BB3027" s="99"/>
      <c r="BC3027" s="99"/>
      <c r="BD3027" s="99"/>
      <c r="BE3027" s="99"/>
      <c r="BF3027" s="99"/>
    </row>
    <row r="3028" spans="28:58" x14ac:dyDescent="0.25">
      <c r="AB3028" s="99"/>
      <c r="AC3028" s="99"/>
      <c r="AD3028" s="99"/>
      <c r="AE3028" s="99"/>
      <c r="AF3028" s="99"/>
      <c r="AG3028" s="99"/>
      <c r="AH3028" s="99"/>
      <c r="AI3028" s="99"/>
      <c r="AJ3028" s="99"/>
      <c r="AK3028" s="99"/>
      <c r="AL3028" s="99"/>
      <c r="AM3028" s="99"/>
      <c r="AN3028" s="99"/>
      <c r="AO3028" s="99"/>
      <c r="AP3028" s="99"/>
      <c r="AQ3028" s="99"/>
      <c r="AR3028" s="99"/>
      <c r="AS3028" s="99"/>
      <c r="AT3028" s="99"/>
      <c r="AU3028" s="99"/>
      <c r="AV3028" s="99"/>
      <c r="AW3028" s="99"/>
      <c r="AX3028" s="99"/>
      <c r="AY3028" s="99"/>
      <c r="AZ3028" s="99"/>
      <c r="BA3028" s="99"/>
      <c r="BB3028" s="99"/>
      <c r="BC3028" s="99"/>
      <c r="BD3028" s="99"/>
      <c r="BE3028" s="99"/>
      <c r="BF3028" s="99"/>
    </row>
    <row r="3029" spans="28:58" x14ac:dyDescent="0.25">
      <c r="AB3029" s="99"/>
      <c r="AC3029" s="99"/>
      <c r="AD3029" s="99"/>
      <c r="AE3029" s="99"/>
      <c r="AF3029" s="99"/>
      <c r="AG3029" s="99"/>
      <c r="AH3029" s="99"/>
      <c r="AI3029" s="99"/>
      <c r="AJ3029" s="99"/>
      <c r="AK3029" s="99"/>
      <c r="AL3029" s="99"/>
      <c r="AM3029" s="99"/>
      <c r="AN3029" s="99"/>
      <c r="AO3029" s="99"/>
      <c r="AP3029" s="99"/>
      <c r="AQ3029" s="99"/>
      <c r="AR3029" s="99"/>
      <c r="AS3029" s="99"/>
      <c r="AT3029" s="99"/>
      <c r="AU3029" s="99"/>
      <c r="AV3029" s="99"/>
      <c r="AW3029" s="99"/>
      <c r="AX3029" s="99"/>
      <c r="AY3029" s="99"/>
      <c r="AZ3029" s="99"/>
      <c r="BA3029" s="99"/>
      <c r="BB3029" s="99"/>
      <c r="BC3029" s="99"/>
      <c r="BD3029" s="99"/>
      <c r="BE3029" s="99"/>
      <c r="BF3029" s="99"/>
    </row>
    <row r="3030" spans="28:58" x14ac:dyDescent="0.25">
      <c r="AB3030" s="99"/>
      <c r="AC3030" s="99"/>
      <c r="AD3030" s="99"/>
      <c r="AE3030" s="99"/>
      <c r="AF3030" s="99"/>
      <c r="AG3030" s="99"/>
      <c r="AH3030" s="99"/>
      <c r="AI3030" s="99"/>
      <c r="AJ3030" s="99"/>
      <c r="AK3030" s="99"/>
      <c r="AL3030" s="99"/>
      <c r="AM3030" s="99"/>
      <c r="AN3030" s="99"/>
      <c r="AO3030" s="99"/>
      <c r="AP3030" s="99"/>
      <c r="AQ3030" s="99"/>
      <c r="AR3030" s="99"/>
      <c r="AS3030" s="99"/>
      <c r="AT3030" s="99"/>
      <c r="AU3030" s="99"/>
      <c r="AV3030" s="99"/>
      <c r="AW3030" s="99"/>
      <c r="AX3030" s="99"/>
      <c r="AY3030" s="99"/>
      <c r="AZ3030" s="99"/>
      <c r="BA3030" s="99"/>
      <c r="BB3030" s="99"/>
      <c r="BC3030" s="99"/>
      <c r="BD3030" s="99"/>
      <c r="BE3030" s="99"/>
      <c r="BF3030" s="99"/>
    </row>
    <row r="3031" spans="28:58" x14ac:dyDescent="0.25">
      <c r="AB3031" s="99"/>
      <c r="AC3031" s="99"/>
      <c r="AD3031" s="99"/>
      <c r="AE3031" s="99"/>
      <c r="AF3031" s="99"/>
      <c r="AG3031" s="99"/>
      <c r="AH3031" s="99"/>
      <c r="AI3031" s="99"/>
      <c r="AJ3031" s="99"/>
      <c r="AK3031" s="99"/>
      <c r="AL3031" s="99"/>
      <c r="AM3031" s="99"/>
      <c r="AN3031" s="99"/>
      <c r="AO3031" s="99"/>
      <c r="AP3031" s="99"/>
      <c r="AQ3031" s="99"/>
      <c r="AR3031" s="99"/>
      <c r="AS3031" s="99"/>
      <c r="AT3031" s="99"/>
      <c r="AU3031" s="99"/>
      <c r="AV3031" s="99"/>
      <c r="AW3031" s="99"/>
      <c r="AX3031" s="99"/>
      <c r="AY3031" s="99"/>
      <c r="AZ3031" s="99"/>
      <c r="BA3031" s="99"/>
      <c r="BB3031" s="99"/>
      <c r="BC3031" s="99"/>
      <c r="BD3031" s="99"/>
      <c r="BE3031" s="99"/>
      <c r="BF3031" s="99"/>
    </row>
    <row r="3032" spans="28:58" x14ac:dyDescent="0.25">
      <c r="AB3032" s="99"/>
      <c r="AC3032" s="99"/>
      <c r="AD3032" s="99"/>
      <c r="AE3032" s="99"/>
      <c r="AF3032" s="99"/>
      <c r="AG3032" s="99"/>
      <c r="AH3032" s="99"/>
      <c r="AI3032" s="99"/>
      <c r="AJ3032" s="99"/>
      <c r="AK3032" s="99"/>
      <c r="AL3032" s="99"/>
      <c r="AM3032" s="99"/>
      <c r="AN3032" s="99"/>
      <c r="AO3032" s="99"/>
      <c r="AP3032" s="99"/>
      <c r="AQ3032" s="99"/>
      <c r="AR3032" s="99"/>
      <c r="AS3032" s="99"/>
      <c r="AT3032" s="99"/>
      <c r="AU3032" s="99"/>
      <c r="AV3032" s="99"/>
      <c r="AW3032" s="99"/>
      <c r="AX3032" s="99"/>
      <c r="AY3032" s="99"/>
      <c r="AZ3032" s="99"/>
      <c r="BA3032" s="99"/>
      <c r="BB3032" s="99"/>
      <c r="BC3032" s="99"/>
      <c r="BD3032" s="99"/>
      <c r="BE3032" s="99"/>
      <c r="BF3032" s="99"/>
    </row>
    <row r="3033" spans="28:58" x14ac:dyDescent="0.25">
      <c r="AB3033" s="99"/>
      <c r="AC3033" s="99"/>
      <c r="AD3033" s="99"/>
      <c r="AE3033" s="99"/>
      <c r="AF3033" s="99"/>
      <c r="AG3033" s="99"/>
      <c r="AH3033" s="99"/>
      <c r="AI3033" s="99"/>
      <c r="AJ3033" s="99"/>
      <c r="AK3033" s="99"/>
      <c r="AL3033" s="99"/>
      <c r="AM3033" s="99"/>
      <c r="AN3033" s="99"/>
      <c r="AO3033" s="99"/>
      <c r="AP3033" s="99"/>
      <c r="AQ3033" s="99"/>
      <c r="AR3033" s="99"/>
      <c r="AS3033" s="99"/>
      <c r="AT3033" s="99"/>
      <c r="AU3033" s="99"/>
      <c r="AV3033" s="99"/>
      <c r="AW3033" s="99"/>
      <c r="AX3033" s="99"/>
      <c r="AY3033" s="99"/>
      <c r="AZ3033" s="99"/>
      <c r="BA3033" s="99"/>
      <c r="BB3033" s="99"/>
      <c r="BC3033" s="99"/>
      <c r="BD3033" s="99"/>
      <c r="BE3033" s="99"/>
      <c r="BF3033" s="99"/>
    </row>
    <row r="3034" spans="28:58" x14ac:dyDescent="0.25">
      <c r="AB3034" s="99"/>
      <c r="AC3034" s="99"/>
      <c r="AD3034" s="99"/>
      <c r="AE3034" s="99"/>
      <c r="AF3034" s="99"/>
      <c r="AG3034" s="99"/>
      <c r="AH3034" s="99"/>
      <c r="AI3034" s="99"/>
      <c r="AJ3034" s="99"/>
      <c r="AK3034" s="99"/>
      <c r="AL3034" s="99"/>
      <c r="AM3034" s="99"/>
      <c r="AN3034" s="99"/>
      <c r="AO3034" s="99"/>
      <c r="AP3034" s="99"/>
      <c r="AQ3034" s="99"/>
      <c r="AR3034" s="99"/>
      <c r="AS3034" s="99"/>
      <c r="AT3034" s="99"/>
      <c r="AU3034" s="99"/>
      <c r="AV3034" s="99"/>
      <c r="AW3034" s="99"/>
      <c r="AX3034" s="99"/>
      <c r="AY3034" s="99"/>
      <c r="AZ3034" s="99"/>
      <c r="BA3034" s="99"/>
      <c r="BB3034" s="99"/>
      <c r="BC3034" s="99"/>
      <c r="BD3034" s="99"/>
      <c r="BE3034" s="99"/>
      <c r="BF3034" s="99"/>
    </row>
    <row r="3035" spans="28:58" x14ac:dyDescent="0.25">
      <c r="AB3035" s="99"/>
      <c r="AC3035" s="99"/>
      <c r="AD3035" s="99"/>
      <c r="AE3035" s="99"/>
      <c r="AF3035" s="99"/>
      <c r="AG3035" s="99"/>
      <c r="AH3035" s="99"/>
      <c r="AI3035" s="99"/>
      <c r="AJ3035" s="99"/>
      <c r="AK3035" s="99"/>
      <c r="AL3035" s="99"/>
      <c r="AM3035" s="99"/>
      <c r="AN3035" s="99"/>
      <c r="AO3035" s="99"/>
      <c r="AP3035" s="99"/>
      <c r="AQ3035" s="99"/>
      <c r="AR3035" s="99"/>
      <c r="AS3035" s="99"/>
      <c r="AT3035" s="99"/>
      <c r="AU3035" s="99"/>
      <c r="AV3035" s="99"/>
      <c r="AW3035" s="99"/>
      <c r="AX3035" s="99"/>
      <c r="AY3035" s="99"/>
      <c r="AZ3035" s="99"/>
      <c r="BA3035" s="99"/>
      <c r="BB3035" s="99"/>
      <c r="BC3035" s="99"/>
      <c r="BD3035" s="99"/>
      <c r="BE3035" s="99"/>
      <c r="BF3035" s="99"/>
    </row>
    <row r="3036" spans="28:58" x14ac:dyDescent="0.25">
      <c r="AB3036" s="99"/>
      <c r="AC3036" s="99"/>
      <c r="AD3036" s="99"/>
      <c r="AE3036" s="99"/>
      <c r="AF3036" s="99"/>
      <c r="AG3036" s="99"/>
      <c r="AH3036" s="99"/>
      <c r="AI3036" s="99"/>
      <c r="AJ3036" s="99"/>
      <c r="AK3036" s="99"/>
      <c r="AL3036" s="99"/>
      <c r="AM3036" s="99"/>
      <c r="AN3036" s="99"/>
      <c r="AO3036" s="99"/>
      <c r="AP3036" s="99"/>
      <c r="AQ3036" s="99"/>
      <c r="AR3036" s="99"/>
      <c r="AS3036" s="99"/>
      <c r="AT3036" s="99"/>
      <c r="AU3036" s="99"/>
      <c r="AV3036" s="99"/>
      <c r="AW3036" s="99"/>
      <c r="AX3036" s="99"/>
      <c r="AY3036" s="99"/>
      <c r="AZ3036" s="99"/>
      <c r="BA3036" s="99"/>
      <c r="BB3036" s="99"/>
      <c r="BC3036" s="99"/>
      <c r="BD3036" s="99"/>
      <c r="BE3036" s="99"/>
      <c r="BF3036" s="99"/>
    </row>
    <row r="3037" spans="28:58" x14ac:dyDescent="0.25">
      <c r="AB3037" s="99"/>
      <c r="AC3037" s="99"/>
      <c r="AD3037" s="99"/>
      <c r="AE3037" s="99"/>
      <c r="AF3037" s="99"/>
      <c r="AG3037" s="99"/>
      <c r="AH3037" s="99"/>
      <c r="AI3037" s="99"/>
      <c r="AJ3037" s="99"/>
      <c r="AK3037" s="99"/>
      <c r="AL3037" s="99"/>
      <c r="AM3037" s="99"/>
      <c r="AN3037" s="99"/>
      <c r="AO3037" s="99"/>
      <c r="AP3037" s="99"/>
      <c r="AQ3037" s="99"/>
      <c r="AR3037" s="99"/>
      <c r="AS3037" s="99"/>
      <c r="AT3037" s="99"/>
      <c r="AU3037" s="99"/>
      <c r="AV3037" s="99"/>
      <c r="AW3037" s="99"/>
      <c r="AX3037" s="99"/>
      <c r="AY3037" s="99"/>
      <c r="AZ3037" s="99"/>
      <c r="BA3037" s="99"/>
      <c r="BB3037" s="99"/>
      <c r="BC3037" s="99"/>
      <c r="BD3037" s="99"/>
      <c r="BE3037" s="99"/>
      <c r="BF3037" s="99"/>
    </row>
    <row r="3038" spans="28:58" x14ac:dyDescent="0.25">
      <c r="AB3038" s="99"/>
      <c r="AC3038" s="99"/>
      <c r="AD3038" s="99"/>
      <c r="AE3038" s="99"/>
      <c r="AF3038" s="99"/>
      <c r="AG3038" s="99"/>
      <c r="AH3038" s="99"/>
      <c r="AI3038" s="99"/>
      <c r="AJ3038" s="99"/>
      <c r="AK3038" s="99"/>
      <c r="AL3038" s="99"/>
      <c r="AM3038" s="99"/>
      <c r="AN3038" s="99"/>
      <c r="AO3038" s="99"/>
      <c r="AP3038" s="99"/>
      <c r="AQ3038" s="99"/>
      <c r="AR3038" s="99"/>
      <c r="AS3038" s="99"/>
      <c r="AT3038" s="99"/>
      <c r="AU3038" s="99"/>
      <c r="AV3038" s="99"/>
      <c r="AW3038" s="99"/>
      <c r="AX3038" s="99"/>
      <c r="AY3038" s="99"/>
      <c r="AZ3038" s="99"/>
      <c r="BA3038" s="99"/>
      <c r="BB3038" s="99"/>
      <c r="BC3038" s="99"/>
      <c r="BD3038" s="99"/>
      <c r="BE3038" s="99"/>
      <c r="BF3038" s="99"/>
    </row>
    <row r="3039" spans="28:58" x14ac:dyDescent="0.25">
      <c r="AB3039" s="99"/>
      <c r="AC3039" s="99"/>
      <c r="AD3039" s="99"/>
      <c r="AE3039" s="99"/>
      <c r="AF3039" s="99"/>
      <c r="AG3039" s="99"/>
      <c r="AH3039" s="99"/>
      <c r="AI3039" s="99"/>
      <c r="AJ3039" s="99"/>
      <c r="AK3039" s="99"/>
      <c r="AL3039" s="99"/>
      <c r="AM3039" s="99"/>
      <c r="AN3039" s="99"/>
      <c r="AO3039" s="99"/>
      <c r="AP3039" s="99"/>
      <c r="AQ3039" s="99"/>
      <c r="AR3039" s="99"/>
      <c r="AS3039" s="99"/>
      <c r="AT3039" s="99"/>
      <c r="AU3039" s="99"/>
      <c r="AV3039" s="99"/>
      <c r="AW3039" s="99"/>
      <c r="AX3039" s="99"/>
      <c r="AY3039" s="99"/>
      <c r="AZ3039" s="99"/>
      <c r="BA3039" s="99"/>
      <c r="BB3039" s="99"/>
      <c r="BC3039" s="99"/>
      <c r="BD3039" s="99"/>
      <c r="BE3039" s="99"/>
      <c r="BF3039" s="99"/>
    </row>
    <row r="3040" spans="28:58" x14ac:dyDescent="0.25">
      <c r="AB3040" s="99"/>
      <c r="AC3040" s="99"/>
      <c r="AD3040" s="99"/>
      <c r="AE3040" s="99"/>
      <c r="AF3040" s="99"/>
      <c r="AG3040" s="99"/>
      <c r="AH3040" s="99"/>
      <c r="AI3040" s="99"/>
      <c r="AJ3040" s="99"/>
      <c r="AK3040" s="99"/>
      <c r="AL3040" s="99"/>
      <c r="AM3040" s="99"/>
      <c r="AN3040" s="99"/>
      <c r="AO3040" s="99"/>
      <c r="AP3040" s="99"/>
      <c r="AQ3040" s="99"/>
      <c r="AR3040" s="99"/>
      <c r="AS3040" s="99"/>
      <c r="AT3040" s="99"/>
      <c r="AU3040" s="99"/>
      <c r="AV3040" s="99"/>
      <c r="AW3040" s="99"/>
      <c r="AX3040" s="99"/>
      <c r="AY3040" s="99"/>
      <c r="AZ3040" s="99"/>
      <c r="BA3040" s="99"/>
      <c r="BB3040" s="99"/>
      <c r="BC3040" s="99"/>
      <c r="BD3040" s="99"/>
      <c r="BE3040" s="99"/>
      <c r="BF3040" s="99"/>
    </row>
    <row r="3041" spans="28:58" x14ac:dyDescent="0.25">
      <c r="AB3041" s="99"/>
      <c r="AC3041" s="99"/>
      <c r="AD3041" s="99"/>
      <c r="AE3041" s="99"/>
      <c r="AF3041" s="99"/>
      <c r="AG3041" s="99"/>
      <c r="AH3041" s="99"/>
      <c r="AI3041" s="99"/>
      <c r="AJ3041" s="99"/>
      <c r="AK3041" s="99"/>
      <c r="AL3041" s="99"/>
      <c r="AM3041" s="99"/>
      <c r="AN3041" s="99"/>
      <c r="AO3041" s="99"/>
      <c r="AP3041" s="99"/>
      <c r="AQ3041" s="99"/>
      <c r="AR3041" s="99"/>
      <c r="AS3041" s="99"/>
      <c r="AT3041" s="99"/>
      <c r="AU3041" s="99"/>
      <c r="AV3041" s="99"/>
      <c r="AW3041" s="99"/>
      <c r="AX3041" s="99"/>
      <c r="AY3041" s="99"/>
      <c r="AZ3041" s="99"/>
      <c r="BA3041" s="99"/>
      <c r="BB3041" s="99"/>
      <c r="BC3041" s="99"/>
      <c r="BD3041" s="99"/>
      <c r="BE3041" s="99"/>
      <c r="BF3041" s="99"/>
    </row>
    <row r="3042" spans="28:58" x14ac:dyDescent="0.25">
      <c r="AB3042" s="99"/>
      <c r="AC3042" s="99"/>
      <c r="AD3042" s="99"/>
      <c r="AE3042" s="99"/>
      <c r="AF3042" s="99"/>
      <c r="AG3042" s="99"/>
      <c r="AH3042" s="99"/>
      <c r="AI3042" s="99"/>
      <c r="AJ3042" s="99"/>
      <c r="AK3042" s="99"/>
      <c r="AL3042" s="99"/>
      <c r="AM3042" s="99"/>
      <c r="AN3042" s="99"/>
      <c r="AO3042" s="99"/>
      <c r="AP3042" s="99"/>
      <c r="AQ3042" s="99"/>
      <c r="AR3042" s="99"/>
      <c r="AS3042" s="99"/>
      <c r="AT3042" s="99"/>
      <c r="AU3042" s="99"/>
      <c r="AV3042" s="99"/>
      <c r="AW3042" s="99"/>
      <c r="AX3042" s="99"/>
      <c r="AY3042" s="99"/>
      <c r="AZ3042" s="99"/>
      <c r="BA3042" s="99"/>
      <c r="BB3042" s="99"/>
      <c r="BC3042" s="99"/>
      <c r="BD3042" s="99"/>
      <c r="BE3042" s="99"/>
      <c r="BF3042" s="99"/>
    </row>
    <row r="3043" spans="28:58" x14ac:dyDescent="0.25">
      <c r="AB3043" s="99"/>
      <c r="AC3043" s="99"/>
      <c r="AD3043" s="99"/>
      <c r="AE3043" s="99"/>
      <c r="AF3043" s="99"/>
      <c r="AG3043" s="99"/>
      <c r="AH3043" s="99"/>
      <c r="AI3043" s="99"/>
      <c r="AJ3043" s="99"/>
      <c r="AK3043" s="99"/>
      <c r="AL3043" s="99"/>
      <c r="AM3043" s="99"/>
      <c r="AN3043" s="99"/>
      <c r="AO3043" s="99"/>
      <c r="AP3043" s="99"/>
      <c r="AQ3043" s="99"/>
      <c r="AR3043" s="99"/>
      <c r="AS3043" s="99"/>
      <c r="AT3043" s="99"/>
      <c r="AU3043" s="99"/>
      <c r="AV3043" s="99"/>
      <c r="AW3043" s="99"/>
      <c r="AX3043" s="99"/>
      <c r="AY3043" s="99"/>
      <c r="AZ3043" s="99"/>
      <c r="BA3043" s="99"/>
      <c r="BB3043" s="99"/>
      <c r="BC3043" s="99"/>
      <c r="BD3043" s="99"/>
      <c r="BE3043" s="99"/>
      <c r="BF3043" s="99"/>
    </row>
    <row r="3044" spans="28:58" x14ac:dyDescent="0.25">
      <c r="AB3044" s="99"/>
      <c r="AC3044" s="99"/>
      <c r="AD3044" s="99"/>
      <c r="AE3044" s="99"/>
      <c r="AF3044" s="99"/>
      <c r="AG3044" s="99"/>
      <c r="AH3044" s="99"/>
      <c r="AI3044" s="99"/>
      <c r="AJ3044" s="99"/>
      <c r="AK3044" s="99"/>
      <c r="AL3044" s="99"/>
      <c r="AM3044" s="99"/>
      <c r="AN3044" s="99"/>
      <c r="AO3044" s="99"/>
      <c r="AP3044" s="99"/>
      <c r="AQ3044" s="99"/>
      <c r="AR3044" s="99"/>
      <c r="AS3044" s="99"/>
      <c r="AT3044" s="99"/>
      <c r="AU3044" s="99"/>
      <c r="AV3044" s="99"/>
      <c r="AW3044" s="99"/>
      <c r="AX3044" s="99"/>
      <c r="AY3044" s="99"/>
      <c r="AZ3044" s="99"/>
      <c r="BA3044" s="99"/>
      <c r="BB3044" s="99"/>
      <c r="BC3044" s="99"/>
      <c r="BD3044" s="99"/>
      <c r="BE3044" s="99"/>
      <c r="BF3044" s="99"/>
    </row>
    <row r="3045" spans="28:58" x14ac:dyDescent="0.25">
      <c r="AB3045" s="99"/>
      <c r="AC3045" s="99"/>
      <c r="AD3045" s="99"/>
      <c r="AE3045" s="99"/>
      <c r="AF3045" s="99"/>
      <c r="AG3045" s="99"/>
      <c r="AH3045" s="99"/>
      <c r="AI3045" s="99"/>
      <c r="AJ3045" s="99"/>
      <c r="AK3045" s="99"/>
      <c r="AL3045" s="99"/>
      <c r="AM3045" s="99"/>
      <c r="AN3045" s="99"/>
      <c r="AO3045" s="99"/>
      <c r="AP3045" s="99"/>
      <c r="AQ3045" s="99"/>
      <c r="AR3045" s="99"/>
      <c r="AS3045" s="99"/>
      <c r="AT3045" s="99"/>
      <c r="AU3045" s="99"/>
      <c r="AV3045" s="99"/>
      <c r="AW3045" s="99"/>
      <c r="AX3045" s="99"/>
      <c r="AY3045" s="99"/>
      <c r="AZ3045" s="99"/>
      <c r="BA3045" s="99"/>
      <c r="BB3045" s="99"/>
      <c r="BC3045" s="99"/>
      <c r="BD3045" s="99"/>
      <c r="BE3045" s="99"/>
      <c r="BF3045" s="99"/>
    </row>
    <row r="3046" spans="28:58" x14ac:dyDescent="0.25">
      <c r="AB3046" s="99"/>
      <c r="AC3046" s="99"/>
      <c r="AD3046" s="99"/>
      <c r="AE3046" s="99"/>
      <c r="AF3046" s="99"/>
      <c r="AG3046" s="99"/>
      <c r="AH3046" s="99"/>
      <c r="AI3046" s="99"/>
      <c r="AJ3046" s="99"/>
      <c r="AK3046" s="99"/>
      <c r="AL3046" s="99"/>
      <c r="AM3046" s="99"/>
      <c r="AN3046" s="99"/>
      <c r="AO3046" s="99"/>
      <c r="AP3046" s="99"/>
      <c r="AQ3046" s="99"/>
      <c r="AR3046" s="99"/>
      <c r="AS3046" s="99"/>
      <c r="AT3046" s="99"/>
      <c r="AU3046" s="99"/>
      <c r="AV3046" s="99"/>
      <c r="AW3046" s="99"/>
      <c r="AX3046" s="99"/>
      <c r="AY3046" s="99"/>
      <c r="AZ3046" s="99"/>
      <c r="BA3046" s="99"/>
      <c r="BB3046" s="99"/>
      <c r="BC3046" s="99"/>
      <c r="BD3046" s="99"/>
      <c r="BE3046" s="99"/>
      <c r="BF3046" s="99"/>
    </row>
    <row r="3047" spans="28:58" x14ac:dyDescent="0.25">
      <c r="AB3047" s="99"/>
      <c r="AC3047" s="99"/>
      <c r="AD3047" s="99"/>
      <c r="AE3047" s="99"/>
      <c r="AF3047" s="99"/>
      <c r="AG3047" s="99"/>
      <c r="AH3047" s="99"/>
      <c r="AI3047" s="99"/>
      <c r="AJ3047" s="99"/>
      <c r="AK3047" s="99"/>
      <c r="AL3047" s="99"/>
      <c r="AM3047" s="99"/>
      <c r="AN3047" s="99"/>
      <c r="AO3047" s="99"/>
      <c r="AP3047" s="99"/>
      <c r="AQ3047" s="99"/>
      <c r="AR3047" s="99"/>
      <c r="AS3047" s="99"/>
      <c r="AT3047" s="99"/>
      <c r="AU3047" s="99"/>
      <c r="AV3047" s="99"/>
      <c r="AW3047" s="99"/>
      <c r="AX3047" s="99"/>
      <c r="AY3047" s="99"/>
      <c r="AZ3047" s="99"/>
      <c r="BA3047" s="99"/>
      <c r="BB3047" s="99"/>
      <c r="BC3047" s="99"/>
      <c r="BD3047" s="99"/>
      <c r="BE3047" s="99"/>
      <c r="BF3047" s="99"/>
    </row>
    <row r="3048" spans="28:58" x14ac:dyDescent="0.25">
      <c r="AB3048" s="99"/>
      <c r="AC3048" s="99"/>
      <c r="AD3048" s="99"/>
      <c r="AE3048" s="99"/>
      <c r="AF3048" s="99"/>
      <c r="AG3048" s="99"/>
      <c r="AH3048" s="99"/>
      <c r="AI3048" s="99"/>
      <c r="AJ3048" s="99"/>
      <c r="AK3048" s="99"/>
      <c r="AL3048" s="99"/>
      <c r="AM3048" s="99"/>
      <c r="AN3048" s="99"/>
      <c r="AO3048" s="99"/>
      <c r="AP3048" s="99"/>
      <c r="AQ3048" s="99"/>
      <c r="AR3048" s="99"/>
      <c r="AS3048" s="99"/>
      <c r="AT3048" s="99"/>
      <c r="AU3048" s="99"/>
      <c r="AV3048" s="99"/>
      <c r="AW3048" s="99"/>
      <c r="AX3048" s="99"/>
      <c r="AY3048" s="99"/>
      <c r="AZ3048" s="99"/>
      <c r="BA3048" s="99"/>
      <c r="BB3048" s="99"/>
      <c r="BC3048" s="99"/>
      <c r="BD3048" s="99"/>
      <c r="BE3048" s="99"/>
      <c r="BF3048" s="99"/>
    </row>
    <row r="3049" spans="28:58" x14ac:dyDescent="0.25">
      <c r="AB3049" s="99"/>
      <c r="AC3049" s="99"/>
      <c r="AD3049" s="99"/>
      <c r="AE3049" s="99"/>
      <c r="AF3049" s="99"/>
      <c r="AG3049" s="99"/>
      <c r="AH3049" s="99"/>
      <c r="AI3049" s="99"/>
      <c r="AJ3049" s="99"/>
      <c r="AK3049" s="99"/>
      <c r="AL3049" s="99"/>
      <c r="AM3049" s="99"/>
      <c r="AN3049" s="99"/>
      <c r="AO3049" s="99"/>
      <c r="AP3049" s="99"/>
      <c r="AQ3049" s="99"/>
      <c r="AR3049" s="99"/>
      <c r="AS3049" s="99"/>
      <c r="AT3049" s="99"/>
      <c r="AU3049" s="99"/>
      <c r="AV3049" s="99"/>
      <c r="AW3049" s="99"/>
      <c r="AX3049" s="99"/>
      <c r="AY3049" s="99"/>
      <c r="AZ3049" s="99"/>
      <c r="BA3049" s="99"/>
      <c r="BB3049" s="99"/>
      <c r="BC3049" s="99"/>
      <c r="BD3049" s="99"/>
      <c r="BE3049" s="99"/>
      <c r="BF3049" s="99"/>
    </row>
    <row r="3050" spans="28:58" x14ac:dyDescent="0.25">
      <c r="AB3050" s="99"/>
      <c r="AC3050" s="99"/>
      <c r="AD3050" s="99"/>
      <c r="AE3050" s="99"/>
      <c r="AF3050" s="99"/>
      <c r="AG3050" s="99"/>
      <c r="AH3050" s="99"/>
      <c r="AI3050" s="99"/>
      <c r="AJ3050" s="99"/>
      <c r="AK3050" s="99"/>
      <c r="AL3050" s="99"/>
      <c r="AM3050" s="99"/>
      <c r="AN3050" s="99"/>
      <c r="AO3050" s="99"/>
      <c r="AP3050" s="99"/>
      <c r="AQ3050" s="99"/>
      <c r="AR3050" s="99"/>
      <c r="AS3050" s="99"/>
      <c r="AT3050" s="99"/>
      <c r="AU3050" s="99"/>
      <c r="AV3050" s="99"/>
      <c r="AW3050" s="99"/>
      <c r="AX3050" s="99"/>
      <c r="AY3050" s="99"/>
      <c r="AZ3050" s="99"/>
      <c r="BA3050" s="99"/>
      <c r="BB3050" s="99"/>
      <c r="BC3050" s="99"/>
      <c r="BD3050" s="99"/>
      <c r="BE3050" s="99"/>
      <c r="BF3050" s="99"/>
    </row>
    <row r="3051" spans="28:58" x14ac:dyDescent="0.25">
      <c r="AB3051" s="99"/>
      <c r="AC3051" s="99"/>
      <c r="AD3051" s="99"/>
      <c r="AE3051" s="99"/>
      <c r="AF3051" s="99"/>
      <c r="AG3051" s="99"/>
      <c r="AH3051" s="99"/>
      <c r="AI3051" s="99"/>
      <c r="AJ3051" s="99"/>
      <c r="AK3051" s="99"/>
      <c r="AL3051" s="99"/>
      <c r="AM3051" s="99"/>
      <c r="AN3051" s="99"/>
      <c r="AO3051" s="99"/>
      <c r="AP3051" s="99"/>
      <c r="AQ3051" s="99"/>
      <c r="AR3051" s="99"/>
      <c r="AS3051" s="99"/>
      <c r="AT3051" s="99"/>
      <c r="AU3051" s="99"/>
      <c r="AV3051" s="99"/>
      <c r="AW3051" s="99"/>
      <c r="AX3051" s="99"/>
      <c r="AY3051" s="99"/>
      <c r="AZ3051" s="99"/>
      <c r="BA3051" s="99"/>
      <c r="BB3051" s="99"/>
      <c r="BC3051" s="99"/>
      <c r="BD3051" s="99"/>
      <c r="BE3051" s="99"/>
      <c r="BF3051" s="99"/>
    </row>
    <row r="3052" spans="28:58" x14ac:dyDescent="0.25">
      <c r="AB3052" s="99"/>
      <c r="AC3052" s="99"/>
      <c r="AD3052" s="99"/>
      <c r="AE3052" s="99"/>
      <c r="AF3052" s="99"/>
      <c r="AG3052" s="99"/>
      <c r="AH3052" s="99"/>
      <c r="AI3052" s="99"/>
      <c r="AJ3052" s="99"/>
      <c r="AK3052" s="99"/>
      <c r="AL3052" s="99"/>
      <c r="AM3052" s="99"/>
      <c r="AN3052" s="99"/>
      <c r="AO3052" s="99"/>
      <c r="AP3052" s="99"/>
      <c r="AQ3052" s="99"/>
      <c r="AR3052" s="99"/>
      <c r="AS3052" s="99"/>
      <c r="AT3052" s="99"/>
      <c r="AU3052" s="99"/>
      <c r="AV3052" s="99"/>
      <c r="AW3052" s="99"/>
      <c r="AX3052" s="99"/>
      <c r="AY3052" s="99"/>
      <c r="AZ3052" s="99"/>
      <c r="BA3052" s="99"/>
      <c r="BB3052" s="99"/>
      <c r="BC3052" s="99"/>
      <c r="BD3052" s="99"/>
      <c r="BE3052" s="99"/>
      <c r="BF3052" s="99"/>
    </row>
    <row r="3053" spans="28:58" x14ac:dyDescent="0.25">
      <c r="AB3053" s="99"/>
      <c r="AC3053" s="99"/>
      <c r="AD3053" s="99"/>
      <c r="AE3053" s="99"/>
      <c r="AF3053" s="99"/>
      <c r="AG3053" s="99"/>
      <c r="AH3053" s="99"/>
      <c r="AI3053" s="99"/>
      <c r="AJ3053" s="99"/>
      <c r="AK3053" s="99"/>
      <c r="AL3053" s="99"/>
      <c r="AM3053" s="99"/>
      <c r="AN3053" s="99"/>
      <c r="AO3053" s="99"/>
      <c r="AP3053" s="99"/>
      <c r="AQ3053" s="99"/>
      <c r="AR3053" s="99"/>
      <c r="AS3053" s="99"/>
      <c r="AT3053" s="99"/>
      <c r="AU3053" s="99"/>
      <c r="AV3053" s="99"/>
      <c r="AW3053" s="99"/>
      <c r="AX3053" s="99"/>
      <c r="AY3053" s="99"/>
      <c r="AZ3053" s="99"/>
      <c r="BA3053" s="99"/>
      <c r="BB3053" s="99"/>
      <c r="BC3053" s="99"/>
      <c r="BD3053" s="99"/>
      <c r="BE3053" s="99"/>
      <c r="BF3053" s="99"/>
    </row>
    <row r="3054" spans="28:58" x14ac:dyDescent="0.25">
      <c r="AB3054" s="99"/>
      <c r="AC3054" s="99"/>
      <c r="AD3054" s="99"/>
      <c r="AE3054" s="99"/>
      <c r="AF3054" s="99"/>
      <c r="AG3054" s="99"/>
      <c r="AH3054" s="99"/>
      <c r="AI3054" s="99"/>
      <c r="AJ3054" s="99"/>
      <c r="AK3054" s="99"/>
      <c r="AL3054" s="99"/>
      <c r="AM3054" s="99"/>
      <c r="AN3054" s="99"/>
      <c r="AO3054" s="99"/>
      <c r="AP3054" s="99"/>
      <c r="AQ3054" s="99"/>
      <c r="AR3054" s="99"/>
      <c r="AS3054" s="99"/>
      <c r="AT3054" s="99"/>
      <c r="AU3054" s="99"/>
      <c r="AV3054" s="99"/>
      <c r="AW3054" s="99"/>
      <c r="AX3054" s="99"/>
      <c r="AY3054" s="99"/>
      <c r="AZ3054" s="99"/>
      <c r="BA3054" s="99"/>
      <c r="BB3054" s="99"/>
      <c r="BC3054" s="99"/>
      <c r="BD3054" s="99"/>
      <c r="BE3054" s="99"/>
      <c r="BF3054" s="99"/>
    </row>
    <row r="3055" spans="28:58" x14ac:dyDescent="0.25">
      <c r="AB3055" s="99"/>
      <c r="AC3055" s="99"/>
      <c r="AD3055" s="99"/>
      <c r="AE3055" s="99"/>
      <c r="AF3055" s="99"/>
      <c r="AG3055" s="99"/>
      <c r="AH3055" s="99"/>
      <c r="AI3055" s="99"/>
      <c r="AJ3055" s="99"/>
      <c r="AK3055" s="99"/>
      <c r="AL3055" s="99"/>
      <c r="AM3055" s="99"/>
      <c r="AN3055" s="99"/>
      <c r="AO3055" s="99"/>
      <c r="AP3055" s="99"/>
      <c r="AQ3055" s="99"/>
      <c r="AR3055" s="99"/>
      <c r="AS3055" s="99"/>
      <c r="AT3055" s="99"/>
      <c r="AU3055" s="99"/>
      <c r="AV3055" s="99"/>
      <c r="AW3055" s="99"/>
      <c r="AX3055" s="99"/>
      <c r="AY3055" s="99"/>
      <c r="AZ3055" s="99"/>
      <c r="BA3055" s="99"/>
      <c r="BB3055" s="99"/>
      <c r="BC3055" s="99"/>
      <c r="BD3055" s="99"/>
      <c r="BE3055" s="99"/>
      <c r="BF3055" s="99"/>
    </row>
    <row r="3056" spans="28:58" x14ac:dyDescent="0.25">
      <c r="AB3056" s="99"/>
      <c r="AC3056" s="99"/>
      <c r="AD3056" s="99"/>
      <c r="AE3056" s="99"/>
      <c r="AF3056" s="99"/>
      <c r="AG3056" s="99"/>
      <c r="AH3056" s="99"/>
      <c r="AI3056" s="99"/>
      <c r="AJ3056" s="99"/>
      <c r="AK3056" s="99"/>
      <c r="AL3056" s="99"/>
      <c r="AM3056" s="99"/>
      <c r="AN3056" s="99"/>
      <c r="AO3056" s="99"/>
      <c r="AP3056" s="99"/>
      <c r="AQ3056" s="99"/>
      <c r="AR3056" s="99"/>
      <c r="AS3056" s="99"/>
      <c r="AT3056" s="99"/>
      <c r="AU3056" s="99"/>
      <c r="AV3056" s="99"/>
      <c r="AW3056" s="99"/>
      <c r="AX3056" s="99"/>
      <c r="AY3056" s="99"/>
      <c r="AZ3056" s="99"/>
      <c r="BA3056" s="99"/>
      <c r="BB3056" s="99"/>
      <c r="BC3056" s="99"/>
      <c r="BD3056" s="99"/>
      <c r="BE3056" s="99"/>
      <c r="BF3056" s="99"/>
    </row>
    <row r="3057" spans="28:58" x14ac:dyDescent="0.25">
      <c r="AB3057" s="99"/>
      <c r="AC3057" s="99"/>
      <c r="AD3057" s="99"/>
      <c r="AE3057" s="99"/>
      <c r="AF3057" s="99"/>
      <c r="AG3057" s="99"/>
      <c r="AH3057" s="99"/>
      <c r="AI3057" s="99"/>
      <c r="AJ3057" s="99"/>
      <c r="AK3057" s="99"/>
      <c r="AL3057" s="99"/>
      <c r="AM3057" s="99"/>
      <c r="AN3057" s="99"/>
      <c r="AO3057" s="99"/>
      <c r="AP3057" s="99"/>
      <c r="AQ3057" s="99"/>
      <c r="AR3057" s="99"/>
      <c r="AS3057" s="99"/>
      <c r="AT3057" s="99"/>
      <c r="AU3057" s="99"/>
      <c r="AV3057" s="99"/>
      <c r="AW3057" s="99"/>
      <c r="AX3057" s="99"/>
      <c r="AY3057" s="99"/>
      <c r="AZ3057" s="99"/>
      <c r="BA3057" s="99"/>
      <c r="BB3057" s="99"/>
      <c r="BC3057" s="99"/>
      <c r="BD3057" s="99"/>
      <c r="BE3057" s="99"/>
      <c r="BF3057" s="99"/>
    </row>
    <row r="3058" spans="28:58" x14ac:dyDescent="0.25">
      <c r="AB3058" s="99"/>
      <c r="AC3058" s="99"/>
      <c r="AD3058" s="99"/>
      <c r="AE3058" s="99"/>
      <c r="AF3058" s="99"/>
      <c r="AG3058" s="99"/>
      <c r="AH3058" s="99"/>
      <c r="AI3058" s="99"/>
      <c r="AJ3058" s="99"/>
      <c r="AK3058" s="99"/>
      <c r="AL3058" s="99"/>
      <c r="AM3058" s="99"/>
      <c r="AN3058" s="99"/>
      <c r="AO3058" s="99"/>
      <c r="AP3058" s="99"/>
      <c r="AQ3058" s="99"/>
      <c r="AR3058" s="99"/>
      <c r="AS3058" s="99"/>
      <c r="AT3058" s="99"/>
      <c r="AU3058" s="99"/>
      <c r="AV3058" s="99"/>
      <c r="AW3058" s="99"/>
      <c r="AX3058" s="99"/>
      <c r="AY3058" s="99"/>
      <c r="AZ3058" s="99"/>
      <c r="BA3058" s="99"/>
      <c r="BB3058" s="99"/>
      <c r="BC3058" s="99"/>
      <c r="BD3058" s="99"/>
      <c r="BE3058" s="99"/>
      <c r="BF3058" s="99"/>
    </row>
    <row r="3059" spans="28:58" x14ac:dyDescent="0.25">
      <c r="AB3059" s="99"/>
      <c r="AC3059" s="99"/>
      <c r="AD3059" s="99"/>
      <c r="AE3059" s="99"/>
      <c r="AF3059" s="99"/>
      <c r="AG3059" s="99"/>
      <c r="AH3059" s="99"/>
      <c r="AI3059" s="99"/>
      <c r="AJ3059" s="99"/>
      <c r="AK3059" s="99"/>
      <c r="AL3059" s="99"/>
      <c r="AM3059" s="99"/>
      <c r="AN3059" s="99"/>
      <c r="AO3059" s="99"/>
      <c r="AP3059" s="99"/>
      <c r="AQ3059" s="99"/>
      <c r="AR3059" s="99"/>
      <c r="AS3059" s="99"/>
      <c r="AT3059" s="99"/>
      <c r="AU3059" s="99"/>
      <c r="AV3059" s="99"/>
      <c r="AW3059" s="99"/>
      <c r="AX3059" s="99"/>
      <c r="AY3059" s="99"/>
      <c r="AZ3059" s="99"/>
      <c r="BA3059" s="99"/>
      <c r="BB3059" s="99"/>
      <c r="BC3059" s="99"/>
      <c r="BD3059" s="99"/>
      <c r="BE3059" s="99"/>
      <c r="BF3059" s="99"/>
    </row>
    <row r="3060" spans="28:58" x14ac:dyDescent="0.25">
      <c r="AB3060" s="99"/>
      <c r="AC3060" s="99"/>
      <c r="AD3060" s="99"/>
      <c r="AE3060" s="99"/>
      <c r="AF3060" s="99"/>
      <c r="AG3060" s="99"/>
      <c r="AH3060" s="99"/>
      <c r="AI3060" s="99"/>
      <c r="AJ3060" s="99"/>
      <c r="AK3060" s="99"/>
      <c r="AL3060" s="99"/>
      <c r="AM3060" s="99"/>
      <c r="AN3060" s="99"/>
      <c r="AO3060" s="99"/>
      <c r="AP3060" s="99"/>
      <c r="AQ3060" s="99"/>
      <c r="AR3060" s="99"/>
      <c r="AS3060" s="99"/>
      <c r="AT3060" s="99"/>
      <c r="AU3060" s="99"/>
      <c r="AV3060" s="99"/>
      <c r="AW3060" s="99"/>
      <c r="AX3060" s="99"/>
      <c r="AY3060" s="99"/>
      <c r="AZ3060" s="99"/>
      <c r="BA3060" s="99"/>
      <c r="BB3060" s="99"/>
      <c r="BC3060" s="99"/>
      <c r="BD3060" s="99"/>
      <c r="BE3060" s="99"/>
      <c r="BF3060" s="99"/>
    </row>
    <row r="3061" spans="28:58" x14ac:dyDescent="0.25">
      <c r="AB3061" s="99"/>
      <c r="AC3061" s="99"/>
      <c r="AD3061" s="99"/>
      <c r="AE3061" s="99"/>
      <c r="AF3061" s="99"/>
      <c r="AG3061" s="99"/>
      <c r="AH3061" s="99"/>
      <c r="AI3061" s="99"/>
      <c r="AJ3061" s="99"/>
      <c r="AK3061" s="99"/>
      <c r="AL3061" s="99"/>
      <c r="AM3061" s="99"/>
      <c r="AN3061" s="99"/>
      <c r="AO3061" s="99"/>
      <c r="AP3061" s="99"/>
      <c r="AQ3061" s="99"/>
      <c r="AR3061" s="99"/>
      <c r="AS3061" s="99"/>
      <c r="AT3061" s="99"/>
      <c r="AU3061" s="99"/>
      <c r="AV3061" s="99"/>
      <c r="AW3061" s="99"/>
      <c r="AX3061" s="99"/>
      <c r="AY3061" s="99"/>
      <c r="AZ3061" s="99"/>
      <c r="BA3061" s="99"/>
      <c r="BB3061" s="99"/>
      <c r="BC3061" s="99"/>
      <c r="BD3061" s="99"/>
      <c r="BE3061" s="99"/>
      <c r="BF3061" s="99"/>
    </row>
    <row r="3062" spans="28:58" x14ac:dyDescent="0.25">
      <c r="AB3062" s="99"/>
      <c r="AC3062" s="99"/>
      <c r="AD3062" s="99"/>
      <c r="AE3062" s="99"/>
      <c r="AF3062" s="99"/>
      <c r="AG3062" s="99"/>
      <c r="AH3062" s="99"/>
      <c r="AI3062" s="99"/>
      <c r="AJ3062" s="99"/>
      <c r="AK3062" s="99"/>
      <c r="AL3062" s="99"/>
      <c r="AM3062" s="99"/>
      <c r="AN3062" s="99"/>
      <c r="AO3062" s="99"/>
      <c r="AP3062" s="99"/>
      <c r="AQ3062" s="99"/>
      <c r="AR3062" s="99"/>
      <c r="AS3062" s="99"/>
      <c r="AT3062" s="99"/>
      <c r="AU3062" s="99"/>
      <c r="AV3062" s="99"/>
      <c r="AW3062" s="99"/>
      <c r="AX3062" s="99"/>
      <c r="AY3062" s="99"/>
      <c r="AZ3062" s="99"/>
      <c r="BA3062" s="99"/>
      <c r="BB3062" s="99"/>
      <c r="BC3062" s="99"/>
      <c r="BD3062" s="99"/>
      <c r="BE3062" s="99"/>
      <c r="BF3062" s="99"/>
    </row>
    <row r="3063" spans="28:58" x14ac:dyDescent="0.25">
      <c r="AB3063" s="99"/>
      <c r="AC3063" s="99"/>
      <c r="AD3063" s="99"/>
      <c r="AE3063" s="99"/>
      <c r="AF3063" s="99"/>
      <c r="AG3063" s="99"/>
      <c r="AH3063" s="99"/>
      <c r="AI3063" s="99"/>
      <c r="AJ3063" s="99"/>
      <c r="AK3063" s="99"/>
      <c r="AL3063" s="99"/>
      <c r="AM3063" s="99"/>
      <c r="AN3063" s="99"/>
      <c r="AO3063" s="99"/>
      <c r="AP3063" s="99"/>
      <c r="AQ3063" s="99"/>
      <c r="AR3063" s="99"/>
      <c r="AS3063" s="99"/>
      <c r="AT3063" s="99"/>
      <c r="AU3063" s="99"/>
      <c r="AV3063" s="99"/>
      <c r="AW3063" s="99"/>
      <c r="AX3063" s="99"/>
      <c r="AY3063" s="99"/>
      <c r="AZ3063" s="99"/>
      <c r="BA3063" s="99"/>
      <c r="BB3063" s="99"/>
      <c r="BC3063" s="99"/>
      <c r="BD3063" s="99"/>
      <c r="BE3063" s="99"/>
      <c r="BF3063" s="99"/>
    </row>
    <row r="3064" spans="28:58" x14ac:dyDescent="0.25">
      <c r="AB3064" s="99"/>
      <c r="AC3064" s="99"/>
      <c r="AD3064" s="99"/>
      <c r="AE3064" s="99"/>
      <c r="AF3064" s="99"/>
      <c r="AG3064" s="99"/>
      <c r="AH3064" s="99"/>
      <c r="AI3064" s="99"/>
      <c r="AJ3064" s="99"/>
      <c r="AK3064" s="99"/>
      <c r="AL3064" s="99"/>
      <c r="AM3064" s="99"/>
      <c r="AN3064" s="99"/>
      <c r="AO3064" s="99"/>
      <c r="AP3064" s="99"/>
      <c r="AQ3064" s="99"/>
      <c r="AR3064" s="99"/>
      <c r="AS3064" s="99"/>
      <c r="AT3064" s="99"/>
      <c r="AU3064" s="99"/>
      <c r="AV3064" s="99"/>
      <c r="AW3064" s="99"/>
      <c r="AX3064" s="99"/>
      <c r="AY3064" s="99"/>
      <c r="AZ3064" s="99"/>
      <c r="BA3064" s="99"/>
      <c r="BB3064" s="99"/>
      <c r="BC3064" s="99"/>
      <c r="BD3064" s="99"/>
      <c r="BE3064" s="99"/>
      <c r="BF3064" s="99"/>
    </row>
    <row r="3065" spans="28:58" x14ac:dyDescent="0.25">
      <c r="AB3065" s="99"/>
      <c r="AC3065" s="99"/>
      <c r="AD3065" s="99"/>
      <c r="AE3065" s="99"/>
      <c r="AF3065" s="99"/>
      <c r="AG3065" s="99"/>
      <c r="AH3065" s="99"/>
      <c r="AI3065" s="99"/>
      <c r="AJ3065" s="99"/>
      <c r="AK3065" s="99"/>
      <c r="AL3065" s="99"/>
      <c r="AM3065" s="99"/>
      <c r="AN3065" s="99"/>
      <c r="AO3065" s="99"/>
      <c r="AP3065" s="99"/>
      <c r="AQ3065" s="99"/>
      <c r="AR3065" s="99"/>
      <c r="AS3065" s="99"/>
      <c r="AT3065" s="99"/>
      <c r="AU3065" s="99"/>
      <c r="AV3065" s="99"/>
      <c r="AW3065" s="99"/>
      <c r="AX3065" s="99"/>
      <c r="AY3065" s="99"/>
      <c r="AZ3065" s="99"/>
      <c r="BA3065" s="99"/>
      <c r="BB3065" s="99"/>
      <c r="BC3065" s="99"/>
      <c r="BD3065" s="99"/>
      <c r="BE3065" s="99"/>
      <c r="BF3065" s="99"/>
    </row>
    <row r="3066" spans="28:58" x14ac:dyDescent="0.25">
      <c r="AB3066" s="99"/>
      <c r="AC3066" s="99"/>
      <c r="AD3066" s="99"/>
      <c r="AE3066" s="99"/>
      <c r="AF3066" s="99"/>
      <c r="AG3066" s="99"/>
      <c r="AH3066" s="99"/>
      <c r="AI3066" s="99"/>
      <c r="AJ3066" s="99"/>
      <c r="AK3066" s="99"/>
      <c r="AL3066" s="99"/>
      <c r="AM3066" s="99"/>
      <c r="AN3066" s="99"/>
      <c r="AO3066" s="99"/>
      <c r="AP3066" s="99"/>
      <c r="AQ3066" s="99"/>
      <c r="AR3066" s="99"/>
      <c r="AS3066" s="99"/>
      <c r="AT3066" s="99"/>
      <c r="AU3066" s="99"/>
      <c r="AV3066" s="99"/>
      <c r="AW3066" s="99"/>
      <c r="AX3066" s="99"/>
      <c r="AY3066" s="99"/>
      <c r="AZ3066" s="99"/>
      <c r="BA3066" s="99"/>
      <c r="BB3066" s="99"/>
      <c r="BC3066" s="99"/>
      <c r="BD3066" s="99"/>
      <c r="BE3066" s="99"/>
      <c r="BF3066" s="99"/>
    </row>
    <row r="3067" spans="28:58" x14ac:dyDescent="0.25">
      <c r="AB3067" s="99"/>
      <c r="AC3067" s="99"/>
      <c r="AD3067" s="99"/>
      <c r="AE3067" s="99"/>
      <c r="AF3067" s="99"/>
      <c r="AG3067" s="99"/>
      <c r="AH3067" s="99"/>
      <c r="AI3067" s="99"/>
      <c r="AJ3067" s="99"/>
      <c r="AK3067" s="99"/>
      <c r="AL3067" s="99"/>
      <c r="AM3067" s="99"/>
      <c r="AN3067" s="99"/>
      <c r="AO3067" s="99"/>
      <c r="AP3067" s="99"/>
      <c r="AQ3067" s="99"/>
      <c r="AR3067" s="99"/>
      <c r="AS3067" s="99"/>
      <c r="AT3067" s="99"/>
      <c r="AU3067" s="99"/>
      <c r="AV3067" s="99"/>
      <c r="AW3067" s="99"/>
      <c r="AX3067" s="99"/>
      <c r="AY3067" s="99"/>
      <c r="AZ3067" s="99"/>
      <c r="BA3067" s="99"/>
      <c r="BB3067" s="99"/>
      <c r="BC3067" s="99"/>
      <c r="BD3067" s="99"/>
      <c r="BE3067" s="99"/>
      <c r="BF3067" s="99"/>
    </row>
    <row r="3068" spans="28:58" x14ac:dyDescent="0.25">
      <c r="AB3068" s="99"/>
      <c r="AC3068" s="99"/>
      <c r="AD3068" s="99"/>
      <c r="AE3068" s="99"/>
      <c r="AF3068" s="99"/>
      <c r="AG3068" s="99"/>
      <c r="AH3068" s="99"/>
      <c r="AI3068" s="99"/>
      <c r="AJ3068" s="99"/>
      <c r="AK3068" s="99"/>
      <c r="AL3068" s="99"/>
      <c r="AM3068" s="99"/>
      <c r="AN3068" s="99"/>
      <c r="AO3068" s="99"/>
      <c r="AP3068" s="99"/>
      <c r="AQ3068" s="99"/>
      <c r="AR3068" s="99"/>
      <c r="AS3068" s="99"/>
      <c r="AT3068" s="99"/>
      <c r="AU3068" s="99"/>
      <c r="AV3068" s="99"/>
      <c r="AW3068" s="99"/>
      <c r="AX3068" s="99"/>
      <c r="AY3068" s="99"/>
      <c r="AZ3068" s="99"/>
      <c r="BA3068" s="99"/>
      <c r="BB3068" s="99"/>
      <c r="BC3068" s="99"/>
      <c r="BD3068" s="99"/>
      <c r="BE3068" s="99"/>
      <c r="BF3068" s="99"/>
    </row>
    <row r="3069" spans="28:58" x14ac:dyDescent="0.25">
      <c r="AB3069" s="99"/>
      <c r="AC3069" s="99"/>
      <c r="AD3069" s="99"/>
      <c r="AE3069" s="99"/>
      <c r="AF3069" s="99"/>
      <c r="AG3069" s="99"/>
      <c r="AH3069" s="99"/>
      <c r="AI3069" s="99"/>
      <c r="AJ3069" s="99"/>
      <c r="AK3069" s="99"/>
      <c r="AL3069" s="99"/>
      <c r="AM3069" s="99"/>
      <c r="AN3069" s="99"/>
      <c r="AO3069" s="99"/>
      <c r="AP3069" s="99"/>
      <c r="AQ3069" s="99"/>
      <c r="AR3069" s="99"/>
      <c r="AS3069" s="99"/>
      <c r="AT3069" s="99"/>
      <c r="AU3069" s="99"/>
      <c r="AV3069" s="99"/>
      <c r="AW3069" s="99"/>
      <c r="AX3069" s="99"/>
      <c r="AY3069" s="99"/>
      <c r="AZ3069" s="99"/>
      <c r="BA3069" s="99"/>
      <c r="BB3069" s="99"/>
      <c r="BC3069" s="99"/>
      <c r="BD3069" s="99"/>
      <c r="BE3069" s="99"/>
      <c r="BF3069" s="99"/>
    </row>
    <row r="3070" spans="28:58" x14ac:dyDescent="0.25">
      <c r="AB3070" s="99"/>
      <c r="AC3070" s="99"/>
      <c r="AD3070" s="99"/>
      <c r="AE3070" s="99"/>
      <c r="AF3070" s="99"/>
      <c r="AG3070" s="99"/>
      <c r="AH3070" s="99"/>
      <c r="AI3070" s="99"/>
      <c r="AJ3070" s="99"/>
      <c r="AK3070" s="99"/>
      <c r="AL3070" s="99"/>
      <c r="AM3070" s="99"/>
      <c r="AN3070" s="99"/>
      <c r="AO3070" s="99"/>
      <c r="AP3070" s="99"/>
      <c r="AQ3070" s="99"/>
      <c r="AR3070" s="99"/>
      <c r="AS3070" s="99"/>
      <c r="AT3070" s="99"/>
      <c r="AU3070" s="99"/>
      <c r="AV3070" s="99"/>
      <c r="AW3070" s="99"/>
      <c r="AX3070" s="99"/>
      <c r="AY3070" s="99"/>
      <c r="AZ3070" s="99"/>
      <c r="BA3070" s="99"/>
      <c r="BB3070" s="99"/>
      <c r="BC3070" s="99"/>
      <c r="BD3070" s="99"/>
      <c r="BE3070" s="99"/>
      <c r="BF3070" s="99"/>
    </row>
    <row r="3071" spans="28:58" x14ac:dyDescent="0.25">
      <c r="AB3071" s="99"/>
      <c r="AC3071" s="99"/>
      <c r="AD3071" s="99"/>
      <c r="AE3071" s="99"/>
      <c r="AF3071" s="99"/>
      <c r="AG3071" s="99"/>
      <c r="AH3071" s="99"/>
      <c r="AI3071" s="99"/>
      <c r="AJ3071" s="99"/>
      <c r="AK3071" s="99"/>
      <c r="AL3071" s="99"/>
      <c r="AM3071" s="99"/>
      <c r="AN3071" s="99"/>
      <c r="AO3071" s="99"/>
      <c r="AP3071" s="99"/>
      <c r="AQ3071" s="99"/>
      <c r="AR3071" s="99"/>
      <c r="AS3071" s="99"/>
      <c r="AT3071" s="99"/>
      <c r="AU3071" s="99"/>
      <c r="AV3071" s="99"/>
      <c r="AW3071" s="99"/>
      <c r="AX3071" s="99"/>
      <c r="AY3071" s="99"/>
      <c r="AZ3071" s="99"/>
      <c r="BA3071" s="99"/>
      <c r="BB3071" s="99"/>
      <c r="BC3071" s="99"/>
      <c r="BD3071" s="99"/>
      <c r="BE3071" s="99"/>
      <c r="BF3071" s="99"/>
    </row>
    <row r="3072" spans="28:58" x14ac:dyDescent="0.25">
      <c r="AB3072" s="99"/>
      <c r="AC3072" s="99"/>
      <c r="AD3072" s="99"/>
      <c r="AE3072" s="99"/>
      <c r="AF3072" s="99"/>
      <c r="AG3072" s="99"/>
      <c r="AH3072" s="99"/>
      <c r="AI3072" s="99"/>
      <c r="AJ3072" s="99"/>
      <c r="AK3072" s="99"/>
      <c r="AL3072" s="99"/>
      <c r="AM3072" s="99"/>
      <c r="AN3072" s="99"/>
      <c r="AO3072" s="99"/>
      <c r="AP3072" s="99"/>
      <c r="AQ3072" s="99"/>
      <c r="AR3072" s="99"/>
      <c r="AS3072" s="99"/>
      <c r="AT3072" s="99"/>
      <c r="AU3072" s="99"/>
      <c r="AV3072" s="99"/>
      <c r="AW3072" s="99"/>
      <c r="AX3072" s="99"/>
      <c r="AY3072" s="99"/>
      <c r="AZ3072" s="99"/>
      <c r="BA3072" s="99"/>
      <c r="BB3072" s="99"/>
      <c r="BC3072" s="99"/>
      <c r="BD3072" s="99"/>
      <c r="BE3072" s="99"/>
      <c r="BF3072" s="99"/>
    </row>
    <row r="3073" spans="28:58" x14ac:dyDescent="0.25">
      <c r="AB3073" s="99"/>
      <c r="AC3073" s="99"/>
      <c r="AD3073" s="99"/>
      <c r="AE3073" s="99"/>
      <c r="AF3073" s="99"/>
      <c r="AG3073" s="99"/>
      <c r="AH3073" s="99"/>
      <c r="AI3073" s="99"/>
      <c r="AJ3073" s="99"/>
      <c r="AK3073" s="99"/>
      <c r="AL3073" s="99"/>
      <c r="AM3073" s="99"/>
      <c r="AN3073" s="99"/>
      <c r="AO3073" s="99"/>
      <c r="AP3073" s="99"/>
      <c r="AQ3073" s="99"/>
      <c r="AR3073" s="99"/>
      <c r="AS3073" s="99"/>
      <c r="AT3073" s="99"/>
      <c r="AU3073" s="99"/>
      <c r="AV3073" s="99"/>
      <c r="AW3073" s="99"/>
      <c r="AX3073" s="99"/>
      <c r="AY3073" s="99"/>
      <c r="AZ3073" s="99"/>
      <c r="BA3073" s="99"/>
      <c r="BB3073" s="99"/>
      <c r="BC3073" s="99"/>
      <c r="BD3073" s="99"/>
      <c r="BE3073" s="99"/>
      <c r="BF3073" s="99"/>
    </row>
    <row r="3074" spans="28:58" x14ac:dyDescent="0.25">
      <c r="AB3074" s="99"/>
      <c r="AC3074" s="99"/>
      <c r="AD3074" s="99"/>
      <c r="AE3074" s="99"/>
      <c r="AF3074" s="99"/>
      <c r="AG3074" s="99"/>
      <c r="AH3074" s="99"/>
      <c r="AI3074" s="99"/>
      <c r="AJ3074" s="99"/>
      <c r="AK3074" s="99"/>
      <c r="AL3074" s="99"/>
      <c r="AM3074" s="99"/>
      <c r="AN3074" s="99"/>
      <c r="AO3074" s="99"/>
      <c r="AP3074" s="99"/>
      <c r="AQ3074" s="99"/>
      <c r="AR3074" s="99"/>
      <c r="AS3074" s="99"/>
      <c r="AT3074" s="99"/>
      <c r="AU3074" s="99"/>
      <c r="AV3074" s="99"/>
      <c r="AW3074" s="99"/>
      <c r="AX3074" s="99"/>
      <c r="AY3074" s="99"/>
      <c r="AZ3074" s="99"/>
      <c r="BA3074" s="99"/>
      <c r="BB3074" s="99"/>
      <c r="BC3074" s="99"/>
      <c r="BD3074" s="99"/>
      <c r="BE3074" s="99"/>
      <c r="BF3074" s="99"/>
    </row>
    <row r="3075" spans="28:58" x14ac:dyDescent="0.25">
      <c r="AB3075" s="99"/>
      <c r="AC3075" s="99"/>
      <c r="AD3075" s="99"/>
      <c r="AE3075" s="99"/>
      <c r="AF3075" s="99"/>
      <c r="AG3075" s="99"/>
      <c r="AH3075" s="99"/>
      <c r="AI3075" s="99"/>
      <c r="AJ3075" s="99"/>
      <c r="AK3075" s="99"/>
      <c r="AL3075" s="99"/>
      <c r="AM3075" s="99"/>
      <c r="AN3075" s="99"/>
      <c r="AO3075" s="99"/>
      <c r="AP3075" s="99"/>
      <c r="AQ3075" s="99"/>
      <c r="AR3075" s="99"/>
      <c r="AS3075" s="99"/>
      <c r="AT3075" s="99"/>
      <c r="AU3075" s="99"/>
      <c r="AV3075" s="99"/>
      <c r="AW3075" s="99"/>
      <c r="AX3075" s="99"/>
      <c r="AY3075" s="99"/>
      <c r="AZ3075" s="99"/>
      <c r="BA3075" s="99"/>
      <c r="BB3075" s="99"/>
      <c r="BC3075" s="99"/>
      <c r="BD3075" s="99"/>
      <c r="BE3075" s="99"/>
      <c r="BF3075" s="99"/>
    </row>
    <row r="3076" spans="28:58" x14ac:dyDescent="0.25">
      <c r="AB3076" s="99"/>
      <c r="AC3076" s="99"/>
      <c r="AD3076" s="99"/>
      <c r="AE3076" s="99"/>
      <c r="AF3076" s="99"/>
      <c r="AG3076" s="99"/>
      <c r="AH3076" s="99"/>
      <c r="AI3076" s="99"/>
      <c r="AJ3076" s="99"/>
      <c r="AK3076" s="99"/>
      <c r="AL3076" s="99"/>
      <c r="AM3076" s="99"/>
      <c r="AN3076" s="99"/>
      <c r="AO3076" s="99"/>
      <c r="AP3076" s="99"/>
      <c r="AQ3076" s="99"/>
      <c r="AR3076" s="99"/>
      <c r="AS3076" s="99"/>
      <c r="AT3076" s="99"/>
      <c r="AU3076" s="99"/>
      <c r="AV3076" s="99"/>
      <c r="AW3076" s="99"/>
      <c r="AX3076" s="99"/>
      <c r="AY3076" s="99"/>
      <c r="AZ3076" s="99"/>
      <c r="BA3076" s="99"/>
      <c r="BB3076" s="99"/>
      <c r="BC3076" s="99"/>
      <c r="BD3076" s="99"/>
      <c r="BE3076" s="99"/>
      <c r="BF3076" s="99"/>
    </row>
    <row r="3077" spans="28:58" x14ac:dyDescent="0.25">
      <c r="AB3077" s="99"/>
      <c r="AC3077" s="99"/>
      <c r="AD3077" s="99"/>
      <c r="AE3077" s="99"/>
      <c r="AF3077" s="99"/>
      <c r="AG3077" s="99"/>
      <c r="AH3077" s="99"/>
      <c r="AI3077" s="99"/>
      <c r="AJ3077" s="99"/>
      <c r="AK3077" s="99"/>
      <c r="AL3077" s="99"/>
      <c r="AM3077" s="99"/>
      <c r="AN3077" s="99"/>
      <c r="AO3077" s="99"/>
      <c r="AP3077" s="99"/>
      <c r="AQ3077" s="99"/>
      <c r="AR3077" s="99"/>
      <c r="AS3077" s="99"/>
      <c r="AT3077" s="99"/>
      <c r="AU3077" s="99"/>
      <c r="AV3077" s="99"/>
      <c r="AW3077" s="99"/>
      <c r="AX3077" s="99"/>
      <c r="AY3077" s="99"/>
      <c r="AZ3077" s="99"/>
      <c r="BA3077" s="99"/>
      <c r="BB3077" s="99"/>
      <c r="BC3077" s="99"/>
      <c r="BD3077" s="99"/>
      <c r="BE3077" s="99"/>
      <c r="BF3077" s="99"/>
    </row>
    <row r="3078" spans="28:58" x14ac:dyDescent="0.25">
      <c r="AB3078" s="99"/>
      <c r="AC3078" s="99"/>
      <c r="AD3078" s="99"/>
      <c r="AE3078" s="99"/>
      <c r="AF3078" s="99"/>
      <c r="AG3078" s="99"/>
      <c r="AH3078" s="99"/>
      <c r="AI3078" s="99"/>
      <c r="AJ3078" s="99"/>
      <c r="AK3078" s="99"/>
      <c r="AL3078" s="99"/>
      <c r="AM3078" s="99"/>
      <c r="AN3078" s="99"/>
      <c r="AO3078" s="99"/>
      <c r="AP3078" s="99"/>
      <c r="AQ3078" s="99"/>
      <c r="AR3078" s="99"/>
      <c r="AS3078" s="99"/>
      <c r="AT3078" s="99"/>
      <c r="AU3078" s="99"/>
      <c r="AV3078" s="99"/>
      <c r="AW3078" s="99"/>
      <c r="AX3078" s="99"/>
      <c r="AY3078" s="99"/>
      <c r="AZ3078" s="99"/>
      <c r="BA3078" s="99"/>
      <c r="BB3078" s="99"/>
      <c r="BC3078" s="99"/>
      <c r="BD3078" s="99"/>
      <c r="BE3078" s="99"/>
      <c r="BF3078" s="99"/>
    </row>
    <row r="3079" spans="28:58" x14ac:dyDescent="0.25">
      <c r="AB3079" s="99"/>
      <c r="AC3079" s="99"/>
      <c r="AD3079" s="99"/>
      <c r="AE3079" s="99"/>
      <c r="AF3079" s="99"/>
      <c r="AG3079" s="99"/>
      <c r="AH3079" s="99"/>
      <c r="AI3079" s="99"/>
      <c r="AJ3079" s="99"/>
      <c r="AK3079" s="99"/>
      <c r="AL3079" s="99"/>
      <c r="AM3079" s="99"/>
      <c r="AN3079" s="99"/>
      <c r="AO3079" s="99"/>
      <c r="AP3079" s="99"/>
      <c r="AQ3079" s="99"/>
      <c r="AR3079" s="99"/>
      <c r="AS3079" s="99"/>
      <c r="AT3079" s="99"/>
      <c r="AU3079" s="99"/>
      <c r="AV3079" s="99"/>
      <c r="AW3079" s="99"/>
      <c r="AX3079" s="99"/>
      <c r="AY3079" s="99"/>
      <c r="AZ3079" s="99"/>
      <c r="BA3079" s="99"/>
      <c r="BB3079" s="99"/>
      <c r="BC3079" s="99"/>
      <c r="BD3079" s="99"/>
      <c r="BE3079" s="99"/>
      <c r="BF3079" s="99"/>
    </row>
    <row r="3080" spans="28:58" x14ac:dyDescent="0.25">
      <c r="AB3080" s="99"/>
      <c r="AC3080" s="99"/>
      <c r="AD3080" s="99"/>
      <c r="AE3080" s="99"/>
      <c r="AF3080" s="99"/>
      <c r="AG3080" s="99"/>
      <c r="AH3080" s="99"/>
      <c r="AI3080" s="99"/>
      <c r="AJ3080" s="99"/>
      <c r="AK3080" s="99"/>
      <c r="AL3080" s="99"/>
      <c r="AM3080" s="99"/>
      <c r="AN3080" s="99"/>
      <c r="AO3080" s="99"/>
      <c r="AP3080" s="99"/>
      <c r="AQ3080" s="99"/>
      <c r="AR3080" s="99"/>
      <c r="AS3080" s="99"/>
      <c r="AT3080" s="99"/>
      <c r="AU3080" s="99"/>
      <c r="AV3080" s="99"/>
      <c r="AW3080" s="99"/>
      <c r="AX3080" s="99"/>
      <c r="AY3080" s="99"/>
      <c r="AZ3080" s="99"/>
      <c r="BA3080" s="99"/>
      <c r="BB3080" s="99"/>
      <c r="BC3080" s="99"/>
      <c r="BD3080" s="99"/>
      <c r="BE3080" s="99"/>
      <c r="BF3080" s="99"/>
    </row>
    <row r="3081" spans="28:58" x14ac:dyDescent="0.25">
      <c r="AB3081" s="99"/>
      <c r="AC3081" s="99"/>
      <c r="AD3081" s="99"/>
      <c r="AE3081" s="99"/>
      <c r="AF3081" s="99"/>
      <c r="AG3081" s="99"/>
      <c r="AH3081" s="99"/>
      <c r="AI3081" s="99"/>
      <c r="AJ3081" s="99"/>
      <c r="AK3081" s="99"/>
      <c r="AL3081" s="99"/>
      <c r="AM3081" s="99"/>
      <c r="AN3081" s="99"/>
      <c r="AO3081" s="99"/>
      <c r="AP3081" s="99"/>
      <c r="AQ3081" s="99"/>
      <c r="AR3081" s="99"/>
      <c r="AS3081" s="99"/>
      <c r="AT3081" s="99"/>
      <c r="AU3081" s="99"/>
      <c r="AV3081" s="99"/>
      <c r="AW3081" s="99"/>
      <c r="AX3081" s="99"/>
      <c r="AY3081" s="99"/>
      <c r="AZ3081" s="99"/>
      <c r="BA3081" s="99"/>
      <c r="BB3081" s="99"/>
      <c r="BC3081" s="99"/>
      <c r="BD3081" s="99"/>
      <c r="BE3081" s="99"/>
      <c r="BF3081" s="99"/>
    </row>
    <row r="3082" spans="28:58" x14ac:dyDescent="0.25">
      <c r="AB3082" s="99"/>
      <c r="AC3082" s="99"/>
      <c r="AD3082" s="99"/>
      <c r="AE3082" s="99"/>
      <c r="AF3082" s="99"/>
      <c r="AG3082" s="99"/>
      <c r="AH3082" s="99"/>
      <c r="AI3082" s="99"/>
      <c r="AJ3082" s="99"/>
      <c r="AK3082" s="99"/>
      <c r="AL3082" s="99"/>
      <c r="AM3082" s="99"/>
      <c r="AN3082" s="99"/>
      <c r="AO3082" s="99"/>
      <c r="AP3082" s="99"/>
      <c r="AQ3082" s="99"/>
      <c r="AR3082" s="99"/>
      <c r="AS3082" s="99"/>
      <c r="AT3082" s="99"/>
      <c r="AU3082" s="99"/>
      <c r="AV3082" s="99"/>
      <c r="AW3082" s="99"/>
      <c r="AX3082" s="99"/>
      <c r="AY3082" s="99"/>
      <c r="AZ3082" s="99"/>
      <c r="BA3082" s="99"/>
      <c r="BB3082" s="99"/>
      <c r="BC3082" s="99"/>
      <c r="BD3082" s="99"/>
      <c r="BE3082" s="99"/>
      <c r="BF3082" s="99"/>
    </row>
    <row r="3083" spans="28:58" x14ac:dyDescent="0.25">
      <c r="AB3083" s="99"/>
      <c r="AC3083" s="99"/>
      <c r="AD3083" s="99"/>
      <c r="AE3083" s="99"/>
      <c r="AF3083" s="99"/>
      <c r="AG3083" s="99"/>
      <c r="AH3083" s="99"/>
      <c r="AI3083" s="99"/>
      <c r="AJ3083" s="99"/>
      <c r="AK3083" s="99"/>
      <c r="AL3083" s="99"/>
      <c r="AM3083" s="99"/>
      <c r="AN3083" s="99"/>
      <c r="AO3083" s="99"/>
      <c r="AP3083" s="99"/>
      <c r="AQ3083" s="99"/>
      <c r="AR3083" s="99"/>
      <c r="AS3083" s="99"/>
      <c r="AT3083" s="99"/>
      <c r="AU3083" s="99"/>
      <c r="AV3083" s="99"/>
      <c r="AW3083" s="99"/>
      <c r="AX3083" s="99"/>
      <c r="AY3083" s="99"/>
      <c r="AZ3083" s="99"/>
      <c r="BA3083" s="99"/>
      <c r="BB3083" s="99"/>
      <c r="BC3083" s="99"/>
      <c r="BD3083" s="99"/>
      <c r="BE3083" s="99"/>
      <c r="BF3083" s="99"/>
    </row>
    <row r="3084" spans="28:58" x14ac:dyDescent="0.25">
      <c r="AB3084" s="99"/>
      <c r="AC3084" s="99"/>
      <c r="AD3084" s="99"/>
      <c r="AE3084" s="99"/>
      <c r="AF3084" s="99"/>
      <c r="AG3084" s="99"/>
      <c r="AH3084" s="99"/>
      <c r="AI3084" s="99"/>
      <c r="AJ3084" s="99"/>
      <c r="AK3084" s="99"/>
      <c r="AL3084" s="99"/>
      <c r="AM3084" s="99"/>
      <c r="AN3084" s="99"/>
      <c r="AO3084" s="99"/>
      <c r="AP3084" s="99"/>
      <c r="AQ3084" s="99"/>
      <c r="AR3084" s="99"/>
      <c r="AS3084" s="99"/>
      <c r="AT3084" s="99"/>
      <c r="AU3084" s="99"/>
      <c r="AV3084" s="99"/>
      <c r="AW3084" s="99"/>
      <c r="AX3084" s="99"/>
      <c r="AY3084" s="99"/>
      <c r="AZ3084" s="99"/>
      <c r="BA3084" s="99"/>
      <c r="BB3084" s="99"/>
      <c r="BC3084" s="99"/>
      <c r="BD3084" s="99"/>
      <c r="BE3084" s="99"/>
      <c r="BF3084" s="99"/>
    </row>
    <row r="3085" spans="28:58" x14ac:dyDescent="0.25">
      <c r="AB3085" s="99"/>
      <c r="AC3085" s="99"/>
      <c r="AD3085" s="99"/>
      <c r="AE3085" s="99"/>
      <c r="AF3085" s="99"/>
      <c r="AG3085" s="99"/>
      <c r="AH3085" s="99"/>
      <c r="AI3085" s="99"/>
      <c r="AJ3085" s="99"/>
      <c r="AK3085" s="99"/>
      <c r="AL3085" s="99"/>
      <c r="AM3085" s="99"/>
      <c r="AN3085" s="99"/>
      <c r="AO3085" s="99"/>
      <c r="AP3085" s="99"/>
      <c r="AQ3085" s="99"/>
      <c r="AR3085" s="99"/>
      <c r="AS3085" s="99"/>
      <c r="AT3085" s="99"/>
      <c r="AU3085" s="99"/>
      <c r="AV3085" s="99"/>
      <c r="AW3085" s="99"/>
      <c r="AX3085" s="99"/>
      <c r="AY3085" s="99"/>
      <c r="AZ3085" s="99"/>
      <c r="BA3085" s="99"/>
      <c r="BB3085" s="99"/>
      <c r="BC3085" s="99"/>
      <c r="BD3085" s="99"/>
      <c r="BE3085" s="99"/>
      <c r="BF3085" s="99"/>
    </row>
    <row r="3086" spans="28:58" x14ac:dyDescent="0.25">
      <c r="AB3086" s="99"/>
      <c r="AC3086" s="99"/>
      <c r="AD3086" s="99"/>
      <c r="AE3086" s="99"/>
      <c r="AF3086" s="99"/>
      <c r="AG3086" s="99"/>
      <c r="AH3086" s="99"/>
      <c r="AI3086" s="99"/>
      <c r="AJ3086" s="99"/>
      <c r="AK3086" s="99"/>
      <c r="AL3086" s="99"/>
      <c r="AM3086" s="99"/>
      <c r="AN3086" s="99"/>
      <c r="AO3086" s="99"/>
      <c r="AP3086" s="99"/>
      <c r="AQ3086" s="99"/>
      <c r="AR3086" s="99"/>
      <c r="AS3086" s="99"/>
      <c r="AT3086" s="99"/>
      <c r="AU3086" s="99"/>
      <c r="AV3086" s="99"/>
      <c r="AW3086" s="99"/>
      <c r="AX3086" s="99"/>
      <c r="AY3086" s="99"/>
      <c r="AZ3086" s="99"/>
      <c r="BA3086" s="99"/>
      <c r="BB3086" s="99"/>
      <c r="BC3086" s="99"/>
      <c r="BD3086" s="99"/>
      <c r="BE3086" s="99"/>
      <c r="BF3086" s="99"/>
    </row>
    <row r="3087" spans="28:58" x14ac:dyDescent="0.25">
      <c r="AB3087" s="99"/>
      <c r="AC3087" s="99"/>
      <c r="AD3087" s="99"/>
      <c r="AE3087" s="99"/>
      <c r="AF3087" s="99"/>
      <c r="AG3087" s="99"/>
      <c r="AH3087" s="99"/>
      <c r="AI3087" s="99"/>
      <c r="AJ3087" s="99"/>
      <c r="AK3087" s="99"/>
      <c r="AL3087" s="99"/>
      <c r="AM3087" s="99"/>
      <c r="AN3087" s="99"/>
      <c r="AO3087" s="99"/>
      <c r="AP3087" s="99"/>
      <c r="AQ3087" s="99"/>
      <c r="AR3087" s="99"/>
      <c r="AS3087" s="99"/>
      <c r="AT3087" s="99"/>
      <c r="AU3087" s="99"/>
      <c r="AV3087" s="99"/>
      <c r="AW3087" s="99"/>
      <c r="AX3087" s="99"/>
      <c r="AY3087" s="99"/>
      <c r="AZ3087" s="99"/>
      <c r="BA3087" s="99"/>
      <c r="BB3087" s="99"/>
      <c r="BC3087" s="99"/>
      <c r="BD3087" s="99"/>
      <c r="BE3087" s="99"/>
      <c r="BF3087" s="99"/>
    </row>
    <row r="3088" spans="28:58" x14ac:dyDescent="0.25">
      <c r="AB3088" s="99"/>
      <c r="AC3088" s="99"/>
      <c r="AD3088" s="99"/>
      <c r="AE3088" s="99"/>
      <c r="AF3088" s="99"/>
      <c r="AG3088" s="99"/>
      <c r="AH3088" s="99"/>
      <c r="AI3088" s="99"/>
      <c r="AJ3088" s="99"/>
      <c r="AK3088" s="99"/>
      <c r="AL3088" s="99"/>
      <c r="AM3088" s="99"/>
      <c r="AN3088" s="99"/>
      <c r="AO3088" s="99"/>
      <c r="AP3088" s="99"/>
      <c r="AQ3088" s="99"/>
      <c r="AR3088" s="99"/>
      <c r="AS3088" s="99"/>
      <c r="AT3088" s="99"/>
      <c r="AU3088" s="99"/>
      <c r="AV3088" s="99"/>
      <c r="AW3088" s="99"/>
      <c r="AX3088" s="99"/>
      <c r="AY3088" s="99"/>
      <c r="AZ3088" s="99"/>
      <c r="BA3088" s="99"/>
      <c r="BB3088" s="99"/>
      <c r="BC3088" s="99"/>
      <c r="BD3088" s="99"/>
      <c r="BE3088" s="99"/>
      <c r="BF3088" s="99"/>
    </row>
    <row r="3089" spans="28:58" x14ac:dyDescent="0.25">
      <c r="AB3089" s="99"/>
      <c r="AC3089" s="99"/>
      <c r="AD3089" s="99"/>
      <c r="AE3089" s="99"/>
      <c r="AF3089" s="99"/>
      <c r="AG3089" s="99"/>
      <c r="AH3089" s="99"/>
      <c r="AI3089" s="99"/>
      <c r="AJ3089" s="99"/>
      <c r="AK3089" s="99"/>
      <c r="AL3089" s="99"/>
      <c r="AM3089" s="99"/>
      <c r="AN3089" s="99"/>
      <c r="AO3089" s="99"/>
      <c r="AP3089" s="99"/>
      <c r="AQ3089" s="99"/>
      <c r="AR3089" s="99"/>
      <c r="AS3089" s="99"/>
      <c r="AT3089" s="99"/>
      <c r="AU3089" s="99"/>
      <c r="AV3089" s="99"/>
      <c r="AW3089" s="99"/>
      <c r="AX3089" s="99"/>
      <c r="AY3089" s="99"/>
      <c r="AZ3089" s="99"/>
      <c r="BA3089" s="99"/>
      <c r="BB3089" s="99"/>
      <c r="BC3089" s="99"/>
      <c r="BD3089" s="99"/>
      <c r="BE3089" s="99"/>
      <c r="BF3089" s="99"/>
    </row>
    <row r="3090" spans="28:58" x14ac:dyDescent="0.25">
      <c r="AB3090" s="99"/>
      <c r="AC3090" s="99"/>
      <c r="AD3090" s="99"/>
      <c r="AE3090" s="99"/>
      <c r="AF3090" s="99"/>
      <c r="AG3090" s="99"/>
      <c r="AH3090" s="99"/>
      <c r="AI3090" s="99"/>
      <c r="AJ3090" s="99"/>
      <c r="AK3090" s="99"/>
      <c r="AL3090" s="99"/>
      <c r="AM3090" s="99"/>
      <c r="AN3090" s="99"/>
      <c r="AO3090" s="99"/>
      <c r="AP3090" s="99"/>
      <c r="AQ3090" s="99"/>
      <c r="AR3090" s="99"/>
      <c r="AS3090" s="99"/>
      <c r="AT3090" s="99"/>
      <c r="AU3090" s="99"/>
      <c r="AV3090" s="99"/>
      <c r="AW3090" s="99"/>
      <c r="AX3090" s="99"/>
      <c r="AY3090" s="99"/>
      <c r="AZ3090" s="99"/>
      <c r="BA3090" s="99"/>
      <c r="BB3090" s="99"/>
      <c r="BC3090" s="99"/>
      <c r="BD3090" s="99"/>
      <c r="BE3090" s="99"/>
      <c r="BF3090" s="99"/>
    </row>
    <row r="3091" spans="28:58" x14ac:dyDescent="0.25">
      <c r="AB3091" s="99"/>
      <c r="AC3091" s="99"/>
      <c r="AD3091" s="99"/>
      <c r="AE3091" s="99"/>
      <c r="AF3091" s="99"/>
      <c r="AG3091" s="99"/>
      <c r="AH3091" s="99"/>
      <c r="AI3091" s="99"/>
      <c r="AJ3091" s="99"/>
      <c r="AK3091" s="99"/>
      <c r="AL3091" s="99"/>
      <c r="AM3091" s="99"/>
      <c r="AN3091" s="99"/>
      <c r="AO3091" s="99"/>
      <c r="AP3091" s="99"/>
      <c r="AQ3091" s="99"/>
      <c r="AR3091" s="99"/>
      <c r="AS3091" s="99"/>
      <c r="AT3091" s="99"/>
      <c r="AU3091" s="99"/>
      <c r="AV3091" s="99"/>
      <c r="AW3091" s="99"/>
      <c r="AX3091" s="99"/>
      <c r="AY3091" s="99"/>
      <c r="AZ3091" s="99"/>
      <c r="BA3091" s="99"/>
      <c r="BB3091" s="99"/>
      <c r="BC3091" s="99"/>
      <c r="BD3091" s="99"/>
      <c r="BE3091" s="99"/>
      <c r="BF3091" s="99"/>
    </row>
    <row r="3092" spans="28:58" x14ac:dyDescent="0.25">
      <c r="AB3092" s="99"/>
      <c r="AC3092" s="99"/>
      <c r="AD3092" s="99"/>
      <c r="AE3092" s="99"/>
      <c r="AF3092" s="99"/>
      <c r="AG3092" s="99"/>
      <c r="AH3092" s="99"/>
      <c r="AI3092" s="99"/>
      <c r="AJ3092" s="99"/>
      <c r="AK3092" s="99"/>
      <c r="AL3092" s="99"/>
      <c r="AM3092" s="99"/>
      <c r="AN3092" s="99"/>
      <c r="AO3092" s="99"/>
      <c r="AP3092" s="99"/>
      <c r="AQ3092" s="99"/>
      <c r="AR3092" s="99"/>
      <c r="AS3092" s="99"/>
      <c r="AT3092" s="99"/>
      <c r="AU3092" s="99"/>
      <c r="AV3092" s="99"/>
      <c r="AW3092" s="99"/>
      <c r="AX3092" s="99"/>
      <c r="AY3092" s="99"/>
      <c r="AZ3092" s="99"/>
      <c r="BA3092" s="99"/>
      <c r="BB3092" s="99"/>
      <c r="BC3092" s="99"/>
      <c r="BD3092" s="99"/>
      <c r="BE3092" s="99"/>
      <c r="BF3092" s="99"/>
    </row>
    <row r="3093" spans="28:58" x14ac:dyDescent="0.25">
      <c r="AB3093" s="99"/>
      <c r="AC3093" s="99"/>
      <c r="AD3093" s="99"/>
      <c r="AE3093" s="99"/>
      <c r="AF3093" s="99"/>
      <c r="AG3093" s="99"/>
      <c r="AH3093" s="99"/>
      <c r="AI3093" s="99"/>
      <c r="AJ3093" s="99"/>
      <c r="AK3093" s="99"/>
      <c r="AL3093" s="99"/>
      <c r="AM3093" s="99"/>
      <c r="AN3093" s="99"/>
      <c r="AO3093" s="99"/>
      <c r="AP3093" s="99"/>
      <c r="AQ3093" s="99"/>
      <c r="AR3093" s="99"/>
      <c r="AS3093" s="99"/>
      <c r="AT3093" s="99"/>
      <c r="AU3093" s="99"/>
      <c r="AV3093" s="99"/>
      <c r="AW3093" s="99"/>
      <c r="AX3093" s="99"/>
      <c r="AY3093" s="99"/>
      <c r="AZ3093" s="99"/>
      <c r="BA3093" s="99"/>
      <c r="BB3093" s="99"/>
      <c r="BC3093" s="99"/>
      <c r="BD3093" s="99"/>
      <c r="BE3093" s="99"/>
      <c r="BF3093" s="99"/>
    </row>
    <row r="3094" spans="28:58" x14ac:dyDescent="0.25">
      <c r="AB3094" s="99"/>
      <c r="AC3094" s="99"/>
      <c r="AD3094" s="99"/>
      <c r="AE3094" s="99"/>
      <c r="AF3094" s="99"/>
      <c r="AG3094" s="99"/>
      <c r="AH3094" s="99"/>
      <c r="AI3094" s="99"/>
      <c r="AJ3094" s="99"/>
      <c r="AK3094" s="99"/>
      <c r="AL3094" s="99"/>
      <c r="AM3094" s="99"/>
      <c r="AN3094" s="99"/>
      <c r="AO3094" s="99"/>
      <c r="AP3094" s="99"/>
      <c r="AQ3094" s="99"/>
      <c r="AR3094" s="99"/>
      <c r="AS3094" s="99"/>
      <c r="AT3094" s="99"/>
      <c r="AU3094" s="99"/>
      <c r="AV3094" s="99"/>
      <c r="AW3094" s="99"/>
      <c r="AX3094" s="99"/>
      <c r="AY3094" s="99"/>
      <c r="AZ3094" s="99"/>
      <c r="BA3094" s="99"/>
      <c r="BB3094" s="99"/>
      <c r="BC3094" s="99"/>
      <c r="BD3094" s="99"/>
      <c r="BE3094" s="99"/>
      <c r="BF3094" s="99"/>
    </row>
    <row r="3095" spans="28:58" x14ac:dyDescent="0.25">
      <c r="AB3095" s="99"/>
      <c r="AC3095" s="99"/>
      <c r="AD3095" s="99"/>
      <c r="AE3095" s="99"/>
      <c r="AF3095" s="99"/>
      <c r="AG3095" s="99"/>
      <c r="AH3095" s="99"/>
      <c r="AI3095" s="99"/>
      <c r="AJ3095" s="99"/>
      <c r="AK3095" s="99"/>
      <c r="AL3095" s="99"/>
      <c r="AM3095" s="99"/>
      <c r="AN3095" s="99"/>
      <c r="AO3095" s="99"/>
      <c r="AP3095" s="99"/>
      <c r="AQ3095" s="99"/>
      <c r="AR3095" s="99"/>
      <c r="AS3095" s="99"/>
      <c r="AT3095" s="99"/>
      <c r="AU3095" s="99"/>
      <c r="AV3095" s="99"/>
      <c r="AW3095" s="99"/>
      <c r="AX3095" s="99"/>
      <c r="AY3095" s="99"/>
      <c r="AZ3095" s="99"/>
      <c r="BA3095" s="99"/>
      <c r="BB3095" s="99"/>
      <c r="BC3095" s="99"/>
      <c r="BD3095" s="99"/>
      <c r="BE3095" s="99"/>
      <c r="BF3095" s="99"/>
    </row>
    <row r="3096" spans="28:58" x14ac:dyDescent="0.25">
      <c r="AB3096" s="99"/>
      <c r="AC3096" s="99"/>
      <c r="AD3096" s="99"/>
      <c r="AE3096" s="99"/>
      <c r="AF3096" s="99"/>
      <c r="AG3096" s="99"/>
      <c r="AH3096" s="99"/>
      <c r="AI3096" s="99"/>
      <c r="AJ3096" s="99"/>
      <c r="AK3096" s="99"/>
      <c r="AL3096" s="99"/>
      <c r="AM3096" s="99"/>
      <c r="AN3096" s="99"/>
      <c r="AO3096" s="99"/>
      <c r="AP3096" s="99"/>
      <c r="AQ3096" s="99"/>
      <c r="AR3096" s="99"/>
      <c r="AS3096" s="99"/>
      <c r="AT3096" s="99"/>
      <c r="AU3096" s="99"/>
      <c r="AV3096" s="99"/>
      <c r="AW3096" s="99"/>
      <c r="AX3096" s="99"/>
      <c r="AY3096" s="99"/>
      <c r="AZ3096" s="99"/>
      <c r="BA3096" s="99"/>
      <c r="BB3096" s="99"/>
      <c r="BC3096" s="99"/>
      <c r="BD3096" s="99"/>
      <c r="BE3096" s="99"/>
      <c r="BF3096" s="99"/>
    </row>
    <row r="3097" spans="28:58" x14ac:dyDescent="0.25">
      <c r="AB3097" s="99"/>
      <c r="AC3097" s="99"/>
      <c r="AD3097" s="99"/>
      <c r="AE3097" s="99"/>
      <c r="AF3097" s="99"/>
      <c r="AG3097" s="99"/>
      <c r="AH3097" s="99"/>
      <c r="AI3097" s="99"/>
      <c r="AJ3097" s="99"/>
      <c r="AK3097" s="99"/>
      <c r="AL3097" s="99"/>
      <c r="AM3097" s="99"/>
      <c r="AN3097" s="99"/>
      <c r="AO3097" s="99"/>
      <c r="AP3097" s="99"/>
      <c r="AQ3097" s="99"/>
      <c r="AR3097" s="99"/>
      <c r="AS3097" s="99"/>
      <c r="AT3097" s="99"/>
      <c r="AU3097" s="99"/>
      <c r="AV3097" s="99"/>
      <c r="AW3097" s="99"/>
      <c r="AX3097" s="99"/>
      <c r="AY3097" s="99"/>
      <c r="AZ3097" s="99"/>
      <c r="BA3097" s="99"/>
      <c r="BB3097" s="99"/>
      <c r="BC3097" s="99"/>
      <c r="BD3097" s="99"/>
      <c r="BE3097" s="99"/>
      <c r="BF3097" s="99"/>
    </row>
    <row r="3098" spans="28:58" x14ac:dyDescent="0.25">
      <c r="AB3098" s="99"/>
      <c r="AC3098" s="99"/>
      <c r="AD3098" s="99"/>
      <c r="AE3098" s="99"/>
      <c r="AF3098" s="99"/>
      <c r="AG3098" s="99"/>
      <c r="AH3098" s="99"/>
      <c r="AI3098" s="99"/>
      <c r="AJ3098" s="99"/>
      <c r="AK3098" s="99"/>
      <c r="AL3098" s="99"/>
      <c r="AM3098" s="99"/>
      <c r="AN3098" s="99"/>
      <c r="AO3098" s="99"/>
      <c r="AP3098" s="99"/>
      <c r="AQ3098" s="99"/>
      <c r="AR3098" s="99"/>
      <c r="AS3098" s="99"/>
      <c r="AT3098" s="99"/>
      <c r="AU3098" s="99"/>
      <c r="AV3098" s="99"/>
      <c r="AW3098" s="99"/>
      <c r="AX3098" s="99"/>
      <c r="AY3098" s="99"/>
      <c r="AZ3098" s="99"/>
      <c r="BA3098" s="99"/>
      <c r="BB3098" s="99"/>
      <c r="BC3098" s="99"/>
      <c r="BD3098" s="99"/>
      <c r="BE3098" s="99"/>
      <c r="BF3098" s="99"/>
    </row>
    <row r="3099" spans="28:58" x14ac:dyDescent="0.25">
      <c r="AB3099" s="99"/>
      <c r="AC3099" s="99"/>
      <c r="AD3099" s="99"/>
      <c r="AE3099" s="99"/>
      <c r="AF3099" s="99"/>
      <c r="AG3099" s="99"/>
      <c r="AH3099" s="99"/>
      <c r="AI3099" s="99"/>
      <c r="AJ3099" s="99"/>
      <c r="AK3099" s="99"/>
      <c r="AL3099" s="99"/>
      <c r="AM3099" s="99"/>
      <c r="AN3099" s="99"/>
      <c r="AO3099" s="99"/>
      <c r="AP3099" s="99"/>
      <c r="AQ3099" s="99"/>
      <c r="AR3099" s="99"/>
      <c r="AS3099" s="99"/>
      <c r="AT3099" s="99"/>
      <c r="AU3099" s="99"/>
      <c r="AV3099" s="99"/>
      <c r="AW3099" s="99"/>
      <c r="AX3099" s="99"/>
      <c r="AY3099" s="99"/>
      <c r="AZ3099" s="99"/>
      <c r="BA3099" s="99"/>
      <c r="BB3099" s="99"/>
      <c r="BC3099" s="99"/>
      <c r="BD3099" s="99"/>
      <c r="BE3099" s="99"/>
      <c r="BF3099" s="99"/>
    </row>
    <row r="3100" spans="28:58" x14ac:dyDescent="0.25">
      <c r="AB3100" s="99"/>
      <c r="AC3100" s="99"/>
      <c r="AD3100" s="99"/>
      <c r="AE3100" s="99"/>
      <c r="AF3100" s="99"/>
      <c r="AG3100" s="99"/>
      <c r="AH3100" s="99"/>
      <c r="AI3100" s="99"/>
      <c r="AJ3100" s="99"/>
      <c r="AK3100" s="99"/>
      <c r="AL3100" s="99"/>
      <c r="AM3100" s="99"/>
      <c r="AN3100" s="99"/>
      <c r="AO3100" s="99"/>
      <c r="AP3100" s="99"/>
      <c r="AQ3100" s="99"/>
      <c r="AR3100" s="99"/>
      <c r="AS3100" s="99"/>
      <c r="AT3100" s="99"/>
      <c r="AU3100" s="99"/>
      <c r="AV3100" s="99"/>
      <c r="AW3100" s="99"/>
      <c r="AX3100" s="99"/>
      <c r="AY3100" s="99"/>
      <c r="AZ3100" s="99"/>
      <c r="BA3100" s="99"/>
      <c r="BB3100" s="99"/>
      <c r="BC3100" s="99"/>
      <c r="BD3100" s="99"/>
      <c r="BE3100" s="99"/>
      <c r="BF3100" s="99"/>
    </row>
    <row r="3101" spans="28:58" x14ac:dyDescent="0.25">
      <c r="AB3101" s="99"/>
      <c r="AC3101" s="99"/>
      <c r="AD3101" s="99"/>
      <c r="AE3101" s="99"/>
      <c r="AF3101" s="99"/>
      <c r="AG3101" s="99"/>
      <c r="AH3101" s="99"/>
      <c r="AI3101" s="99"/>
      <c r="AJ3101" s="99"/>
      <c r="AK3101" s="99"/>
      <c r="AL3101" s="99"/>
      <c r="AM3101" s="99"/>
      <c r="AN3101" s="99"/>
      <c r="AO3101" s="99"/>
      <c r="AP3101" s="99"/>
      <c r="AQ3101" s="99"/>
      <c r="AR3101" s="99"/>
      <c r="AS3101" s="99"/>
      <c r="AT3101" s="99"/>
      <c r="AU3101" s="99"/>
      <c r="AV3101" s="99"/>
      <c r="AW3101" s="99"/>
      <c r="AX3101" s="99"/>
      <c r="AY3101" s="99"/>
      <c r="AZ3101" s="99"/>
      <c r="BA3101" s="99"/>
      <c r="BB3101" s="99"/>
      <c r="BC3101" s="99"/>
      <c r="BD3101" s="99"/>
      <c r="BE3101" s="99"/>
      <c r="BF3101" s="99"/>
    </row>
    <row r="3102" spans="28:58" x14ac:dyDescent="0.25">
      <c r="AB3102" s="99"/>
      <c r="AC3102" s="99"/>
      <c r="AD3102" s="99"/>
      <c r="AE3102" s="99"/>
      <c r="AF3102" s="99"/>
      <c r="AG3102" s="99"/>
      <c r="AH3102" s="99"/>
      <c r="AI3102" s="99"/>
      <c r="AJ3102" s="99"/>
      <c r="AK3102" s="99"/>
      <c r="AL3102" s="99"/>
      <c r="AM3102" s="99"/>
      <c r="AN3102" s="99"/>
      <c r="AO3102" s="99"/>
      <c r="AP3102" s="99"/>
      <c r="AQ3102" s="99"/>
      <c r="AR3102" s="99"/>
      <c r="AS3102" s="99"/>
      <c r="AT3102" s="99"/>
      <c r="AU3102" s="99"/>
      <c r="AV3102" s="99"/>
      <c r="AW3102" s="99"/>
      <c r="AX3102" s="99"/>
      <c r="AY3102" s="99"/>
      <c r="AZ3102" s="99"/>
      <c r="BA3102" s="99"/>
      <c r="BB3102" s="99"/>
      <c r="BC3102" s="99"/>
      <c r="BD3102" s="99"/>
      <c r="BE3102" s="99"/>
      <c r="BF3102" s="99"/>
    </row>
    <row r="3103" spans="28:58" x14ac:dyDescent="0.25">
      <c r="AB3103" s="99"/>
      <c r="AC3103" s="99"/>
      <c r="AD3103" s="99"/>
      <c r="AE3103" s="99"/>
      <c r="AF3103" s="99"/>
      <c r="AG3103" s="99"/>
      <c r="AH3103" s="99"/>
      <c r="AI3103" s="99"/>
      <c r="AJ3103" s="99"/>
      <c r="AK3103" s="99"/>
      <c r="AL3103" s="99"/>
      <c r="AM3103" s="99"/>
      <c r="AN3103" s="99"/>
      <c r="AO3103" s="99"/>
      <c r="AP3103" s="99"/>
      <c r="AQ3103" s="99"/>
      <c r="AR3103" s="99"/>
      <c r="AS3103" s="99"/>
      <c r="AT3103" s="99"/>
      <c r="AU3103" s="99"/>
      <c r="AV3103" s="99"/>
      <c r="AW3103" s="99"/>
      <c r="AX3103" s="99"/>
      <c r="AY3103" s="99"/>
      <c r="AZ3103" s="99"/>
      <c r="BA3103" s="99"/>
      <c r="BB3103" s="99"/>
      <c r="BC3103" s="99"/>
      <c r="BD3103" s="99"/>
      <c r="BE3103" s="99"/>
      <c r="BF3103" s="99"/>
    </row>
    <row r="3104" spans="28:58" x14ac:dyDescent="0.25">
      <c r="AB3104" s="99"/>
      <c r="AC3104" s="99"/>
      <c r="AD3104" s="99"/>
      <c r="AE3104" s="99"/>
      <c r="AF3104" s="99"/>
      <c r="AG3104" s="99"/>
      <c r="AH3104" s="99"/>
      <c r="AI3104" s="99"/>
      <c r="AJ3104" s="99"/>
      <c r="AK3104" s="99"/>
      <c r="AL3104" s="99"/>
      <c r="AM3104" s="99"/>
      <c r="AN3104" s="99"/>
      <c r="AO3104" s="99"/>
      <c r="AP3104" s="99"/>
      <c r="AQ3104" s="99"/>
      <c r="AR3104" s="99"/>
      <c r="AS3104" s="99"/>
      <c r="AT3104" s="99"/>
      <c r="AU3104" s="99"/>
      <c r="AV3104" s="99"/>
      <c r="AW3104" s="99"/>
      <c r="AX3104" s="99"/>
      <c r="AY3104" s="99"/>
      <c r="AZ3104" s="99"/>
      <c r="BA3104" s="99"/>
      <c r="BB3104" s="99"/>
      <c r="BC3104" s="99"/>
      <c r="BD3104" s="99"/>
      <c r="BE3104" s="99"/>
      <c r="BF3104" s="99"/>
    </row>
    <row r="3105" spans="28:58" x14ac:dyDescent="0.25">
      <c r="AB3105" s="99"/>
      <c r="AC3105" s="99"/>
      <c r="AD3105" s="99"/>
      <c r="AE3105" s="99"/>
      <c r="AF3105" s="99"/>
      <c r="AG3105" s="99"/>
      <c r="AH3105" s="99"/>
      <c r="AI3105" s="99"/>
      <c r="AJ3105" s="99"/>
      <c r="AK3105" s="99"/>
      <c r="AL3105" s="99"/>
      <c r="AM3105" s="99"/>
      <c r="AN3105" s="99"/>
      <c r="AO3105" s="99"/>
      <c r="AP3105" s="99"/>
      <c r="AQ3105" s="99"/>
      <c r="AR3105" s="99"/>
      <c r="AS3105" s="99"/>
      <c r="AT3105" s="99"/>
      <c r="AU3105" s="99"/>
      <c r="AV3105" s="99"/>
      <c r="AW3105" s="99"/>
      <c r="AX3105" s="99"/>
      <c r="AY3105" s="99"/>
      <c r="AZ3105" s="99"/>
      <c r="BA3105" s="99"/>
      <c r="BB3105" s="99"/>
      <c r="BC3105" s="99"/>
      <c r="BD3105" s="99"/>
      <c r="BE3105" s="99"/>
      <c r="BF3105" s="99"/>
    </row>
    <row r="3106" spans="28:58" x14ac:dyDescent="0.25">
      <c r="AB3106" s="99"/>
      <c r="AC3106" s="99"/>
      <c r="AD3106" s="99"/>
      <c r="AE3106" s="99"/>
      <c r="AF3106" s="99"/>
      <c r="AG3106" s="99"/>
      <c r="AH3106" s="99"/>
      <c r="AI3106" s="99"/>
      <c r="AJ3106" s="99"/>
      <c r="AK3106" s="99"/>
      <c r="AL3106" s="99"/>
      <c r="AM3106" s="99"/>
      <c r="AN3106" s="99"/>
      <c r="AO3106" s="99"/>
      <c r="AP3106" s="99"/>
      <c r="AQ3106" s="99"/>
      <c r="AR3106" s="99"/>
      <c r="AS3106" s="99"/>
      <c r="AT3106" s="99"/>
      <c r="AU3106" s="99"/>
      <c r="AV3106" s="99"/>
      <c r="AW3106" s="99"/>
      <c r="AX3106" s="99"/>
      <c r="AY3106" s="99"/>
      <c r="AZ3106" s="99"/>
      <c r="BA3106" s="99"/>
      <c r="BB3106" s="99"/>
      <c r="BC3106" s="99"/>
      <c r="BD3106" s="99"/>
      <c r="BE3106" s="99"/>
      <c r="BF3106" s="99"/>
    </row>
    <row r="3107" spans="28:58" x14ac:dyDescent="0.25">
      <c r="AB3107" s="99"/>
      <c r="AC3107" s="99"/>
      <c r="AD3107" s="99"/>
      <c r="AE3107" s="99"/>
      <c r="AF3107" s="99"/>
      <c r="AG3107" s="99"/>
      <c r="AH3107" s="99"/>
      <c r="AI3107" s="99"/>
      <c r="AJ3107" s="99"/>
      <c r="AK3107" s="99"/>
      <c r="AL3107" s="99"/>
      <c r="AM3107" s="99"/>
      <c r="AN3107" s="99"/>
      <c r="AO3107" s="99"/>
      <c r="AP3107" s="99"/>
      <c r="AQ3107" s="99"/>
      <c r="AR3107" s="99"/>
      <c r="AS3107" s="99"/>
      <c r="AT3107" s="99"/>
      <c r="AU3107" s="99"/>
      <c r="AV3107" s="99"/>
      <c r="AW3107" s="99"/>
      <c r="AX3107" s="99"/>
      <c r="AY3107" s="99"/>
      <c r="AZ3107" s="99"/>
      <c r="BA3107" s="99"/>
      <c r="BB3107" s="99"/>
      <c r="BC3107" s="99"/>
      <c r="BD3107" s="99"/>
      <c r="BE3107" s="99"/>
      <c r="BF3107" s="99"/>
    </row>
    <row r="3108" spans="28:58" x14ac:dyDescent="0.25">
      <c r="AB3108" s="99"/>
      <c r="AC3108" s="99"/>
      <c r="AD3108" s="99"/>
      <c r="AE3108" s="99"/>
      <c r="AF3108" s="99"/>
      <c r="AG3108" s="99"/>
      <c r="AH3108" s="99"/>
      <c r="AI3108" s="99"/>
      <c r="AJ3108" s="99"/>
      <c r="AK3108" s="99"/>
      <c r="AL3108" s="99"/>
      <c r="AM3108" s="99"/>
      <c r="AN3108" s="99"/>
      <c r="AO3108" s="99"/>
      <c r="AP3108" s="99"/>
      <c r="AQ3108" s="99"/>
      <c r="AR3108" s="99"/>
      <c r="AS3108" s="99"/>
      <c r="AT3108" s="99"/>
      <c r="AU3108" s="99"/>
      <c r="AV3108" s="99"/>
      <c r="AW3108" s="99"/>
      <c r="AX3108" s="99"/>
      <c r="AY3108" s="99"/>
      <c r="AZ3108" s="99"/>
      <c r="BA3108" s="99"/>
      <c r="BB3108" s="99"/>
      <c r="BC3108" s="99"/>
      <c r="BD3108" s="99"/>
      <c r="BE3108" s="99"/>
      <c r="BF3108" s="99"/>
    </row>
    <row r="3109" spans="28:58" x14ac:dyDescent="0.25">
      <c r="AB3109" s="99"/>
      <c r="AC3109" s="99"/>
      <c r="AD3109" s="99"/>
      <c r="AE3109" s="99"/>
      <c r="AF3109" s="99"/>
      <c r="AG3109" s="99"/>
      <c r="AH3109" s="99"/>
      <c r="AI3109" s="99"/>
      <c r="AJ3109" s="99"/>
      <c r="AK3109" s="99"/>
      <c r="AL3109" s="99"/>
      <c r="AM3109" s="99"/>
      <c r="AN3109" s="99"/>
      <c r="AO3109" s="99"/>
      <c r="AP3109" s="99"/>
      <c r="AQ3109" s="99"/>
      <c r="AR3109" s="99"/>
      <c r="AS3109" s="99"/>
      <c r="AT3109" s="99"/>
      <c r="AU3109" s="99"/>
      <c r="AV3109" s="99"/>
      <c r="AW3109" s="99"/>
      <c r="AX3109" s="99"/>
      <c r="AY3109" s="99"/>
      <c r="AZ3109" s="99"/>
      <c r="BA3109" s="99"/>
      <c r="BB3109" s="99"/>
      <c r="BC3109" s="99"/>
      <c r="BD3109" s="99"/>
      <c r="BE3109" s="99"/>
      <c r="BF3109" s="99"/>
    </row>
    <row r="3110" spans="28:58" x14ac:dyDescent="0.25">
      <c r="AB3110" s="99"/>
      <c r="AC3110" s="99"/>
      <c r="AD3110" s="99"/>
      <c r="AE3110" s="99"/>
      <c r="AF3110" s="99"/>
      <c r="AG3110" s="99"/>
      <c r="AH3110" s="99"/>
      <c r="AI3110" s="99"/>
      <c r="AJ3110" s="99"/>
      <c r="AK3110" s="99"/>
      <c r="AL3110" s="99"/>
      <c r="AM3110" s="99"/>
      <c r="AN3110" s="99"/>
      <c r="AO3110" s="99"/>
      <c r="AP3110" s="99"/>
      <c r="AQ3110" s="99"/>
      <c r="AR3110" s="99"/>
      <c r="AS3110" s="99"/>
      <c r="AT3110" s="99"/>
      <c r="AU3110" s="99"/>
      <c r="AV3110" s="99"/>
      <c r="AW3110" s="99"/>
      <c r="AX3110" s="99"/>
      <c r="AY3110" s="99"/>
      <c r="AZ3110" s="99"/>
      <c r="BA3110" s="99"/>
      <c r="BB3110" s="99"/>
      <c r="BC3110" s="99"/>
      <c r="BD3110" s="99"/>
      <c r="BE3110" s="99"/>
      <c r="BF3110" s="99"/>
    </row>
    <row r="3111" spans="28:58" x14ac:dyDescent="0.25">
      <c r="AB3111" s="99"/>
      <c r="AC3111" s="99"/>
      <c r="AD3111" s="99"/>
      <c r="AE3111" s="99"/>
      <c r="AF3111" s="99"/>
      <c r="AG3111" s="99"/>
      <c r="AH3111" s="99"/>
      <c r="AI3111" s="99"/>
      <c r="AJ3111" s="99"/>
      <c r="AK3111" s="99"/>
      <c r="AL3111" s="99"/>
      <c r="AM3111" s="99"/>
      <c r="AN3111" s="99"/>
      <c r="AO3111" s="99"/>
      <c r="AP3111" s="99"/>
      <c r="AQ3111" s="99"/>
      <c r="AR3111" s="99"/>
      <c r="AS3111" s="99"/>
      <c r="AT3111" s="99"/>
      <c r="AU3111" s="99"/>
      <c r="AV3111" s="99"/>
      <c r="AW3111" s="99"/>
      <c r="AX3111" s="99"/>
      <c r="AY3111" s="99"/>
      <c r="AZ3111" s="99"/>
      <c r="BA3111" s="99"/>
      <c r="BB3111" s="99"/>
      <c r="BC3111" s="99"/>
      <c r="BD3111" s="99"/>
      <c r="BE3111" s="99"/>
      <c r="BF3111" s="99"/>
    </row>
    <row r="3112" spans="28:58" x14ac:dyDescent="0.25">
      <c r="AB3112" s="99"/>
      <c r="AC3112" s="99"/>
      <c r="AD3112" s="99"/>
      <c r="AE3112" s="99"/>
      <c r="AF3112" s="99"/>
      <c r="AG3112" s="99"/>
      <c r="AH3112" s="99"/>
      <c r="AI3112" s="99"/>
      <c r="AJ3112" s="99"/>
      <c r="AK3112" s="99"/>
      <c r="AL3112" s="99"/>
      <c r="AM3112" s="99"/>
      <c r="AN3112" s="99"/>
      <c r="AO3112" s="99"/>
      <c r="AP3112" s="99"/>
      <c r="AQ3112" s="99"/>
      <c r="AR3112" s="99"/>
      <c r="AS3112" s="99"/>
      <c r="AT3112" s="99"/>
      <c r="AU3112" s="99"/>
      <c r="AV3112" s="99"/>
      <c r="AW3112" s="99"/>
      <c r="AX3112" s="99"/>
      <c r="AY3112" s="99"/>
      <c r="AZ3112" s="99"/>
      <c r="BA3112" s="99"/>
      <c r="BB3112" s="99"/>
      <c r="BC3112" s="99"/>
      <c r="BD3112" s="99"/>
      <c r="BE3112" s="99"/>
      <c r="BF3112" s="99"/>
    </row>
    <row r="3113" spans="28:58" x14ac:dyDescent="0.25">
      <c r="AB3113" s="99"/>
      <c r="AC3113" s="99"/>
      <c r="AD3113" s="99"/>
      <c r="AE3113" s="99"/>
      <c r="AF3113" s="99"/>
      <c r="AG3113" s="99"/>
      <c r="AH3113" s="99"/>
      <c r="AI3113" s="99"/>
      <c r="AJ3113" s="99"/>
      <c r="AK3113" s="99"/>
      <c r="AL3113" s="99"/>
      <c r="AM3113" s="99"/>
      <c r="AN3113" s="99"/>
      <c r="AO3113" s="99"/>
      <c r="AP3113" s="99"/>
      <c r="AQ3113" s="99"/>
      <c r="AR3113" s="99"/>
      <c r="AS3113" s="99"/>
      <c r="AT3113" s="99"/>
      <c r="AU3113" s="99"/>
      <c r="AV3113" s="99"/>
      <c r="AW3113" s="99"/>
      <c r="AX3113" s="99"/>
      <c r="AY3113" s="99"/>
      <c r="AZ3113" s="99"/>
      <c r="BA3113" s="99"/>
      <c r="BB3113" s="99"/>
      <c r="BC3113" s="99"/>
      <c r="BD3113" s="99"/>
      <c r="BE3113" s="99"/>
      <c r="BF3113" s="99"/>
    </row>
    <row r="3114" spans="28:58" x14ac:dyDescent="0.25">
      <c r="AB3114" s="99"/>
      <c r="AC3114" s="99"/>
      <c r="AD3114" s="99"/>
      <c r="AE3114" s="99"/>
      <c r="AF3114" s="99"/>
      <c r="AG3114" s="99"/>
      <c r="AH3114" s="99"/>
      <c r="AI3114" s="99"/>
      <c r="AJ3114" s="99"/>
      <c r="AK3114" s="99"/>
      <c r="AL3114" s="99"/>
      <c r="AM3114" s="99"/>
      <c r="AN3114" s="99"/>
      <c r="AO3114" s="99"/>
      <c r="AP3114" s="99"/>
      <c r="AQ3114" s="99"/>
      <c r="AR3114" s="99"/>
      <c r="AS3114" s="99"/>
      <c r="AT3114" s="99"/>
      <c r="AU3114" s="99"/>
      <c r="AV3114" s="99"/>
      <c r="AW3114" s="99"/>
      <c r="AX3114" s="99"/>
      <c r="AY3114" s="99"/>
      <c r="AZ3114" s="99"/>
      <c r="BA3114" s="99"/>
      <c r="BB3114" s="99"/>
      <c r="BC3114" s="99"/>
      <c r="BD3114" s="99"/>
      <c r="BE3114" s="99"/>
      <c r="BF3114" s="99"/>
    </row>
    <row r="3115" spans="28:58" x14ac:dyDescent="0.25">
      <c r="AB3115" s="99"/>
      <c r="AC3115" s="99"/>
      <c r="AD3115" s="99"/>
      <c r="AE3115" s="99"/>
      <c r="AF3115" s="99"/>
      <c r="AG3115" s="99"/>
      <c r="AH3115" s="99"/>
      <c r="AI3115" s="99"/>
      <c r="AJ3115" s="99"/>
      <c r="AK3115" s="99"/>
      <c r="AL3115" s="99"/>
      <c r="AM3115" s="99"/>
      <c r="AN3115" s="99"/>
      <c r="AO3115" s="99"/>
      <c r="AP3115" s="99"/>
      <c r="AQ3115" s="99"/>
      <c r="AR3115" s="99"/>
      <c r="AS3115" s="99"/>
      <c r="AT3115" s="99"/>
      <c r="AU3115" s="99"/>
      <c r="AV3115" s="99"/>
      <c r="AW3115" s="99"/>
      <c r="AX3115" s="99"/>
      <c r="AY3115" s="99"/>
      <c r="AZ3115" s="99"/>
      <c r="BA3115" s="99"/>
      <c r="BB3115" s="99"/>
      <c r="BC3115" s="99"/>
      <c r="BD3115" s="99"/>
      <c r="BE3115" s="99"/>
      <c r="BF3115" s="99"/>
    </row>
    <row r="3116" spans="28:58" x14ac:dyDescent="0.25">
      <c r="AB3116" s="99"/>
      <c r="AC3116" s="99"/>
      <c r="AD3116" s="99"/>
      <c r="AE3116" s="99"/>
      <c r="AF3116" s="99"/>
      <c r="AG3116" s="99"/>
      <c r="AH3116" s="99"/>
      <c r="AI3116" s="99"/>
      <c r="AJ3116" s="99"/>
      <c r="AK3116" s="99"/>
      <c r="AL3116" s="99"/>
      <c r="AM3116" s="99"/>
      <c r="AN3116" s="99"/>
      <c r="AO3116" s="99"/>
      <c r="AP3116" s="99"/>
      <c r="AQ3116" s="99"/>
      <c r="AR3116" s="99"/>
      <c r="AS3116" s="99"/>
      <c r="AT3116" s="99"/>
      <c r="AU3116" s="99"/>
      <c r="AV3116" s="99"/>
      <c r="AW3116" s="99"/>
      <c r="AX3116" s="99"/>
      <c r="AY3116" s="99"/>
      <c r="AZ3116" s="99"/>
      <c r="BA3116" s="99"/>
      <c r="BB3116" s="99"/>
      <c r="BC3116" s="99"/>
      <c r="BD3116" s="99"/>
      <c r="BE3116" s="99"/>
      <c r="BF3116" s="99"/>
    </row>
    <row r="3117" spans="28:58" x14ac:dyDescent="0.25">
      <c r="AB3117" s="99"/>
      <c r="AC3117" s="99"/>
      <c r="AD3117" s="99"/>
      <c r="AE3117" s="99"/>
      <c r="AF3117" s="99"/>
      <c r="AG3117" s="99"/>
      <c r="AH3117" s="99"/>
      <c r="AI3117" s="99"/>
      <c r="AJ3117" s="99"/>
      <c r="AK3117" s="99"/>
      <c r="AL3117" s="99"/>
      <c r="AM3117" s="99"/>
      <c r="AN3117" s="99"/>
      <c r="AO3117" s="99"/>
      <c r="AP3117" s="99"/>
      <c r="AQ3117" s="99"/>
      <c r="AR3117" s="99"/>
      <c r="AS3117" s="99"/>
      <c r="AT3117" s="99"/>
      <c r="AU3117" s="99"/>
      <c r="AV3117" s="99"/>
      <c r="AW3117" s="99"/>
      <c r="AX3117" s="99"/>
      <c r="AY3117" s="99"/>
      <c r="AZ3117" s="99"/>
      <c r="BA3117" s="99"/>
      <c r="BB3117" s="99"/>
      <c r="BC3117" s="99"/>
      <c r="BD3117" s="99"/>
      <c r="BE3117" s="99"/>
      <c r="BF3117" s="99"/>
    </row>
    <row r="3118" spans="28:58" x14ac:dyDescent="0.25">
      <c r="AB3118" s="99"/>
      <c r="AC3118" s="99"/>
      <c r="AD3118" s="99"/>
      <c r="AE3118" s="99"/>
      <c r="AF3118" s="99"/>
      <c r="AG3118" s="99"/>
      <c r="AH3118" s="99"/>
      <c r="AI3118" s="99"/>
      <c r="AJ3118" s="99"/>
      <c r="AK3118" s="99"/>
      <c r="AL3118" s="99"/>
      <c r="AM3118" s="99"/>
      <c r="AN3118" s="99"/>
      <c r="AO3118" s="99"/>
      <c r="AP3118" s="99"/>
      <c r="AQ3118" s="99"/>
      <c r="AR3118" s="99"/>
      <c r="AS3118" s="99"/>
      <c r="AT3118" s="99"/>
      <c r="AU3118" s="99"/>
      <c r="AV3118" s="99"/>
      <c r="AW3118" s="99"/>
      <c r="AX3118" s="99"/>
      <c r="AY3118" s="99"/>
      <c r="AZ3118" s="99"/>
      <c r="BA3118" s="99"/>
      <c r="BB3118" s="99"/>
      <c r="BC3118" s="99"/>
      <c r="BD3118" s="99"/>
      <c r="BE3118" s="99"/>
      <c r="BF3118" s="99"/>
    </row>
    <row r="3119" spans="28:58" x14ac:dyDescent="0.25">
      <c r="AB3119" s="99"/>
      <c r="AC3119" s="99"/>
      <c r="AD3119" s="99"/>
      <c r="AE3119" s="99"/>
      <c r="AF3119" s="99"/>
      <c r="AG3119" s="99"/>
      <c r="AH3119" s="99"/>
      <c r="AI3119" s="99"/>
      <c r="AJ3119" s="99"/>
      <c r="AK3119" s="99"/>
      <c r="AL3119" s="99"/>
      <c r="AM3119" s="99"/>
      <c r="AN3119" s="99"/>
      <c r="AO3119" s="99"/>
      <c r="AP3119" s="99"/>
      <c r="AQ3119" s="99"/>
      <c r="AR3119" s="99"/>
      <c r="AS3119" s="99"/>
      <c r="AT3119" s="99"/>
      <c r="AU3119" s="99"/>
      <c r="AV3119" s="99"/>
      <c r="AW3119" s="99"/>
      <c r="AX3119" s="99"/>
      <c r="AY3119" s="99"/>
      <c r="AZ3119" s="99"/>
      <c r="BA3119" s="99"/>
      <c r="BB3119" s="99"/>
      <c r="BC3119" s="99"/>
      <c r="BD3119" s="99"/>
      <c r="BE3119" s="99"/>
      <c r="BF3119" s="99"/>
    </row>
    <row r="3120" spans="28:58" x14ac:dyDescent="0.25">
      <c r="AB3120" s="99"/>
      <c r="AC3120" s="99"/>
      <c r="AD3120" s="99"/>
      <c r="AE3120" s="99"/>
      <c r="AF3120" s="99"/>
      <c r="AG3120" s="99"/>
      <c r="AH3120" s="99"/>
      <c r="AI3120" s="99"/>
      <c r="AJ3120" s="99"/>
      <c r="AK3120" s="99"/>
      <c r="AL3120" s="99"/>
      <c r="AM3120" s="99"/>
      <c r="AN3120" s="99"/>
      <c r="AO3120" s="99"/>
      <c r="AP3120" s="99"/>
      <c r="AQ3120" s="99"/>
      <c r="AR3120" s="99"/>
      <c r="AS3120" s="99"/>
      <c r="AT3120" s="99"/>
      <c r="AU3120" s="99"/>
      <c r="AV3120" s="99"/>
      <c r="AW3120" s="99"/>
      <c r="AX3120" s="99"/>
      <c r="AY3120" s="99"/>
      <c r="AZ3120" s="99"/>
      <c r="BA3120" s="99"/>
      <c r="BB3120" s="99"/>
      <c r="BC3120" s="99"/>
      <c r="BD3120" s="99"/>
      <c r="BE3120" s="99"/>
      <c r="BF3120" s="99"/>
    </row>
    <row r="3121" spans="28:58" x14ac:dyDescent="0.25">
      <c r="AB3121" s="99"/>
      <c r="AC3121" s="99"/>
      <c r="AD3121" s="99"/>
      <c r="AE3121" s="99"/>
      <c r="AF3121" s="99"/>
      <c r="AG3121" s="99"/>
      <c r="AH3121" s="99"/>
      <c r="AI3121" s="99"/>
      <c r="AJ3121" s="99"/>
      <c r="AK3121" s="99"/>
      <c r="AL3121" s="99"/>
      <c r="AM3121" s="99"/>
      <c r="AN3121" s="99"/>
      <c r="AO3121" s="99"/>
      <c r="AP3121" s="99"/>
      <c r="AQ3121" s="99"/>
      <c r="AR3121" s="99"/>
      <c r="AS3121" s="99"/>
      <c r="AT3121" s="99"/>
      <c r="AU3121" s="99"/>
      <c r="AV3121" s="99"/>
      <c r="AW3121" s="99"/>
      <c r="AX3121" s="99"/>
      <c r="AY3121" s="99"/>
      <c r="AZ3121" s="99"/>
      <c r="BA3121" s="99"/>
      <c r="BB3121" s="99"/>
      <c r="BC3121" s="99"/>
      <c r="BD3121" s="99"/>
      <c r="BE3121" s="99"/>
      <c r="BF3121" s="99"/>
    </row>
    <row r="3122" spans="28:58" x14ac:dyDescent="0.25">
      <c r="AB3122" s="99"/>
      <c r="AC3122" s="99"/>
      <c r="AD3122" s="99"/>
      <c r="AE3122" s="99"/>
      <c r="AF3122" s="99"/>
      <c r="AG3122" s="99"/>
      <c r="AH3122" s="99"/>
      <c r="AI3122" s="99"/>
      <c r="AJ3122" s="99"/>
      <c r="AK3122" s="99"/>
      <c r="AL3122" s="99"/>
      <c r="AM3122" s="99"/>
      <c r="AN3122" s="99"/>
      <c r="AO3122" s="99"/>
      <c r="AP3122" s="99"/>
      <c r="AQ3122" s="99"/>
      <c r="AR3122" s="99"/>
      <c r="AS3122" s="99"/>
      <c r="AT3122" s="99"/>
      <c r="AU3122" s="99"/>
      <c r="AV3122" s="99"/>
      <c r="AW3122" s="99"/>
      <c r="AX3122" s="99"/>
      <c r="AY3122" s="99"/>
      <c r="AZ3122" s="99"/>
      <c r="BA3122" s="99"/>
      <c r="BB3122" s="99"/>
      <c r="BC3122" s="99"/>
      <c r="BD3122" s="99"/>
      <c r="BE3122" s="99"/>
      <c r="BF3122" s="99"/>
    </row>
    <row r="3123" spans="28:58" x14ac:dyDescent="0.25">
      <c r="AB3123" s="99"/>
      <c r="AC3123" s="99"/>
      <c r="AD3123" s="99"/>
      <c r="AE3123" s="99"/>
      <c r="AF3123" s="99"/>
      <c r="AG3123" s="99"/>
      <c r="AH3123" s="99"/>
      <c r="AI3123" s="99"/>
      <c r="AJ3123" s="99"/>
      <c r="AK3123" s="99"/>
      <c r="AL3123" s="99"/>
      <c r="AM3123" s="99"/>
      <c r="AN3123" s="99"/>
      <c r="AO3123" s="99"/>
      <c r="AP3123" s="99"/>
      <c r="AQ3123" s="99"/>
      <c r="AR3123" s="99"/>
      <c r="AS3123" s="99"/>
      <c r="AT3123" s="99"/>
      <c r="AU3123" s="99"/>
      <c r="AV3123" s="99"/>
      <c r="AW3123" s="99"/>
      <c r="AX3123" s="99"/>
      <c r="AY3123" s="99"/>
      <c r="AZ3123" s="99"/>
      <c r="BA3123" s="99"/>
      <c r="BB3123" s="99"/>
      <c r="BC3123" s="99"/>
      <c r="BD3123" s="99"/>
      <c r="BE3123" s="99"/>
      <c r="BF3123" s="99"/>
    </row>
    <row r="3124" spans="28:58" x14ac:dyDescent="0.25">
      <c r="AB3124" s="99"/>
      <c r="AC3124" s="99"/>
      <c r="AD3124" s="99"/>
      <c r="AE3124" s="99"/>
      <c r="AF3124" s="99"/>
      <c r="AG3124" s="99"/>
      <c r="AH3124" s="99"/>
      <c r="AI3124" s="99"/>
      <c r="AJ3124" s="99"/>
      <c r="AK3124" s="99"/>
      <c r="AL3124" s="99"/>
      <c r="AM3124" s="99"/>
      <c r="AN3124" s="99"/>
      <c r="AO3124" s="99"/>
      <c r="AP3124" s="99"/>
      <c r="AQ3124" s="99"/>
      <c r="AR3124" s="99"/>
      <c r="AS3124" s="99"/>
      <c r="AT3124" s="99"/>
      <c r="AU3124" s="99"/>
      <c r="AV3124" s="99"/>
      <c r="AW3124" s="99"/>
      <c r="AX3124" s="99"/>
      <c r="AY3124" s="99"/>
      <c r="AZ3124" s="99"/>
      <c r="BA3124" s="99"/>
      <c r="BB3124" s="99"/>
      <c r="BC3124" s="99"/>
      <c r="BD3124" s="99"/>
      <c r="BE3124" s="99"/>
      <c r="BF3124" s="99"/>
    </row>
    <row r="3125" spans="28:58" x14ac:dyDescent="0.25">
      <c r="AB3125" s="99"/>
      <c r="AC3125" s="99"/>
      <c r="AD3125" s="99"/>
      <c r="AE3125" s="99"/>
      <c r="AF3125" s="99"/>
      <c r="AG3125" s="99"/>
      <c r="AH3125" s="99"/>
      <c r="AI3125" s="99"/>
      <c r="AJ3125" s="99"/>
      <c r="AK3125" s="99"/>
      <c r="AL3125" s="99"/>
      <c r="AM3125" s="99"/>
      <c r="AN3125" s="99"/>
      <c r="AO3125" s="99"/>
      <c r="AP3125" s="99"/>
      <c r="AQ3125" s="99"/>
      <c r="AR3125" s="99"/>
      <c r="AS3125" s="99"/>
      <c r="AT3125" s="99"/>
      <c r="AU3125" s="99"/>
      <c r="AV3125" s="99"/>
      <c r="AW3125" s="99"/>
      <c r="AX3125" s="99"/>
      <c r="AY3125" s="99"/>
      <c r="AZ3125" s="99"/>
      <c r="BA3125" s="99"/>
      <c r="BB3125" s="99"/>
      <c r="BC3125" s="99"/>
      <c r="BD3125" s="99"/>
      <c r="BE3125" s="99"/>
      <c r="BF3125" s="99"/>
    </row>
    <row r="3126" spans="28:58" x14ac:dyDescent="0.25">
      <c r="AB3126" s="99"/>
      <c r="AC3126" s="99"/>
      <c r="AD3126" s="99"/>
      <c r="AE3126" s="99"/>
      <c r="AF3126" s="99"/>
      <c r="AG3126" s="99"/>
      <c r="AH3126" s="99"/>
      <c r="AI3126" s="99"/>
      <c r="AJ3126" s="99"/>
      <c r="AK3126" s="99"/>
      <c r="AL3126" s="99"/>
      <c r="AM3126" s="99"/>
      <c r="AN3126" s="99"/>
      <c r="AO3126" s="99"/>
      <c r="AP3126" s="99"/>
      <c r="AQ3126" s="99"/>
      <c r="AR3126" s="99"/>
      <c r="AS3126" s="99"/>
      <c r="AT3126" s="99"/>
      <c r="AU3126" s="99"/>
      <c r="AV3126" s="99"/>
      <c r="AW3126" s="99"/>
      <c r="AX3126" s="99"/>
      <c r="AY3126" s="99"/>
      <c r="AZ3126" s="99"/>
      <c r="BA3126" s="99"/>
      <c r="BB3126" s="99"/>
      <c r="BC3126" s="99"/>
      <c r="BD3126" s="99"/>
      <c r="BE3126" s="99"/>
      <c r="BF3126" s="99"/>
    </row>
    <row r="3127" spans="28:58" x14ac:dyDescent="0.25">
      <c r="AB3127" s="99"/>
      <c r="AC3127" s="99"/>
      <c r="AD3127" s="99"/>
      <c r="AE3127" s="99"/>
      <c r="AF3127" s="99"/>
      <c r="AG3127" s="99"/>
      <c r="AH3127" s="99"/>
      <c r="AI3127" s="99"/>
      <c r="AJ3127" s="99"/>
      <c r="AK3127" s="99"/>
      <c r="AL3127" s="99"/>
      <c r="AM3127" s="99"/>
      <c r="AN3127" s="99"/>
      <c r="AO3127" s="99"/>
      <c r="AP3127" s="99"/>
      <c r="AQ3127" s="99"/>
      <c r="AR3127" s="99"/>
      <c r="AS3127" s="99"/>
      <c r="AT3127" s="99"/>
      <c r="AU3127" s="99"/>
      <c r="AV3127" s="99"/>
      <c r="AW3127" s="99"/>
      <c r="AX3127" s="99"/>
      <c r="AY3127" s="99"/>
      <c r="AZ3127" s="99"/>
      <c r="BA3127" s="99"/>
      <c r="BB3127" s="99"/>
      <c r="BC3127" s="99"/>
      <c r="BD3127" s="99"/>
      <c r="BE3127" s="99"/>
      <c r="BF3127" s="99"/>
    </row>
    <row r="3128" spans="28:58" x14ac:dyDescent="0.25">
      <c r="AB3128" s="99"/>
      <c r="AC3128" s="99"/>
      <c r="AD3128" s="99"/>
      <c r="AE3128" s="99"/>
      <c r="AF3128" s="99"/>
      <c r="AG3128" s="99"/>
      <c r="AH3128" s="99"/>
      <c r="AI3128" s="99"/>
      <c r="AJ3128" s="99"/>
      <c r="AK3128" s="99"/>
      <c r="AL3128" s="99"/>
      <c r="AM3128" s="99"/>
      <c r="AN3128" s="99"/>
      <c r="AO3128" s="99"/>
      <c r="AP3128" s="99"/>
      <c r="AQ3128" s="99"/>
      <c r="AR3128" s="99"/>
      <c r="AS3128" s="99"/>
      <c r="AT3128" s="99"/>
      <c r="AU3128" s="99"/>
      <c r="AV3128" s="99"/>
      <c r="AW3128" s="99"/>
      <c r="AX3128" s="99"/>
      <c r="AY3128" s="99"/>
      <c r="AZ3128" s="99"/>
      <c r="BA3128" s="99"/>
      <c r="BB3128" s="99"/>
      <c r="BC3128" s="99"/>
      <c r="BD3128" s="99"/>
      <c r="BE3128" s="99"/>
      <c r="BF3128" s="99"/>
    </row>
    <row r="3129" spans="28:58" x14ac:dyDescent="0.25">
      <c r="AB3129" s="99"/>
      <c r="AC3129" s="99"/>
      <c r="AD3129" s="99"/>
      <c r="AE3129" s="99"/>
      <c r="AF3129" s="99"/>
      <c r="AG3129" s="99"/>
      <c r="AH3129" s="99"/>
      <c r="AI3129" s="99"/>
      <c r="AJ3129" s="99"/>
      <c r="AK3129" s="99"/>
      <c r="AL3129" s="99"/>
      <c r="AM3129" s="99"/>
      <c r="AN3129" s="99"/>
      <c r="AO3129" s="99"/>
      <c r="AP3129" s="99"/>
      <c r="AQ3129" s="99"/>
      <c r="AR3129" s="99"/>
      <c r="AS3129" s="99"/>
      <c r="AT3129" s="99"/>
      <c r="AU3129" s="99"/>
      <c r="AV3129" s="99"/>
      <c r="AW3129" s="99"/>
      <c r="AX3129" s="99"/>
      <c r="AY3129" s="99"/>
      <c r="AZ3129" s="99"/>
      <c r="BA3129" s="99"/>
      <c r="BB3129" s="99"/>
      <c r="BC3129" s="99"/>
      <c r="BD3129" s="99"/>
      <c r="BE3129" s="99"/>
      <c r="BF3129" s="99"/>
    </row>
    <row r="3130" spans="28:58" x14ac:dyDescent="0.25">
      <c r="AB3130" s="99"/>
      <c r="AC3130" s="99"/>
      <c r="AD3130" s="99"/>
      <c r="AE3130" s="99"/>
      <c r="AF3130" s="99"/>
      <c r="AG3130" s="99"/>
      <c r="AH3130" s="99"/>
      <c r="AI3130" s="99"/>
      <c r="AJ3130" s="99"/>
      <c r="AK3130" s="99"/>
      <c r="AL3130" s="99"/>
      <c r="AM3130" s="99"/>
      <c r="AN3130" s="99"/>
      <c r="AO3130" s="99"/>
      <c r="AP3130" s="99"/>
      <c r="AQ3130" s="99"/>
      <c r="AR3130" s="99"/>
      <c r="AS3130" s="99"/>
      <c r="AT3130" s="99"/>
      <c r="AU3130" s="99"/>
      <c r="AV3130" s="99"/>
      <c r="AW3130" s="99"/>
      <c r="AX3130" s="99"/>
      <c r="AY3130" s="99"/>
      <c r="AZ3130" s="99"/>
      <c r="BA3130" s="99"/>
      <c r="BB3130" s="99"/>
      <c r="BC3130" s="99"/>
      <c r="BD3130" s="99"/>
      <c r="BE3130" s="99"/>
      <c r="BF3130" s="99"/>
    </row>
    <row r="3131" spans="28:58" x14ac:dyDescent="0.25">
      <c r="AB3131" s="99"/>
      <c r="AC3131" s="99"/>
      <c r="AD3131" s="99"/>
      <c r="AE3131" s="99"/>
      <c r="AF3131" s="99"/>
      <c r="AG3131" s="99"/>
      <c r="AH3131" s="99"/>
      <c r="AI3131" s="99"/>
      <c r="AJ3131" s="99"/>
      <c r="AK3131" s="99"/>
      <c r="AL3131" s="99"/>
      <c r="AM3131" s="99"/>
      <c r="AN3131" s="99"/>
      <c r="AO3131" s="99"/>
      <c r="AP3131" s="99"/>
      <c r="AQ3131" s="99"/>
      <c r="AR3131" s="99"/>
      <c r="AS3131" s="99"/>
      <c r="AT3131" s="99"/>
      <c r="AU3131" s="99"/>
      <c r="AV3131" s="99"/>
      <c r="AW3131" s="99"/>
      <c r="AX3131" s="99"/>
      <c r="AY3131" s="99"/>
      <c r="AZ3131" s="99"/>
      <c r="BA3131" s="99"/>
      <c r="BB3131" s="99"/>
      <c r="BC3131" s="99"/>
      <c r="BD3131" s="99"/>
      <c r="BE3131" s="99"/>
      <c r="BF3131" s="99"/>
    </row>
    <row r="3132" spans="28:58" x14ac:dyDescent="0.25">
      <c r="AB3132" s="99"/>
      <c r="AC3132" s="99"/>
      <c r="AD3132" s="99"/>
      <c r="AE3132" s="99"/>
      <c r="AF3132" s="99"/>
      <c r="AG3132" s="99"/>
      <c r="AH3132" s="99"/>
      <c r="AI3132" s="99"/>
      <c r="AJ3132" s="99"/>
      <c r="AK3132" s="99"/>
      <c r="AL3132" s="99"/>
      <c r="AM3132" s="99"/>
      <c r="AN3132" s="99"/>
      <c r="AO3132" s="99"/>
      <c r="AP3132" s="99"/>
      <c r="AQ3132" s="99"/>
      <c r="AR3132" s="99"/>
      <c r="AS3132" s="99"/>
      <c r="AT3132" s="99"/>
      <c r="AU3132" s="99"/>
      <c r="AV3132" s="99"/>
      <c r="AW3132" s="99"/>
      <c r="AX3132" s="99"/>
      <c r="AY3132" s="99"/>
      <c r="AZ3132" s="99"/>
      <c r="BA3132" s="99"/>
      <c r="BB3132" s="99"/>
      <c r="BC3132" s="99"/>
      <c r="BD3132" s="99"/>
      <c r="BE3132" s="99"/>
      <c r="BF3132" s="99"/>
    </row>
    <row r="3133" spans="28:58" x14ac:dyDescent="0.25">
      <c r="AB3133" s="99"/>
      <c r="AC3133" s="99"/>
      <c r="AD3133" s="99"/>
      <c r="AE3133" s="99"/>
      <c r="AF3133" s="99"/>
      <c r="AG3133" s="99"/>
      <c r="AH3133" s="99"/>
      <c r="AI3133" s="99"/>
      <c r="AJ3133" s="99"/>
      <c r="AK3133" s="99"/>
      <c r="AL3133" s="99"/>
      <c r="AM3133" s="99"/>
      <c r="AN3133" s="99"/>
      <c r="AO3133" s="99"/>
      <c r="AP3133" s="99"/>
      <c r="AQ3133" s="99"/>
      <c r="AR3133" s="99"/>
      <c r="AS3133" s="99"/>
      <c r="AT3133" s="99"/>
      <c r="AU3133" s="99"/>
      <c r="AV3133" s="99"/>
      <c r="AW3133" s="99"/>
      <c r="AX3133" s="99"/>
      <c r="AY3133" s="99"/>
      <c r="AZ3133" s="99"/>
      <c r="BA3133" s="99"/>
      <c r="BB3133" s="99"/>
      <c r="BC3133" s="99"/>
      <c r="BD3133" s="99"/>
      <c r="BE3133" s="99"/>
      <c r="BF3133" s="99"/>
    </row>
    <row r="3134" spans="28:58" x14ac:dyDescent="0.25">
      <c r="AB3134" s="99"/>
      <c r="AC3134" s="99"/>
      <c r="AD3134" s="99"/>
      <c r="AE3134" s="99"/>
      <c r="AF3134" s="99"/>
      <c r="AG3134" s="99"/>
      <c r="AH3134" s="99"/>
      <c r="AI3134" s="99"/>
      <c r="AJ3134" s="99"/>
      <c r="AK3134" s="99"/>
      <c r="AL3134" s="99"/>
      <c r="AM3134" s="99"/>
      <c r="AN3134" s="99"/>
      <c r="AO3134" s="99"/>
      <c r="AP3134" s="99"/>
      <c r="AQ3134" s="99"/>
      <c r="AR3134" s="99"/>
      <c r="AS3134" s="99"/>
      <c r="AT3134" s="99"/>
      <c r="AU3134" s="99"/>
      <c r="AV3134" s="99"/>
      <c r="AW3134" s="99"/>
      <c r="AX3134" s="99"/>
      <c r="AY3134" s="99"/>
      <c r="AZ3134" s="99"/>
      <c r="BA3134" s="99"/>
      <c r="BB3134" s="99"/>
      <c r="BC3134" s="99"/>
      <c r="BD3134" s="99"/>
      <c r="BE3134" s="99"/>
      <c r="BF3134" s="99"/>
    </row>
    <row r="3135" spans="28:58" x14ac:dyDescent="0.25">
      <c r="AB3135" s="99"/>
      <c r="AC3135" s="99"/>
      <c r="AD3135" s="99"/>
      <c r="AE3135" s="99"/>
      <c r="AF3135" s="99"/>
      <c r="AG3135" s="99"/>
      <c r="AH3135" s="99"/>
      <c r="AI3135" s="99"/>
      <c r="AJ3135" s="99"/>
      <c r="AK3135" s="99"/>
      <c r="AL3135" s="99"/>
      <c r="AM3135" s="99"/>
      <c r="AN3135" s="99"/>
      <c r="AO3135" s="99"/>
      <c r="AP3135" s="99"/>
      <c r="AQ3135" s="99"/>
      <c r="AR3135" s="99"/>
      <c r="AS3135" s="99"/>
      <c r="AT3135" s="99"/>
      <c r="AU3135" s="99"/>
      <c r="AV3135" s="99"/>
      <c r="AW3135" s="99"/>
      <c r="AX3135" s="99"/>
      <c r="AY3135" s="99"/>
      <c r="AZ3135" s="99"/>
      <c r="BA3135" s="99"/>
      <c r="BB3135" s="99"/>
      <c r="BC3135" s="99"/>
      <c r="BD3135" s="99"/>
      <c r="BE3135" s="99"/>
      <c r="BF3135" s="99"/>
    </row>
    <row r="3136" spans="28:58" x14ac:dyDescent="0.25">
      <c r="AB3136" s="99"/>
      <c r="AC3136" s="99"/>
      <c r="AD3136" s="99"/>
      <c r="AE3136" s="99"/>
      <c r="AF3136" s="99"/>
      <c r="AG3136" s="99"/>
      <c r="AH3136" s="99"/>
      <c r="AI3136" s="99"/>
      <c r="AJ3136" s="99"/>
      <c r="AK3136" s="99"/>
      <c r="AL3136" s="99"/>
      <c r="AM3136" s="99"/>
      <c r="AN3136" s="99"/>
      <c r="AO3136" s="99"/>
      <c r="AP3136" s="99"/>
      <c r="AQ3136" s="99"/>
      <c r="AR3136" s="99"/>
      <c r="AS3136" s="99"/>
      <c r="AT3136" s="99"/>
      <c r="AU3136" s="99"/>
      <c r="AV3136" s="99"/>
      <c r="AW3136" s="99"/>
      <c r="AX3136" s="99"/>
      <c r="AY3136" s="99"/>
      <c r="AZ3136" s="99"/>
      <c r="BA3136" s="99"/>
      <c r="BB3136" s="99"/>
      <c r="BC3136" s="99"/>
      <c r="BD3136" s="99"/>
      <c r="BE3136" s="99"/>
      <c r="BF3136" s="99"/>
    </row>
    <row r="3137" spans="28:58" x14ac:dyDescent="0.25">
      <c r="AB3137" s="99"/>
      <c r="AC3137" s="99"/>
      <c r="AD3137" s="99"/>
      <c r="AE3137" s="99"/>
      <c r="AF3137" s="99"/>
      <c r="AG3137" s="99"/>
      <c r="AH3137" s="99"/>
      <c r="AI3137" s="99"/>
      <c r="AJ3137" s="99"/>
      <c r="AK3137" s="99"/>
      <c r="AL3137" s="99"/>
      <c r="AM3137" s="99"/>
      <c r="AN3137" s="99"/>
      <c r="AO3137" s="99"/>
      <c r="AP3137" s="99"/>
      <c r="AQ3137" s="99"/>
      <c r="AR3137" s="99"/>
      <c r="AS3137" s="99"/>
      <c r="AT3137" s="99"/>
      <c r="AU3137" s="99"/>
      <c r="AV3137" s="99"/>
      <c r="AW3137" s="99"/>
      <c r="AX3137" s="99"/>
      <c r="AY3137" s="99"/>
      <c r="AZ3137" s="99"/>
      <c r="BA3137" s="99"/>
      <c r="BB3137" s="99"/>
      <c r="BC3137" s="99"/>
      <c r="BD3137" s="99"/>
      <c r="BE3137" s="99"/>
      <c r="BF3137" s="99"/>
    </row>
    <row r="3138" spans="28:58" x14ac:dyDescent="0.25">
      <c r="AB3138" s="99"/>
      <c r="AC3138" s="99"/>
      <c r="AD3138" s="99"/>
      <c r="AE3138" s="99"/>
      <c r="AF3138" s="99"/>
      <c r="AG3138" s="99"/>
      <c r="AH3138" s="99"/>
      <c r="AI3138" s="99"/>
      <c r="AJ3138" s="99"/>
      <c r="AK3138" s="99"/>
      <c r="AL3138" s="99"/>
      <c r="AM3138" s="99"/>
      <c r="AN3138" s="99"/>
      <c r="AO3138" s="99"/>
      <c r="AP3138" s="99"/>
      <c r="AQ3138" s="99"/>
      <c r="AR3138" s="99"/>
      <c r="AS3138" s="99"/>
      <c r="AT3138" s="99"/>
      <c r="AU3138" s="99"/>
      <c r="AV3138" s="99"/>
      <c r="AW3138" s="99"/>
      <c r="AX3138" s="99"/>
      <c r="AY3138" s="99"/>
      <c r="AZ3138" s="99"/>
      <c r="BA3138" s="99"/>
      <c r="BB3138" s="99"/>
      <c r="BC3138" s="99"/>
      <c r="BD3138" s="99"/>
      <c r="BE3138" s="99"/>
      <c r="BF3138" s="99"/>
    </row>
    <row r="3139" spans="28:58" x14ac:dyDescent="0.25">
      <c r="AB3139" s="99"/>
      <c r="AC3139" s="99"/>
      <c r="AD3139" s="99"/>
      <c r="AE3139" s="99"/>
      <c r="AF3139" s="99"/>
      <c r="AG3139" s="99"/>
      <c r="AH3139" s="99"/>
      <c r="AI3139" s="99"/>
      <c r="AJ3139" s="99"/>
      <c r="AK3139" s="99"/>
      <c r="AL3139" s="99"/>
      <c r="AM3139" s="99"/>
      <c r="AN3139" s="99"/>
      <c r="AO3139" s="99"/>
      <c r="AP3139" s="99"/>
      <c r="AQ3139" s="99"/>
      <c r="AR3139" s="99"/>
      <c r="AS3139" s="99"/>
      <c r="AT3139" s="99"/>
      <c r="AU3139" s="99"/>
      <c r="AV3139" s="99"/>
      <c r="AW3139" s="99"/>
      <c r="AX3139" s="99"/>
      <c r="AY3139" s="99"/>
      <c r="AZ3139" s="99"/>
      <c r="BA3139" s="99"/>
      <c r="BB3139" s="99"/>
      <c r="BC3139" s="99"/>
      <c r="BD3139" s="99"/>
      <c r="BE3139" s="99"/>
      <c r="BF3139" s="99"/>
    </row>
    <row r="3140" spans="28:58" x14ac:dyDescent="0.25">
      <c r="AB3140" s="99"/>
      <c r="AC3140" s="99"/>
      <c r="AD3140" s="99"/>
      <c r="AE3140" s="99"/>
      <c r="AF3140" s="99"/>
      <c r="AG3140" s="99"/>
      <c r="AH3140" s="99"/>
      <c r="AI3140" s="99"/>
      <c r="AJ3140" s="99"/>
      <c r="AK3140" s="99"/>
      <c r="AL3140" s="99"/>
      <c r="AM3140" s="99"/>
      <c r="AN3140" s="99"/>
      <c r="AO3140" s="99"/>
      <c r="AP3140" s="99"/>
      <c r="AQ3140" s="99"/>
      <c r="AR3140" s="99"/>
      <c r="AS3140" s="99"/>
      <c r="AT3140" s="99"/>
      <c r="AU3140" s="99"/>
      <c r="AV3140" s="99"/>
      <c r="AW3140" s="99"/>
      <c r="AX3140" s="99"/>
      <c r="AY3140" s="99"/>
      <c r="AZ3140" s="99"/>
      <c r="BA3140" s="99"/>
      <c r="BB3140" s="99"/>
      <c r="BC3140" s="99"/>
      <c r="BD3140" s="99"/>
      <c r="BE3140" s="99"/>
      <c r="BF3140" s="99"/>
    </row>
    <row r="3141" spans="28:58" x14ac:dyDescent="0.25">
      <c r="AB3141" s="99"/>
      <c r="AC3141" s="99"/>
      <c r="AD3141" s="99"/>
      <c r="AE3141" s="99"/>
      <c r="AF3141" s="99"/>
      <c r="AG3141" s="99"/>
      <c r="AH3141" s="99"/>
      <c r="AI3141" s="99"/>
      <c r="AJ3141" s="99"/>
      <c r="AK3141" s="99"/>
      <c r="AL3141" s="99"/>
      <c r="AM3141" s="99"/>
      <c r="AN3141" s="99"/>
      <c r="AO3141" s="99"/>
      <c r="AP3141" s="99"/>
      <c r="AQ3141" s="99"/>
      <c r="AR3141" s="99"/>
      <c r="AS3141" s="99"/>
      <c r="AT3141" s="99"/>
      <c r="AU3141" s="99"/>
      <c r="AV3141" s="99"/>
      <c r="AW3141" s="99"/>
      <c r="AX3141" s="99"/>
      <c r="AY3141" s="99"/>
      <c r="AZ3141" s="99"/>
      <c r="BA3141" s="99"/>
      <c r="BB3141" s="99"/>
      <c r="BC3141" s="99"/>
      <c r="BD3141" s="99"/>
      <c r="BE3141" s="99"/>
      <c r="BF3141" s="99"/>
    </row>
    <row r="3142" spans="28:58" x14ac:dyDescent="0.25">
      <c r="AB3142" s="99"/>
      <c r="AC3142" s="99"/>
      <c r="AD3142" s="99"/>
      <c r="AE3142" s="99"/>
      <c r="AF3142" s="99"/>
      <c r="AG3142" s="99"/>
      <c r="AH3142" s="99"/>
      <c r="AI3142" s="99"/>
      <c r="AJ3142" s="99"/>
      <c r="AK3142" s="99"/>
      <c r="AL3142" s="99"/>
      <c r="AM3142" s="99"/>
      <c r="AN3142" s="99"/>
      <c r="AO3142" s="99"/>
      <c r="AP3142" s="99"/>
      <c r="AQ3142" s="99"/>
      <c r="AR3142" s="99"/>
      <c r="AS3142" s="99"/>
      <c r="AT3142" s="99"/>
      <c r="AU3142" s="99"/>
      <c r="AV3142" s="99"/>
      <c r="AW3142" s="99"/>
      <c r="AX3142" s="99"/>
      <c r="AY3142" s="99"/>
      <c r="AZ3142" s="99"/>
      <c r="BA3142" s="99"/>
      <c r="BB3142" s="99"/>
      <c r="BC3142" s="99"/>
      <c r="BD3142" s="99"/>
      <c r="BE3142" s="99"/>
      <c r="BF3142" s="99"/>
    </row>
    <row r="3143" spans="28:58" x14ac:dyDescent="0.25">
      <c r="AB3143" s="99"/>
      <c r="AC3143" s="99"/>
      <c r="AD3143" s="99"/>
      <c r="AE3143" s="99"/>
      <c r="AF3143" s="99"/>
      <c r="AG3143" s="99"/>
      <c r="AH3143" s="99"/>
      <c r="AI3143" s="99"/>
      <c r="AJ3143" s="99"/>
      <c r="AK3143" s="99"/>
      <c r="AL3143" s="99"/>
      <c r="AM3143" s="99"/>
      <c r="AN3143" s="99"/>
      <c r="AO3143" s="99"/>
      <c r="AP3143" s="99"/>
      <c r="AQ3143" s="99"/>
      <c r="AR3143" s="99"/>
      <c r="AS3143" s="99"/>
      <c r="AT3143" s="99"/>
      <c r="AU3143" s="99"/>
      <c r="AV3143" s="99"/>
      <c r="AW3143" s="99"/>
      <c r="AX3143" s="99"/>
      <c r="AY3143" s="99"/>
      <c r="AZ3143" s="99"/>
      <c r="BA3143" s="99"/>
      <c r="BB3143" s="99"/>
      <c r="BC3143" s="99"/>
      <c r="BD3143" s="99"/>
      <c r="BE3143" s="99"/>
      <c r="BF3143" s="99"/>
    </row>
    <row r="3144" spans="28:58" x14ac:dyDescent="0.25">
      <c r="AB3144" s="99"/>
      <c r="AC3144" s="99"/>
      <c r="AD3144" s="99"/>
      <c r="AE3144" s="99"/>
      <c r="AF3144" s="99"/>
      <c r="AG3144" s="99"/>
      <c r="AH3144" s="99"/>
      <c r="AI3144" s="99"/>
      <c r="AJ3144" s="99"/>
      <c r="AK3144" s="99"/>
      <c r="AL3144" s="99"/>
      <c r="AM3144" s="99"/>
      <c r="AN3144" s="99"/>
      <c r="AO3144" s="99"/>
      <c r="AP3144" s="99"/>
      <c r="AQ3144" s="99"/>
      <c r="AR3144" s="99"/>
      <c r="AS3144" s="99"/>
      <c r="AT3144" s="99"/>
      <c r="AU3144" s="99"/>
      <c r="AV3144" s="99"/>
      <c r="AW3144" s="99"/>
      <c r="AX3144" s="99"/>
      <c r="AY3144" s="99"/>
      <c r="AZ3144" s="99"/>
      <c r="BA3144" s="99"/>
      <c r="BB3144" s="99"/>
      <c r="BC3144" s="99"/>
      <c r="BD3144" s="99"/>
      <c r="BE3144" s="99"/>
      <c r="BF3144" s="99"/>
    </row>
    <row r="3145" spans="28:58" x14ac:dyDescent="0.25">
      <c r="AB3145" s="99"/>
      <c r="AC3145" s="99"/>
      <c r="AD3145" s="99"/>
      <c r="AE3145" s="99"/>
      <c r="AF3145" s="99"/>
      <c r="AG3145" s="99"/>
      <c r="AH3145" s="99"/>
      <c r="AI3145" s="99"/>
      <c r="AJ3145" s="99"/>
      <c r="AK3145" s="99"/>
      <c r="AL3145" s="99"/>
      <c r="AM3145" s="99"/>
      <c r="AN3145" s="99"/>
      <c r="AO3145" s="99"/>
      <c r="AP3145" s="99"/>
      <c r="AQ3145" s="99"/>
      <c r="AR3145" s="99"/>
      <c r="AS3145" s="99"/>
      <c r="AT3145" s="99"/>
      <c r="AU3145" s="99"/>
      <c r="AV3145" s="99"/>
      <c r="AW3145" s="99"/>
      <c r="AX3145" s="99"/>
      <c r="AY3145" s="99"/>
      <c r="AZ3145" s="99"/>
      <c r="BA3145" s="99"/>
      <c r="BB3145" s="99"/>
      <c r="BC3145" s="99"/>
      <c r="BD3145" s="99"/>
      <c r="BE3145" s="99"/>
      <c r="BF3145" s="99"/>
    </row>
    <row r="3146" spans="28:58" x14ac:dyDescent="0.25">
      <c r="AB3146" s="99"/>
      <c r="AC3146" s="99"/>
      <c r="AD3146" s="99"/>
      <c r="AE3146" s="99"/>
      <c r="AF3146" s="99"/>
      <c r="AG3146" s="99"/>
      <c r="AH3146" s="99"/>
      <c r="AI3146" s="99"/>
      <c r="AJ3146" s="99"/>
      <c r="AK3146" s="99"/>
      <c r="AL3146" s="99"/>
      <c r="AM3146" s="99"/>
      <c r="AN3146" s="99"/>
      <c r="AO3146" s="99"/>
      <c r="AP3146" s="99"/>
      <c r="AQ3146" s="99"/>
      <c r="AR3146" s="99"/>
      <c r="AS3146" s="99"/>
      <c r="AT3146" s="99"/>
      <c r="AU3146" s="99"/>
      <c r="AV3146" s="99"/>
      <c r="AW3146" s="99"/>
      <c r="AX3146" s="99"/>
      <c r="AY3146" s="99"/>
      <c r="AZ3146" s="99"/>
      <c r="BA3146" s="99"/>
      <c r="BB3146" s="99"/>
      <c r="BC3146" s="99"/>
      <c r="BD3146" s="99"/>
      <c r="BE3146" s="99"/>
      <c r="BF3146" s="99"/>
    </row>
    <row r="3147" spans="28:58" x14ac:dyDescent="0.25">
      <c r="AB3147" s="99"/>
      <c r="AC3147" s="99"/>
      <c r="AD3147" s="99"/>
      <c r="AE3147" s="99"/>
      <c r="AF3147" s="99"/>
      <c r="AG3147" s="99"/>
      <c r="AH3147" s="99"/>
      <c r="AI3147" s="99"/>
      <c r="AJ3147" s="99"/>
      <c r="AK3147" s="99"/>
      <c r="AL3147" s="99"/>
      <c r="AM3147" s="99"/>
      <c r="AN3147" s="99"/>
      <c r="AO3147" s="99"/>
      <c r="AP3147" s="99"/>
      <c r="AQ3147" s="99"/>
      <c r="AR3147" s="99"/>
      <c r="AS3147" s="99"/>
      <c r="AT3147" s="99"/>
      <c r="AU3147" s="99"/>
      <c r="AV3147" s="99"/>
      <c r="AW3147" s="99"/>
      <c r="AX3147" s="99"/>
      <c r="AY3147" s="99"/>
      <c r="AZ3147" s="99"/>
      <c r="BA3147" s="99"/>
      <c r="BB3147" s="99"/>
      <c r="BC3147" s="99"/>
      <c r="BD3147" s="99"/>
      <c r="BE3147" s="99"/>
      <c r="BF3147" s="99"/>
    </row>
    <row r="3148" spans="28:58" x14ac:dyDescent="0.25">
      <c r="AB3148" s="99"/>
      <c r="AC3148" s="99"/>
      <c r="AD3148" s="99"/>
      <c r="AE3148" s="99"/>
      <c r="AF3148" s="99"/>
      <c r="AG3148" s="99"/>
      <c r="AH3148" s="99"/>
      <c r="AI3148" s="99"/>
      <c r="AJ3148" s="99"/>
      <c r="AK3148" s="99"/>
      <c r="AL3148" s="99"/>
      <c r="AM3148" s="99"/>
      <c r="AN3148" s="99"/>
      <c r="AO3148" s="99"/>
      <c r="AP3148" s="99"/>
      <c r="AQ3148" s="99"/>
      <c r="AR3148" s="99"/>
      <c r="AS3148" s="99"/>
      <c r="AT3148" s="99"/>
      <c r="AU3148" s="99"/>
      <c r="AV3148" s="99"/>
      <c r="AW3148" s="99"/>
      <c r="AX3148" s="99"/>
      <c r="AY3148" s="99"/>
      <c r="AZ3148" s="99"/>
      <c r="BA3148" s="99"/>
      <c r="BB3148" s="99"/>
      <c r="BC3148" s="99"/>
      <c r="BD3148" s="99"/>
      <c r="BE3148" s="99"/>
      <c r="BF3148" s="99"/>
    </row>
    <row r="3149" spans="28:58" x14ac:dyDescent="0.25">
      <c r="AB3149" s="99"/>
      <c r="AC3149" s="99"/>
      <c r="AD3149" s="99"/>
      <c r="AE3149" s="99"/>
      <c r="AF3149" s="99"/>
      <c r="AG3149" s="99"/>
      <c r="AH3149" s="99"/>
      <c r="AI3149" s="99"/>
      <c r="AJ3149" s="99"/>
      <c r="AK3149" s="99"/>
      <c r="AL3149" s="99"/>
      <c r="AM3149" s="99"/>
      <c r="AN3149" s="99"/>
      <c r="AO3149" s="99"/>
      <c r="AP3149" s="99"/>
      <c r="AQ3149" s="99"/>
      <c r="AR3149" s="99"/>
      <c r="AS3149" s="99"/>
      <c r="AT3149" s="99"/>
      <c r="AU3149" s="99"/>
      <c r="AV3149" s="99"/>
      <c r="AW3149" s="99"/>
      <c r="AX3149" s="99"/>
      <c r="AY3149" s="99"/>
      <c r="AZ3149" s="99"/>
      <c r="BA3149" s="99"/>
      <c r="BB3149" s="99"/>
      <c r="BC3149" s="99"/>
      <c r="BD3149" s="99"/>
      <c r="BE3149" s="99"/>
      <c r="BF3149" s="99"/>
    </row>
    <row r="3150" spans="28:58" x14ac:dyDescent="0.25">
      <c r="AB3150" s="99"/>
      <c r="AC3150" s="99"/>
      <c r="AD3150" s="99"/>
      <c r="AE3150" s="99"/>
      <c r="AF3150" s="99"/>
      <c r="AG3150" s="99"/>
      <c r="AH3150" s="99"/>
      <c r="AI3150" s="99"/>
      <c r="AJ3150" s="99"/>
      <c r="AK3150" s="99"/>
      <c r="AL3150" s="99"/>
      <c r="AM3150" s="99"/>
      <c r="AN3150" s="99"/>
      <c r="AO3150" s="99"/>
      <c r="AP3150" s="99"/>
      <c r="AQ3150" s="99"/>
      <c r="AR3150" s="99"/>
      <c r="AS3150" s="99"/>
      <c r="AT3150" s="99"/>
      <c r="AU3150" s="99"/>
      <c r="AV3150" s="99"/>
      <c r="AW3150" s="99"/>
      <c r="AX3150" s="99"/>
      <c r="AY3150" s="99"/>
      <c r="AZ3150" s="99"/>
      <c r="BA3150" s="99"/>
      <c r="BB3150" s="99"/>
      <c r="BC3150" s="99"/>
      <c r="BD3150" s="99"/>
      <c r="BE3150" s="99"/>
      <c r="BF3150" s="99"/>
    </row>
    <row r="3151" spans="28:58" x14ac:dyDescent="0.25">
      <c r="AB3151" s="99"/>
      <c r="AC3151" s="99"/>
      <c r="AD3151" s="99"/>
      <c r="AE3151" s="99"/>
      <c r="AF3151" s="99"/>
      <c r="AG3151" s="99"/>
      <c r="AH3151" s="99"/>
      <c r="AI3151" s="99"/>
      <c r="AJ3151" s="99"/>
      <c r="AK3151" s="99"/>
      <c r="AL3151" s="99"/>
      <c r="AM3151" s="99"/>
      <c r="AN3151" s="99"/>
      <c r="AO3151" s="99"/>
      <c r="AP3151" s="99"/>
      <c r="AQ3151" s="99"/>
      <c r="AR3151" s="99"/>
      <c r="AS3151" s="99"/>
      <c r="AT3151" s="99"/>
      <c r="AU3151" s="99"/>
      <c r="AV3151" s="99"/>
      <c r="AW3151" s="99"/>
      <c r="AX3151" s="99"/>
      <c r="AY3151" s="99"/>
      <c r="AZ3151" s="99"/>
      <c r="BA3151" s="99"/>
      <c r="BB3151" s="99"/>
      <c r="BC3151" s="99"/>
      <c r="BD3151" s="99"/>
      <c r="BE3151" s="99"/>
      <c r="BF3151" s="99"/>
    </row>
    <row r="3152" spans="28:58" x14ac:dyDescent="0.25">
      <c r="AB3152" s="99"/>
      <c r="AC3152" s="99"/>
      <c r="AD3152" s="99"/>
      <c r="AE3152" s="99"/>
      <c r="AF3152" s="99"/>
      <c r="AG3152" s="99"/>
      <c r="AH3152" s="99"/>
      <c r="AI3152" s="99"/>
      <c r="AJ3152" s="99"/>
      <c r="AK3152" s="99"/>
      <c r="AL3152" s="99"/>
      <c r="AM3152" s="99"/>
      <c r="AN3152" s="99"/>
      <c r="AO3152" s="99"/>
      <c r="AP3152" s="99"/>
      <c r="AQ3152" s="99"/>
      <c r="AR3152" s="99"/>
      <c r="AS3152" s="99"/>
      <c r="AT3152" s="99"/>
      <c r="AU3152" s="99"/>
      <c r="AV3152" s="99"/>
      <c r="AW3152" s="99"/>
      <c r="AX3152" s="99"/>
      <c r="AY3152" s="99"/>
      <c r="AZ3152" s="99"/>
      <c r="BA3152" s="99"/>
      <c r="BB3152" s="99"/>
      <c r="BC3152" s="99"/>
      <c r="BD3152" s="99"/>
      <c r="BE3152" s="99"/>
      <c r="BF3152" s="99"/>
    </row>
    <row r="3153" spans="28:58" x14ac:dyDescent="0.25">
      <c r="AB3153" s="99"/>
      <c r="AC3153" s="99"/>
      <c r="AD3153" s="99"/>
      <c r="AE3153" s="99"/>
      <c r="AF3153" s="99"/>
      <c r="AG3153" s="99"/>
      <c r="AH3153" s="99"/>
      <c r="AI3153" s="99"/>
      <c r="AJ3153" s="99"/>
      <c r="AK3153" s="99"/>
      <c r="AL3153" s="99"/>
      <c r="AM3153" s="99"/>
      <c r="AN3153" s="99"/>
      <c r="AO3153" s="99"/>
      <c r="AP3153" s="99"/>
      <c r="AQ3153" s="99"/>
      <c r="AR3153" s="99"/>
      <c r="AS3153" s="99"/>
      <c r="AT3153" s="99"/>
      <c r="AU3153" s="99"/>
      <c r="AV3153" s="99"/>
      <c r="AW3153" s="99"/>
      <c r="AX3153" s="99"/>
      <c r="AY3153" s="99"/>
      <c r="AZ3153" s="99"/>
      <c r="BA3153" s="99"/>
      <c r="BB3153" s="99"/>
      <c r="BC3153" s="99"/>
      <c r="BD3153" s="99"/>
      <c r="BE3153" s="99"/>
      <c r="BF3153" s="99"/>
    </row>
    <row r="3154" spans="28:58" x14ac:dyDescent="0.25">
      <c r="AB3154" s="99"/>
      <c r="AC3154" s="99"/>
      <c r="AD3154" s="99"/>
      <c r="AE3154" s="99"/>
      <c r="AF3154" s="99"/>
      <c r="AG3154" s="99"/>
      <c r="AH3154" s="99"/>
      <c r="AI3154" s="99"/>
      <c r="AJ3154" s="99"/>
      <c r="AK3154" s="99"/>
      <c r="AL3154" s="99"/>
      <c r="AM3154" s="99"/>
      <c r="AN3154" s="99"/>
      <c r="AO3154" s="99"/>
      <c r="AP3154" s="99"/>
      <c r="AQ3154" s="99"/>
      <c r="AR3154" s="99"/>
      <c r="AS3154" s="99"/>
      <c r="AT3154" s="99"/>
      <c r="AU3154" s="99"/>
      <c r="AV3154" s="99"/>
      <c r="AW3154" s="99"/>
      <c r="AX3154" s="99"/>
      <c r="AY3154" s="99"/>
      <c r="AZ3154" s="99"/>
      <c r="BA3154" s="99"/>
      <c r="BB3154" s="99"/>
      <c r="BC3154" s="99"/>
      <c r="BD3154" s="99"/>
      <c r="BE3154" s="99"/>
      <c r="BF3154" s="99"/>
    </row>
    <row r="3155" spans="28:58" x14ac:dyDescent="0.25">
      <c r="AB3155" s="99"/>
      <c r="AC3155" s="99"/>
      <c r="AD3155" s="99"/>
      <c r="AE3155" s="99"/>
      <c r="AF3155" s="99"/>
      <c r="AG3155" s="99"/>
      <c r="AH3155" s="99"/>
      <c r="AI3155" s="99"/>
      <c r="AJ3155" s="99"/>
      <c r="AK3155" s="99"/>
      <c r="AL3155" s="99"/>
      <c r="AM3155" s="99"/>
      <c r="AN3155" s="99"/>
      <c r="AO3155" s="99"/>
      <c r="AP3155" s="99"/>
      <c r="AQ3155" s="99"/>
      <c r="AR3155" s="99"/>
      <c r="AS3155" s="99"/>
      <c r="AT3155" s="99"/>
      <c r="AU3155" s="99"/>
      <c r="AV3155" s="99"/>
      <c r="AW3155" s="99"/>
      <c r="AX3155" s="99"/>
      <c r="AY3155" s="99"/>
      <c r="AZ3155" s="99"/>
      <c r="BA3155" s="99"/>
      <c r="BB3155" s="99"/>
      <c r="BC3155" s="99"/>
      <c r="BD3155" s="99"/>
      <c r="BE3155" s="99"/>
      <c r="BF3155" s="99"/>
    </row>
    <row r="3156" spans="28:58" x14ac:dyDescent="0.25">
      <c r="AB3156" s="99"/>
      <c r="AC3156" s="99"/>
      <c r="AD3156" s="99"/>
      <c r="AE3156" s="99"/>
      <c r="AF3156" s="99"/>
      <c r="AG3156" s="99"/>
      <c r="AH3156" s="99"/>
      <c r="AI3156" s="99"/>
      <c r="AJ3156" s="99"/>
      <c r="AK3156" s="99"/>
      <c r="AL3156" s="99"/>
      <c r="AM3156" s="99"/>
      <c r="AN3156" s="99"/>
      <c r="AO3156" s="99"/>
      <c r="AP3156" s="99"/>
      <c r="AQ3156" s="99"/>
      <c r="AR3156" s="99"/>
      <c r="AS3156" s="99"/>
      <c r="AT3156" s="99"/>
      <c r="AU3156" s="99"/>
      <c r="AV3156" s="99"/>
      <c r="AW3156" s="99"/>
      <c r="AX3156" s="99"/>
      <c r="AY3156" s="99"/>
      <c r="AZ3156" s="99"/>
      <c r="BA3156" s="99"/>
      <c r="BB3156" s="99"/>
      <c r="BC3156" s="99"/>
      <c r="BD3156" s="99"/>
      <c r="BE3156" s="99"/>
      <c r="BF3156" s="99"/>
    </row>
    <row r="3157" spans="28:58" x14ac:dyDescent="0.25">
      <c r="AB3157" s="99"/>
      <c r="AC3157" s="99"/>
      <c r="AD3157" s="99"/>
      <c r="AE3157" s="99"/>
      <c r="AF3157" s="99"/>
      <c r="AG3157" s="99"/>
      <c r="AH3157" s="99"/>
      <c r="AI3157" s="99"/>
      <c r="AJ3157" s="99"/>
      <c r="AK3157" s="99"/>
      <c r="AL3157" s="99"/>
      <c r="AM3157" s="99"/>
      <c r="AN3157" s="99"/>
      <c r="AO3157" s="99"/>
      <c r="AP3157" s="99"/>
      <c r="AQ3157" s="99"/>
      <c r="AR3157" s="99"/>
      <c r="AS3157" s="99"/>
      <c r="AT3157" s="99"/>
      <c r="AU3157" s="99"/>
      <c r="AV3157" s="99"/>
      <c r="AW3157" s="99"/>
      <c r="AX3157" s="99"/>
      <c r="AY3157" s="99"/>
      <c r="AZ3157" s="99"/>
      <c r="BA3157" s="99"/>
      <c r="BB3157" s="99"/>
      <c r="BC3157" s="99"/>
      <c r="BD3157" s="99"/>
      <c r="BE3157" s="99"/>
      <c r="BF3157" s="99"/>
    </row>
    <row r="3158" spans="28:58" x14ac:dyDescent="0.25">
      <c r="AB3158" s="99"/>
      <c r="AC3158" s="99"/>
      <c r="AD3158" s="99"/>
      <c r="AE3158" s="99"/>
      <c r="AF3158" s="99"/>
      <c r="AG3158" s="99"/>
      <c r="AH3158" s="99"/>
      <c r="AI3158" s="99"/>
      <c r="AJ3158" s="99"/>
      <c r="AK3158" s="99"/>
      <c r="AL3158" s="99"/>
      <c r="AM3158" s="99"/>
      <c r="AN3158" s="99"/>
      <c r="AO3158" s="99"/>
      <c r="AP3158" s="99"/>
      <c r="AQ3158" s="99"/>
      <c r="AR3158" s="99"/>
      <c r="AS3158" s="99"/>
      <c r="AT3158" s="99"/>
      <c r="AU3158" s="99"/>
      <c r="AV3158" s="99"/>
      <c r="AW3158" s="99"/>
      <c r="AX3158" s="99"/>
      <c r="AY3158" s="99"/>
      <c r="AZ3158" s="99"/>
      <c r="BA3158" s="99"/>
      <c r="BB3158" s="99"/>
      <c r="BC3158" s="99"/>
      <c r="BD3158" s="99"/>
      <c r="BE3158" s="99"/>
      <c r="BF3158" s="99"/>
    </row>
    <row r="3159" spans="28:58" x14ac:dyDescent="0.25">
      <c r="AB3159" s="99"/>
      <c r="AC3159" s="99"/>
      <c r="AD3159" s="99"/>
      <c r="AE3159" s="99"/>
      <c r="AF3159" s="99"/>
      <c r="AG3159" s="99"/>
      <c r="AH3159" s="99"/>
      <c r="AI3159" s="99"/>
      <c r="AJ3159" s="99"/>
      <c r="AK3159" s="99"/>
      <c r="AL3159" s="99"/>
      <c r="AM3159" s="99"/>
      <c r="AN3159" s="99"/>
      <c r="AO3159" s="99"/>
      <c r="AP3159" s="99"/>
      <c r="AQ3159" s="99"/>
      <c r="AR3159" s="99"/>
      <c r="AS3159" s="99"/>
      <c r="AT3159" s="99"/>
      <c r="AU3159" s="99"/>
      <c r="AV3159" s="99"/>
      <c r="AW3159" s="99"/>
      <c r="AX3159" s="99"/>
      <c r="AY3159" s="99"/>
      <c r="AZ3159" s="99"/>
      <c r="BA3159" s="99"/>
      <c r="BB3159" s="99"/>
      <c r="BC3159" s="99"/>
      <c r="BD3159" s="99"/>
      <c r="BE3159" s="99"/>
      <c r="BF3159" s="99"/>
    </row>
    <row r="3160" spans="28:58" x14ac:dyDescent="0.25">
      <c r="AB3160" s="99"/>
      <c r="AC3160" s="99"/>
      <c r="AD3160" s="99"/>
      <c r="AE3160" s="99"/>
      <c r="AF3160" s="99"/>
      <c r="AG3160" s="99"/>
      <c r="AH3160" s="99"/>
      <c r="AI3160" s="99"/>
      <c r="AJ3160" s="99"/>
      <c r="AK3160" s="99"/>
      <c r="AL3160" s="99"/>
      <c r="AM3160" s="99"/>
      <c r="AN3160" s="99"/>
      <c r="AO3160" s="99"/>
      <c r="AP3160" s="99"/>
      <c r="AQ3160" s="99"/>
      <c r="AR3160" s="99"/>
      <c r="AS3160" s="99"/>
      <c r="AT3160" s="99"/>
      <c r="AU3160" s="99"/>
      <c r="AV3160" s="99"/>
      <c r="AW3160" s="99"/>
      <c r="AX3160" s="99"/>
      <c r="AY3160" s="99"/>
      <c r="AZ3160" s="99"/>
      <c r="BA3160" s="99"/>
      <c r="BB3160" s="99"/>
      <c r="BC3160" s="99"/>
      <c r="BD3160" s="99"/>
      <c r="BE3160" s="99"/>
      <c r="BF3160" s="99"/>
    </row>
    <row r="3161" spans="28:58" x14ac:dyDescent="0.25">
      <c r="AB3161" s="99"/>
      <c r="AC3161" s="99"/>
      <c r="AD3161" s="99"/>
      <c r="AE3161" s="99"/>
      <c r="AF3161" s="99"/>
      <c r="AG3161" s="99"/>
      <c r="AH3161" s="99"/>
      <c r="AI3161" s="99"/>
      <c r="AJ3161" s="99"/>
      <c r="AK3161" s="99"/>
      <c r="AL3161" s="99"/>
      <c r="AM3161" s="99"/>
      <c r="AN3161" s="99"/>
      <c r="AO3161" s="99"/>
      <c r="AP3161" s="99"/>
      <c r="AQ3161" s="99"/>
      <c r="AR3161" s="99"/>
      <c r="AS3161" s="99"/>
      <c r="AT3161" s="99"/>
      <c r="AU3161" s="99"/>
      <c r="AV3161" s="99"/>
      <c r="AW3161" s="99"/>
      <c r="AX3161" s="99"/>
      <c r="AY3161" s="99"/>
      <c r="AZ3161" s="99"/>
      <c r="BA3161" s="99"/>
      <c r="BB3161" s="99"/>
      <c r="BC3161" s="99"/>
      <c r="BD3161" s="99"/>
      <c r="BE3161" s="99"/>
      <c r="BF3161" s="99"/>
    </row>
    <row r="3162" spans="28:58" x14ac:dyDescent="0.25">
      <c r="AB3162" s="99"/>
      <c r="AC3162" s="99"/>
      <c r="AD3162" s="99"/>
      <c r="AE3162" s="99"/>
      <c r="AF3162" s="99"/>
      <c r="AG3162" s="99"/>
      <c r="AH3162" s="99"/>
      <c r="AI3162" s="99"/>
      <c r="AJ3162" s="99"/>
      <c r="AK3162" s="99"/>
      <c r="AL3162" s="99"/>
      <c r="AM3162" s="99"/>
      <c r="AN3162" s="99"/>
      <c r="AO3162" s="99"/>
      <c r="AP3162" s="99"/>
      <c r="AQ3162" s="99"/>
      <c r="AR3162" s="99"/>
      <c r="AS3162" s="99"/>
      <c r="AT3162" s="99"/>
      <c r="AU3162" s="99"/>
      <c r="AV3162" s="99"/>
      <c r="AW3162" s="99"/>
      <c r="AX3162" s="99"/>
      <c r="AY3162" s="99"/>
      <c r="AZ3162" s="99"/>
      <c r="BA3162" s="99"/>
      <c r="BB3162" s="99"/>
      <c r="BC3162" s="99"/>
      <c r="BD3162" s="99"/>
      <c r="BE3162" s="99"/>
      <c r="BF3162" s="99"/>
    </row>
    <row r="3163" spans="28:58" x14ac:dyDescent="0.25">
      <c r="AB3163" s="99"/>
      <c r="AC3163" s="99"/>
      <c r="AD3163" s="99"/>
      <c r="AE3163" s="99"/>
      <c r="AF3163" s="99"/>
      <c r="AG3163" s="99"/>
      <c r="AH3163" s="99"/>
      <c r="AI3163" s="99"/>
      <c r="AJ3163" s="99"/>
      <c r="AK3163" s="99"/>
      <c r="AL3163" s="99"/>
      <c r="AM3163" s="99"/>
      <c r="AN3163" s="99"/>
      <c r="AO3163" s="99"/>
      <c r="AP3163" s="99"/>
      <c r="AQ3163" s="99"/>
      <c r="AR3163" s="99"/>
      <c r="AS3163" s="99"/>
      <c r="AT3163" s="99"/>
      <c r="AU3163" s="99"/>
      <c r="AV3163" s="99"/>
      <c r="AW3163" s="99"/>
      <c r="AX3163" s="99"/>
      <c r="AY3163" s="99"/>
      <c r="AZ3163" s="99"/>
      <c r="BA3163" s="99"/>
      <c r="BB3163" s="99"/>
      <c r="BC3163" s="99"/>
      <c r="BD3163" s="99"/>
      <c r="BE3163" s="99"/>
      <c r="BF3163" s="99"/>
    </row>
    <row r="3164" spans="28:58" x14ac:dyDescent="0.25">
      <c r="AB3164" s="99"/>
      <c r="AC3164" s="99"/>
      <c r="AD3164" s="99"/>
      <c r="AE3164" s="99"/>
      <c r="AF3164" s="99"/>
      <c r="AG3164" s="99"/>
      <c r="AH3164" s="99"/>
      <c r="AI3164" s="99"/>
      <c r="AJ3164" s="99"/>
      <c r="AK3164" s="99"/>
      <c r="AL3164" s="99"/>
      <c r="AM3164" s="99"/>
      <c r="AN3164" s="99"/>
      <c r="AO3164" s="99"/>
      <c r="AP3164" s="99"/>
      <c r="AQ3164" s="99"/>
      <c r="AR3164" s="99"/>
      <c r="AS3164" s="99"/>
      <c r="AT3164" s="99"/>
      <c r="AU3164" s="99"/>
      <c r="AV3164" s="99"/>
      <c r="AW3164" s="99"/>
      <c r="AX3164" s="99"/>
      <c r="AY3164" s="99"/>
      <c r="AZ3164" s="99"/>
      <c r="BA3164" s="99"/>
      <c r="BB3164" s="99"/>
      <c r="BC3164" s="99"/>
      <c r="BD3164" s="99"/>
      <c r="BE3164" s="99"/>
      <c r="BF3164" s="99"/>
    </row>
    <row r="3165" spans="28:58" x14ac:dyDescent="0.25">
      <c r="AB3165" s="99"/>
      <c r="AC3165" s="99"/>
      <c r="AD3165" s="99"/>
      <c r="AE3165" s="99"/>
      <c r="AF3165" s="99"/>
      <c r="AG3165" s="99"/>
      <c r="AH3165" s="99"/>
      <c r="AI3165" s="99"/>
      <c r="AJ3165" s="99"/>
      <c r="AK3165" s="99"/>
      <c r="AL3165" s="99"/>
      <c r="AM3165" s="99"/>
      <c r="AN3165" s="99"/>
      <c r="AO3165" s="99"/>
      <c r="AP3165" s="99"/>
      <c r="AQ3165" s="99"/>
      <c r="AR3165" s="99"/>
      <c r="AS3165" s="99"/>
      <c r="AT3165" s="99"/>
      <c r="AU3165" s="99"/>
      <c r="AV3165" s="99"/>
      <c r="AW3165" s="99"/>
      <c r="AX3165" s="99"/>
      <c r="AY3165" s="99"/>
      <c r="AZ3165" s="99"/>
      <c r="BA3165" s="99"/>
      <c r="BB3165" s="99"/>
      <c r="BC3165" s="99"/>
      <c r="BD3165" s="99"/>
      <c r="BE3165" s="99"/>
      <c r="BF3165" s="99"/>
    </row>
    <row r="3166" spans="28:58" x14ac:dyDescent="0.25">
      <c r="AB3166" s="99"/>
      <c r="AC3166" s="99"/>
      <c r="AD3166" s="99"/>
      <c r="AE3166" s="99"/>
      <c r="AF3166" s="99"/>
      <c r="AG3166" s="99"/>
      <c r="AH3166" s="99"/>
      <c r="AI3166" s="99"/>
      <c r="AJ3166" s="99"/>
      <c r="AK3166" s="99"/>
      <c r="AL3166" s="99"/>
      <c r="AM3166" s="99"/>
      <c r="AN3166" s="99"/>
      <c r="AO3166" s="99"/>
      <c r="AP3166" s="99"/>
      <c r="AQ3166" s="99"/>
      <c r="AR3166" s="99"/>
      <c r="AS3166" s="99"/>
      <c r="AT3166" s="99"/>
      <c r="AU3166" s="99"/>
      <c r="AV3166" s="99"/>
      <c r="AW3166" s="99"/>
      <c r="AX3166" s="99"/>
      <c r="AY3166" s="99"/>
      <c r="AZ3166" s="99"/>
      <c r="BA3166" s="99"/>
      <c r="BB3166" s="99"/>
      <c r="BC3166" s="99"/>
      <c r="BD3166" s="99"/>
      <c r="BE3166" s="99"/>
      <c r="BF3166" s="99"/>
    </row>
    <row r="3167" spans="28:58" x14ac:dyDescent="0.25">
      <c r="AB3167" s="99"/>
      <c r="AC3167" s="99"/>
      <c r="AD3167" s="99"/>
      <c r="AE3167" s="99"/>
      <c r="AF3167" s="99"/>
      <c r="AG3167" s="99"/>
      <c r="AH3167" s="99"/>
      <c r="AI3167" s="99"/>
      <c r="AJ3167" s="99"/>
      <c r="AK3167" s="99"/>
      <c r="AL3167" s="99"/>
      <c r="AM3167" s="99"/>
      <c r="AN3167" s="99"/>
      <c r="AO3167" s="99"/>
      <c r="AP3167" s="99"/>
      <c r="AQ3167" s="99"/>
      <c r="AR3167" s="99"/>
      <c r="AS3167" s="99"/>
      <c r="AT3167" s="99"/>
      <c r="AU3167" s="99"/>
      <c r="AV3167" s="99"/>
      <c r="AW3167" s="99"/>
      <c r="AX3167" s="99"/>
      <c r="AY3167" s="99"/>
      <c r="AZ3167" s="99"/>
      <c r="BA3167" s="99"/>
      <c r="BB3167" s="99"/>
      <c r="BC3167" s="99"/>
      <c r="BD3167" s="99"/>
      <c r="BE3167" s="99"/>
      <c r="BF3167" s="99"/>
    </row>
    <row r="3168" spans="28:58" x14ac:dyDescent="0.25">
      <c r="AB3168" s="99"/>
      <c r="AC3168" s="99"/>
      <c r="AD3168" s="99"/>
      <c r="AE3168" s="99"/>
      <c r="AF3168" s="99"/>
      <c r="AG3168" s="99"/>
      <c r="AH3168" s="99"/>
      <c r="AI3168" s="99"/>
      <c r="AJ3168" s="99"/>
      <c r="AK3168" s="99"/>
      <c r="AL3168" s="99"/>
      <c r="AM3168" s="99"/>
      <c r="AN3168" s="99"/>
      <c r="AO3168" s="99"/>
      <c r="AP3168" s="99"/>
      <c r="AQ3168" s="99"/>
      <c r="AR3168" s="99"/>
      <c r="AS3168" s="99"/>
      <c r="AT3168" s="99"/>
      <c r="AU3168" s="99"/>
      <c r="AV3168" s="99"/>
      <c r="AW3168" s="99"/>
      <c r="AX3168" s="99"/>
      <c r="AY3168" s="99"/>
      <c r="AZ3168" s="99"/>
      <c r="BA3168" s="99"/>
      <c r="BB3168" s="99"/>
      <c r="BC3168" s="99"/>
      <c r="BD3168" s="99"/>
      <c r="BE3168" s="99"/>
      <c r="BF3168" s="99"/>
    </row>
    <row r="3169" spans="28:58" x14ac:dyDescent="0.25">
      <c r="AB3169" s="99"/>
      <c r="AC3169" s="99"/>
      <c r="AD3169" s="99"/>
      <c r="AE3169" s="99"/>
      <c r="AF3169" s="99"/>
      <c r="AG3169" s="99"/>
      <c r="AH3169" s="99"/>
      <c r="AI3169" s="99"/>
      <c r="AJ3169" s="99"/>
      <c r="AK3169" s="99"/>
      <c r="AL3169" s="99"/>
      <c r="AM3169" s="99"/>
      <c r="AN3169" s="99"/>
      <c r="AO3169" s="99"/>
      <c r="AP3169" s="99"/>
      <c r="AQ3169" s="99"/>
      <c r="AR3169" s="99"/>
      <c r="AS3169" s="99"/>
      <c r="AT3169" s="99"/>
      <c r="AU3169" s="99"/>
      <c r="AV3169" s="99"/>
      <c r="AW3169" s="99"/>
      <c r="AX3169" s="99"/>
      <c r="AY3169" s="99"/>
      <c r="AZ3169" s="99"/>
      <c r="BA3169" s="99"/>
      <c r="BB3169" s="99"/>
      <c r="BC3169" s="99"/>
      <c r="BD3169" s="99"/>
      <c r="BE3169" s="99"/>
      <c r="BF3169" s="99"/>
    </row>
    <row r="3170" spans="28:58" x14ac:dyDescent="0.25">
      <c r="AB3170" s="99"/>
      <c r="AC3170" s="99"/>
      <c r="AD3170" s="99"/>
      <c r="AE3170" s="99"/>
      <c r="AF3170" s="99"/>
      <c r="AG3170" s="99"/>
      <c r="AH3170" s="99"/>
      <c r="AI3170" s="99"/>
      <c r="AJ3170" s="99"/>
      <c r="AK3170" s="99"/>
      <c r="AL3170" s="99"/>
      <c r="AM3170" s="99"/>
      <c r="AN3170" s="99"/>
      <c r="AO3170" s="99"/>
      <c r="AP3170" s="99"/>
      <c r="AQ3170" s="99"/>
      <c r="AR3170" s="99"/>
      <c r="AS3170" s="99"/>
      <c r="AT3170" s="99"/>
      <c r="AU3170" s="99"/>
      <c r="AV3170" s="99"/>
      <c r="AW3170" s="99"/>
      <c r="AX3170" s="99"/>
      <c r="AY3170" s="99"/>
      <c r="AZ3170" s="99"/>
      <c r="BA3170" s="99"/>
      <c r="BB3170" s="99"/>
      <c r="BC3170" s="99"/>
      <c r="BD3170" s="99"/>
      <c r="BE3170" s="99"/>
      <c r="BF3170" s="99"/>
    </row>
    <row r="3171" spans="28:58" x14ac:dyDescent="0.25">
      <c r="AB3171" s="99"/>
      <c r="AC3171" s="99"/>
      <c r="AD3171" s="99"/>
      <c r="AE3171" s="99"/>
      <c r="AF3171" s="99"/>
      <c r="AG3171" s="99"/>
      <c r="AH3171" s="99"/>
      <c r="AI3171" s="99"/>
      <c r="AJ3171" s="99"/>
      <c r="AK3171" s="99"/>
      <c r="AL3171" s="99"/>
      <c r="AM3171" s="99"/>
      <c r="AN3171" s="99"/>
      <c r="AO3171" s="99"/>
      <c r="AP3171" s="99"/>
      <c r="AQ3171" s="99"/>
      <c r="AR3171" s="99"/>
      <c r="AS3171" s="99"/>
      <c r="AT3171" s="99"/>
      <c r="AU3171" s="99"/>
      <c r="AV3171" s="99"/>
      <c r="AW3171" s="99"/>
      <c r="AX3171" s="99"/>
      <c r="AY3171" s="99"/>
      <c r="AZ3171" s="99"/>
      <c r="BA3171" s="99"/>
      <c r="BB3171" s="99"/>
      <c r="BC3171" s="99"/>
      <c r="BD3171" s="99"/>
      <c r="BE3171" s="99"/>
      <c r="BF3171" s="99"/>
    </row>
    <row r="3172" spans="28:58" x14ac:dyDescent="0.25">
      <c r="AB3172" s="99"/>
      <c r="AC3172" s="99"/>
      <c r="AD3172" s="99"/>
      <c r="AE3172" s="99"/>
      <c r="AF3172" s="99"/>
      <c r="AG3172" s="99"/>
      <c r="AH3172" s="99"/>
      <c r="AI3172" s="99"/>
      <c r="AJ3172" s="99"/>
      <c r="AK3172" s="99"/>
      <c r="AL3172" s="99"/>
      <c r="AM3172" s="99"/>
      <c r="AN3172" s="99"/>
      <c r="AO3172" s="99"/>
      <c r="AP3172" s="99"/>
      <c r="AQ3172" s="99"/>
      <c r="AR3172" s="99"/>
      <c r="AS3172" s="99"/>
      <c r="AT3172" s="99"/>
      <c r="AU3172" s="99"/>
      <c r="AV3172" s="99"/>
      <c r="AW3172" s="99"/>
      <c r="AX3172" s="99"/>
      <c r="AY3172" s="99"/>
      <c r="AZ3172" s="99"/>
      <c r="BA3172" s="99"/>
      <c r="BB3172" s="99"/>
      <c r="BC3172" s="99"/>
      <c r="BD3172" s="99"/>
      <c r="BE3172" s="99"/>
      <c r="BF3172" s="99"/>
    </row>
    <row r="3173" spans="28:58" x14ac:dyDescent="0.25">
      <c r="AB3173" s="99"/>
      <c r="AC3173" s="99"/>
      <c r="AD3173" s="99"/>
      <c r="AE3173" s="99"/>
      <c r="AF3173" s="99"/>
      <c r="AG3173" s="99"/>
      <c r="AH3173" s="99"/>
      <c r="AI3173" s="99"/>
      <c r="AJ3173" s="99"/>
      <c r="AK3173" s="99"/>
      <c r="AL3173" s="99"/>
      <c r="AM3173" s="99"/>
      <c r="AN3173" s="99"/>
      <c r="AO3173" s="99"/>
      <c r="AP3173" s="99"/>
      <c r="AQ3173" s="99"/>
      <c r="AR3173" s="99"/>
      <c r="AS3173" s="99"/>
      <c r="AT3173" s="99"/>
      <c r="AU3173" s="99"/>
      <c r="AV3173" s="99"/>
      <c r="AW3173" s="99"/>
      <c r="AX3173" s="99"/>
      <c r="AY3173" s="99"/>
      <c r="AZ3173" s="99"/>
      <c r="BA3173" s="99"/>
      <c r="BB3173" s="99"/>
      <c r="BC3173" s="99"/>
      <c r="BD3173" s="99"/>
      <c r="BE3173" s="99"/>
      <c r="BF3173" s="99"/>
    </row>
    <row r="3174" spans="28:58" x14ac:dyDescent="0.25">
      <c r="AB3174" s="99"/>
      <c r="AC3174" s="99"/>
      <c r="AD3174" s="99"/>
      <c r="AE3174" s="99"/>
      <c r="AF3174" s="99"/>
      <c r="AG3174" s="99"/>
      <c r="AH3174" s="99"/>
      <c r="AI3174" s="99"/>
      <c r="AJ3174" s="99"/>
      <c r="AK3174" s="99"/>
      <c r="AL3174" s="99"/>
      <c r="AM3174" s="99"/>
      <c r="AN3174" s="99"/>
      <c r="AO3174" s="99"/>
      <c r="AP3174" s="99"/>
      <c r="AQ3174" s="99"/>
      <c r="AR3174" s="99"/>
      <c r="AS3174" s="99"/>
      <c r="AT3174" s="99"/>
      <c r="AU3174" s="99"/>
      <c r="AV3174" s="99"/>
      <c r="AW3174" s="99"/>
      <c r="AX3174" s="99"/>
      <c r="AY3174" s="99"/>
      <c r="AZ3174" s="99"/>
      <c r="BA3174" s="99"/>
      <c r="BB3174" s="99"/>
      <c r="BC3174" s="99"/>
      <c r="BD3174" s="99"/>
      <c r="BE3174" s="99"/>
      <c r="BF3174" s="99"/>
    </row>
    <row r="3175" spans="28:58" x14ac:dyDescent="0.25">
      <c r="AB3175" s="99"/>
      <c r="AC3175" s="99"/>
      <c r="AD3175" s="99"/>
      <c r="AE3175" s="99"/>
      <c r="AF3175" s="99"/>
      <c r="AG3175" s="99"/>
      <c r="AH3175" s="99"/>
      <c r="AI3175" s="99"/>
      <c r="AJ3175" s="99"/>
      <c r="AK3175" s="99"/>
      <c r="AL3175" s="99"/>
      <c r="AM3175" s="99"/>
      <c r="AN3175" s="99"/>
      <c r="AO3175" s="99"/>
      <c r="AP3175" s="99"/>
      <c r="AQ3175" s="99"/>
      <c r="AR3175" s="99"/>
      <c r="AS3175" s="99"/>
      <c r="AT3175" s="99"/>
      <c r="AU3175" s="99"/>
      <c r="AV3175" s="99"/>
      <c r="AW3175" s="99"/>
      <c r="AX3175" s="99"/>
      <c r="AY3175" s="99"/>
      <c r="AZ3175" s="99"/>
      <c r="BA3175" s="99"/>
      <c r="BB3175" s="99"/>
      <c r="BC3175" s="99"/>
      <c r="BD3175" s="99"/>
      <c r="BE3175" s="99"/>
      <c r="BF3175" s="99"/>
    </row>
    <row r="3176" spans="28:58" x14ac:dyDescent="0.25">
      <c r="AB3176" s="99"/>
      <c r="AC3176" s="99"/>
      <c r="AD3176" s="99"/>
      <c r="AE3176" s="99"/>
      <c r="AF3176" s="99"/>
      <c r="AG3176" s="99"/>
      <c r="AH3176" s="99"/>
      <c r="AI3176" s="99"/>
      <c r="AJ3176" s="99"/>
      <c r="AK3176" s="99"/>
      <c r="AL3176" s="99"/>
      <c r="AM3176" s="99"/>
      <c r="AN3176" s="99"/>
      <c r="AO3176" s="99"/>
      <c r="AP3176" s="99"/>
      <c r="AQ3176" s="99"/>
      <c r="AR3176" s="99"/>
      <c r="AS3176" s="99"/>
      <c r="AT3176" s="99"/>
      <c r="AU3176" s="99"/>
      <c r="AV3176" s="99"/>
      <c r="AW3176" s="99"/>
      <c r="AX3176" s="99"/>
      <c r="AY3176" s="99"/>
      <c r="AZ3176" s="99"/>
      <c r="BA3176" s="99"/>
      <c r="BB3176" s="99"/>
      <c r="BC3176" s="99"/>
      <c r="BD3176" s="99"/>
      <c r="BE3176" s="99"/>
      <c r="BF3176" s="99"/>
    </row>
    <row r="3177" spans="28:58" x14ac:dyDescent="0.25">
      <c r="AB3177" s="99"/>
      <c r="AC3177" s="99"/>
      <c r="AD3177" s="99"/>
      <c r="AE3177" s="99"/>
      <c r="AF3177" s="99"/>
      <c r="AG3177" s="99"/>
      <c r="AH3177" s="99"/>
      <c r="AI3177" s="99"/>
      <c r="AJ3177" s="99"/>
      <c r="AK3177" s="99"/>
      <c r="AL3177" s="99"/>
      <c r="AM3177" s="99"/>
      <c r="AN3177" s="99"/>
      <c r="AO3177" s="99"/>
      <c r="AP3177" s="99"/>
      <c r="AQ3177" s="99"/>
      <c r="AR3177" s="99"/>
      <c r="AS3177" s="99"/>
      <c r="AT3177" s="99"/>
      <c r="AU3177" s="99"/>
      <c r="AV3177" s="99"/>
      <c r="AW3177" s="99"/>
      <c r="AX3177" s="99"/>
      <c r="AY3177" s="99"/>
      <c r="AZ3177" s="99"/>
      <c r="BA3177" s="99"/>
      <c r="BB3177" s="99"/>
      <c r="BC3177" s="99"/>
      <c r="BD3177" s="99"/>
      <c r="BE3177" s="99"/>
      <c r="BF3177" s="99"/>
    </row>
    <row r="3178" spans="28:58" x14ac:dyDescent="0.25">
      <c r="AB3178" s="99"/>
      <c r="AC3178" s="99"/>
      <c r="AD3178" s="99"/>
      <c r="AE3178" s="99"/>
      <c r="AF3178" s="99"/>
      <c r="AG3178" s="99"/>
      <c r="AH3178" s="99"/>
      <c r="AI3178" s="99"/>
      <c r="AJ3178" s="99"/>
      <c r="AK3178" s="99"/>
      <c r="AL3178" s="99"/>
      <c r="AM3178" s="99"/>
      <c r="AN3178" s="99"/>
      <c r="AO3178" s="99"/>
      <c r="AP3178" s="99"/>
      <c r="AQ3178" s="99"/>
      <c r="AR3178" s="99"/>
      <c r="AS3178" s="99"/>
      <c r="AT3178" s="99"/>
      <c r="AU3178" s="99"/>
      <c r="AV3178" s="99"/>
      <c r="AW3178" s="99"/>
      <c r="AX3178" s="99"/>
      <c r="AY3178" s="99"/>
      <c r="AZ3178" s="99"/>
      <c r="BA3178" s="99"/>
      <c r="BB3178" s="99"/>
      <c r="BC3178" s="99"/>
      <c r="BD3178" s="99"/>
      <c r="BE3178" s="99"/>
      <c r="BF3178" s="99"/>
    </row>
    <row r="3179" spans="28:58" x14ac:dyDescent="0.25">
      <c r="AB3179" s="99"/>
      <c r="AC3179" s="99"/>
      <c r="AD3179" s="99"/>
      <c r="AE3179" s="99"/>
      <c r="AF3179" s="99"/>
      <c r="AG3179" s="99"/>
      <c r="AH3179" s="99"/>
      <c r="AI3179" s="99"/>
      <c r="AJ3179" s="99"/>
      <c r="AK3179" s="99"/>
      <c r="AL3179" s="99"/>
      <c r="AM3179" s="99"/>
      <c r="AN3179" s="99"/>
      <c r="AO3179" s="99"/>
      <c r="AP3179" s="99"/>
      <c r="AQ3179" s="99"/>
      <c r="AR3179" s="99"/>
      <c r="AS3179" s="99"/>
      <c r="AT3179" s="99"/>
      <c r="AU3179" s="99"/>
      <c r="AV3179" s="99"/>
      <c r="AW3179" s="99"/>
      <c r="AX3179" s="99"/>
      <c r="AY3179" s="99"/>
      <c r="AZ3179" s="99"/>
      <c r="BA3179" s="99"/>
      <c r="BB3179" s="99"/>
      <c r="BC3179" s="99"/>
      <c r="BD3179" s="99"/>
      <c r="BE3179" s="99"/>
      <c r="BF3179" s="99"/>
    </row>
    <row r="3180" spans="28:58" x14ac:dyDescent="0.25">
      <c r="AB3180" s="99"/>
      <c r="AC3180" s="99"/>
      <c r="AD3180" s="99"/>
      <c r="AE3180" s="99"/>
      <c r="AF3180" s="99"/>
      <c r="AG3180" s="99"/>
      <c r="AH3180" s="99"/>
      <c r="AI3180" s="99"/>
      <c r="AJ3180" s="99"/>
      <c r="AK3180" s="99"/>
      <c r="AL3180" s="99"/>
      <c r="AM3180" s="99"/>
      <c r="AN3180" s="99"/>
      <c r="AO3180" s="99"/>
      <c r="AP3180" s="99"/>
      <c r="AQ3180" s="99"/>
      <c r="AR3180" s="99"/>
      <c r="AS3180" s="99"/>
      <c r="AT3180" s="99"/>
      <c r="AU3180" s="99"/>
      <c r="AV3180" s="99"/>
      <c r="AW3180" s="99"/>
      <c r="AX3180" s="99"/>
      <c r="AY3180" s="99"/>
      <c r="AZ3180" s="99"/>
      <c r="BA3180" s="99"/>
      <c r="BB3180" s="99"/>
      <c r="BC3180" s="99"/>
      <c r="BD3180" s="99"/>
      <c r="BE3180" s="99"/>
      <c r="BF3180" s="99"/>
    </row>
    <row r="3181" spans="28:58" x14ac:dyDescent="0.25">
      <c r="AB3181" s="99"/>
      <c r="AC3181" s="99"/>
      <c r="AD3181" s="99"/>
      <c r="AE3181" s="99"/>
      <c r="AF3181" s="99"/>
      <c r="AG3181" s="99"/>
      <c r="AH3181" s="99"/>
      <c r="AI3181" s="99"/>
      <c r="AJ3181" s="99"/>
      <c r="AK3181" s="99"/>
      <c r="AL3181" s="99"/>
      <c r="AM3181" s="99"/>
      <c r="AN3181" s="99"/>
      <c r="AO3181" s="99"/>
      <c r="AP3181" s="99"/>
      <c r="AQ3181" s="99"/>
      <c r="AR3181" s="99"/>
      <c r="AS3181" s="99"/>
      <c r="AT3181" s="99"/>
      <c r="AU3181" s="99"/>
      <c r="AV3181" s="99"/>
      <c r="AW3181" s="99"/>
      <c r="AX3181" s="99"/>
      <c r="AY3181" s="99"/>
      <c r="AZ3181" s="99"/>
      <c r="BA3181" s="99"/>
      <c r="BB3181" s="99"/>
      <c r="BC3181" s="99"/>
      <c r="BD3181" s="99"/>
      <c r="BE3181" s="99"/>
      <c r="BF3181" s="99"/>
    </row>
    <row r="3182" spans="28:58" x14ac:dyDescent="0.25">
      <c r="AB3182" s="99"/>
      <c r="AC3182" s="99"/>
      <c r="AD3182" s="99"/>
      <c r="AE3182" s="99"/>
      <c r="AF3182" s="99"/>
      <c r="AG3182" s="99"/>
      <c r="AH3182" s="99"/>
      <c r="AI3182" s="99"/>
      <c r="AJ3182" s="99"/>
      <c r="AK3182" s="99"/>
      <c r="AL3182" s="99"/>
      <c r="AM3182" s="99"/>
      <c r="AN3182" s="99"/>
      <c r="AO3182" s="99"/>
      <c r="AP3182" s="99"/>
      <c r="AQ3182" s="99"/>
      <c r="AR3182" s="99"/>
      <c r="AS3182" s="99"/>
      <c r="AT3182" s="99"/>
      <c r="AU3182" s="99"/>
      <c r="AV3182" s="99"/>
      <c r="AW3182" s="99"/>
      <c r="AX3182" s="99"/>
      <c r="AY3182" s="99"/>
      <c r="AZ3182" s="99"/>
      <c r="BA3182" s="99"/>
      <c r="BB3182" s="99"/>
      <c r="BC3182" s="99"/>
      <c r="BD3182" s="99"/>
      <c r="BE3182" s="99"/>
      <c r="BF3182" s="99"/>
    </row>
    <row r="3183" spans="28:58" x14ac:dyDescent="0.25">
      <c r="AB3183" s="99"/>
      <c r="AC3183" s="99"/>
      <c r="AD3183" s="99"/>
      <c r="AE3183" s="99"/>
      <c r="AF3183" s="99"/>
      <c r="AG3183" s="99"/>
      <c r="AH3183" s="99"/>
      <c r="AI3183" s="99"/>
      <c r="AJ3183" s="99"/>
      <c r="AK3183" s="99"/>
      <c r="AL3183" s="99"/>
      <c r="AM3183" s="99"/>
      <c r="AN3183" s="99"/>
      <c r="AO3183" s="99"/>
      <c r="AP3183" s="99"/>
      <c r="AQ3183" s="99"/>
      <c r="AR3183" s="99"/>
      <c r="AS3183" s="99"/>
      <c r="AT3183" s="99"/>
      <c r="AU3183" s="99"/>
      <c r="AV3183" s="99"/>
      <c r="AW3183" s="99"/>
      <c r="AX3183" s="99"/>
      <c r="AY3183" s="99"/>
      <c r="AZ3183" s="99"/>
      <c r="BA3183" s="99"/>
      <c r="BB3183" s="99"/>
      <c r="BC3183" s="99"/>
      <c r="BD3183" s="99"/>
      <c r="BE3183" s="99"/>
      <c r="BF3183" s="99"/>
    </row>
    <row r="3184" spans="28:58" x14ac:dyDescent="0.25">
      <c r="AB3184" s="99"/>
      <c r="AC3184" s="99"/>
      <c r="AD3184" s="99"/>
      <c r="AE3184" s="99"/>
      <c r="AF3184" s="99"/>
      <c r="AG3184" s="99"/>
      <c r="AH3184" s="99"/>
      <c r="AI3184" s="99"/>
      <c r="AJ3184" s="99"/>
      <c r="AK3184" s="99"/>
      <c r="AL3184" s="99"/>
      <c r="AM3184" s="99"/>
      <c r="AN3184" s="99"/>
      <c r="AO3184" s="99"/>
      <c r="AP3184" s="99"/>
      <c r="AQ3184" s="99"/>
      <c r="AR3184" s="99"/>
      <c r="AS3184" s="99"/>
      <c r="AT3184" s="99"/>
      <c r="AU3184" s="99"/>
      <c r="AV3184" s="99"/>
      <c r="AW3184" s="99"/>
      <c r="AX3184" s="99"/>
      <c r="AY3184" s="99"/>
      <c r="AZ3184" s="99"/>
      <c r="BA3184" s="99"/>
      <c r="BB3184" s="99"/>
      <c r="BC3184" s="99"/>
      <c r="BD3184" s="99"/>
      <c r="BE3184" s="99"/>
      <c r="BF3184" s="99"/>
    </row>
    <row r="3185" spans="28:58" x14ac:dyDescent="0.25">
      <c r="AB3185" s="99"/>
      <c r="AC3185" s="99"/>
      <c r="AD3185" s="99"/>
      <c r="AE3185" s="99"/>
      <c r="AF3185" s="99"/>
      <c r="AG3185" s="99"/>
      <c r="AH3185" s="99"/>
      <c r="AI3185" s="99"/>
      <c r="AJ3185" s="99"/>
      <c r="AK3185" s="99"/>
      <c r="AL3185" s="99"/>
      <c r="AM3185" s="99"/>
      <c r="AN3185" s="99"/>
      <c r="AO3185" s="99"/>
      <c r="AP3185" s="99"/>
      <c r="AQ3185" s="99"/>
      <c r="AR3185" s="99"/>
      <c r="AS3185" s="99"/>
      <c r="AT3185" s="99"/>
      <c r="AU3185" s="99"/>
      <c r="AV3185" s="99"/>
      <c r="AW3185" s="99"/>
      <c r="AX3185" s="99"/>
      <c r="AY3185" s="99"/>
      <c r="AZ3185" s="99"/>
      <c r="BA3185" s="99"/>
      <c r="BB3185" s="99"/>
      <c r="BC3185" s="99"/>
      <c r="BD3185" s="99"/>
      <c r="BE3185" s="99"/>
      <c r="BF3185" s="99"/>
    </row>
    <row r="3186" spans="28:58" x14ac:dyDescent="0.25">
      <c r="AB3186" s="99"/>
      <c r="AC3186" s="99"/>
      <c r="AD3186" s="99"/>
      <c r="AE3186" s="99"/>
      <c r="AF3186" s="99"/>
      <c r="AG3186" s="99"/>
      <c r="AH3186" s="99"/>
      <c r="AI3186" s="99"/>
      <c r="AJ3186" s="99"/>
      <c r="AK3186" s="99"/>
      <c r="AL3186" s="99"/>
      <c r="AM3186" s="99"/>
      <c r="AN3186" s="99"/>
      <c r="AO3186" s="99"/>
      <c r="AP3186" s="99"/>
      <c r="AQ3186" s="99"/>
      <c r="AR3186" s="99"/>
      <c r="AS3186" s="99"/>
      <c r="AT3186" s="99"/>
      <c r="AU3186" s="99"/>
      <c r="AV3186" s="99"/>
      <c r="AW3186" s="99"/>
      <c r="AX3186" s="99"/>
      <c r="AY3186" s="99"/>
      <c r="AZ3186" s="99"/>
      <c r="BA3186" s="99"/>
      <c r="BB3186" s="99"/>
      <c r="BC3186" s="99"/>
      <c r="BD3186" s="99"/>
      <c r="BE3186" s="99"/>
      <c r="BF3186" s="99"/>
    </row>
    <row r="3187" spans="28:58" x14ac:dyDescent="0.25">
      <c r="AB3187" s="99"/>
      <c r="AC3187" s="99"/>
      <c r="AD3187" s="99"/>
      <c r="AE3187" s="99"/>
      <c r="AF3187" s="99"/>
      <c r="AG3187" s="99"/>
      <c r="AH3187" s="99"/>
      <c r="AI3187" s="99"/>
      <c r="AJ3187" s="99"/>
      <c r="AK3187" s="99"/>
      <c r="AL3187" s="99"/>
      <c r="AM3187" s="99"/>
      <c r="AN3187" s="99"/>
      <c r="AO3187" s="99"/>
      <c r="AP3187" s="99"/>
      <c r="AQ3187" s="99"/>
      <c r="AR3187" s="99"/>
      <c r="AS3187" s="99"/>
      <c r="AT3187" s="99"/>
      <c r="AU3187" s="99"/>
      <c r="AV3187" s="99"/>
      <c r="AW3187" s="99"/>
      <c r="AX3187" s="99"/>
      <c r="AY3187" s="99"/>
      <c r="AZ3187" s="99"/>
      <c r="BA3187" s="99"/>
      <c r="BB3187" s="99"/>
      <c r="BC3187" s="99"/>
      <c r="BD3187" s="99"/>
      <c r="BE3187" s="99"/>
      <c r="BF3187" s="99"/>
    </row>
    <row r="3188" spans="28:58" x14ac:dyDescent="0.25">
      <c r="AB3188" s="99"/>
      <c r="AC3188" s="99"/>
      <c r="AD3188" s="99"/>
      <c r="AE3188" s="99"/>
      <c r="AF3188" s="99"/>
      <c r="AG3188" s="99"/>
      <c r="AH3188" s="99"/>
      <c r="AI3188" s="99"/>
      <c r="AJ3188" s="99"/>
      <c r="AK3188" s="99"/>
      <c r="AL3188" s="99"/>
      <c r="AM3188" s="99"/>
      <c r="AN3188" s="99"/>
      <c r="AO3188" s="99"/>
      <c r="AP3188" s="99"/>
      <c r="AQ3188" s="99"/>
      <c r="AR3188" s="99"/>
      <c r="AS3188" s="99"/>
      <c r="AT3188" s="99"/>
      <c r="AU3188" s="99"/>
      <c r="AV3188" s="99"/>
      <c r="AW3188" s="99"/>
      <c r="AX3188" s="99"/>
      <c r="AY3188" s="99"/>
      <c r="AZ3188" s="99"/>
      <c r="BA3188" s="99"/>
      <c r="BB3188" s="99"/>
      <c r="BC3188" s="99"/>
      <c r="BD3188" s="99"/>
      <c r="BE3188" s="99"/>
      <c r="BF3188" s="99"/>
    </row>
    <row r="3189" spans="28:58" x14ac:dyDescent="0.25">
      <c r="AB3189" s="99"/>
      <c r="AC3189" s="99"/>
      <c r="AD3189" s="99"/>
      <c r="AE3189" s="99"/>
      <c r="AF3189" s="99"/>
      <c r="AG3189" s="99"/>
      <c r="AH3189" s="99"/>
      <c r="AI3189" s="99"/>
      <c r="AJ3189" s="99"/>
      <c r="AK3189" s="99"/>
      <c r="AL3189" s="99"/>
      <c r="AM3189" s="99"/>
      <c r="AN3189" s="99"/>
      <c r="AO3189" s="99"/>
      <c r="AP3189" s="99"/>
      <c r="AQ3189" s="99"/>
      <c r="AR3189" s="99"/>
      <c r="AS3189" s="99"/>
      <c r="AT3189" s="99"/>
      <c r="AU3189" s="99"/>
      <c r="AV3189" s="99"/>
      <c r="AW3189" s="99"/>
      <c r="AX3189" s="99"/>
      <c r="AY3189" s="99"/>
      <c r="AZ3189" s="99"/>
      <c r="BA3189" s="99"/>
      <c r="BB3189" s="99"/>
      <c r="BC3189" s="99"/>
      <c r="BD3189" s="99"/>
      <c r="BE3189" s="99"/>
      <c r="BF3189" s="99"/>
    </row>
    <row r="3190" spans="28:58" x14ac:dyDescent="0.25">
      <c r="AB3190" s="99"/>
      <c r="AC3190" s="99"/>
      <c r="AD3190" s="99"/>
      <c r="AE3190" s="99"/>
      <c r="AF3190" s="99"/>
      <c r="AG3190" s="99"/>
      <c r="AH3190" s="99"/>
      <c r="AI3190" s="99"/>
      <c r="AJ3190" s="99"/>
      <c r="AK3190" s="99"/>
      <c r="AL3190" s="99"/>
      <c r="AM3190" s="99"/>
      <c r="AN3190" s="99"/>
      <c r="AO3190" s="99"/>
      <c r="AP3190" s="99"/>
      <c r="AQ3190" s="99"/>
      <c r="AR3190" s="99"/>
      <c r="AS3190" s="99"/>
      <c r="AT3190" s="99"/>
      <c r="AU3190" s="99"/>
      <c r="AV3190" s="99"/>
      <c r="AW3190" s="99"/>
      <c r="AX3190" s="99"/>
      <c r="AY3190" s="99"/>
      <c r="AZ3190" s="99"/>
      <c r="BA3190" s="99"/>
      <c r="BB3190" s="99"/>
      <c r="BC3190" s="99"/>
      <c r="BD3190" s="99"/>
      <c r="BE3190" s="99"/>
      <c r="BF3190" s="99"/>
    </row>
    <row r="3191" spans="28:58" x14ac:dyDescent="0.25">
      <c r="AB3191" s="99"/>
      <c r="AC3191" s="99"/>
      <c r="AD3191" s="99"/>
      <c r="AE3191" s="99"/>
      <c r="AF3191" s="99"/>
      <c r="AG3191" s="99"/>
      <c r="AH3191" s="99"/>
      <c r="AI3191" s="99"/>
      <c r="AJ3191" s="99"/>
      <c r="AK3191" s="99"/>
      <c r="AL3191" s="99"/>
      <c r="AM3191" s="99"/>
      <c r="AN3191" s="99"/>
      <c r="AO3191" s="99"/>
      <c r="AP3191" s="99"/>
      <c r="AQ3191" s="99"/>
      <c r="AR3191" s="99"/>
      <c r="AS3191" s="99"/>
      <c r="AT3191" s="99"/>
      <c r="AU3191" s="99"/>
      <c r="AV3191" s="99"/>
      <c r="AW3191" s="99"/>
      <c r="AX3191" s="99"/>
      <c r="AY3191" s="99"/>
      <c r="AZ3191" s="99"/>
      <c r="BA3191" s="99"/>
      <c r="BB3191" s="99"/>
      <c r="BC3191" s="99"/>
      <c r="BD3191" s="99"/>
      <c r="BE3191" s="99"/>
      <c r="BF3191" s="99"/>
    </row>
    <row r="3192" spans="28:58" x14ac:dyDescent="0.25">
      <c r="AB3192" s="99"/>
      <c r="AC3192" s="99"/>
      <c r="AD3192" s="99"/>
      <c r="AE3192" s="99"/>
      <c r="AF3192" s="99"/>
      <c r="AG3192" s="99"/>
      <c r="AH3192" s="99"/>
      <c r="AI3192" s="99"/>
      <c r="AJ3192" s="99"/>
      <c r="AK3192" s="99"/>
      <c r="AL3192" s="99"/>
      <c r="AM3192" s="99"/>
      <c r="AN3192" s="99"/>
      <c r="AO3192" s="99"/>
      <c r="AP3192" s="99"/>
      <c r="AQ3192" s="99"/>
      <c r="AR3192" s="99"/>
      <c r="AS3192" s="99"/>
      <c r="AT3192" s="99"/>
      <c r="AU3192" s="99"/>
      <c r="AV3192" s="99"/>
      <c r="AW3192" s="99"/>
      <c r="AX3192" s="99"/>
      <c r="AY3192" s="99"/>
      <c r="AZ3192" s="99"/>
      <c r="BA3192" s="99"/>
      <c r="BB3192" s="99"/>
      <c r="BC3192" s="99"/>
      <c r="BD3192" s="99"/>
      <c r="BE3192" s="99"/>
      <c r="BF3192" s="99"/>
    </row>
    <row r="3193" spans="28:58" x14ac:dyDescent="0.25">
      <c r="AB3193" s="99"/>
      <c r="AC3193" s="99"/>
      <c r="AD3193" s="99"/>
      <c r="AE3193" s="99"/>
      <c r="AF3193" s="99"/>
      <c r="AG3193" s="99"/>
      <c r="AH3193" s="99"/>
      <c r="AI3193" s="99"/>
      <c r="AJ3193" s="99"/>
      <c r="AK3193" s="99"/>
      <c r="AL3193" s="99"/>
      <c r="AM3193" s="99"/>
      <c r="AN3193" s="99"/>
      <c r="AO3193" s="99"/>
      <c r="AP3193" s="99"/>
      <c r="AQ3193" s="99"/>
      <c r="AR3193" s="99"/>
      <c r="AS3193" s="99"/>
      <c r="AT3193" s="99"/>
      <c r="AU3193" s="99"/>
      <c r="AV3193" s="99"/>
      <c r="AW3193" s="99"/>
      <c r="AX3193" s="99"/>
      <c r="AY3193" s="99"/>
      <c r="AZ3193" s="99"/>
      <c r="BA3193" s="99"/>
      <c r="BB3193" s="99"/>
      <c r="BC3193" s="99"/>
      <c r="BD3193" s="99"/>
      <c r="BE3193" s="99"/>
      <c r="BF3193" s="99"/>
    </row>
    <row r="3194" spans="28:58" x14ac:dyDescent="0.25">
      <c r="AB3194" s="99"/>
      <c r="AC3194" s="99"/>
      <c r="AD3194" s="99"/>
      <c r="AE3194" s="99"/>
      <c r="AF3194" s="99"/>
      <c r="AG3194" s="99"/>
      <c r="AH3194" s="99"/>
      <c r="AI3194" s="99"/>
      <c r="AJ3194" s="99"/>
      <c r="AK3194" s="99"/>
      <c r="AL3194" s="99"/>
      <c r="AM3194" s="99"/>
      <c r="AN3194" s="99"/>
      <c r="AO3194" s="99"/>
      <c r="AP3194" s="99"/>
      <c r="AQ3194" s="99"/>
      <c r="AR3194" s="99"/>
      <c r="AS3194" s="99"/>
      <c r="AT3194" s="99"/>
      <c r="AU3194" s="99"/>
      <c r="AV3194" s="99"/>
      <c r="AW3194" s="99"/>
      <c r="AX3194" s="99"/>
      <c r="AY3194" s="99"/>
      <c r="AZ3194" s="99"/>
      <c r="BA3194" s="99"/>
      <c r="BB3194" s="99"/>
      <c r="BC3194" s="99"/>
      <c r="BD3194" s="99"/>
      <c r="BE3194" s="99"/>
      <c r="BF3194" s="99"/>
    </row>
    <row r="3195" spans="28:58" x14ac:dyDescent="0.25">
      <c r="AB3195" s="99"/>
      <c r="AC3195" s="99"/>
      <c r="AD3195" s="99"/>
      <c r="AE3195" s="99"/>
      <c r="AF3195" s="99"/>
      <c r="AG3195" s="99"/>
      <c r="AH3195" s="99"/>
      <c r="AI3195" s="99"/>
      <c r="AJ3195" s="99"/>
      <c r="AK3195" s="99"/>
      <c r="AL3195" s="99"/>
      <c r="AM3195" s="99"/>
      <c r="AN3195" s="99"/>
      <c r="AO3195" s="99"/>
      <c r="AP3195" s="99"/>
      <c r="AQ3195" s="99"/>
      <c r="AR3195" s="99"/>
      <c r="AS3195" s="99"/>
      <c r="AT3195" s="99"/>
      <c r="AU3195" s="99"/>
      <c r="AV3195" s="99"/>
      <c r="AW3195" s="99"/>
      <c r="AX3195" s="99"/>
      <c r="AY3195" s="99"/>
      <c r="AZ3195" s="99"/>
      <c r="BA3195" s="99"/>
      <c r="BB3195" s="99"/>
      <c r="BC3195" s="99"/>
      <c r="BD3195" s="99"/>
      <c r="BE3195" s="99"/>
      <c r="BF3195" s="99"/>
    </row>
    <row r="3196" spans="28:58" x14ac:dyDescent="0.25">
      <c r="AB3196" s="99"/>
      <c r="AC3196" s="99"/>
      <c r="AD3196" s="99"/>
      <c r="AE3196" s="99"/>
      <c r="AF3196" s="99"/>
      <c r="AG3196" s="99"/>
      <c r="AH3196" s="99"/>
      <c r="AI3196" s="99"/>
      <c r="AJ3196" s="99"/>
      <c r="AK3196" s="99"/>
      <c r="AL3196" s="99"/>
      <c r="AM3196" s="99"/>
      <c r="AN3196" s="99"/>
      <c r="AO3196" s="99"/>
      <c r="AP3196" s="99"/>
      <c r="AQ3196" s="99"/>
      <c r="AR3196" s="99"/>
      <c r="AS3196" s="99"/>
      <c r="AT3196" s="99"/>
      <c r="AU3196" s="99"/>
      <c r="AV3196" s="99"/>
      <c r="AW3196" s="99"/>
      <c r="AX3196" s="99"/>
      <c r="AY3196" s="99"/>
      <c r="AZ3196" s="99"/>
      <c r="BA3196" s="99"/>
      <c r="BB3196" s="99"/>
      <c r="BC3196" s="99"/>
      <c r="BD3196" s="99"/>
      <c r="BE3196" s="99"/>
      <c r="BF3196" s="99"/>
    </row>
    <row r="3197" spans="28:58" x14ac:dyDescent="0.25">
      <c r="AB3197" s="99"/>
      <c r="AC3197" s="99"/>
      <c r="AD3197" s="99"/>
      <c r="AE3197" s="99"/>
      <c r="AF3197" s="99"/>
      <c r="AG3197" s="99"/>
      <c r="AH3197" s="99"/>
      <c r="AI3197" s="99"/>
      <c r="AJ3197" s="99"/>
      <c r="AK3197" s="99"/>
      <c r="AL3197" s="99"/>
      <c r="AM3197" s="99"/>
      <c r="AN3197" s="99"/>
      <c r="AO3197" s="99"/>
      <c r="AP3197" s="99"/>
      <c r="AQ3197" s="99"/>
      <c r="AR3197" s="99"/>
      <c r="AS3197" s="99"/>
      <c r="AT3197" s="99"/>
      <c r="AU3197" s="99"/>
      <c r="AV3197" s="99"/>
      <c r="AW3197" s="99"/>
      <c r="AX3197" s="99"/>
      <c r="AY3197" s="99"/>
      <c r="AZ3197" s="99"/>
      <c r="BA3197" s="99"/>
      <c r="BB3197" s="99"/>
      <c r="BC3197" s="99"/>
      <c r="BD3197" s="99"/>
      <c r="BE3197" s="99"/>
      <c r="BF3197" s="99"/>
    </row>
    <row r="3198" spans="28:58" x14ac:dyDescent="0.25">
      <c r="AB3198" s="99"/>
      <c r="AC3198" s="99"/>
      <c r="AD3198" s="99"/>
      <c r="AE3198" s="99"/>
      <c r="AF3198" s="99"/>
      <c r="AG3198" s="99"/>
      <c r="AH3198" s="99"/>
      <c r="AI3198" s="99"/>
      <c r="AJ3198" s="99"/>
      <c r="AK3198" s="99"/>
      <c r="AL3198" s="99"/>
      <c r="AM3198" s="99"/>
      <c r="AN3198" s="99"/>
      <c r="AO3198" s="99"/>
      <c r="AP3198" s="99"/>
      <c r="AQ3198" s="99"/>
      <c r="AR3198" s="99"/>
      <c r="AS3198" s="99"/>
      <c r="AT3198" s="99"/>
      <c r="AU3198" s="99"/>
      <c r="AV3198" s="99"/>
      <c r="AW3198" s="99"/>
      <c r="AX3198" s="99"/>
      <c r="AY3198" s="99"/>
      <c r="AZ3198" s="99"/>
      <c r="BA3198" s="99"/>
      <c r="BB3198" s="99"/>
      <c r="BC3198" s="99"/>
      <c r="BD3198" s="99"/>
      <c r="BE3198" s="99"/>
      <c r="BF3198" s="99"/>
    </row>
    <row r="3199" spans="28:58" x14ac:dyDescent="0.25">
      <c r="AB3199" s="99"/>
      <c r="AC3199" s="99"/>
      <c r="AD3199" s="99"/>
      <c r="AE3199" s="99"/>
      <c r="AF3199" s="99"/>
      <c r="AG3199" s="99"/>
      <c r="AH3199" s="99"/>
      <c r="AI3199" s="99"/>
      <c r="AJ3199" s="99"/>
      <c r="AK3199" s="99"/>
      <c r="AL3199" s="99"/>
      <c r="AM3199" s="99"/>
      <c r="AN3199" s="99"/>
      <c r="AO3199" s="99"/>
      <c r="AP3199" s="99"/>
      <c r="AQ3199" s="99"/>
      <c r="AR3199" s="99"/>
      <c r="AS3199" s="99"/>
      <c r="AT3199" s="99"/>
      <c r="AU3199" s="99"/>
      <c r="AV3199" s="99"/>
      <c r="AW3199" s="99"/>
      <c r="AX3199" s="99"/>
      <c r="AY3199" s="99"/>
      <c r="AZ3199" s="99"/>
      <c r="BA3199" s="99"/>
      <c r="BB3199" s="99"/>
      <c r="BC3199" s="99"/>
      <c r="BD3199" s="99"/>
      <c r="BE3199" s="99"/>
      <c r="BF3199" s="99"/>
    </row>
    <row r="3200" spans="28:58" x14ac:dyDescent="0.25">
      <c r="AB3200" s="99"/>
      <c r="AC3200" s="99"/>
      <c r="AD3200" s="99"/>
      <c r="AE3200" s="99"/>
      <c r="AF3200" s="99"/>
      <c r="AG3200" s="99"/>
      <c r="AH3200" s="99"/>
      <c r="AI3200" s="99"/>
      <c r="AJ3200" s="99"/>
      <c r="AK3200" s="99"/>
      <c r="AL3200" s="99"/>
      <c r="AM3200" s="99"/>
      <c r="AN3200" s="99"/>
      <c r="AO3200" s="99"/>
      <c r="AP3200" s="99"/>
      <c r="AQ3200" s="99"/>
      <c r="AR3200" s="99"/>
      <c r="AS3200" s="99"/>
      <c r="AT3200" s="99"/>
      <c r="AU3200" s="99"/>
      <c r="AV3200" s="99"/>
      <c r="AW3200" s="99"/>
      <c r="AX3200" s="99"/>
      <c r="AY3200" s="99"/>
      <c r="AZ3200" s="99"/>
      <c r="BA3200" s="99"/>
      <c r="BB3200" s="99"/>
      <c r="BC3200" s="99"/>
      <c r="BD3200" s="99"/>
      <c r="BE3200" s="99"/>
      <c r="BF3200" s="99"/>
    </row>
    <row r="3201" spans="28:58" x14ac:dyDescent="0.25">
      <c r="AB3201" s="99"/>
      <c r="AC3201" s="99"/>
      <c r="AD3201" s="99"/>
      <c r="AE3201" s="99"/>
      <c r="AF3201" s="99"/>
      <c r="AG3201" s="99"/>
      <c r="AH3201" s="99"/>
      <c r="AI3201" s="99"/>
      <c r="AJ3201" s="99"/>
      <c r="AK3201" s="99"/>
      <c r="AL3201" s="99"/>
      <c r="AM3201" s="99"/>
      <c r="AN3201" s="99"/>
      <c r="AO3201" s="99"/>
      <c r="AP3201" s="99"/>
      <c r="AQ3201" s="99"/>
      <c r="AR3201" s="99"/>
      <c r="AS3201" s="99"/>
      <c r="AT3201" s="99"/>
      <c r="AU3201" s="99"/>
      <c r="AV3201" s="99"/>
      <c r="AW3201" s="99"/>
      <c r="AX3201" s="99"/>
      <c r="AY3201" s="99"/>
      <c r="AZ3201" s="99"/>
      <c r="BA3201" s="99"/>
      <c r="BB3201" s="99"/>
      <c r="BC3201" s="99"/>
      <c r="BD3201" s="99"/>
      <c r="BE3201" s="99"/>
      <c r="BF3201" s="99"/>
    </row>
    <row r="3202" spans="28:58" x14ac:dyDescent="0.25">
      <c r="AB3202" s="99"/>
      <c r="AC3202" s="99"/>
      <c r="AD3202" s="99"/>
      <c r="AE3202" s="99"/>
      <c r="AF3202" s="99"/>
      <c r="AG3202" s="99"/>
      <c r="AH3202" s="99"/>
      <c r="AI3202" s="99"/>
      <c r="AJ3202" s="99"/>
      <c r="AK3202" s="99"/>
      <c r="AL3202" s="99"/>
      <c r="AM3202" s="99"/>
      <c r="AN3202" s="99"/>
      <c r="AO3202" s="99"/>
      <c r="AP3202" s="99"/>
      <c r="AQ3202" s="99"/>
      <c r="AR3202" s="99"/>
      <c r="AS3202" s="99"/>
      <c r="AT3202" s="99"/>
      <c r="AU3202" s="99"/>
      <c r="AV3202" s="99"/>
      <c r="AW3202" s="99"/>
      <c r="AX3202" s="99"/>
      <c r="AY3202" s="99"/>
      <c r="AZ3202" s="99"/>
      <c r="BA3202" s="99"/>
      <c r="BB3202" s="99"/>
      <c r="BC3202" s="99"/>
      <c r="BD3202" s="99"/>
      <c r="BE3202" s="99"/>
      <c r="BF3202" s="99"/>
    </row>
    <row r="3203" spans="28:58" x14ac:dyDescent="0.25">
      <c r="AB3203" s="99"/>
      <c r="AC3203" s="99"/>
      <c r="AD3203" s="99"/>
      <c r="AE3203" s="99"/>
      <c r="AF3203" s="99"/>
      <c r="AG3203" s="99"/>
      <c r="AH3203" s="99"/>
      <c r="AI3203" s="99"/>
      <c r="AJ3203" s="99"/>
      <c r="AK3203" s="99"/>
      <c r="AL3203" s="99"/>
      <c r="AM3203" s="99"/>
      <c r="AN3203" s="99"/>
      <c r="AO3203" s="99"/>
      <c r="AP3203" s="99"/>
      <c r="AQ3203" s="99"/>
      <c r="AR3203" s="99"/>
      <c r="AS3203" s="99"/>
      <c r="AT3203" s="99"/>
      <c r="AU3203" s="99"/>
      <c r="AV3203" s="99"/>
      <c r="AW3203" s="99"/>
      <c r="AX3203" s="99"/>
      <c r="AY3203" s="99"/>
      <c r="AZ3203" s="99"/>
      <c r="BA3203" s="99"/>
      <c r="BB3203" s="99"/>
      <c r="BC3203" s="99"/>
      <c r="BD3203" s="99"/>
      <c r="BE3203" s="99"/>
      <c r="BF3203" s="99"/>
    </row>
    <row r="3204" spans="28:58" x14ac:dyDescent="0.25">
      <c r="AB3204" s="99"/>
      <c r="AC3204" s="99"/>
      <c r="AD3204" s="99"/>
      <c r="AE3204" s="99"/>
      <c r="AF3204" s="99"/>
      <c r="AG3204" s="99"/>
      <c r="AH3204" s="99"/>
      <c r="AI3204" s="99"/>
      <c r="AJ3204" s="99"/>
      <c r="AK3204" s="99"/>
      <c r="AL3204" s="99"/>
      <c r="AM3204" s="99"/>
      <c r="AN3204" s="99"/>
      <c r="AO3204" s="99"/>
      <c r="AP3204" s="99"/>
      <c r="AQ3204" s="99"/>
      <c r="AR3204" s="99"/>
      <c r="AS3204" s="99"/>
      <c r="AT3204" s="99"/>
      <c r="AU3204" s="99"/>
      <c r="AV3204" s="99"/>
      <c r="AW3204" s="99"/>
      <c r="AX3204" s="99"/>
      <c r="AY3204" s="99"/>
      <c r="AZ3204" s="99"/>
      <c r="BA3204" s="99"/>
      <c r="BB3204" s="99"/>
      <c r="BC3204" s="99"/>
      <c r="BD3204" s="99"/>
      <c r="BE3204" s="99"/>
      <c r="BF3204" s="99"/>
    </row>
    <row r="3205" spans="28:58" x14ac:dyDescent="0.25">
      <c r="AB3205" s="99"/>
      <c r="AC3205" s="99"/>
      <c r="AD3205" s="99"/>
      <c r="AE3205" s="99"/>
      <c r="AF3205" s="99"/>
      <c r="AG3205" s="99"/>
      <c r="AH3205" s="99"/>
      <c r="AI3205" s="99"/>
      <c r="AJ3205" s="99"/>
      <c r="AK3205" s="99"/>
      <c r="AL3205" s="99"/>
      <c r="AM3205" s="99"/>
      <c r="AN3205" s="99"/>
      <c r="AO3205" s="99"/>
      <c r="AP3205" s="99"/>
      <c r="AQ3205" s="99"/>
      <c r="AR3205" s="99"/>
      <c r="AS3205" s="99"/>
      <c r="AT3205" s="99"/>
      <c r="AU3205" s="99"/>
      <c r="AV3205" s="99"/>
      <c r="AW3205" s="99"/>
      <c r="AX3205" s="99"/>
      <c r="AY3205" s="99"/>
      <c r="AZ3205" s="99"/>
      <c r="BA3205" s="99"/>
      <c r="BB3205" s="99"/>
      <c r="BC3205" s="99"/>
      <c r="BD3205" s="99"/>
      <c r="BE3205" s="99"/>
      <c r="BF3205" s="99"/>
    </row>
    <row r="3206" spans="28:58" x14ac:dyDescent="0.25">
      <c r="AB3206" s="99"/>
      <c r="AC3206" s="99"/>
      <c r="AD3206" s="99"/>
      <c r="AE3206" s="99"/>
      <c r="AF3206" s="99"/>
      <c r="AG3206" s="99"/>
      <c r="AH3206" s="99"/>
      <c r="AI3206" s="99"/>
      <c r="AJ3206" s="99"/>
      <c r="AK3206" s="99"/>
      <c r="AL3206" s="99"/>
      <c r="AM3206" s="99"/>
      <c r="AN3206" s="99"/>
      <c r="AO3206" s="99"/>
      <c r="AP3206" s="99"/>
      <c r="AQ3206" s="99"/>
      <c r="AR3206" s="99"/>
      <c r="AS3206" s="99"/>
      <c r="AT3206" s="99"/>
      <c r="AU3206" s="99"/>
      <c r="AV3206" s="99"/>
      <c r="AW3206" s="99"/>
      <c r="AX3206" s="99"/>
      <c r="AY3206" s="99"/>
      <c r="AZ3206" s="99"/>
      <c r="BA3206" s="99"/>
      <c r="BB3206" s="99"/>
      <c r="BC3206" s="99"/>
      <c r="BD3206" s="99"/>
      <c r="BE3206" s="99"/>
      <c r="BF3206" s="99"/>
    </row>
    <row r="3207" spans="28:58" x14ac:dyDescent="0.25">
      <c r="AB3207" s="99"/>
      <c r="AC3207" s="99"/>
      <c r="AD3207" s="99"/>
      <c r="AE3207" s="99"/>
      <c r="AF3207" s="99"/>
      <c r="AG3207" s="99"/>
      <c r="AH3207" s="99"/>
      <c r="AI3207" s="99"/>
      <c r="AJ3207" s="99"/>
      <c r="AK3207" s="99"/>
      <c r="AL3207" s="99"/>
      <c r="AM3207" s="99"/>
      <c r="AN3207" s="99"/>
      <c r="AO3207" s="99"/>
      <c r="AP3207" s="99"/>
      <c r="AQ3207" s="99"/>
      <c r="AR3207" s="99"/>
      <c r="AS3207" s="99"/>
      <c r="AT3207" s="99"/>
      <c r="AU3207" s="99"/>
      <c r="AV3207" s="99"/>
      <c r="AW3207" s="99"/>
      <c r="AX3207" s="99"/>
      <c r="AY3207" s="99"/>
      <c r="AZ3207" s="99"/>
      <c r="BA3207" s="99"/>
      <c r="BB3207" s="99"/>
      <c r="BC3207" s="99"/>
      <c r="BD3207" s="99"/>
      <c r="BE3207" s="99"/>
      <c r="BF3207" s="99"/>
    </row>
    <row r="3208" spans="28:58" x14ac:dyDescent="0.25">
      <c r="AB3208" s="99"/>
      <c r="AC3208" s="99"/>
      <c r="AD3208" s="99"/>
      <c r="AE3208" s="99"/>
      <c r="AF3208" s="99"/>
      <c r="AG3208" s="99"/>
      <c r="AH3208" s="99"/>
      <c r="AI3208" s="99"/>
      <c r="AJ3208" s="99"/>
      <c r="AK3208" s="99"/>
      <c r="AL3208" s="99"/>
      <c r="AM3208" s="99"/>
      <c r="AN3208" s="99"/>
      <c r="AO3208" s="99"/>
      <c r="AP3208" s="99"/>
      <c r="AQ3208" s="99"/>
      <c r="AR3208" s="99"/>
      <c r="AS3208" s="99"/>
      <c r="AT3208" s="99"/>
      <c r="AU3208" s="99"/>
      <c r="AV3208" s="99"/>
      <c r="AW3208" s="99"/>
      <c r="AX3208" s="99"/>
      <c r="AY3208" s="99"/>
      <c r="AZ3208" s="99"/>
      <c r="BA3208" s="99"/>
      <c r="BB3208" s="99"/>
      <c r="BC3208" s="99"/>
      <c r="BD3208" s="99"/>
      <c r="BE3208" s="99"/>
      <c r="BF3208" s="99"/>
    </row>
    <row r="3209" spans="28:58" x14ac:dyDescent="0.25">
      <c r="AB3209" s="99"/>
      <c r="AC3209" s="99"/>
      <c r="AD3209" s="99"/>
      <c r="AE3209" s="99"/>
      <c r="AF3209" s="99"/>
      <c r="AG3209" s="99"/>
      <c r="AH3209" s="99"/>
      <c r="AI3209" s="99"/>
      <c r="AJ3209" s="99"/>
      <c r="AK3209" s="99"/>
      <c r="AL3209" s="99"/>
      <c r="AM3209" s="99"/>
      <c r="AN3209" s="99"/>
      <c r="AO3209" s="99"/>
      <c r="AP3209" s="99"/>
      <c r="AQ3209" s="99"/>
      <c r="AR3209" s="99"/>
      <c r="AS3209" s="99"/>
      <c r="AT3209" s="99"/>
      <c r="AU3209" s="99"/>
      <c r="AV3209" s="99"/>
      <c r="AW3209" s="99"/>
      <c r="AX3209" s="99"/>
      <c r="AY3209" s="99"/>
      <c r="AZ3209" s="99"/>
      <c r="BA3209" s="99"/>
      <c r="BB3209" s="99"/>
      <c r="BC3209" s="99"/>
      <c r="BD3209" s="99"/>
      <c r="BE3209" s="99"/>
      <c r="BF3209" s="99"/>
    </row>
    <row r="3210" spans="28:58" x14ac:dyDescent="0.25">
      <c r="AB3210" s="99"/>
      <c r="AC3210" s="99"/>
      <c r="AD3210" s="99"/>
      <c r="AE3210" s="99"/>
      <c r="AF3210" s="99"/>
      <c r="AG3210" s="99"/>
      <c r="AH3210" s="99"/>
      <c r="AI3210" s="99"/>
      <c r="AJ3210" s="99"/>
      <c r="AK3210" s="99"/>
      <c r="AL3210" s="99"/>
      <c r="AM3210" s="99"/>
      <c r="AN3210" s="99"/>
      <c r="AO3210" s="99"/>
      <c r="AP3210" s="99"/>
      <c r="AQ3210" s="99"/>
      <c r="AR3210" s="99"/>
      <c r="AS3210" s="99"/>
      <c r="AT3210" s="99"/>
      <c r="AU3210" s="99"/>
      <c r="AV3210" s="99"/>
      <c r="AW3210" s="99"/>
      <c r="AX3210" s="99"/>
      <c r="AY3210" s="99"/>
      <c r="AZ3210" s="99"/>
      <c r="BA3210" s="99"/>
      <c r="BB3210" s="99"/>
      <c r="BC3210" s="99"/>
      <c r="BD3210" s="99"/>
      <c r="BE3210" s="99"/>
      <c r="BF3210" s="99"/>
    </row>
    <row r="3211" spans="28:58" x14ac:dyDescent="0.25">
      <c r="AB3211" s="99"/>
      <c r="AC3211" s="99"/>
      <c r="AD3211" s="99"/>
      <c r="AE3211" s="99"/>
      <c r="AF3211" s="99"/>
      <c r="AG3211" s="99"/>
      <c r="AH3211" s="99"/>
      <c r="AI3211" s="99"/>
      <c r="AJ3211" s="99"/>
      <c r="AK3211" s="99"/>
      <c r="AL3211" s="99"/>
      <c r="AM3211" s="99"/>
      <c r="AN3211" s="99"/>
      <c r="AO3211" s="99"/>
      <c r="AP3211" s="99"/>
      <c r="AQ3211" s="99"/>
      <c r="AR3211" s="99"/>
      <c r="AS3211" s="99"/>
      <c r="AT3211" s="99"/>
      <c r="AU3211" s="99"/>
      <c r="AV3211" s="99"/>
      <c r="AW3211" s="99"/>
      <c r="AX3211" s="99"/>
      <c r="AY3211" s="99"/>
      <c r="AZ3211" s="99"/>
      <c r="BA3211" s="99"/>
      <c r="BB3211" s="99"/>
      <c r="BC3211" s="99"/>
      <c r="BD3211" s="99"/>
      <c r="BE3211" s="99"/>
      <c r="BF3211" s="99"/>
    </row>
    <row r="3212" spans="28:58" x14ac:dyDescent="0.25">
      <c r="AB3212" s="99"/>
      <c r="AC3212" s="99"/>
      <c r="AD3212" s="99"/>
      <c r="AE3212" s="99"/>
      <c r="AF3212" s="99"/>
      <c r="AG3212" s="99"/>
      <c r="AH3212" s="99"/>
      <c r="AI3212" s="99"/>
      <c r="AJ3212" s="99"/>
      <c r="AK3212" s="99"/>
      <c r="AL3212" s="99"/>
      <c r="AM3212" s="99"/>
      <c r="AN3212" s="99"/>
      <c r="AO3212" s="99"/>
      <c r="AP3212" s="99"/>
      <c r="AQ3212" s="99"/>
      <c r="AR3212" s="99"/>
      <c r="AS3212" s="99"/>
      <c r="AT3212" s="99"/>
      <c r="AU3212" s="99"/>
      <c r="AV3212" s="99"/>
      <c r="AW3212" s="99"/>
      <c r="AX3212" s="99"/>
      <c r="AY3212" s="99"/>
      <c r="AZ3212" s="99"/>
      <c r="BA3212" s="99"/>
      <c r="BB3212" s="99"/>
      <c r="BC3212" s="99"/>
      <c r="BD3212" s="99"/>
      <c r="BE3212" s="99"/>
      <c r="BF3212" s="99"/>
    </row>
    <row r="3213" spans="28:58" x14ac:dyDescent="0.25">
      <c r="AB3213" s="99"/>
      <c r="AC3213" s="99"/>
      <c r="AD3213" s="99"/>
      <c r="AE3213" s="99"/>
      <c r="AF3213" s="99"/>
      <c r="AG3213" s="99"/>
      <c r="AH3213" s="99"/>
      <c r="AI3213" s="99"/>
      <c r="AJ3213" s="99"/>
      <c r="AK3213" s="99"/>
      <c r="AL3213" s="99"/>
      <c r="AM3213" s="99"/>
      <c r="AN3213" s="99"/>
      <c r="AO3213" s="99"/>
      <c r="AP3213" s="99"/>
      <c r="AQ3213" s="99"/>
      <c r="AR3213" s="99"/>
      <c r="AS3213" s="99"/>
      <c r="AT3213" s="99"/>
      <c r="AU3213" s="99"/>
      <c r="AV3213" s="99"/>
      <c r="AW3213" s="99"/>
      <c r="AX3213" s="99"/>
      <c r="AY3213" s="99"/>
      <c r="AZ3213" s="99"/>
      <c r="BA3213" s="99"/>
      <c r="BB3213" s="99"/>
      <c r="BC3213" s="99"/>
      <c r="BD3213" s="99"/>
      <c r="BE3213" s="99"/>
      <c r="BF3213" s="99"/>
    </row>
    <row r="3214" spans="28:58" x14ac:dyDescent="0.25">
      <c r="AB3214" s="99"/>
      <c r="AC3214" s="99"/>
      <c r="AD3214" s="99"/>
      <c r="AE3214" s="99"/>
      <c r="AF3214" s="99"/>
      <c r="AG3214" s="99"/>
      <c r="AH3214" s="99"/>
      <c r="AI3214" s="99"/>
      <c r="AJ3214" s="99"/>
      <c r="AK3214" s="99"/>
      <c r="AL3214" s="99"/>
      <c r="AM3214" s="99"/>
      <c r="AN3214" s="99"/>
      <c r="AO3214" s="99"/>
      <c r="AP3214" s="99"/>
      <c r="AQ3214" s="99"/>
      <c r="AR3214" s="99"/>
      <c r="AS3214" s="99"/>
      <c r="AT3214" s="99"/>
      <c r="AU3214" s="99"/>
      <c r="AV3214" s="99"/>
      <c r="AW3214" s="99"/>
      <c r="AX3214" s="99"/>
      <c r="AY3214" s="99"/>
      <c r="AZ3214" s="99"/>
      <c r="BA3214" s="99"/>
      <c r="BB3214" s="99"/>
      <c r="BC3214" s="99"/>
      <c r="BD3214" s="99"/>
      <c r="BE3214" s="99"/>
      <c r="BF3214" s="99"/>
    </row>
    <row r="3215" spans="28:58" x14ac:dyDescent="0.25">
      <c r="AB3215" s="99"/>
      <c r="AC3215" s="99"/>
      <c r="AD3215" s="99"/>
      <c r="AE3215" s="99"/>
      <c r="AF3215" s="99"/>
      <c r="AG3215" s="99"/>
      <c r="AH3215" s="99"/>
      <c r="AI3215" s="99"/>
      <c r="AJ3215" s="99"/>
      <c r="AK3215" s="99"/>
      <c r="AL3215" s="99"/>
      <c r="AM3215" s="99"/>
      <c r="AN3215" s="99"/>
      <c r="AO3215" s="99"/>
      <c r="AP3215" s="99"/>
      <c r="AQ3215" s="99"/>
      <c r="AR3215" s="99"/>
      <c r="AS3215" s="99"/>
      <c r="AT3215" s="99"/>
      <c r="AU3215" s="99"/>
      <c r="AV3215" s="99"/>
      <c r="AW3215" s="99"/>
      <c r="AX3215" s="99"/>
      <c r="AY3215" s="99"/>
      <c r="AZ3215" s="99"/>
      <c r="BA3215" s="99"/>
      <c r="BB3215" s="99"/>
      <c r="BC3215" s="99"/>
      <c r="BD3215" s="99"/>
      <c r="BE3215" s="99"/>
      <c r="BF3215" s="99"/>
    </row>
    <row r="3216" spans="28:58" x14ac:dyDescent="0.25">
      <c r="AB3216" s="99"/>
      <c r="AC3216" s="99"/>
      <c r="AD3216" s="99"/>
      <c r="AE3216" s="99"/>
      <c r="AF3216" s="99"/>
      <c r="AG3216" s="99"/>
      <c r="AH3216" s="99"/>
      <c r="AI3216" s="99"/>
      <c r="AJ3216" s="99"/>
      <c r="AK3216" s="99"/>
      <c r="AL3216" s="99"/>
      <c r="AM3216" s="99"/>
      <c r="AN3216" s="99"/>
      <c r="AO3216" s="99"/>
      <c r="AP3216" s="99"/>
      <c r="AQ3216" s="99"/>
      <c r="AR3216" s="99"/>
      <c r="AS3216" s="99"/>
      <c r="AT3216" s="99"/>
      <c r="AU3216" s="99"/>
      <c r="AV3216" s="99"/>
      <c r="AW3216" s="99"/>
      <c r="AX3216" s="99"/>
      <c r="AY3216" s="99"/>
      <c r="AZ3216" s="99"/>
      <c r="BA3216" s="99"/>
      <c r="BB3216" s="99"/>
      <c r="BC3216" s="99"/>
      <c r="BD3216" s="99"/>
      <c r="BE3216" s="99"/>
      <c r="BF3216" s="99"/>
    </row>
    <row r="3217" spans="28:58" x14ac:dyDescent="0.25">
      <c r="AB3217" s="99"/>
      <c r="AC3217" s="99"/>
      <c r="AD3217" s="99"/>
      <c r="AE3217" s="99"/>
      <c r="AF3217" s="99"/>
      <c r="AG3217" s="99"/>
      <c r="AH3217" s="99"/>
      <c r="AI3217" s="99"/>
      <c r="AJ3217" s="99"/>
      <c r="AK3217" s="99"/>
      <c r="AL3217" s="99"/>
      <c r="AM3217" s="99"/>
      <c r="AN3217" s="99"/>
      <c r="AO3217" s="99"/>
      <c r="AP3217" s="99"/>
      <c r="AQ3217" s="99"/>
      <c r="AR3217" s="99"/>
      <c r="AS3217" s="99"/>
      <c r="AT3217" s="99"/>
      <c r="AU3217" s="99"/>
      <c r="AV3217" s="99"/>
      <c r="AW3217" s="99"/>
      <c r="AX3217" s="99"/>
      <c r="AY3217" s="99"/>
      <c r="AZ3217" s="99"/>
      <c r="BA3217" s="99"/>
      <c r="BB3217" s="99"/>
      <c r="BC3217" s="99"/>
      <c r="BD3217" s="99"/>
      <c r="BE3217" s="99"/>
      <c r="BF3217" s="99"/>
    </row>
    <row r="3218" spans="28:58" x14ac:dyDescent="0.25">
      <c r="AB3218" s="99"/>
      <c r="AC3218" s="99"/>
      <c r="AD3218" s="99"/>
      <c r="AE3218" s="99"/>
      <c r="AF3218" s="99"/>
      <c r="AG3218" s="99"/>
      <c r="AH3218" s="99"/>
      <c r="AI3218" s="99"/>
      <c r="AJ3218" s="99"/>
      <c r="AK3218" s="99"/>
      <c r="AL3218" s="99"/>
      <c r="AM3218" s="99"/>
      <c r="AN3218" s="99"/>
      <c r="AO3218" s="99"/>
      <c r="AP3218" s="99"/>
      <c r="AQ3218" s="99"/>
      <c r="AR3218" s="99"/>
      <c r="AS3218" s="99"/>
      <c r="AT3218" s="99"/>
      <c r="AU3218" s="99"/>
      <c r="AV3218" s="99"/>
      <c r="AW3218" s="99"/>
      <c r="AX3218" s="99"/>
      <c r="AY3218" s="99"/>
      <c r="AZ3218" s="99"/>
      <c r="BA3218" s="99"/>
      <c r="BB3218" s="99"/>
      <c r="BC3218" s="99"/>
      <c r="BD3218" s="99"/>
      <c r="BE3218" s="99"/>
      <c r="BF3218" s="99"/>
    </row>
    <row r="3219" spans="28:58" x14ac:dyDescent="0.25">
      <c r="AB3219" s="99"/>
      <c r="AC3219" s="99"/>
      <c r="AD3219" s="99"/>
      <c r="AE3219" s="99"/>
      <c r="AF3219" s="99"/>
      <c r="AG3219" s="99"/>
      <c r="AH3219" s="99"/>
      <c r="AI3219" s="99"/>
      <c r="AJ3219" s="99"/>
      <c r="AK3219" s="99"/>
      <c r="AL3219" s="99"/>
      <c r="AM3219" s="99"/>
      <c r="AN3219" s="99"/>
      <c r="AO3219" s="99"/>
      <c r="AP3219" s="99"/>
      <c r="AQ3219" s="99"/>
      <c r="AR3219" s="99"/>
      <c r="AS3219" s="99"/>
      <c r="AT3219" s="99"/>
      <c r="AU3219" s="99"/>
      <c r="AV3219" s="99"/>
      <c r="AW3219" s="99"/>
      <c r="AX3219" s="99"/>
      <c r="AY3219" s="99"/>
      <c r="AZ3219" s="99"/>
      <c r="BA3219" s="99"/>
      <c r="BB3219" s="99"/>
      <c r="BC3219" s="99"/>
      <c r="BD3219" s="99"/>
      <c r="BE3219" s="99"/>
      <c r="BF3219" s="99"/>
    </row>
    <row r="3220" spans="28:58" x14ac:dyDescent="0.25">
      <c r="AB3220" s="99"/>
      <c r="AC3220" s="99"/>
      <c r="AD3220" s="99"/>
      <c r="AE3220" s="99"/>
      <c r="AF3220" s="99"/>
      <c r="AG3220" s="99"/>
      <c r="AH3220" s="99"/>
      <c r="AI3220" s="99"/>
      <c r="AJ3220" s="99"/>
      <c r="AK3220" s="99"/>
      <c r="AL3220" s="99"/>
      <c r="AM3220" s="99"/>
      <c r="AN3220" s="99"/>
      <c r="AO3220" s="99"/>
      <c r="AP3220" s="99"/>
      <c r="AQ3220" s="99"/>
      <c r="AR3220" s="99"/>
      <c r="AS3220" s="99"/>
      <c r="AT3220" s="99"/>
      <c r="AU3220" s="99"/>
      <c r="AV3220" s="99"/>
      <c r="AW3220" s="99"/>
      <c r="AX3220" s="99"/>
      <c r="AY3220" s="99"/>
      <c r="AZ3220" s="99"/>
      <c r="BA3220" s="99"/>
      <c r="BB3220" s="99"/>
      <c r="BC3220" s="99"/>
      <c r="BD3220" s="99"/>
      <c r="BE3220" s="99"/>
      <c r="BF3220" s="99"/>
    </row>
    <row r="3221" spans="28:58" x14ac:dyDescent="0.25">
      <c r="AB3221" s="99"/>
      <c r="AC3221" s="99"/>
      <c r="AD3221" s="99"/>
      <c r="AE3221" s="99"/>
      <c r="AF3221" s="99"/>
      <c r="AG3221" s="99"/>
      <c r="AH3221" s="99"/>
      <c r="AI3221" s="99"/>
      <c r="AJ3221" s="99"/>
      <c r="AK3221" s="99"/>
      <c r="AL3221" s="99"/>
      <c r="AM3221" s="99"/>
      <c r="AN3221" s="99"/>
      <c r="AO3221" s="99"/>
      <c r="AP3221" s="99"/>
      <c r="AQ3221" s="99"/>
      <c r="AR3221" s="99"/>
      <c r="AS3221" s="99"/>
      <c r="AT3221" s="99"/>
      <c r="AU3221" s="99"/>
      <c r="AV3221" s="99"/>
      <c r="AW3221" s="99"/>
      <c r="AX3221" s="99"/>
      <c r="AY3221" s="99"/>
      <c r="AZ3221" s="99"/>
      <c r="BA3221" s="99"/>
      <c r="BB3221" s="99"/>
      <c r="BC3221" s="99"/>
      <c r="BD3221" s="99"/>
      <c r="BE3221" s="99"/>
      <c r="BF3221" s="99"/>
    </row>
    <row r="3222" spans="28:58" x14ac:dyDescent="0.25">
      <c r="AB3222" s="99"/>
      <c r="AC3222" s="99"/>
      <c r="AD3222" s="99"/>
      <c r="AE3222" s="99"/>
      <c r="AF3222" s="99"/>
      <c r="AG3222" s="99"/>
      <c r="AH3222" s="99"/>
      <c r="AI3222" s="99"/>
      <c r="AJ3222" s="99"/>
      <c r="AK3222" s="99"/>
      <c r="AL3222" s="99"/>
      <c r="AM3222" s="99"/>
      <c r="AN3222" s="99"/>
      <c r="AO3222" s="99"/>
      <c r="AP3222" s="99"/>
      <c r="AQ3222" s="99"/>
      <c r="AR3222" s="99"/>
      <c r="AS3222" s="99"/>
      <c r="AT3222" s="99"/>
      <c r="AU3222" s="99"/>
      <c r="AV3222" s="99"/>
      <c r="AW3222" s="99"/>
      <c r="AX3222" s="99"/>
      <c r="AY3222" s="99"/>
      <c r="AZ3222" s="99"/>
      <c r="BA3222" s="99"/>
      <c r="BB3222" s="99"/>
      <c r="BC3222" s="99"/>
      <c r="BD3222" s="99"/>
      <c r="BE3222" s="99"/>
      <c r="BF3222" s="99"/>
    </row>
    <row r="3223" spans="28:58" x14ac:dyDescent="0.25">
      <c r="AB3223" s="99"/>
      <c r="AC3223" s="99"/>
      <c r="AD3223" s="99"/>
      <c r="AE3223" s="99"/>
      <c r="AF3223" s="99"/>
      <c r="AG3223" s="99"/>
      <c r="AH3223" s="99"/>
      <c r="AI3223" s="99"/>
      <c r="AJ3223" s="99"/>
      <c r="AK3223" s="99"/>
      <c r="AL3223" s="99"/>
      <c r="AM3223" s="99"/>
      <c r="AN3223" s="99"/>
      <c r="AO3223" s="99"/>
      <c r="AP3223" s="99"/>
      <c r="AQ3223" s="99"/>
      <c r="AR3223" s="99"/>
      <c r="AS3223" s="99"/>
      <c r="AT3223" s="99"/>
      <c r="AU3223" s="99"/>
      <c r="AV3223" s="99"/>
      <c r="AW3223" s="99"/>
      <c r="AX3223" s="99"/>
      <c r="AY3223" s="99"/>
      <c r="AZ3223" s="99"/>
      <c r="BA3223" s="99"/>
      <c r="BB3223" s="99"/>
      <c r="BC3223" s="99"/>
      <c r="BD3223" s="99"/>
      <c r="BE3223" s="99"/>
      <c r="BF3223" s="99"/>
    </row>
    <row r="3224" spans="28:58" x14ac:dyDescent="0.25">
      <c r="AB3224" s="99"/>
      <c r="AC3224" s="99"/>
      <c r="AD3224" s="99"/>
      <c r="AE3224" s="99"/>
      <c r="AF3224" s="99"/>
      <c r="AG3224" s="99"/>
      <c r="AH3224" s="99"/>
      <c r="AI3224" s="99"/>
      <c r="AJ3224" s="99"/>
      <c r="AK3224" s="99"/>
      <c r="AL3224" s="99"/>
      <c r="AM3224" s="99"/>
      <c r="AN3224" s="99"/>
      <c r="AO3224" s="99"/>
      <c r="AP3224" s="99"/>
      <c r="AQ3224" s="99"/>
      <c r="AR3224" s="99"/>
      <c r="AS3224" s="99"/>
      <c r="AT3224" s="99"/>
      <c r="AU3224" s="99"/>
      <c r="AV3224" s="99"/>
      <c r="AW3224" s="99"/>
      <c r="AX3224" s="99"/>
      <c r="AY3224" s="99"/>
      <c r="AZ3224" s="99"/>
      <c r="BA3224" s="99"/>
      <c r="BB3224" s="99"/>
      <c r="BC3224" s="99"/>
      <c r="BD3224" s="99"/>
      <c r="BE3224" s="99"/>
      <c r="BF3224" s="99"/>
    </row>
    <row r="3225" spans="28:58" x14ac:dyDescent="0.25">
      <c r="AB3225" s="99"/>
      <c r="AC3225" s="99"/>
      <c r="AD3225" s="99"/>
      <c r="AE3225" s="99"/>
      <c r="AF3225" s="99"/>
      <c r="AG3225" s="99"/>
      <c r="AH3225" s="99"/>
      <c r="AI3225" s="99"/>
      <c r="AJ3225" s="99"/>
      <c r="AK3225" s="99"/>
      <c r="AL3225" s="99"/>
      <c r="AM3225" s="99"/>
      <c r="AN3225" s="99"/>
      <c r="AO3225" s="99"/>
      <c r="AP3225" s="99"/>
      <c r="AQ3225" s="99"/>
      <c r="AR3225" s="99"/>
      <c r="AS3225" s="99"/>
      <c r="AT3225" s="99"/>
      <c r="AU3225" s="99"/>
      <c r="AV3225" s="99"/>
      <c r="AW3225" s="99"/>
      <c r="AX3225" s="99"/>
      <c r="AY3225" s="99"/>
      <c r="AZ3225" s="99"/>
      <c r="BA3225" s="99"/>
      <c r="BB3225" s="99"/>
      <c r="BC3225" s="99"/>
      <c r="BD3225" s="99"/>
      <c r="BE3225" s="99"/>
      <c r="BF3225" s="99"/>
    </row>
    <row r="3226" spans="28:58" x14ac:dyDescent="0.25">
      <c r="AB3226" s="99"/>
      <c r="AC3226" s="99"/>
      <c r="AD3226" s="99"/>
      <c r="AE3226" s="99"/>
      <c r="AF3226" s="99"/>
      <c r="AG3226" s="99"/>
      <c r="AH3226" s="99"/>
      <c r="AI3226" s="99"/>
      <c r="AJ3226" s="99"/>
      <c r="AK3226" s="99"/>
      <c r="AL3226" s="99"/>
      <c r="AM3226" s="99"/>
      <c r="AN3226" s="99"/>
      <c r="AO3226" s="99"/>
      <c r="AP3226" s="99"/>
      <c r="AQ3226" s="99"/>
      <c r="AR3226" s="99"/>
      <c r="AS3226" s="99"/>
      <c r="AT3226" s="99"/>
      <c r="AU3226" s="99"/>
      <c r="AV3226" s="99"/>
      <c r="AW3226" s="99"/>
      <c r="AX3226" s="99"/>
      <c r="AY3226" s="99"/>
      <c r="AZ3226" s="99"/>
      <c r="BA3226" s="99"/>
      <c r="BB3226" s="99"/>
      <c r="BC3226" s="99"/>
      <c r="BD3226" s="99"/>
      <c r="BE3226" s="99"/>
      <c r="BF3226" s="99"/>
    </row>
    <row r="3227" spans="28:58" x14ac:dyDescent="0.25">
      <c r="AB3227" s="99"/>
      <c r="AC3227" s="99"/>
      <c r="AD3227" s="99"/>
      <c r="AE3227" s="99"/>
      <c r="AF3227" s="99"/>
      <c r="AG3227" s="99"/>
      <c r="AH3227" s="99"/>
      <c r="AI3227" s="99"/>
      <c r="AJ3227" s="99"/>
      <c r="AK3227" s="99"/>
      <c r="AL3227" s="99"/>
      <c r="AM3227" s="99"/>
      <c r="AN3227" s="99"/>
      <c r="AO3227" s="99"/>
      <c r="AP3227" s="99"/>
      <c r="AQ3227" s="99"/>
      <c r="AR3227" s="99"/>
      <c r="AS3227" s="99"/>
      <c r="AT3227" s="99"/>
      <c r="AU3227" s="99"/>
      <c r="AV3227" s="99"/>
      <c r="AW3227" s="99"/>
      <c r="AX3227" s="99"/>
      <c r="AY3227" s="99"/>
      <c r="AZ3227" s="99"/>
      <c r="BA3227" s="99"/>
      <c r="BB3227" s="99"/>
      <c r="BC3227" s="99"/>
      <c r="BD3227" s="99"/>
      <c r="BE3227" s="99"/>
      <c r="BF3227" s="99"/>
    </row>
    <row r="3228" spans="28:58" x14ac:dyDescent="0.25">
      <c r="AB3228" s="99"/>
      <c r="AC3228" s="99"/>
      <c r="AD3228" s="99"/>
      <c r="AE3228" s="99"/>
      <c r="AF3228" s="99"/>
      <c r="AG3228" s="99"/>
      <c r="AH3228" s="99"/>
      <c r="AI3228" s="99"/>
      <c r="AJ3228" s="99"/>
      <c r="AK3228" s="99"/>
      <c r="AL3228" s="99"/>
      <c r="AM3228" s="99"/>
      <c r="AN3228" s="99"/>
      <c r="AO3228" s="99"/>
      <c r="AP3228" s="99"/>
      <c r="AQ3228" s="99"/>
      <c r="AR3228" s="99"/>
      <c r="AS3228" s="99"/>
      <c r="AT3228" s="99"/>
      <c r="AU3228" s="99"/>
      <c r="AV3228" s="99"/>
      <c r="AW3228" s="99"/>
      <c r="AX3228" s="99"/>
      <c r="AY3228" s="99"/>
      <c r="AZ3228" s="99"/>
      <c r="BA3228" s="99"/>
      <c r="BB3228" s="99"/>
      <c r="BC3228" s="99"/>
      <c r="BD3228" s="99"/>
      <c r="BE3228" s="99"/>
      <c r="BF3228" s="99"/>
    </row>
    <row r="3229" spans="28:58" x14ac:dyDescent="0.25">
      <c r="AB3229" s="99"/>
      <c r="AC3229" s="99"/>
      <c r="AD3229" s="99"/>
      <c r="AE3229" s="99"/>
      <c r="AF3229" s="99"/>
      <c r="AG3229" s="99"/>
      <c r="AH3229" s="99"/>
      <c r="AI3229" s="99"/>
      <c r="AJ3229" s="99"/>
      <c r="AK3229" s="99"/>
      <c r="AL3229" s="99"/>
      <c r="AM3229" s="99"/>
      <c r="AN3229" s="99"/>
      <c r="AO3229" s="99"/>
      <c r="AP3229" s="99"/>
      <c r="AQ3229" s="99"/>
      <c r="AR3229" s="99"/>
      <c r="AS3229" s="99"/>
      <c r="AT3229" s="99"/>
      <c r="AU3229" s="99"/>
      <c r="AV3229" s="99"/>
      <c r="AW3229" s="99"/>
      <c r="AX3229" s="99"/>
      <c r="AY3229" s="99"/>
      <c r="AZ3229" s="99"/>
      <c r="BA3229" s="99"/>
      <c r="BB3229" s="99"/>
      <c r="BC3229" s="99"/>
      <c r="BD3229" s="99"/>
      <c r="BE3229" s="99"/>
      <c r="BF3229" s="99"/>
    </row>
    <row r="3230" spans="28:58" x14ac:dyDescent="0.25">
      <c r="AB3230" s="99"/>
      <c r="AC3230" s="99"/>
      <c r="AD3230" s="99"/>
      <c r="AE3230" s="99"/>
      <c r="AF3230" s="99"/>
      <c r="AG3230" s="99"/>
      <c r="AH3230" s="99"/>
      <c r="AI3230" s="99"/>
      <c r="AJ3230" s="99"/>
      <c r="AK3230" s="99"/>
      <c r="AL3230" s="99"/>
      <c r="AM3230" s="99"/>
      <c r="AN3230" s="99"/>
      <c r="AO3230" s="99"/>
      <c r="AP3230" s="99"/>
      <c r="AQ3230" s="99"/>
      <c r="AR3230" s="99"/>
      <c r="AS3230" s="99"/>
      <c r="AT3230" s="99"/>
      <c r="AU3230" s="99"/>
      <c r="AV3230" s="99"/>
      <c r="AW3230" s="99"/>
      <c r="AX3230" s="99"/>
      <c r="AY3230" s="99"/>
      <c r="AZ3230" s="99"/>
      <c r="BA3230" s="99"/>
      <c r="BB3230" s="99"/>
      <c r="BC3230" s="99"/>
      <c r="BD3230" s="99"/>
      <c r="BE3230" s="99"/>
      <c r="BF3230" s="99"/>
    </row>
    <row r="3231" spans="28:58" x14ac:dyDescent="0.25">
      <c r="AB3231" s="99"/>
      <c r="AC3231" s="99"/>
      <c r="AD3231" s="99"/>
      <c r="AE3231" s="99"/>
      <c r="AF3231" s="99"/>
      <c r="AG3231" s="99"/>
      <c r="AH3231" s="99"/>
      <c r="AI3231" s="99"/>
      <c r="AJ3231" s="99"/>
      <c r="AK3231" s="99"/>
      <c r="AL3231" s="99"/>
      <c r="AM3231" s="99"/>
      <c r="AN3231" s="99"/>
      <c r="AO3231" s="99"/>
      <c r="AP3231" s="99"/>
      <c r="AQ3231" s="99"/>
      <c r="AR3231" s="99"/>
      <c r="AS3231" s="99"/>
      <c r="AT3231" s="99"/>
      <c r="AU3231" s="99"/>
      <c r="AV3231" s="99"/>
      <c r="AW3231" s="99"/>
      <c r="AX3231" s="99"/>
      <c r="AY3231" s="99"/>
      <c r="AZ3231" s="99"/>
      <c r="BA3231" s="99"/>
      <c r="BB3231" s="99"/>
      <c r="BC3231" s="99"/>
      <c r="BD3231" s="99"/>
      <c r="BE3231" s="99"/>
      <c r="BF3231" s="99"/>
    </row>
    <row r="3232" spans="28:58" x14ac:dyDescent="0.25">
      <c r="AB3232" s="99"/>
      <c r="AC3232" s="99"/>
      <c r="AD3232" s="99"/>
      <c r="AE3232" s="99"/>
      <c r="AF3232" s="99"/>
      <c r="AG3232" s="99"/>
      <c r="AH3232" s="99"/>
      <c r="AI3232" s="99"/>
      <c r="AJ3232" s="99"/>
      <c r="AK3232" s="99"/>
      <c r="AL3232" s="99"/>
      <c r="AM3232" s="99"/>
      <c r="AN3232" s="99"/>
      <c r="AO3232" s="99"/>
      <c r="AP3232" s="99"/>
      <c r="AQ3232" s="99"/>
      <c r="AR3232" s="99"/>
      <c r="AS3232" s="99"/>
      <c r="AT3232" s="99"/>
      <c r="AU3232" s="99"/>
      <c r="AV3232" s="99"/>
      <c r="AW3232" s="99"/>
      <c r="AX3232" s="99"/>
      <c r="AY3232" s="99"/>
      <c r="AZ3232" s="99"/>
      <c r="BA3232" s="99"/>
      <c r="BB3232" s="99"/>
      <c r="BC3232" s="99"/>
      <c r="BD3232" s="99"/>
      <c r="BE3232" s="99"/>
      <c r="BF3232" s="99"/>
    </row>
    <row r="3233" spans="28:58" x14ac:dyDescent="0.25">
      <c r="AB3233" s="99"/>
      <c r="AC3233" s="99"/>
      <c r="AD3233" s="99"/>
      <c r="AE3233" s="99"/>
      <c r="AF3233" s="99"/>
      <c r="AG3233" s="99"/>
      <c r="AH3233" s="99"/>
      <c r="AI3233" s="99"/>
      <c r="AJ3233" s="99"/>
      <c r="AK3233" s="99"/>
      <c r="AL3233" s="99"/>
      <c r="AM3233" s="99"/>
      <c r="AN3233" s="99"/>
      <c r="AO3233" s="99"/>
      <c r="AP3233" s="99"/>
      <c r="AQ3233" s="99"/>
      <c r="AR3233" s="99"/>
      <c r="AS3233" s="99"/>
      <c r="AT3233" s="99"/>
      <c r="AU3233" s="99"/>
      <c r="AV3233" s="99"/>
      <c r="AW3233" s="99"/>
      <c r="AX3233" s="99"/>
      <c r="AY3233" s="99"/>
      <c r="AZ3233" s="99"/>
      <c r="BA3233" s="99"/>
      <c r="BB3233" s="99"/>
      <c r="BC3233" s="99"/>
      <c r="BD3233" s="99"/>
      <c r="BE3233" s="99"/>
      <c r="BF3233" s="99"/>
    </row>
    <row r="3234" spans="28:58" x14ac:dyDescent="0.25">
      <c r="AB3234" s="99"/>
      <c r="AC3234" s="99"/>
      <c r="AD3234" s="99"/>
      <c r="AE3234" s="99"/>
      <c r="AF3234" s="99"/>
      <c r="AG3234" s="99"/>
      <c r="AH3234" s="99"/>
      <c r="AI3234" s="99"/>
      <c r="AJ3234" s="99"/>
      <c r="AK3234" s="99"/>
      <c r="AL3234" s="99"/>
      <c r="AM3234" s="99"/>
      <c r="AN3234" s="99"/>
      <c r="AO3234" s="99"/>
      <c r="AP3234" s="99"/>
      <c r="AQ3234" s="99"/>
      <c r="AR3234" s="99"/>
      <c r="AS3234" s="99"/>
      <c r="AT3234" s="99"/>
      <c r="AU3234" s="99"/>
      <c r="AV3234" s="99"/>
      <c r="AW3234" s="99"/>
      <c r="AX3234" s="99"/>
      <c r="AY3234" s="99"/>
      <c r="AZ3234" s="99"/>
      <c r="BA3234" s="99"/>
      <c r="BB3234" s="99"/>
      <c r="BC3234" s="99"/>
      <c r="BD3234" s="99"/>
      <c r="BE3234" s="99"/>
      <c r="BF3234" s="99"/>
    </row>
    <row r="3235" spans="28:58" x14ac:dyDescent="0.25">
      <c r="AB3235" s="99"/>
      <c r="AC3235" s="99"/>
      <c r="AD3235" s="99"/>
      <c r="AE3235" s="99"/>
      <c r="AF3235" s="99"/>
      <c r="AG3235" s="99"/>
      <c r="AH3235" s="99"/>
      <c r="AI3235" s="99"/>
      <c r="AJ3235" s="99"/>
      <c r="AK3235" s="99"/>
      <c r="AL3235" s="99"/>
      <c r="AM3235" s="99"/>
      <c r="AN3235" s="99"/>
      <c r="AO3235" s="99"/>
      <c r="AP3235" s="99"/>
      <c r="AQ3235" s="99"/>
      <c r="AR3235" s="99"/>
      <c r="AS3235" s="99"/>
      <c r="AT3235" s="99"/>
      <c r="AU3235" s="99"/>
      <c r="AV3235" s="99"/>
      <c r="AW3235" s="99"/>
      <c r="AX3235" s="99"/>
      <c r="AY3235" s="99"/>
      <c r="AZ3235" s="99"/>
      <c r="BA3235" s="99"/>
      <c r="BB3235" s="99"/>
      <c r="BC3235" s="99"/>
      <c r="BD3235" s="99"/>
      <c r="BE3235" s="99"/>
      <c r="BF3235" s="99"/>
    </row>
    <row r="3236" spans="28:58" x14ac:dyDescent="0.25">
      <c r="AB3236" s="99"/>
      <c r="AC3236" s="99"/>
      <c r="AD3236" s="99"/>
      <c r="AE3236" s="99"/>
      <c r="AF3236" s="99"/>
      <c r="AG3236" s="99"/>
      <c r="AH3236" s="99"/>
      <c r="AI3236" s="99"/>
      <c r="AJ3236" s="99"/>
      <c r="AK3236" s="99"/>
      <c r="AL3236" s="99"/>
      <c r="AM3236" s="99"/>
      <c r="AN3236" s="99"/>
      <c r="AO3236" s="99"/>
      <c r="AP3236" s="99"/>
      <c r="AQ3236" s="99"/>
      <c r="AR3236" s="99"/>
      <c r="AS3236" s="99"/>
      <c r="AT3236" s="99"/>
      <c r="AU3236" s="99"/>
      <c r="AV3236" s="99"/>
      <c r="AW3236" s="99"/>
      <c r="AX3236" s="99"/>
      <c r="AY3236" s="99"/>
      <c r="AZ3236" s="99"/>
      <c r="BA3236" s="99"/>
      <c r="BB3236" s="99"/>
      <c r="BC3236" s="99"/>
      <c r="BD3236" s="99"/>
      <c r="BE3236" s="99"/>
      <c r="BF3236" s="99"/>
    </row>
    <row r="3237" spans="28:58" x14ac:dyDescent="0.25">
      <c r="AB3237" s="99"/>
      <c r="AC3237" s="99"/>
      <c r="AD3237" s="99"/>
      <c r="AE3237" s="99"/>
      <c r="AF3237" s="99"/>
      <c r="AG3237" s="99"/>
      <c r="AH3237" s="99"/>
      <c r="AI3237" s="99"/>
      <c r="AJ3237" s="99"/>
      <c r="AK3237" s="99"/>
      <c r="AL3237" s="99"/>
      <c r="AM3237" s="99"/>
      <c r="AN3237" s="99"/>
      <c r="AO3237" s="99"/>
      <c r="AP3237" s="99"/>
      <c r="AQ3237" s="99"/>
      <c r="AR3237" s="99"/>
      <c r="AS3237" s="99"/>
      <c r="AT3237" s="99"/>
      <c r="AU3237" s="99"/>
      <c r="AV3237" s="99"/>
      <c r="AW3237" s="99"/>
      <c r="AX3237" s="99"/>
      <c r="AY3237" s="99"/>
      <c r="AZ3237" s="99"/>
      <c r="BA3237" s="99"/>
      <c r="BB3237" s="99"/>
      <c r="BC3237" s="99"/>
      <c r="BD3237" s="99"/>
      <c r="BE3237" s="99"/>
      <c r="BF3237" s="99"/>
    </row>
    <row r="3238" spans="28:58" x14ac:dyDescent="0.25">
      <c r="AB3238" s="99"/>
      <c r="AC3238" s="99"/>
      <c r="AD3238" s="99"/>
      <c r="AE3238" s="99"/>
      <c r="AF3238" s="99"/>
      <c r="AG3238" s="99"/>
      <c r="AH3238" s="99"/>
      <c r="AI3238" s="99"/>
      <c r="AJ3238" s="99"/>
      <c r="AK3238" s="99"/>
      <c r="AL3238" s="99"/>
      <c r="AM3238" s="99"/>
      <c r="AN3238" s="99"/>
      <c r="AO3238" s="99"/>
      <c r="AP3238" s="99"/>
      <c r="AQ3238" s="99"/>
      <c r="AR3238" s="99"/>
      <c r="AS3238" s="99"/>
      <c r="AT3238" s="99"/>
      <c r="AU3238" s="99"/>
      <c r="AV3238" s="99"/>
      <c r="AW3238" s="99"/>
      <c r="AX3238" s="99"/>
      <c r="AY3238" s="99"/>
      <c r="AZ3238" s="99"/>
      <c r="BA3238" s="99"/>
      <c r="BB3238" s="99"/>
      <c r="BC3238" s="99"/>
      <c r="BD3238" s="99"/>
      <c r="BE3238" s="99"/>
      <c r="BF3238" s="99"/>
    </row>
    <row r="3239" spans="28:58" x14ac:dyDescent="0.25">
      <c r="AB3239" s="99"/>
      <c r="AC3239" s="99"/>
      <c r="AD3239" s="99"/>
      <c r="AE3239" s="99"/>
      <c r="AF3239" s="99"/>
      <c r="AG3239" s="99"/>
      <c r="AH3239" s="99"/>
      <c r="AI3239" s="99"/>
      <c r="AJ3239" s="99"/>
      <c r="AK3239" s="99"/>
      <c r="AL3239" s="99"/>
      <c r="AM3239" s="99"/>
      <c r="AN3239" s="99"/>
      <c r="AO3239" s="99"/>
      <c r="AP3239" s="99"/>
      <c r="AQ3239" s="99"/>
      <c r="AR3239" s="99"/>
      <c r="AS3239" s="99"/>
      <c r="AT3239" s="99"/>
      <c r="AU3239" s="99"/>
      <c r="AV3239" s="99"/>
      <c r="AW3239" s="99"/>
      <c r="AX3239" s="99"/>
      <c r="AY3239" s="99"/>
      <c r="AZ3239" s="99"/>
      <c r="BA3239" s="99"/>
      <c r="BB3239" s="99"/>
      <c r="BC3239" s="99"/>
      <c r="BD3239" s="99"/>
      <c r="BE3239" s="99"/>
      <c r="BF3239" s="99"/>
    </row>
    <row r="3240" spans="28:58" x14ac:dyDescent="0.25">
      <c r="AB3240" s="99"/>
      <c r="AC3240" s="99"/>
      <c r="AD3240" s="99"/>
      <c r="AE3240" s="99"/>
      <c r="AF3240" s="99"/>
      <c r="AG3240" s="99"/>
      <c r="AH3240" s="99"/>
      <c r="AI3240" s="99"/>
      <c r="AJ3240" s="99"/>
      <c r="AK3240" s="99"/>
      <c r="AL3240" s="99"/>
      <c r="AM3240" s="99"/>
      <c r="AN3240" s="99"/>
      <c r="AO3240" s="99"/>
      <c r="AP3240" s="99"/>
      <c r="AQ3240" s="99"/>
      <c r="AR3240" s="99"/>
      <c r="AS3240" s="99"/>
      <c r="AT3240" s="99"/>
      <c r="AU3240" s="99"/>
      <c r="AV3240" s="99"/>
      <c r="AW3240" s="99"/>
      <c r="AX3240" s="99"/>
      <c r="AY3240" s="99"/>
      <c r="AZ3240" s="99"/>
      <c r="BA3240" s="99"/>
      <c r="BB3240" s="99"/>
      <c r="BC3240" s="99"/>
      <c r="BD3240" s="99"/>
      <c r="BE3240" s="99"/>
      <c r="BF3240" s="99"/>
    </row>
    <row r="3241" spans="28:58" x14ac:dyDescent="0.25">
      <c r="AB3241" s="99"/>
      <c r="AC3241" s="99"/>
      <c r="AD3241" s="99"/>
      <c r="AE3241" s="99"/>
      <c r="AF3241" s="99"/>
      <c r="AG3241" s="99"/>
      <c r="AH3241" s="99"/>
      <c r="AI3241" s="99"/>
      <c r="AJ3241" s="99"/>
      <c r="AK3241" s="99"/>
      <c r="AL3241" s="99"/>
      <c r="AM3241" s="99"/>
      <c r="AN3241" s="99"/>
      <c r="AO3241" s="99"/>
      <c r="AP3241" s="99"/>
      <c r="AQ3241" s="99"/>
      <c r="AR3241" s="99"/>
      <c r="AS3241" s="99"/>
      <c r="AT3241" s="99"/>
      <c r="AU3241" s="99"/>
      <c r="AV3241" s="99"/>
      <c r="AW3241" s="99"/>
      <c r="AX3241" s="99"/>
      <c r="AY3241" s="99"/>
      <c r="AZ3241" s="99"/>
      <c r="BA3241" s="99"/>
      <c r="BB3241" s="99"/>
      <c r="BC3241" s="99"/>
      <c r="BD3241" s="99"/>
      <c r="BE3241" s="99"/>
      <c r="BF3241" s="99"/>
    </row>
    <row r="3242" spans="28:58" x14ac:dyDescent="0.25">
      <c r="AB3242" s="99"/>
      <c r="AC3242" s="99"/>
      <c r="AD3242" s="99"/>
      <c r="AE3242" s="99"/>
      <c r="AF3242" s="99"/>
      <c r="AG3242" s="99"/>
      <c r="AH3242" s="99"/>
      <c r="AI3242" s="99"/>
      <c r="AJ3242" s="99"/>
      <c r="AK3242" s="99"/>
      <c r="AL3242" s="99"/>
      <c r="AM3242" s="99"/>
      <c r="AN3242" s="99"/>
      <c r="AO3242" s="99"/>
      <c r="AP3242" s="99"/>
      <c r="AQ3242" s="99"/>
      <c r="AR3242" s="99"/>
      <c r="AS3242" s="99"/>
      <c r="AT3242" s="99"/>
      <c r="AU3242" s="99"/>
      <c r="AV3242" s="99"/>
      <c r="AW3242" s="99"/>
      <c r="AX3242" s="99"/>
      <c r="AY3242" s="99"/>
      <c r="AZ3242" s="99"/>
      <c r="BA3242" s="99"/>
      <c r="BB3242" s="99"/>
      <c r="BC3242" s="99"/>
      <c r="BD3242" s="99"/>
      <c r="BE3242" s="99"/>
      <c r="BF3242" s="99"/>
    </row>
    <row r="3243" spans="28:58" x14ac:dyDescent="0.25">
      <c r="AB3243" s="99"/>
      <c r="AC3243" s="99"/>
      <c r="AD3243" s="99"/>
      <c r="AE3243" s="99"/>
      <c r="AF3243" s="99"/>
      <c r="AG3243" s="99"/>
      <c r="AH3243" s="99"/>
      <c r="AI3243" s="99"/>
      <c r="AJ3243" s="99"/>
      <c r="AK3243" s="99"/>
      <c r="AL3243" s="99"/>
      <c r="AM3243" s="99"/>
      <c r="AN3243" s="99"/>
      <c r="AO3243" s="99"/>
      <c r="AP3243" s="99"/>
      <c r="AQ3243" s="99"/>
      <c r="AR3243" s="99"/>
      <c r="AS3243" s="99"/>
      <c r="AT3243" s="99"/>
      <c r="AU3243" s="99"/>
      <c r="AV3243" s="99"/>
      <c r="AW3243" s="99"/>
      <c r="AX3243" s="99"/>
      <c r="AY3243" s="99"/>
      <c r="AZ3243" s="99"/>
      <c r="BA3243" s="99"/>
      <c r="BB3243" s="99"/>
      <c r="BC3243" s="99"/>
      <c r="BD3243" s="99"/>
      <c r="BE3243" s="99"/>
      <c r="BF3243" s="99"/>
    </row>
    <row r="3244" spans="28:58" x14ac:dyDescent="0.25">
      <c r="AB3244" s="99"/>
      <c r="AC3244" s="99"/>
      <c r="AD3244" s="99"/>
      <c r="AE3244" s="99"/>
      <c r="AF3244" s="99"/>
      <c r="AG3244" s="99"/>
      <c r="AH3244" s="99"/>
      <c r="AI3244" s="99"/>
      <c r="AJ3244" s="99"/>
      <c r="AK3244" s="99"/>
      <c r="AL3244" s="99"/>
      <c r="AM3244" s="99"/>
      <c r="AN3244" s="99"/>
      <c r="AO3244" s="99"/>
      <c r="AP3244" s="99"/>
      <c r="AQ3244" s="99"/>
      <c r="AR3244" s="99"/>
      <c r="AS3244" s="99"/>
      <c r="AT3244" s="99"/>
      <c r="AU3244" s="99"/>
      <c r="AV3244" s="99"/>
      <c r="AW3244" s="99"/>
      <c r="AX3244" s="99"/>
      <c r="AY3244" s="99"/>
      <c r="AZ3244" s="99"/>
      <c r="BA3244" s="99"/>
      <c r="BB3244" s="99"/>
      <c r="BC3244" s="99"/>
      <c r="BD3244" s="99"/>
      <c r="BE3244" s="99"/>
      <c r="BF3244" s="99"/>
    </row>
    <row r="3245" spans="28:58" x14ac:dyDescent="0.25">
      <c r="AB3245" s="99"/>
      <c r="AC3245" s="99"/>
      <c r="AD3245" s="99"/>
      <c r="AE3245" s="99"/>
      <c r="AF3245" s="99"/>
      <c r="AG3245" s="99"/>
      <c r="AH3245" s="99"/>
      <c r="AI3245" s="99"/>
      <c r="AJ3245" s="99"/>
      <c r="AK3245" s="99"/>
      <c r="AL3245" s="99"/>
      <c r="AM3245" s="99"/>
      <c r="AN3245" s="99"/>
      <c r="AO3245" s="99"/>
      <c r="AP3245" s="99"/>
      <c r="AQ3245" s="99"/>
      <c r="AR3245" s="99"/>
      <c r="AS3245" s="99"/>
      <c r="AT3245" s="99"/>
      <c r="AU3245" s="99"/>
      <c r="AV3245" s="99"/>
      <c r="AW3245" s="99"/>
      <c r="AX3245" s="99"/>
      <c r="AY3245" s="99"/>
      <c r="AZ3245" s="99"/>
      <c r="BA3245" s="99"/>
      <c r="BB3245" s="99"/>
      <c r="BC3245" s="99"/>
      <c r="BD3245" s="99"/>
      <c r="BE3245" s="99"/>
      <c r="BF3245" s="99"/>
    </row>
    <row r="3246" spans="28:58" x14ac:dyDescent="0.25">
      <c r="AB3246" s="99"/>
      <c r="AC3246" s="99"/>
      <c r="AD3246" s="99"/>
      <c r="AE3246" s="99"/>
      <c r="AF3246" s="99"/>
      <c r="AG3246" s="99"/>
      <c r="AH3246" s="99"/>
      <c r="AI3246" s="99"/>
      <c r="AJ3246" s="99"/>
      <c r="AK3246" s="99"/>
      <c r="AL3246" s="99"/>
      <c r="AM3246" s="99"/>
      <c r="AN3246" s="99"/>
      <c r="AO3246" s="99"/>
      <c r="AP3246" s="99"/>
      <c r="AQ3246" s="99"/>
      <c r="AR3246" s="99"/>
      <c r="AS3246" s="99"/>
      <c r="AT3246" s="99"/>
      <c r="AU3246" s="99"/>
      <c r="AV3246" s="99"/>
      <c r="AW3246" s="99"/>
      <c r="AX3246" s="99"/>
      <c r="AY3246" s="99"/>
      <c r="AZ3246" s="99"/>
      <c r="BA3246" s="99"/>
      <c r="BB3246" s="99"/>
      <c r="BC3246" s="99"/>
      <c r="BD3246" s="99"/>
      <c r="BE3246" s="99"/>
      <c r="BF3246" s="99"/>
    </row>
    <row r="3247" spans="28:58" x14ac:dyDescent="0.25">
      <c r="AB3247" s="99"/>
      <c r="AC3247" s="99"/>
      <c r="AD3247" s="99"/>
      <c r="AE3247" s="99"/>
      <c r="AF3247" s="99"/>
      <c r="AG3247" s="99"/>
      <c r="AH3247" s="99"/>
      <c r="AI3247" s="99"/>
      <c r="AJ3247" s="99"/>
      <c r="AK3247" s="99"/>
      <c r="AL3247" s="99"/>
      <c r="AM3247" s="99"/>
      <c r="AN3247" s="99"/>
      <c r="AO3247" s="99"/>
      <c r="AP3247" s="99"/>
      <c r="AQ3247" s="99"/>
      <c r="AR3247" s="99"/>
      <c r="AS3247" s="99"/>
      <c r="AT3247" s="99"/>
      <c r="AU3247" s="99"/>
      <c r="AV3247" s="99"/>
      <c r="AW3247" s="99"/>
      <c r="AX3247" s="99"/>
      <c r="AY3247" s="99"/>
      <c r="AZ3247" s="99"/>
      <c r="BA3247" s="99"/>
      <c r="BB3247" s="99"/>
      <c r="BC3247" s="99"/>
      <c r="BD3247" s="99"/>
      <c r="BE3247" s="99"/>
      <c r="BF3247" s="99"/>
    </row>
    <row r="3248" spans="28:58" x14ac:dyDescent="0.25">
      <c r="AB3248" s="99"/>
      <c r="AC3248" s="99"/>
      <c r="AD3248" s="99"/>
      <c r="AE3248" s="99"/>
      <c r="AF3248" s="99"/>
      <c r="AG3248" s="99"/>
      <c r="AH3248" s="99"/>
      <c r="AI3248" s="99"/>
      <c r="AJ3248" s="99"/>
      <c r="AK3248" s="99"/>
      <c r="AL3248" s="99"/>
      <c r="AM3248" s="99"/>
      <c r="AN3248" s="99"/>
      <c r="AO3248" s="99"/>
      <c r="AP3248" s="99"/>
      <c r="AQ3248" s="99"/>
      <c r="AR3248" s="99"/>
      <c r="AS3248" s="99"/>
      <c r="AT3248" s="99"/>
      <c r="AU3248" s="99"/>
      <c r="AV3248" s="99"/>
      <c r="AW3248" s="99"/>
      <c r="AX3248" s="99"/>
      <c r="AY3248" s="99"/>
      <c r="AZ3248" s="99"/>
      <c r="BA3248" s="99"/>
      <c r="BB3248" s="99"/>
      <c r="BC3248" s="99"/>
      <c r="BD3248" s="99"/>
      <c r="BE3248" s="99"/>
      <c r="BF3248" s="99"/>
    </row>
    <row r="3249" spans="28:58" x14ac:dyDescent="0.25">
      <c r="AB3249" s="99"/>
      <c r="AC3249" s="99"/>
      <c r="AD3249" s="99"/>
      <c r="AE3249" s="99"/>
      <c r="AF3249" s="99"/>
      <c r="AG3249" s="99"/>
      <c r="AH3249" s="99"/>
      <c r="AI3249" s="99"/>
      <c r="AJ3249" s="99"/>
      <c r="AK3249" s="99"/>
      <c r="AL3249" s="99"/>
      <c r="AM3249" s="99"/>
      <c r="AN3249" s="99"/>
      <c r="AO3249" s="99"/>
      <c r="AP3249" s="99"/>
      <c r="AQ3249" s="99"/>
      <c r="AR3249" s="99"/>
      <c r="AS3249" s="99"/>
      <c r="AT3249" s="99"/>
      <c r="AU3249" s="99"/>
      <c r="AV3249" s="99"/>
      <c r="AW3249" s="99"/>
      <c r="AX3249" s="99"/>
      <c r="AY3249" s="99"/>
      <c r="AZ3249" s="99"/>
      <c r="BA3249" s="99"/>
      <c r="BB3249" s="99"/>
      <c r="BC3249" s="99"/>
      <c r="BD3249" s="99"/>
      <c r="BE3249" s="99"/>
      <c r="BF3249" s="99"/>
    </row>
    <row r="3250" spans="28:58" x14ac:dyDescent="0.25">
      <c r="AB3250" s="99"/>
      <c r="AC3250" s="99"/>
      <c r="AD3250" s="99"/>
      <c r="AE3250" s="99"/>
      <c r="AF3250" s="99"/>
      <c r="AG3250" s="99"/>
      <c r="AH3250" s="99"/>
      <c r="AI3250" s="99"/>
      <c r="AJ3250" s="99"/>
      <c r="AK3250" s="99"/>
      <c r="AL3250" s="99"/>
      <c r="AM3250" s="99"/>
      <c r="AN3250" s="99"/>
      <c r="AO3250" s="99"/>
      <c r="AP3250" s="99"/>
      <c r="AQ3250" s="99"/>
      <c r="AR3250" s="99"/>
      <c r="AS3250" s="99"/>
      <c r="AT3250" s="99"/>
      <c r="AU3250" s="99"/>
      <c r="AV3250" s="99"/>
      <c r="AW3250" s="99"/>
      <c r="AX3250" s="99"/>
      <c r="AY3250" s="99"/>
      <c r="AZ3250" s="99"/>
      <c r="BA3250" s="99"/>
      <c r="BB3250" s="99"/>
      <c r="BC3250" s="99"/>
      <c r="BD3250" s="99"/>
      <c r="BE3250" s="99"/>
      <c r="BF3250" s="99"/>
    </row>
    <row r="3251" spans="28:58" x14ac:dyDescent="0.25">
      <c r="AB3251" s="99"/>
      <c r="AC3251" s="99"/>
      <c r="AD3251" s="99"/>
      <c r="AE3251" s="99"/>
      <c r="AF3251" s="99"/>
      <c r="AG3251" s="99"/>
      <c r="AH3251" s="99"/>
      <c r="AI3251" s="99"/>
      <c r="AJ3251" s="99"/>
      <c r="AK3251" s="99"/>
      <c r="AL3251" s="99"/>
      <c r="AM3251" s="99"/>
      <c r="AN3251" s="99"/>
      <c r="AO3251" s="99"/>
      <c r="AP3251" s="99"/>
      <c r="AQ3251" s="99"/>
      <c r="AR3251" s="99"/>
      <c r="AS3251" s="99"/>
      <c r="AT3251" s="99"/>
      <c r="AU3251" s="99"/>
      <c r="AV3251" s="99"/>
      <c r="AW3251" s="99"/>
      <c r="AX3251" s="99"/>
      <c r="AY3251" s="99"/>
      <c r="AZ3251" s="99"/>
      <c r="BA3251" s="99"/>
      <c r="BB3251" s="99"/>
      <c r="BC3251" s="99"/>
      <c r="BD3251" s="99"/>
      <c r="BE3251" s="99"/>
      <c r="BF3251" s="99"/>
    </row>
    <row r="3252" spans="28:58" x14ac:dyDescent="0.25">
      <c r="AB3252" s="99"/>
      <c r="AC3252" s="99"/>
      <c r="AD3252" s="99"/>
      <c r="AE3252" s="99"/>
      <c r="AF3252" s="99"/>
      <c r="AG3252" s="99"/>
      <c r="AH3252" s="99"/>
      <c r="AI3252" s="99"/>
      <c r="AJ3252" s="99"/>
      <c r="AK3252" s="99"/>
      <c r="AL3252" s="99"/>
      <c r="AM3252" s="99"/>
      <c r="AN3252" s="99"/>
      <c r="AO3252" s="99"/>
      <c r="AP3252" s="99"/>
      <c r="AQ3252" s="99"/>
      <c r="AR3252" s="99"/>
      <c r="AS3252" s="99"/>
      <c r="AT3252" s="99"/>
      <c r="AU3252" s="99"/>
      <c r="AV3252" s="99"/>
      <c r="AW3252" s="99"/>
      <c r="AX3252" s="99"/>
      <c r="AY3252" s="99"/>
      <c r="AZ3252" s="99"/>
      <c r="BA3252" s="99"/>
      <c r="BB3252" s="99"/>
      <c r="BC3252" s="99"/>
      <c r="BD3252" s="99"/>
      <c r="BE3252" s="99"/>
      <c r="BF3252" s="99"/>
    </row>
    <row r="3253" spans="28:58" x14ac:dyDescent="0.25">
      <c r="AB3253" s="99"/>
      <c r="AC3253" s="99"/>
      <c r="AD3253" s="99"/>
      <c r="AE3253" s="99"/>
      <c r="AF3253" s="99"/>
      <c r="AG3253" s="99"/>
      <c r="AH3253" s="99"/>
      <c r="AI3253" s="99"/>
      <c r="AJ3253" s="99"/>
      <c r="AK3253" s="99"/>
      <c r="AL3253" s="99"/>
      <c r="AM3253" s="99"/>
      <c r="AN3253" s="99"/>
      <c r="AO3253" s="99"/>
      <c r="AP3253" s="99"/>
      <c r="AQ3253" s="99"/>
      <c r="AR3253" s="99"/>
      <c r="AS3253" s="99"/>
      <c r="AT3253" s="99"/>
      <c r="AU3253" s="99"/>
      <c r="AV3253" s="99"/>
      <c r="AW3253" s="99"/>
      <c r="AX3253" s="99"/>
      <c r="AY3253" s="99"/>
      <c r="AZ3253" s="99"/>
      <c r="BA3253" s="99"/>
      <c r="BB3253" s="99"/>
      <c r="BC3253" s="99"/>
      <c r="BD3253" s="99"/>
      <c r="BE3253" s="99"/>
      <c r="BF3253" s="99"/>
    </row>
    <row r="3254" spans="28:58" x14ac:dyDescent="0.25">
      <c r="AB3254" s="99"/>
      <c r="AC3254" s="99"/>
      <c r="AD3254" s="99"/>
      <c r="AE3254" s="99"/>
      <c r="AF3254" s="99"/>
      <c r="AG3254" s="99"/>
      <c r="AH3254" s="99"/>
      <c r="AI3254" s="99"/>
      <c r="AJ3254" s="99"/>
      <c r="AK3254" s="99"/>
      <c r="AL3254" s="99"/>
      <c r="AM3254" s="99"/>
      <c r="AN3254" s="99"/>
      <c r="AO3254" s="99"/>
      <c r="AP3254" s="99"/>
      <c r="AQ3254" s="99"/>
      <c r="AR3254" s="99"/>
      <c r="AS3254" s="99"/>
      <c r="AT3254" s="99"/>
      <c r="AU3254" s="99"/>
      <c r="AV3254" s="99"/>
      <c r="AW3254" s="99"/>
      <c r="AX3254" s="99"/>
      <c r="AY3254" s="99"/>
      <c r="AZ3254" s="99"/>
      <c r="BA3254" s="99"/>
      <c r="BB3254" s="99"/>
      <c r="BC3254" s="99"/>
      <c r="BD3254" s="99"/>
      <c r="BE3254" s="99"/>
      <c r="BF3254" s="99"/>
    </row>
    <row r="3255" spans="28:58" x14ac:dyDescent="0.25">
      <c r="AB3255" s="99"/>
      <c r="AC3255" s="99"/>
      <c r="AD3255" s="99"/>
      <c r="AE3255" s="99"/>
      <c r="AF3255" s="99"/>
      <c r="AG3255" s="99"/>
      <c r="AH3255" s="99"/>
      <c r="AI3255" s="99"/>
      <c r="AJ3255" s="99"/>
      <c r="AK3255" s="99"/>
      <c r="AL3255" s="99"/>
      <c r="AM3255" s="99"/>
      <c r="AN3255" s="99"/>
      <c r="AO3255" s="99"/>
      <c r="AP3255" s="99"/>
      <c r="AQ3255" s="99"/>
      <c r="AR3255" s="99"/>
      <c r="AS3255" s="99"/>
      <c r="AT3255" s="99"/>
      <c r="AU3255" s="99"/>
      <c r="AV3255" s="99"/>
      <c r="AW3255" s="99"/>
      <c r="AX3255" s="99"/>
      <c r="AY3255" s="99"/>
      <c r="AZ3255" s="99"/>
      <c r="BA3255" s="99"/>
      <c r="BB3255" s="99"/>
      <c r="BC3255" s="99"/>
      <c r="BD3255" s="99"/>
      <c r="BE3255" s="99"/>
      <c r="BF3255" s="99"/>
    </row>
    <row r="3256" spans="28:58" x14ac:dyDescent="0.25">
      <c r="AB3256" s="99"/>
      <c r="AC3256" s="99"/>
      <c r="AD3256" s="99"/>
      <c r="AE3256" s="99"/>
      <c r="AF3256" s="99"/>
      <c r="AG3256" s="99"/>
      <c r="AH3256" s="99"/>
      <c r="AI3256" s="99"/>
      <c r="AJ3256" s="99"/>
      <c r="AK3256" s="99"/>
      <c r="AL3256" s="99"/>
      <c r="AM3256" s="99"/>
      <c r="AN3256" s="99"/>
      <c r="AO3256" s="99"/>
      <c r="AP3256" s="99"/>
      <c r="AQ3256" s="99"/>
      <c r="AR3256" s="99"/>
      <c r="AS3256" s="99"/>
      <c r="AT3256" s="99"/>
      <c r="AU3256" s="99"/>
      <c r="AV3256" s="99"/>
      <c r="AW3256" s="99"/>
      <c r="AX3256" s="99"/>
      <c r="AY3256" s="99"/>
      <c r="AZ3256" s="99"/>
      <c r="BA3256" s="99"/>
      <c r="BB3256" s="99"/>
      <c r="BC3256" s="99"/>
      <c r="BD3256" s="99"/>
      <c r="BE3256" s="99"/>
      <c r="BF3256" s="99"/>
    </row>
    <row r="3257" spans="28:58" x14ac:dyDescent="0.25">
      <c r="AB3257" s="99"/>
      <c r="AC3257" s="99"/>
      <c r="AD3257" s="99"/>
      <c r="AE3257" s="99"/>
      <c r="AF3257" s="99"/>
      <c r="AG3257" s="99"/>
      <c r="AH3257" s="99"/>
      <c r="AI3257" s="99"/>
      <c r="AJ3257" s="99"/>
      <c r="AK3257" s="99"/>
      <c r="AL3257" s="99"/>
      <c r="AM3257" s="99"/>
      <c r="AN3257" s="99"/>
      <c r="AO3257" s="99"/>
      <c r="AP3257" s="99"/>
      <c r="AQ3257" s="99"/>
      <c r="AR3257" s="99"/>
      <c r="AS3257" s="99"/>
      <c r="AT3257" s="99"/>
      <c r="AU3257" s="99"/>
      <c r="AV3257" s="99"/>
      <c r="AW3257" s="99"/>
      <c r="AX3257" s="99"/>
      <c r="AY3257" s="99"/>
      <c r="AZ3257" s="99"/>
      <c r="BA3257" s="99"/>
      <c r="BB3257" s="99"/>
      <c r="BC3257" s="99"/>
      <c r="BD3257" s="99"/>
      <c r="BE3257" s="99"/>
      <c r="BF3257" s="99"/>
    </row>
    <row r="3258" spans="28:58" x14ac:dyDescent="0.25">
      <c r="AB3258" s="99"/>
      <c r="AC3258" s="99"/>
      <c r="AD3258" s="99"/>
      <c r="AE3258" s="99"/>
      <c r="AF3258" s="99"/>
      <c r="AG3258" s="99"/>
      <c r="AH3258" s="99"/>
      <c r="AI3258" s="99"/>
      <c r="AJ3258" s="99"/>
      <c r="AK3258" s="99"/>
      <c r="AL3258" s="99"/>
      <c r="AM3258" s="99"/>
      <c r="AN3258" s="99"/>
      <c r="AO3258" s="99"/>
      <c r="AP3258" s="99"/>
      <c r="AQ3258" s="99"/>
      <c r="AR3258" s="99"/>
      <c r="AS3258" s="99"/>
      <c r="AT3258" s="99"/>
      <c r="AU3258" s="99"/>
      <c r="AV3258" s="99"/>
      <c r="AW3258" s="99"/>
      <c r="AX3258" s="99"/>
      <c r="AY3258" s="99"/>
      <c r="AZ3258" s="99"/>
      <c r="BA3258" s="99"/>
      <c r="BB3258" s="99"/>
      <c r="BC3258" s="99"/>
      <c r="BD3258" s="99"/>
      <c r="BE3258" s="99"/>
      <c r="BF3258" s="99"/>
    </row>
    <row r="3259" spans="28:58" x14ac:dyDescent="0.25">
      <c r="AB3259" s="99"/>
      <c r="AC3259" s="99"/>
      <c r="AD3259" s="99"/>
      <c r="AE3259" s="99"/>
      <c r="AF3259" s="99"/>
      <c r="AG3259" s="99"/>
      <c r="AH3259" s="99"/>
      <c r="AI3259" s="99"/>
      <c r="AJ3259" s="99"/>
      <c r="AK3259" s="99"/>
      <c r="AL3259" s="99"/>
      <c r="AM3259" s="99"/>
      <c r="AN3259" s="99"/>
      <c r="AO3259" s="99"/>
      <c r="AP3259" s="99"/>
      <c r="AQ3259" s="99"/>
      <c r="AR3259" s="99"/>
      <c r="AS3259" s="99"/>
      <c r="AT3259" s="99"/>
      <c r="AU3259" s="99"/>
      <c r="AV3259" s="99"/>
      <c r="AW3259" s="99"/>
      <c r="AX3259" s="99"/>
      <c r="AY3259" s="99"/>
      <c r="AZ3259" s="99"/>
      <c r="BA3259" s="99"/>
      <c r="BB3259" s="99"/>
      <c r="BC3259" s="99"/>
      <c r="BD3259" s="99"/>
      <c r="BE3259" s="99"/>
      <c r="BF3259" s="99"/>
    </row>
    <row r="3260" spans="28:58" x14ac:dyDescent="0.25">
      <c r="AB3260" s="99"/>
      <c r="AC3260" s="99"/>
      <c r="AD3260" s="99"/>
      <c r="AE3260" s="99"/>
      <c r="AF3260" s="99"/>
      <c r="AG3260" s="99"/>
      <c r="AH3260" s="99"/>
      <c r="AI3260" s="99"/>
      <c r="AJ3260" s="99"/>
      <c r="AK3260" s="99"/>
      <c r="AL3260" s="99"/>
      <c r="AM3260" s="99"/>
      <c r="AN3260" s="99"/>
      <c r="AO3260" s="99"/>
      <c r="AP3260" s="99"/>
      <c r="AQ3260" s="99"/>
      <c r="AR3260" s="99"/>
      <c r="AS3260" s="99"/>
      <c r="AT3260" s="99"/>
      <c r="AU3260" s="99"/>
      <c r="AV3260" s="99"/>
      <c r="AW3260" s="99"/>
      <c r="AX3260" s="99"/>
      <c r="AY3260" s="99"/>
      <c r="AZ3260" s="99"/>
      <c r="BA3260" s="99"/>
      <c r="BB3260" s="99"/>
      <c r="BC3260" s="99"/>
      <c r="BD3260" s="99"/>
      <c r="BE3260" s="99"/>
      <c r="BF3260" s="99"/>
    </row>
    <row r="3261" spans="28:58" x14ac:dyDescent="0.25">
      <c r="AB3261" s="99"/>
      <c r="AC3261" s="99"/>
      <c r="AD3261" s="99"/>
      <c r="AE3261" s="99"/>
      <c r="AF3261" s="99"/>
      <c r="AG3261" s="99"/>
      <c r="AH3261" s="99"/>
      <c r="AI3261" s="99"/>
      <c r="AJ3261" s="99"/>
      <c r="AK3261" s="99"/>
      <c r="AL3261" s="99"/>
      <c r="AM3261" s="99"/>
      <c r="AN3261" s="99"/>
      <c r="AO3261" s="99"/>
      <c r="AP3261" s="99"/>
      <c r="AQ3261" s="99"/>
      <c r="AR3261" s="99"/>
      <c r="AS3261" s="99"/>
      <c r="AT3261" s="99"/>
      <c r="AU3261" s="99"/>
      <c r="AV3261" s="99"/>
      <c r="AW3261" s="99"/>
      <c r="AX3261" s="99"/>
      <c r="AY3261" s="99"/>
      <c r="AZ3261" s="99"/>
      <c r="BA3261" s="99"/>
      <c r="BB3261" s="99"/>
      <c r="BC3261" s="99"/>
      <c r="BD3261" s="99"/>
      <c r="BE3261" s="99"/>
      <c r="BF3261" s="99"/>
    </row>
    <row r="3262" spans="28:58" x14ac:dyDescent="0.25">
      <c r="AB3262" s="99"/>
      <c r="AC3262" s="99"/>
      <c r="AD3262" s="99"/>
      <c r="AE3262" s="99"/>
      <c r="AF3262" s="99"/>
      <c r="AG3262" s="99"/>
      <c r="AH3262" s="99"/>
      <c r="AI3262" s="99"/>
      <c r="AJ3262" s="99"/>
      <c r="AK3262" s="99"/>
      <c r="AL3262" s="99"/>
      <c r="AM3262" s="99"/>
      <c r="AN3262" s="99"/>
      <c r="AO3262" s="99"/>
      <c r="AP3262" s="99"/>
      <c r="AQ3262" s="99"/>
      <c r="AR3262" s="99"/>
      <c r="AS3262" s="99"/>
      <c r="AT3262" s="99"/>
      <c r="AU3262" s="99"/>
      <c r="AV3262" s="99"/>
      <c r="AW3262" s="99"/>
      <c r="AX3262" s="99"/>
      <c r="AY3262" s="99"/>
      <c r="AZ3262" s="99"/>
      <c r="BA3262" s="99"/>
      <c r="BB3262" s="99"/>
      <c r="BC3262" s="99"/>
      <c r="BD3262" s="99"/>
      <c r="BE3262" s="99"/>
      <c r="BF3262" s="99"/>
    </row>
    <row r="3263" spans="28:58" x14ac:dyDescent="0.25">
      <c r="AB3263" s="99"/>
      <c r="AC3263" s="99"/>
      <c r="AD3263" s="99"/>
      <c r="AE3263" s="99"/>
      <c r="AF3263" s="99"/>
      <c r="AG3263" s="99"/>
      <c r="AH3263" s="99"/>
      <c r="AI3263" s="99"/>
      <c r="AJ3263" s="99"/>
      <c r="AK3263" s="99"/>
      <c r="AL3263" s="99"/>
      <c r="AM3263" s="99"/>
      <c r="AN3263" s="99"/>
      <c r="AO3263" s="99"/>
      <c r="AP3263" s="99"/>
      <c r="AQ3263" s="99"/>
      <c r="AR3263" s="99"/>
      <c r="AS3263" s="99"/>
      <c r="AT3263" s="99"/>
      <c r="AU3263" s="99"/>
      <c r="AV3263" s="99"/>
      <c r="AW3263" s="99"/>
      <c r="AX3263" s="99"/>
      <c r="AY3263" s="99"/>
      <c r="AZ3263" s="99"/>
      <c r="BA3263" s="99"/>
      <c r="BB3263" s="99"/>
      <c r="BC3263" s="99"/>
      <c r="BD3263" s="99"/>
      <c r="BE3263" s="99"/>
      <c r="BF3263" s="99"/>
    </row>
    <row r="3264" spans="28:58" x14ac:dyDescent="0.25">
      <c r="AB3264" s="99"/>
      <c r="AC3264" s="99"/>
      <c r="AD3264" s="99"/>
      <c r="AE3264" s="99"/>
      <c r="AF3264" s="99"/>
      <c r="AG3264" s="99"/>
      <c r="AH3264" s="99"/>
      <c r="AI3264" s="99"/>
      <c r="AJ3264" s="99"/>
      <c r="AK3264" s="99"/>
      <c r="AL3264" s="99"/>
      <c r="AM3264" s="99"/>
      <c r="AN3264" s="99"/>
      <c r="AO3264" s="99"/>
      <c r="AP3264" s="99"/>
      <c r="AQ3264" s="99"/>
      <c r="AR3264" s="99"/>
      <c r="AS3264" s="99"/>
      <c r="AT3264" s="99"/>
      <c r="AU3264" s="99"/>
      <c r="AV3264" s="99"/>
      <c r="AW3264" s="99"/>
      <c r="AX3264" s="99"/>
      <c r="AY3264" s="99"/>
      <c r="AZ3264" s="99"/>
      <c r="BA3264" s="99"/>
      <c r="BB3264" s="99"/>
      <c r="BC3264" s="99"/>
      <c r="BD3264" s="99"/>
      <c r="BE3264" s="99"/>
      <c r="BF3264" s="99"/>
    </row>
    <row r="3265" spans="28:58" x14ac:dyDescent="0.25">
      <c r="AB3265" s="99"/>
      <c r="AC3265" s="99"/>
      <c r="AD3265" s="99"/>
      <c r="AE3265" s="99"/>
      <c r="AF3265" s="99"/>
      <c r="AG3265" s="99"/>
      <c r="AH3265" s="99"/>
      <c r="AI3265" s="99"/>
      <c r="AJ3265" s="99"/>
      <c r="AK3265" s="99"/>
      <c r="AL3265" s="99"/>
      <c r="AM3265" s="99"/>
      <c r="AN3265" s="99"/>
      <c r="AO3265" s="99"/>
      <c r="AP3265" s="99"/>
      <c r="AQ3265" s="99"/>
      <c r="AR3265" s="99"/>
      <c r="AS3265" s="99"/>
      <c r="AT3265" s="99"/>
      <c r="AU3265" s="99"/>
      <c r="AV3265" s="99"/>
      <c r="AW3265" s="99"/>
      <c r="AX3265" s="99"/>
      <c r="AY3265" s="99"/>
      <c r="AZ3265" s="99"/>
      <c r="BA3265" s="99"/>
      <c r="BB3265" s="99"/>
      <c r="BC3265" s="99"/>
      <c r="BD3265" s="99"/>
      <c r="BE3265" s="99"/>
      <c r="BF3265" s="99"/>
    </row>
    <row r="3266" spans="28:58" x14ac:dyDescent="0.25">
      <c r="AB3266" s="99"/>
      <c r="AC3266" s="99"/>
      <c r="AD3266" s="99"/>
      <c r="AE3266" s="99"/>
      <c r="AF3266" s="99"/>
      <c r="AG3266" s="99"/>
      <c r="AH3266" s="99"/>
      <c r="AI3266" s="99"/>
      <c r="AJ3266" s="99"/>
      <c r="AK3266" s="99"/>
      <c r="AL3266" s="99"/>
      <c r="AM3266" s="99"/>
      <c r="AN3266" s="99"/>
      <c r="AO3266" s="99"/>
      <c r="AP3266" s="99"/>
      <c r="AQ3266" s="99"/>
      <c r="AR3266" s="99"/>
      <c r="AS3266" s="99"/>
      <c r="AT3266" s="99"/>
      <c r="AU3266" s="99"/>
      <c r="AV3266" s="99"/>
      <c r="AW3266" s="99"/>
      <c r="AX3266" s="99"/>
      <c r="AY3266" s="99"/>
      <c r="AZ3266" s="99"/>
      <c r="BA3266" s="99"/>
      <c r="BB3266" s="99"/>
      <c r="BC3266" s="99"/>
      <c r="BD3266" s="99"/>
      <c r="BE3266" s="99"/>
      <c r="BF3266" s="99"/>
    </row>
    <row r="3267" spans="28:58" x14ac:dyDescent="0.25">
      <c r="AB3267" s="99"/>
      <c r="AC3267" s="99"/>
      <c r="AD3267" s="99"/>
      <c r="AE3267" s="99"/>
      <c r="AF3267" s="99"/>
      <c r="AG3267" s="99"/>
      <c r="AH3267" s="99"/>
      <c r="AI3267" s="99"/>
      <c r="AJ3267" s="99"/>
      <c r="AK3267" s="99"/>
      <c r="AL3267" s="99"/>
      <c r="AM3267" s="99"/>
      <c r="AN3267" s="99"/>
      <c r="AO3267" s="99"/>
      <c r="AP3267" s="99"/>
      <c r="AQ3267" s="99"/>
      <c r="AR3267" s="99"/>
      <c r="AS3267" s="99"/>
      <c r="AT3267" s="99"/>
      <c r="AU3267" s="99"/>
      <c r="AV3267" s="99"/>
      <c r="AW3267" s="99"/>
      <c r="AX3267" s="99"/>
      <c r="AY3267" s="99"/>
      <c r="AZ3267" s="99"/>
      <c r="BA3267" s="99"/>
      <c r="BB3267" s="99"/>
      <c r="BC3267" s="99"/>
      <c r="BD3267" s="99"/>
      <c r="BE3267" s="99"/>
      <c r="BF3267" s="99"/>
    </row>
    <row r="3268" spans="28:58" x14ac:dyDescent="0.25">
      <c r="AB3268" s="99"/>
      <c r="AC3268" s="99"/>
      <c r="AD3268" s="99"/>
      <c r="AE3268" s="99"/>
      <c r="AF3268" s="99"/>
      <c r="AG3268" s="99"/>
      <c r="AH3268" s="99"/>
      <c r="AI3268" s="99"/>
      <c r="AJ3268" s="99"/>
      <c r="AK3268" s="99"/>
      <c r="AL3268" s="99"/>
      <c r="AM3268" s="99"/>
      <c r="AN3268" s="99"/>
      <c r="AO3268" s="99"/>
      <c r="AP3268" s="99"/>
      <c r="AQ3268" s="99"/>
      <c r="AR3268" s="99"/>
      <c r="AS3268" s="99"/>
      <c r="AT3268" s="99"/>
      <c r="AU3268" s="99"/>
      <c r="AV3268" s="99"/>
      <c r="AW3268" s="99"/>
      <c r="AX3268" s="99"/>
      <c r="AY3268" s="99"/>
      <c r="AZ3268" s="99"/>
      <c r="BA3268" s="99"/>
      <c r="BB3268" s="99"/>
      <c r="BC3268" s="99"/>
      <c r="BD3268" s="99"/>
      <c r="BE3268" s="99"/>
      <c r="BF3268" s="99"/>
    </row>
    <row r="3269" spans="28:58" x14ac:dyDescent="0.25">
      <c r="AB3269" s="99"/>
      <c r="AC3269" s="99"/>
      <c r="AD3269" s="99"/>
      <c r="AE3269" s="99"/>
      <c r="AF3269" s="99"/>
      <c r="AG3269" s="99"/>
      <c r="AH3269" s="99"/>
      <c r="AI3269" s="99"/>
      <c r="AJ3269" s="99"/>
      <c r="AK3269" s="99"/>
      <c r="AL3269" s="99"/>
      <c r="AM3269" s="99"/>
      <c r="AN3269" s="99"/>
      <c r="AO3269" s="99"/>
      <c r="AP3269" s="99"/>
      <c r="AQ3269" s="99"/>
      <c r="AR3269" s="99"/>
      <c r="AS3269" s="99"/>
      <c r="AT3269" s="99"/>
      <c r="AU3269" s="99"/>
      <c r="AV3269" s="99"/>
      <c r="AW3269" s="99"/>
      <c r="AX3269" s="99"/>
      <c r="AY3269" s="99"/>
      <c r="AZ3269" s="99"/>
      <c r="BA3269" s="99"/>
      <c r="BB3269" s="99"/>
      <c r="BC3269" s="99"/>
      <c r="BD3269" s="99"/>
      <c r="BE3269" s="99"/>
      <c r="BF3269" s="99"/>
    </row>
    <row r="3270" spans="28:58" x14ac:dyDescent="0.25">
      <c r="AB3270" s="99"/>
      <c r="AC3270" s="99"/>
      <c r="AD3270" s="99"/>
      <c r="AE3270" s="99"/>
      <c r="AF3270" s="99"/>
      <c r="AG3270" s="99"/>
      <c r="AH3270" s="99"/>
      <c r="AI3270" s="99"/>
      <c r="AJ3270" s="99"/>
      <c r="AK3270" s="99"/>
      <c r="AL3270" s="99"/>
      <c r="AM3270" s="99"/>
      <c r="AN3270" s="99"/>
      <c r="AO3270" s="99"/>
      <c r="AP3270" s="99"/>
      <c r="AQ3270" s="99"/>
      <c r="AR3270" s="99"/>
      <c r="AS3270" s="99"/>
      <c r="AT3270" s="99"/>
      <c r="AU3270" s="99"/>
      <c r="AV3270" s="99"/>
      <c r="AW3270" s="99"/>
      <c r="AX3270" s="99"/>
      <c r="AY3270" s="99"/>
      <c r="AZ3270" s="99"/>
      <c r="BA3270" s="99"/>
      <c r="BB3270" s="99"/>
      <c r="BC3270" s="99"/>
      <c r="BD3270" s="99"/>
      <c r="BE3270" s="99"/>
      <c r="BF3270" s="99"/>
    </row>
    <row r="3271" spans="28:58" x14ac:dyDescent="0.25">
      <c r="AB3271" s="99"/>
      <c r="AC3271" s="99"/>
      <c r="AD3271" s="99"/>
      <c r="AE3271" s="99"/>
      <c r="AF3271" s="99"/>
      <c r="AG3271" s="99"/>
      <c r="AH3271" s="99"/>
      <c r="AI3271" s="99"/>
      <c r="AJ3271" s="99"/>
      <c r="AK3271" s="99"/>
      <c r="AL3271" s="99"/>
      <c r="AM3271" s="99"/>
      <c r="AN3271" s="99"/>
      <c r="AO3271" s="99"/>
      <c r="AP3271" s="99"/>
      <c r="AQ3271" s="99"/>
      <c r="AR3271" s="99"/>
      <c r="AS3271" s="99"/>
      <c r="AT3271" s="99"/>
      <c r="AU3271" s="99"/>
      <c r="AV3271" s="99"/>
      <c r="AW3271" s="99"/>
      <c r="AX3271" s="99"/>
      <c r="AY3271" s="99"/>
      <c r="AZ3271" s="99"/>
      <c r="BA3271" s="99"/>
      <c r="BB3271" s="99"/>
      <c r="BC3271" s="99"/>
      <c r="BD3271" s="99"/>
      <c r="BE3271" s="99"/>
      <c r="BF3271" s="99"/>
    </row>
    <row r="3272" spans="28:58" x14ac:dyDescent="0.25">
      <c r="AB3272" s="99"/>
      <c r="AC3272" s="99"/>
      <c r="AD3272" s="99"/>
      <c r="AE3272" s="99"/>
      <c r="AF3272" s="99"/>
      <c r="AG3272" s="99"/>
      <c r="AH3272" s="99"/>
      <c r="AI3272" s="99"/>
      <c r="AJ3272" s="99"/>
      <c r="AK3272" s="99"/>
      <c r="AL3272" s="99"/>
      <c r="AM3272" s="99"/>
      <c r="AN3272" s="99"/>
      <c r="AO3272" s="99"/>
      <c r="AP3272" s="99"/>
      <c r="AQ3272" s="99"/>
      <c r="AR3272" s="99"/>
      <c r="AS3272" s="99"/>
      <c r="AT3272" s="99"/>
      <c r="AU3272" s="99"/>
      <c r="AV3272" s="99"/>
      <c r="AW3272" s="99"/>
      <c r="AX3272" s="99"/>
      <c r="AY3272" s="99"/>
      <c r="AZ3272" s="99"/>
      <c r="BA3272" s="99"/>
      <c r="BB3272" s="99"/>
      <c r="BC3272" s="99"/>
      <c r="BD3272" s="99"/>
      <c r="BE3272" s="99"/>
      <c r="BF3272" s="99"/>
    </row>
    <row r="3273" spans="28:58" x14ac:dyDescent="0.25">
      <c r="AB3273" s="99"/>
      <c r="AC3273" s="99"/>
      <c r="AD3273" s="99"/>
      <c r="AE3273" s="99"/>
      <c r="AF3273" s="99"/>
      <c r="AG3273" s="99"/>
      <c r="AH3273" s="99"/>
      <c r="AI3273" s="99"/>
      <c r="AJ3273" s="99"/>
      <c r="AK3273" s="99"/>
      <c r="AL3273" s="99"/>
      <c r="AM3273" s="99"/>
      <c r="AN3273" s="99"/>
      <c r="AO3273" s="99"/>
      <c r="AP3273" s="99"/>
      <c r="AQ3273" s="99"/>
      <c r="AR3273" s="99"/>
      <c r="AS3273" s="99"/>
      <c r="AT3273" s="99"/>
      <c r="AU3273" s="99"/>
      <c r="AV3273" s="99"/>
      <c r="AW3273" s="99"/>
      <c r="AX3273" s="99"/>
      <c r="AY3273" s="99"/>
      <c r="AZ3273" s="99"/>
      <c r="BA3273" s="99"/>
      <c r="BB3273" s="99"/>
      <c r="BC3273" s="99"/>
      <c r="BD3273" s="99"/>
      <c r="BE3273" s="99"/>
      <c r="BF3273" s="99"/>
    </row>
    <row r="3274" spans="28:58" x14ac:dyDescent="0.25">
      <c r="AB3274" s="99"/>
      <c r="AC3274" s="99"/>
      <c r="AD3274" s="99"/>
      <c r="AE3274" s="99"/>
      <c r="AF3274" s="99"/>
      <c r="AG3274" s="99"/>
      <c r="AH3274" s="99"/>
      <c r="AI3274" s="99"/>
      <c r="AJ3274" s="99"/>
      <c r="AK3274" s="99"/>
      <c r="AL3274" s="99"/>
      <c r="AM3274" s="99"/>
      <c r="AN3274" s="99"/>
      <c r="AO3274" s="99"/>
      <c r="AP3274" s="99"/>
      <c r="AQ3274" s="99"/>
      <c r="AR3274" s="99"/>
      <c r="AS3274" s="99"/>
      <c r="AT3274" s="99"/>
      <c r="AU3274" s="99"/>
      <c r="AV3274" s="99"/>
      <c r="AW3274" s="99"/>
      <c r="AX3274" s="99"/>
      <c r="AY3274" s="99"/>
      <c r="AZ3274" s="99"/>
      <c r="BA3274" s="99"/>
      <c r="BB3274" s="99"/>
      <c r="BC3274" s="99"/>
      <c r="BD3274" s="99"/>
      <c r="BE3274" s="99"/>
      <c r="BF3274" s="99"/>
    </row>
    <row r="3275" spans="28:58" x14ac:dyDescent="0.25">
      <c r="AB3275" s="99"/>
      <c r="AC3275" s="99"/>
      <c r="AD3275" s="99"/>
      <c r="AE3275" s="99"/>
      <c r="AF3275" s="99"/>
      <c r="AG3275" s="99"/>
      <c r="AH3275" s="99"/>
      <c r="AI3275" s="99"/>
      <c r="AJ3275" s="99"/>
      <c r="AK3275" s="99"/>
      <c r="AL3275" s="99"/>
      <c r="AM3275" s="99"/>
      <c r="AN3275" s="99"/>
      <c r="AO3275" s="99"/>
      <c r="AP3275" s="99"/>
      <c r="AQ3275" s="99"/>
      <c r="AR3275" s="99"/>
      <c r="AS3275" s="99"/>
      <c r="AT3275" s="99"/>
      <c r="AU3275" s="99"/>
      <c r="AV3275" s="99"/>
      <c r="AW3275" s="99"/>
      <c r="AX3275" s="99"/>
      <c r="AY3275" s="99"/>
      <c r="AZ3275" s="99"/>
      <c r="BA3275" s="99"/>
      <c r="BB3275" s="99"/>
      <c r="BC3275" s="99"/>
      <c r="BD3275" s="99"/>
      <c r="BE3275" s="99"/>
      <c r="BF3275" s="99"/>
    </row>
    <row r="3276" spans="28:58" x14ac:dyDescent="0.25">
      <c r="AB3276" s="99"/>
      <c r="AC3276" s="99"/>
      <c r="AD3276" s="99"/>
      <c r="AE3276" s="99"/>
      <c r="AF3276" s="99"/>
      <c r="AG3276" s="99"/>
      <c r="AH3276" s="99"/>
      <c r="AI3276" s="99"/>
      <c r="AJ3276" s="99"/>
      <c r="AK3276" s="99"/>
      <c r="AL3276" s="99"/>
      <c r="AM3276" s="99"/>
      <c r="AN3276" s="99"/>
      <c r="AO3276" s="99"/>
      <c r="AP3276" s="99"/>
      <c r="AQ3276" s="99"/>
      <c r="AR3276" s="99"/>
      <c r="AS3276" s="99"/>
      <c r="AT3276" s="99"/>
      <c r="AU3276" s="99"/>
      <c r="AV3276" s="99"/>
      <c r="AW3276" s="99"/>
      <c r="AX3276" s="99"/>
      <c r="AY3276" s="99"/>
      <c r="AZ3276" s="99"/>
      <c r="BA3276" s="99"/>
      <c r="BB3276" s="99"/>
      <c r="BC3276" s="99"/>
      <c r="BD3276" s="99"/>
      <c r="BE3276" s="99"/>
      <c r="BF3276" s="99"/>
    </row>
    <row r="3277" spans="28:58" x14ac:dyDescent="0.25">
      <c r="AB3277" s="99"/>
      <c r="AC3277" s="99"/>
      <c r="AD3277" s="99"/>
      <c r="AE3277" s="99"/>
      <c r="AF3277" s="99"/>
      <c r="AG3277" s="99"/>
      <c r="AH3277" s="99"/>
      <c r="AI3277" s="99"/>
      <c r="AJ3277" s="99"/>
      <c r="AK3277" s="99"/>
      <c r="AL3277" s="99"/>
      <c r="AM3277" s="99"/>
      <c r="AN3277" s="99"/>
      <c r="AO3277" s="99"/>
      <c r="AP3277" s="99"/>
      <c r="AQ3277" s="99"/>
      <c r="AR3277" s="99"/>
      <c r="AS3277" s="99"/>
      <c r="AT3277" s="99"/>
      <c r="AU3277" s="99"/>
      <c r="AV3277" s="99"/>
      <c r="AW3277" s="99"/>
      <c r="AX3277" s="99"/>
      <c r="AY3277" s="99"/>
      <c r="AZ3277" s="99"/>
      <c r="BA3277" s="99"/>
      <c r="BB3277" s="99"/>
      <c r="BC3277" s="99"/>
      <c r="BD3277" s="99"/>
      <c r="BE3277" s="99"/>
      <c r="BF3277" s="99"/>
    </row>
    <row r="3278" spans="28:58" x14ac:dyDescent="0.25">
      <c r="AB3278" s="99"/>
      <c r="AC3278" s="99"/>
      <c r="AD3278" s="99"/>
      <c r="AE3278" s="99"/>
      <c r="AF3278" s="99"/>
      <c r="AG3278" s="99"/>
      <c r="AH3278" s="99"/>
      <c r="AI3278" s="99"/>
      <c r="AJ3278" s="99"/>
      <c r="AK3278" s="99"/>
      <c r="AL3278" s="99"/>
      <c r="AM3278" s="99"/>
      <c r="AN3278" s="99"/>
      <c r="AO3278" s="99"/>
      <c r="AP3278" s="99"/>
      <c r="AQ3278" s="99"/>
      <c r="AR3278" s="99"/>
      <c r="AS3278" s="99"/>
      <c r="AT3278" s="99"/>
      <c r="AU3278" s="99"/>
      <c r="AV3278" s="99"/>
      <c r="AW3278" s="99"/>
      <c r="AX3278" s="99"/>
      <c r="AY3278" s="99"/>
      <c r="AZ3278" s="99"/>
      <c r="BA3278" s="99"/>
      <c r="BB3278" s="99"/>
      <c r="BC3278" s="99"/>
      <c r="BD3278" s="99"/>
      <c r="BE3278" s="99"/>
      <c r="BF3278" s="99"/>
    </row>
    <row r="3279" spans="28:58" x14ac:dyDescent="0.25">
      <c r="AB3279" s="99"/>
      <c r="AC3279" s="99"/>
      <c r="AD3279" s="99"/>
      <c r="AE3279" s="99"/>
      <c r="AF3279" s="99"/>
      <c r="AG3279" s="99"/>
      <c r="AH3279" s="99"/>
      <c r="AI3279" s="99"/>
      <c r="AJ3279" s="99"/>
      <c r="AK3279" s="99"/>
      <c r="AL3279" s="99"/>
      <c r="AM3279" s="99"/>
      <c r="AN3279" s="99"/>
      <c r="AO3279" s="99"/>
      <c r="AP3279" s="99"/>
      <c r="AQ3279" s="99"/>
      <c r="AR3279" s="99"/>
      <c r="AS3279" s="99"/>
      <c r="AT3279" s="99"/>
      <c r="AU3279" s="99"/>
      <c r="AV3279" s="99"/>
      <c r="AW3279" s="99"/>
      <c r="AX3279" s="99"/>
      <c r="AY3279" s="99"/>
      <c r="AZ3279" s="99"/>
      <c r="BA3279" s="99"/>
      <c r="BB3279" s="99"/>
      <c r="BC3279" s="99"/>
      <c r="BD3279" s="99"/>
      <c r="BE3279" s="99"/>
      <c r="BF3279" s="99"/>
    </row>
    <row r="3280" spans="28:58" x14ac:dyDescent="0.25">
      <c r="AB3280" s="99"/>
      <c r="AC3280" s="99"/>
      <c r="AD3280" s="99"/>
      <c r="AE3280" s="99"/>
      <c r="AF3280" s="99"/>
      <c r="AG3280" s="99"/>
      <c r="AH3280" s="99"/>
      <c r="AI3280" s="99"/>
      <c r="AJ3280" s="99"/>
      <c r="AK3280" s="99"/>
      <c r="AL3280" s="99"/>
      <c r="AM3280" s="99"/>
      <c r="AN3280" s="99"/>
      <c r="AO3280" s="99"/>
      <c r="AP3280" s="99"/>
      <c r="AQ3280" s="99"/>
      <c r="AR3280" s="99"/>
      <c r="AS3280" s="99"/>
      <c r="AT3280" s="99"/>
      <c r="AU3280" s="99"/>
      <c r="AV3280" s="99"/>
      <c r="AW3280" s="99"/>
      <c r="AX3280" s="99"/>
      <c r="AY3280" s="99"/>
      <c r="AZ3280" s="99"/>
      <c r="BA3280" s="99"/>
      <c r="BB3280" s="99"/>
      <c r="BC3280" s="99"/>
      <c r="BD3280" s="99"/>
      <c r="BE3280" s="99"/>
      <c r="BF3280" s="99"/>
    </row>
    <row r="3281" spans="28:58" x14ac:dyDescent="0.25">
      <c r="AB3281" s="99"/>
      <c r="AC3281" s="99"/>
      <c r="AD3281" s="99"/>
      <c r="AE3281" s="99"/>
      <c r="AF3281" s="99"/>
      <c r="AG3281" s="99"/>
      <c r="AH3281" s="99"/>
      <c r="AI3281" s="99"/>
      <c r="AJ3281" s="99"/>
      <c r="AK3281" s="99"/>
      <c r="AL3281" s="99"/>
      <c r="AM3281" s="99"/>
      <c r="AN3281" s="99"/>
      <c r="AO3281" s="99"/>
      <c r="AP3281" s="99"/>
      <c r="AQ3281" s="99"/>
      <c r="AR3281" s="99"/>
      <c r="AS3281" s="99"/>
      <c r="AT3281" s="99"/>
      <c r="AU3281" s="99"/>
      <c r="AV3281" s="99"/>
      <c r="AW3281" s="99"/>
      <c r="AX3281" s="99"/>
      <c r="AY3281" s="99"/>
      <c r="AZ3281" s="99"/>
      <c r="BA3281" s="99"/>
      <c r="BB3281" s="99"/>
      <c r="BC3281" s="99"/>
      <c r="BD3281" s="99"/>
      <c r="BE3281" s="99"/>
      <c r="BF3281" s="99"/>
    </row>
    <row r="3282" spans="28:58" x14ac:dyDescent="0.25">
      <c r="AB3282" s="99"/>
      <c r="AC3282" s="99"/>
      <c r="AD3282" s="99"/>
      <c r="AE3282" s="99"/>
      <c r="AF3282" s="99"/>
      <c r="AG3282" s="99"/>
      <c r="AH3282" s="99"/>
      <c r="AI3282" s="99"/>
      <c r="AJ3282" s="99"/>
      <c r="AK3282" s="99"/>
      <c r="AL3282" s="99"/>
      <c r="AM3282" s="99"/>
      <c r="AN3282" s="99"/>
      <c r="AO3282" s="99"/>
      <c r="AP3282" s="99"/>
      <c r="AQ3282" s="99"/>
      <c r="AR3282" s="99"/>
      <c r="AS3282" s="99"/>
      <c r="AT3282" s="99"/>
      <c r="AU3282" s="99"/>
      <c r="AV3282" s="99"/>
      <c r="AW3282" s="99"/>
      <c r="AX3282" s="99"/>
      <c r="AY3282" s="99"/>
      <c r="AZ3282" s="99"/>
      <c r="BA3282" s="99"/>
      <c r="BB3282" s="99"/>
      <c r="BC3282" s="99"/>
      <c r="BD3282" s="99"/>
      <c r="BE3282" s="99"/>
      <c r="BF3282" s="99"/>
    </row>
    <row r="3283" spans="28:58" x14ac:dyDescent="0.25">
      <c r="AB3283" s="99"/>
      <c r="AC3283" s="99"/>
      <c r="AD3283" s="99"/>
      <c r="AE3283" s="99"/>
      <c r="AF3283" s="99"/>
      <c r="AG3283" s="99"/>
      <c r="AH3283" s="99"/>
      <c r="AI3283" s="99"/>
      <c r="AJ3283" s="99"/>
      <c r="AK3283" s="99"/>
      <c r="AL3283" s="99"/>
      <c r="AM3283" s="99"/>
      <c r="AN3283" s="99"/>
      <c r="AO3283" s="99"/>
      <c r="AP3283" s="99"/>
      <c r="AQ3283" s="99"/>
      <c r="AR3283" s="99"/>
      <c r="AS3283" s="99"/>
      <c r="AT3283" s="99"/>
      <c r="AU3283" s="99"/>
      <c r="AV3283" s="99"/>
      <c r="AW3283" s="99"/>
      <c r="AX3283" s="99"/>
      <c r="AY3283" s="99"/>
      <c r="AZ3283" s="99"/>
      <c r="BA3283" s="99"/>
      <c r="BB3283" s="99"/>
      <c r="BC3283" s="99"/>
      <c r="BD3283" s="99"/>
      <c r="BE3283" s="99"/>
      <c r="BF3283" s="99"/>
    </row>
    <row r="3284" spans="28:58" x14ac:dyDescent="0.25">
      <c r="AB3284" s="99"/>
      <c r="AC3284" s="99"/>
      <c r="AD3284" s="99"/>
      <c r="AE3284" s="99"/>
      <c r="AF3284" s="99"/>
      <c r="AG3284" s="99"/>
      <c r="AH3284" s="99"/>
      <c r="AI3284" s="99"/>
      <c r="AJ3284" s="99"/>
      <c r="AK3284" s="99"/>
      <c r="AL3284" s="99"/>
      <c r="AM3284" s="99"/>
      <c r="AN3284" s="99"/>
      <c r="AO3284" s="99"/>
      <c r="AP3284" s="99"/>
      <c r="AQ3284" s="99"/>
      <c r="AR3284" s="99"/>
      <c r="AS3284" s="99"/>
      <c r="AT3284" s="99"/>
      <c r="AU3284" s="99"/>
      <c r="AV3284" s="99"/>
      <c r="AW3284" s="99"/>
      <c r="AX3284" s="99"/>
      <c r="AY3284" s="99"/>
      <c r="AZ3284" s="99"/>
      <c r="BA3284" s="99"/>
      <c r="BB3284" s="99"/>
      <c r="BC3284" s="99"/>
      <c r="BD3284" s="99"/>
      <c r="BE3284" s="99"/>
      <c r="BF3284" s="99"/>
    </row>
    <row r="3285" spans="28:58" x14ac:dyDescent="0.25">
      <c r="AB3285" s="99"/>
      <c r="AC3285" s="99"/>
      <c r="AD3285" s="99"/>
      <c r="AE3285" s="99"/>
      <c r="AF3285" s="99"/>
      <c r="AG3285" s="99"/>
      <c r="AH3285" s="99"/>
      <c r="AI3285" s="99"/>
      <c r="AJ3285" s="99"/>
      <c r="AK3285" s="99"/>
      <c r="AL3285" s="99"/>
      <c r="AM3285" s="99"/>
      <c r="AN3285" s="99"/>
      <c r="AO3285" s="99"/>
      <c r="AP3285" s="99"/>
      <c r="AQ3285" s="99"/>
      <c r="AR3285" s="99"/>
      <c r="AS3285" s="99"/>
      <c r="AT3285" s="99"/>
      <c r="AU3285" s="99"/>
      <c r="AV3285" s="99"/>
      <c r="AW3285" s="99"/>
      <c r="AX3285" s="99"/>
      <c r="AY3285" s="99"/>
      <c r="AZ3285" s="99"/>
      <c r="BA3285" s="99"/>
      <c r="BB3285" s="99"/>
      <c r="BC3285" s="99"/>
      <c r="BD3285" s="99"/>
      <c r="BE3285" s="99"/>
      <c r="BF3285" s="99"/>
    </row>
    <row r="3286" spans="28:58" x14ac:dyDescent="0.25">
      <c r="AB3286" s="99"/>
      <c r="AC3286" s="99"/>
      <c r="AD3286" s="99"/>
      <c r="AE3286" s="99"/>
      <c r="AF3286" s="99"/>
      <c r="AG3286" s="99"/>
      <c r="AH3286" s="99"/>
      <c r="AI3286" s="99"/>
      <c r="AJ3286" s="99"/>
      <c r="AK3286" s="99"/>
      <c r="AL3286" s="99"/>
      <c r="AM3286" s="99"/>
      <c r="AN3286" s="99"/>
      <c r="AO3286" s="99"/>
      <c r="AP3286" s="99"/>
      <c r="AQ3286" s="99"/>
      <c r="AR3286" s="99"/>
      <c r="AS3286" s="99"/>
      <c r="AT3286" s="99"/>
      <c r="AU3286" s="99"/>
      <c r="AV3286" s="99"/>
      <c r="AW3286" s="99"/>
      <c r="AX3286" s="99"/>
      <c r="AY3286" s="99"/>
      <c r="AZ3286" s="99"/>
      <c r="BA3286" s="99"/>
      <c r="BB3286" s="99"/>
      <c r="BC3286" s="99"/>
      <c r="BD3286" s="99"/>
      <c r="BE3286" s="99"/>
      <c r="BF3286" s="99"/>
    </row>
    <row r="3287" spans="28:58" x14ac:dyDescent="0.25">
      <c r="AB3287" s="99"/>
      <c r="AC3287" s="99"/>
      <c r="AD3287" s="99"/>
      <c r="AE3287" s="99"/>
      <c r="AF3287" s="99"/>
      <c r="AG3287" s="99"/>
      <c r="AH3287" s="99"/>
      <c r="AI3287" s="99"/>
      <c r="AJ3287" s="99"/>
      <c r="AK3287" s="99"/>
      <c r="AL3287" s="99"/>
      <c r="AM3287" s="99"/>
      <c r="AN3287" s="99"/>
      <c r="AO3287" s="99"/>
      <c r="AP3287" s="99"/>
      <c r="AQ3287" s="99"/>
      <c r="AR3287" s="99"/>
      <c r="AS3287" s="99"/>
      <c r="AT3287" s="99"/>
      <c r="AU3287" s="99"/>
      <c r="AV3287" s="99"/>
      <c r="AW3287" s="99"/>
      <c r="AX3287" s="99"/>
      <c r="AY3287" s="99"/>
      <c r="AZ3287" s="99"/>
      <c r="BA3287" s="99"/>
      <c r="BB3287" s="99"/>
      <c r="BC3287" s="99"/>
      <c r="BD3287" s="99"/>
      <c r="BE3287" s="99"/>
      <c r="BF3287" s="99"/>
    </row>
    <row r="3288" spans="28:58" x14ac:dyDescent="0.25">
      <c r="AB3288" s="99"/>
      <c r="AC3288" s="99"/>
      <c r="AD3288" s="99"/>
      <c r="AE3288" s="99"/>
      <c r="AF3288" s="99"/>
      <c r="AG3288" s="99"/>
      <c r="AH3288" s="99"/>
      <c r="AI3288" s="99"/>
      <c r="AJ3288" s="99"/>
      <c r="AK3288" s="99"/>
      <c r="AL3288" s="99"/>
      <c r="AM3288" s="99"/>
      <c r="AN3288" s="99"/>
      <c r="AO3288" s="99"/>
      <c r="AP3288" s="99"/>
      <c r="AQ3288" s="99"/>
      <c r="AR3288" s="99"/>
      <c r="AS3288" s="99"/>
      <c r="AT3288" s="99"/>
      <c r="AU3288" s="99"/>
      <c r="AV3288" s="99"/>
      <c r="AW3288" s="99"/>
      <c r="AX3288" s="99"/>
      <c r="AY3288" s="99"/>
      <c r="AZ3288" s="99"/>
      <c r="BA3288" s="99"/>
      <c r="BB3288" s="99"/>
      <c r="BC3288" s="99"/>
      <c r="BD3288" s="99"/>
      <c r="BE3288" s="99"/>
      <c r="BF3288" s="99"/>
    </row>
    <row r="3289" spans="28:58" x14ac:dyDescent="0.25">
      <c r="AB3289" s="99"/>
      <c r="AC3289" s="99"/>
      <c r="AD3289" s="99"/>
      <c r="AE3289" s="99"/>
      <c r="AF3289" s="99"/>
      <c r="AG3289" s="99"/>
      <c r="AH3289" s="99"/>
      <c r="AI3289" s="99"/>
      <c r="AJ3289" s="99"/>
      <c r="AK3289" s="99"/>
      <c r="AL3289" s="99"/>
      <c r="AM3289" s="99"/>
      <c r="AN3289" s="99"/>
      <c r="AO3289" s="99"/>
      <c r="AP3289" s="99"/>
      <c r="AQ3289" s="99"/>
      <c r="AR3289" s="99"/>
      <c r="AS3289" s="99"/>
      <c r="AT3289" s="99"/>
      <c r="AU3289" s="99"/>
      <c r="AV3289" s="99"/>
      <c r="AW3289" s="99"/>
      <c r="AX3289" s="99"/>
      <c r="AY3289" s="99"/>
      <c r="AZ3289" s="99"/>
      <c r="BA3289" s="99"/>
      <c r="BB3289" s="99"/>
      <c r="BC3289" s="99"/>
      <c r="BD3289" s="99"/>
      <c r="BE3289" s="99"/>
      <c r="BF3289" s="99"/>
    </row>
    <row r="3290" spans="28:58" x14ac:dyDescent="0.25">
      <c r="AB3290" s="99"/>
      <c r="AC3290" s="99"/>
      <c r="AD3290" s="99"/>
      <c r="AE3290" s="99"/>
      <c r="AF3290" s="99"/>
      <c r="AG3290" s="99"/>
      <c r="AH3290" s="99"/>
      <c r="AI3290" s="99"/>
      <c r="AJ3290" s="99"/>
      <c r="AK3290" s="99"/>
      <c r="AL3290" s="99"/>
      <c r="AM3290" s="99"/>
      <c r="AN3290" s="99"/>
      <c r="AO3290" s="99"/>
      <c r="AP3290" s="99"/>
      <c r="AQ3290" s="99"/>
      <c r="AR3290" s="99"/>
      <c r="AS3290" s="99"/>
      <c r="AT3290" s="99"/>
      <c r="AU3290" s="99"/>
      <c r="AV3290" s="99"/>
      <c r="AW3290" s="99"/>
      <c r="AX3290" s="99"/>
      <c r="AY3290" s="99"/>
      <c r="AZ3290" s="99"/>
      <c r="BA3290" s="99"/>
      <c r="BB3290" s="99"/>
      <c r="BC3290" s="99"/>
      <c r="BD3290" s="99"/>
      <c r="BE3290" s="99"/>
      <c r="BF3290" s="99"/>
    </row>
    <row r="3291" spans="28:58" x14ac:dyDescent="0.25">
      <c r="AB3291" s="99"/>
      <c r="AC3291" s="99"/>
      <c r="AD3291" s="99"/>
      <c r="AE3291" s="99"/>
      <c r="AF3291" s="99"/>
      <c r="AG3291" s="99"/>
      <c r="AH3291" s="99"/>
      <c r="AI3291" s="99"/>
      <c r="AJ3291" s="99"/>
      <c r="AK3291" s="99"/>
      <c r="AL3291" s="99"/>
      <c r="AM3291" s="99"/>
      <c r="AN3291" s="99"/>
      <c r="AO3291" s="99"/>
      <c r="AP3291" s="99"/>
      <c r="AQ3291" s="99"/>
      <c r="AR3291" s="99"/>
      <c r="AS3291" s="99"/>
      <c r="AT3291" s="99"/>
      <c r="AU3291" s="99"/>
      <c r="AV3291" s="99"/>
      <c r="AW3291" s="99"/>
      <c r="AX3291" s="99"/>
      <c r="AY3291" s="99"/>
      <c r="AZ3291" s="99"/>
      <c r="BA3291" s="99"/>
      <c r="BB3291" s="99"/>
      <c r="BC3291" s="99"/>
      <c r="BD3291" s="99"/>
      <c r="BE3291" s="99"/>
      <c r="BF3291" s="99"/>
    </row>
    <row r="3292" spans="28:58" x14ac:dyDescent="0.25">
      <c r="AB3292" s="99"/>
      <c r="AC3292" s="99"/>
      <c r="AD3292" s="99"/>
      <c r="AE3292" s="99"/>
      <c r="AF3292" s="99"/>
      <c r="AG3292" s="99"/>
      <c r="AH3292" s="99"/>
      <c r="AI3292" s="99"/>
      <c r="AJ3292" s="99"/>
      <c r="AK3292" s="99"/>
      <c r="AL3292" s="99"/>
      <c r="AM3292" s="99"/>
      <c r="AN3292" s="99"/>
      <c r="AO3292" s="99"/>
      <c r="AP3292" s="99"/>
      <c r="AQ3292" s="99"/>
      <c r="AR3292" s="99"/>
      <c r="AS3292" s="99"/>
      <c r="AT3292" s="99"/>
      <c r="AU3292" s="99"/>
      <c r="AV3292" s="99"/>
      <c r="AW3292" s="99"/>
      <c r="AX3292" s="99"/>
      <c r="AY3292" s="99"/>
      <c r="AZ3292" s="99"/>
      <c r="BA3292" s="99"/>
      <c r="BB3292" s="99"/>
      <c r="BC3292" s="99"/>
      <c r="BD3292" s="99"/>
      <c r="BE3292" s="99"/>
      <c r="BF3292" s="99"/>
    </row>
    <row r="3293" spans="28:58" x14ac:dyDescent="0.25">
      <c r="AB3293" s="99"/>
      <c r="AC3293" s="99"/>
      <c r="AD3293" s="99"/>
      <c r="AE3293" s="99"/>
      <c r="AF3293" s="99"/>
      <c r="AG3293" s="99"/>
      <c r="AH3293" s="99"/>
      <c r="AI3293" s="99"/>
      <c r="AJ3293" s="99"/>
      <c r="AK3293" s="99"/>
      <c r="AL3293" s="99"/>
      <c r="AM3293" s="99"/>
      <c r="AN3293" s="99"/>
      <c r="AO3293" s="99"/>
      <c r="AP3293" s="99"/>
      <c r="AQ3293" s="99"/>
      <c r="AR3293" s="99"/>
      <c r="AS3293" s="99"/>
      <c r="AT3293" s="99"/>
      <c r="AU3293" s="99"/>
      <c r="AV3293" s="99"/>
      <c r="AW3293" s="99"/>
      <c r="AX3293" s="99"/>
      <c r="AY3293" s="99"/>
      <c r="AZ3293" s="99"/>
      <c r="BA3293" s="99"/>
      <c r="BB3293" s="99"/>
      <c r="BC3293" s="99"/>
      <c r="BD3293" s="99"/>
      <c r="BE3293" s="99"/>
      <c r="BF3293" s="99"/>
    </row>
    <row r="3294" spans="28:58" x14ac:dyDescent="0.25">
      <c r="AB3294" s="99"/>
      <c r="AC3294" s="99"/>
      <c r="AD3294" s="99"/>
      <c r="AE3294" s="99"/>
      <c r="AF3294" s="99"/>
      <c r="AG3294" s="99"/>
      <c r="AH3294" s="99"/>
      <c r="AI3294" s="99"/>
      <c r="AJ3294" s="99"/>
      <c r="AK3294" s="99"/>
      <c r="AL3294" s="99"/>
      <c r="AM3294" s="99"/>
      <c r="AN3294" s="99"/>
      <c r="AO3294" s="99"/>
      <c r="AP3294" s="99"/>
      <c r="AQ3294" s="99"/>
      <c r="AR3294" s="99"/>
      <c r="AS3294" s="99"/>
      <c r="AT3294" s="99"/>
      <c r="AU3294" s="99"/>
      <c r="AV3294" s="99"/>
      <c r="AW3294" s="99"/>
      <c r="AX3294" s="99"/>
      <c r="AY3294" s="99"/>
      <c r="AZ3294" s="99"/>
      <c r="BA3294" s="99"/>
      <c r="BB3294" s="99"/>
      <c r="BC3294" s="99"/>
      <c r="BD3294" s="99"/>
      <c r="BE3294" s="99"/>
      <c r="BF3294" s="99"/>
    </row>
    <row r="3295" spans="28:58" x14ac:dyDescent="0.25">
      <c r="AB3295" s="99"/>
      <c r="AC3295" s="99"/>
      <c r="AD3295" s="99"/>
      <c r="AE3295" s="99"/>
      <c r="AF3295" s="99"/>
      <c r="AG3295" s="99"/>
      <c r="AH3295" s="99"/>
      <c r="AI3295" s="99"/>
      <c r="AJ3295" s="99"/>
      <c r="AK3295" s="99"/>
      <c r="AL3295" s="99"/>
      <c r="AM3295" s="99"/>
      <c r="AN3295" s="99"/>
      <c r="AO3295" s="99"/>
      <c r="AP3295" s="99"/>
      <c r="AQ3295" s="99"/>
      <c r="AR3295" s="99"/>
      <c r="AS3295" s="99"/>
      <c r="AT3295" s="99"/>
      <c r="AU3295" s="99"/>
      <c r="AV3295" s="99"/>
      <c r="AW3295" s="99"/>
      <c r="AX3295" s="99"/>
      <c r="AY3295" s="99"/>
      <c r="AZ3295" s="99"/>
      <c r="BA3295" s="99"/>
      <c r="BB3295" s="99"/>
      <c r="BC3295" s="99"/>
      <c r="BD3295" s="99"/>
      <c r="BE3295" s="99"/>
      <c r="BF3295" s="99"/>
    </row>
    <row r="3296" spans="28:58" x14ac:dyDescent="0.25">
      <c r="AB3296" s="99"/>
      <c r="AC3296" s="99"/>
      <c r="AD3296" s="99"/>
      <c r="AE3296" s="99"/>
      <c r="AF3296" s="99"/>
      <c r="AG3296" s="99"/>
      <c r="AH3296" s="99"/>
      <c r="AI3296" s="99"/>
      <c r="AJ3296" s="99"/>
      <c r="AK3296" s="99"/>
      <c r="AL3296" s="99"/>
      <c r="AM3296" s="99"/>
      <c r="AN3296" s="99"/>
      <c r="AO3296" s="99"/>
      <c r="AP3296" s="99"/>
      <c r="AQ3296" s="99"/>
      <c r="AR3296" s="99"/>
      <c r="AS3296" s="99"/>
      <c r="AT3296" s="99"/>
      <c r="AU3296" s="99"/>
      <c r="AV3296" s="99"/>
      <c r="AW3296" s="99"/>
      <c r="AX3296" s="99"/>
      <c r="AY3296" s="99"/>
      <c r="AZ3296" s="99"/>
      <c r="BA3296" s="99"/>
      <c r="BB3296" s="99"/>
      <c r="BC3296" s="99"/>
      <c r="BD3296" s="99"/>
      <c r="BE3296" s="99"/>
      <c r="BF3296" s="99"/>
    </row>
    <row r="3297" spans="28:58" x14ac:dyDescent="0.25">
      <c r="AB3297" s="99"/>
      <c r="AC3297" s="99"/>
      <c r="AD3297" s="99"/>
      <c r="AE3297" s="99"/>
      <c r="AF3297" s="99"/>
      <c r="AG3297" s="99"/>
      <c r="AH3297" s="99"/>
      <c r="AI3297" s="99"/>
      <c r="AJ3297" s="99"/>
      <c r="AK3297" s="99"/>
      <c r="AL3297" s="99"/>
      <c r="AM3297" s="99"/>
      <c r="AN3297" s="99"/>
      <c r="AO3297" s="99"/>
      <c r="AP3297" s="99"/>
      <c r="AQ3297" s="99"/>
      <c r="AR3297" s="99"/>
      <c r="AS3297" s="99"/>
      <c r="AT3297" s="99"/>
      <c r="AU3297" s="99"/>
      <c r="AV3297" s="99"/>
      <c r="AW3297" s="99"/>
      <c r="AX3297" s="99"/>
      <c r="AY3297" s="99"/>
      <c r="AZ3297" s="99"/>
      <c r="BA3297" s="99"/>
      <c r="BB3297" s="99"/>
      <c r="BC3297" s="99"/>
      <c r="BD3297" s="99"/>
      <c r="BE3297" s="99"/>
      <c r="BF3297" s="99"/>
    </row>
    <row r="3298" spans="28:58" x14ac:dyDescent="0.25">
      <c r="AB3298" s="99"/>
      <c r="AC3298" s="99"/>
      <c r="AD3298" s="99"/>
      <c r="AE3298" s="99"/>
      <c r="AF3298" s="99"/>
      <c r="AG3298" s="99"/>
      <c r="AH3298" s="99"/>
      <c r="AI3298" s="99"/>
      <c r="AJ3298" s="99"/>
      <c r="AK3298" s="99"/>
      <c r="AL3298" s="99"/>
      <c r="AM3298" s="99"/>
      <c r="AN3298" s="99"/>
      <c r="AO3298" s="99"/>
      <c r="AP3298" s="99"/>
      <c r="AQ3298" s="99"/>
      <c r="AR3298" s="99"/>
      <c r="AS3298" s="99"/>
      <c r="AT3298" s="99"/>
      <c r="AU3298" s="99"/>
      <c r="AV3298" s="99"/>
      <c r="AW3298" s="99"/>
      <c r="AX3298" s="99"/>
      <c r="AY3298" s="99"/>
      <c r="AZ3298" s="99"/>
      <c r="BA3298" s="99"/>
      <c r="BB3298" s="99"/>
      <c r="BC3298" s="99"/>
      <c r="BD3298" s="99"/>
      <c r="BE3298" s="99"/>
      <c r="BF3298" s="99"/>
    </row>
    <row r="3299" spans="28:58" x14ac:dyDescent="0.25">
      <c r="AB3299" s="99"/>
      <c r="AC3299" s="99"/>
      <c r="AD3299" s="99"/>
      <c r="AE3299" s="99"/>
      <c r="AF3299" s="99"/>
      <c r="AG3299" s="99"/>
      <c r="AH3299" s="99"/>
      <c r="AI3299" s="99"/>
      <c r="AJ3299" s="99"/>
      <c r="AK3299" s="99"/>
      <c r="AL3299" s="99"/>
      <c r="AM3299" s="99"/>
      <c r="AN3299" s="99"/>
      <c r="AO3299" s="99"/>
      <c r="AP3299" s="99"/>
      <c r="AQ3299" s="99"/>
      <c r="AR3299" s="99"/>
      <c r="AS3299" s="99"/>
      <c r="AT3299" s="99"/>
      <c r="AU3299" s="99"/>
      <c r="AV3299" s="99"/>
      <c r="AW3299" s="99"/>
      <c r="AX3299" s="99"/>
      <c r="AY3299" s="99"/>
      <c r="AZ3299" s="99"/>
      <c r="BA3299" s="99"/>
      <c r="BB3299" s="99"/>
      <c r="BC3299" s="99"/>
      <c r="BD3299" s="99"/>
      <c r="BE3299" s="99"/>
      <c r="BF3299" s="99"/>
    </row>
    <row r="3300" spans="28:58" x14ac:dyDescent="0.25">
      <c r="AB3300" s="99"/>
      <c r="AC3300" s="99"/>
      <c r="AD3300" s="99"/>
      <c r="AE3300" s="99"/>
      <c r="AF3300" s="99"/>
      <c r="AG3300" s="99"/>
      <c r="AH3300" s="99"/>
      <c r="AI3300" s="99"/>
      <c r="AJ3300" s="99"/>
      <c r="AK3300" s="99"/>
      <c r="AL3300" s="99"/>
      <c r="AM3300" s="99"/>
      <c r="AN3300" s="99"/>
      <c r="AO3300" s="99"/>
      <c r="AP3300" s="99"/>
      <c r="AQ3300" s="99"/>
      <c r="AR3300" s="99"/>
      <c r="AS3300" s="99"/>
      <c r="AT3300" s="99"/>
      <c r="AU3300" s="99"/>
      <c r="AV3300" s="99"/>
      <c r="AW3300" s="99"/>
      <c r="AX3300" s="99"/>
      <c r="AY3300" s="99"/>
      <c r="AZ3300" s="99"/>
      <c r="BA3300" s="99"/>
      <c r="BB3300" s="99"/>
      <c r="BC3300" s="99"/>
      <c r="BD3300" s="99"/>
      <c r="BE3300" s="99"/>
      <c r="BF3300" s="99"/>
    </row>
    <row r="3301" spans="28:58" x14ac:dyDescent="0.25">
      <c r="AB3301" s="99"/>
      <c r="AC3301" s="99"/>
      <c r="AD3301" s="99"/>
      <c r="AE3301" s="99"/>
      <c r="AF3301" s="99"/>
      <c r="AG3301" s="99"/>
      <c r="AH3301" s="99"/>
      <c r="AI3301" s="99"/>
      <c r="AJ3301" s="99"/>
      <c r="AK3301" s="99"/>
      <c r="AL3301" s="99"/>
      <c r="AM3301" s="99"/>
      <c r="AN3301" s="99"/>
      <c r="AO3301" s="99"/>
      <c r="AP3301" s="99"/>
      <c r="AQ3301" s="99"/>
      <c r="AR3301" s="99"/>
      <c r="AS3301" s="99"/>
      <c r="AT3301" s="99"/>
      <c r="AU3301" s="99"/>
      <c r="AV3301" s="99"/>
      <c r="AW3301" s="99"/>
      <c r="AX3301" s="99"/>
      <c r="AY3301" s="99"/>
      <c r="AZ3301" s="99"/>
      <c r="BA3301" s="99"/>
      <c r="BB3301" s="99"/>
      <c r="BC3301" s="99"/>
      <c r="BD3301" s="99"/>
      <c r="BE3301" s="99"/>
      <c r="BF3301" s="99"/>
    </row>
    <row r="3302" spans="28:58" x14ac:dyDescent="0.25">
      <c r="AB3302" s="99"/>
      <c r="AC3302" s="99"/>
      <c r="AD3302" s="99"/>
      <c r="AE3302" s="99"/>
      <c r="AF3302" s="99"/>
      <c r="AG3302" s="99"/>
      <c r="AH3302" s="99"/>
      <c r="AI3302" s="99"/>
      <c r="AJ3302" s="99"/>
      <c r="AK3302" s="99"/>
      <c r="AL3302" s="99"/>
      <c r="AM3302" s="99"/>
      <c r="AN3302" s="99"/>
      <c r="AO3302" s="99"/>
      <c r="AP3302" s="99"/>
      <c r="AQ3302" s="99"/>
      <c r="AR3302" s="99"/>
      <c r="AS3302" s="99"/>
      <c r="AT3302" s="99"/>
      <c r="AU3302" s="99"/>
      <c r="AV3302" s="99"/>
      <c r="AW3302" s="99"/>
      <c r="AX3302" s="99"/>
      <c r="AY3302" s="99"/>
      <c r="AZ3302" s="99"/>
      <c r="BA3302" s="99"/>
      <c r="BB3302" s="99"/>
      <c r="BC3302" s="99"/>
      <c r="BD3302" s="99"/>
      <c r="BE3302" s="99"/>
      <c r="BF3302" s="99"/>
    </row>
    <row r="3303" spans="28:58" x14ac:dyDescent="0.25">
      <c r="AB3303" s="99"/>
      <c r="AC3303" s="99"/>
      <c r="AD3303" s="99"/>
      <c r="AE3303" s="99"/>
      <c r="AF3303" s="99"/>
      <c r="AG3303" s="99"/>
      <c r="AH3303" s="99"/>
      <c r="AI3303" s="99"/>
      <c r="AJ3303" s="99"/>
      <c r="AK3303" s="99"/>
      <c r="AL3303" s="99"/>
      <c r="AM3303" s="99"/>
      <c r="AN3303" s="99"/>
      <c r="AO3303" s="99"/>
      <c r="AP3303" s="99"/>
      <c r="AQ3303" s="99"/>
      <c r="AR3303" s="99"/>
      <c r="AS3303" s="99"/>
      <c r="AT3303" s="99"/>
      <c r="AU3303" s="99"/>
      <c r="AV3303" s="99"/>
      <c r="AW3303" s="99"/>
      <c r="AX3303" s="99"/>
      <c r="AY3303" s="99"/>
      <c r="AZ3303" s="99"/>
      <c r="BA3303" s="99"/>
      <c r="BB3303" s="99"/>
      <c r="BC3303" s="99"/>
      <c r="BD3303" s="99"/>
      <c r="BE3303" s="99"/>
      <c r="BF3303" s="99"/>
    </row>
    <row r="3304" spans="28:58" x14ac:dyDescent="0.25">
      <c r="AB3304" s="99"/>
      <c r="AC3304" s="99"/>
      <c r="AD3304" s="99"/>
      <c r="AE3304" s="99"/>
      <c r="AF3304" s="99"/>
      <c r="AG3304" s="99"/>
      <c r="AH3304" s="99"/>
      <c r="AI3304" s="99"/>
      <c r="AJ3304" s="99"/>
      <c r="AK3304" s="99"/>
      <c r="AL3304" s="99"/>
      <c r="AM3304" s="99"/>
      <c r="AN3304" s="99"/>
      <c r="AO3304" s="99"/>
      <c r="AP3304" s="99"/>
      <c r="AQ3304" s="99"/>
      <c r="AR3304" s="99"/>
      <c r="AS3304" s="99"/>
      <c r="AT3304" s="99"/>
      <c r="AU3304" s="99"/>
      <c r="AV3304" s="99"/>
      <c r="AW3304" s="99"/>
      <c r="AX3304" s="99"/>
      <c r="AY3304" s="99"/>
      <c r="AZ3304" s="99"/>
      <c r="BA3304" s="99"/>
      <c r="BB3304" s="99"/>
      <c r="BC3304" s="99"/>
      <c r="BD3304" s="99"/>
      <c r="BE3304" s="99"/>
      <c r="BF3304" s="99"/>
    </row>
    <row r="3305" spans="28:58" x14ac:dyDescent="0.25">
      <c r="AB3305" s="99"/>
      <c r="AC3305" s="99"/>
      <c r="AD3305" s="99"/>
      <c r="AE3305" s="99"/>
      <c r="AF3305" s="99"/>
      <c r="AG3305" s="99"/>
      <c r="AH3305" s="99"/>
      <c r="AI3305" s="99"/>
      <c r="AJ3305" s="99"/>
      <c r="AK3305" s="99"/>
      <c r="AL3305" s="99"/>
      <c r="AM3305" s="99"/>
      <c r="AN3305" s="99"/>
      <c r="AO3305" s="99"/>
      <c r="AP3305" s="99"/>
      <c r="AQ3305" s="99"/>
      <c r="AR3305" s="99"/>
      <c r="AS3305" s="99"/>
      <c r="AT3305" s="99"/>
      <c r="AU3305" s="99"/>
      <c r="AV3305" s="99"/>
      <c r="AW3305" s="99"/>
      <c r="AX3305" s="99"/>
      <c r="AY3305" s="99"/>
      <c r="AZ3305" s="99"/>
      <c r="BA3305" s="99"/>
      <c r="BB3305" s="99"/>
      <c r="BC3305" s="99"/>
      <c r="BD3305" s="99"/>
      <c r="BE3305" s="99"/>
      <c r="BF3305" s="99"/>
    </row>
    <row r="3306" spans="28:58" x14ac:dyDescent="0.25">
      <c r="AB3306" s="99"/>
      <c r="AC3306" s="99"/>
      <c r="AD3306" s="99"/>
      <c r="AE3306" s="99"/>
      <c r="AF3306" s="99"/>
      <c r="AG3306" s="99"/>
      <c r="AH3306" s="99"/>
      <c r="AI3306" s="99"/>
      <c r="AJ3306" s="99"/>
      <c r="AK3306" s="99"/>
      <c r="AL3306" s="99"/>
      <c r="AM3306" s="99"/>
      <c r="AN3306" s="99"/>
      <c r="AO3306" s="99"/>
      <c r="AP3306" s="99"/>
      <c r="AQ3306" s="99"/>
      <c r="AR3306" s="99"/>
      <c r="AS3306" s="99"/>
      <c r="AT3306" s="99"/>
      <c r="AU3306" s="99"/>
      <c r="AV3306" s="99"/>
      <c r="AW3306" s="99"/>
      <c r="AX3306" s="99"/>
      <c r="AY3306" s="99"/>
      <c r="AZ3306" s="99"/>
      <c r="BA3306" s="99"/>
      <c r="BB3306" s="99"/>
      <c r="BC3306" s="99"/>
      <c r="BD3306" s="99"/>
      <c r="BE3306" s="99"/>
      <c r="BF3306" s="99"/>
    </row>
    <row r="3307" spans="28:58" x14ac:dyDescent="0.25">
      <c r="AB3307" s="99"/>
      <c r="AC3307" s="99"/>
      <c r="AD3307" s="99"/>
      <c r="AE3307" s="99"/>
      <c r="AF3307" s="99"/>
      <c r="AG3307" s="99"/>
      <c r="AH3307" s="99"/>
      <c r="AI3307" s="99"/>
      <c r="AJ3307" s="99"/>
      <c r="AK3307" s="99"/>
      <c r="AL3307" s="99"/>
      <c r="AM3307" s="99"/>
      <c r="AN3307" s="99"/>
      <c r="AO3307" s="99"/>
      <c r="AP3307" s="99"/>
      <c r="AQ3307" s="99"/>
      <c r="AR3307" s="99"/>
      <c r="AS3307" s="99"/>
      <c r="AT3307" s="99"/>
      <c r="AU3307" s="99"/>
      <c r="AV3307" s="99"/>
      <c r="AW3307" s="99"/>
      <c r="AX3307" s="99"/>
      <c r="AY3307" s="99"/>
      <c r="AZ3307" s="99"/>
      <c r="BA3307" s="99"/>
      <c r="BB3307" s="99"/>
      <c r="BC3307" s="99"/>
      <c r="BD3307" s="99"/>
      <c r="BE3307" s="99"/>
      <c r="BF3307" s="99"/>
    </row>
    <row r="3308" spans="28:58" x14ac:dyDescent="0.25">
      <c r="AB3308" s="99"/>
      <c r="AC3308" s="99"/>
      <c r="AD3308" s="99"/>
      <c r="AE3308" s="99"/>
      <c r="AF3308" s="99"/>
      <c r="AG3308" s="99"/>
      <c r="AH3308" s="99"/>
      <c r="AI3308" s="99"/>
      <c r="AJ3308" s="99"/>
      <c r="AK3308" s="99"/>
      <c r="AL3308" s="99"/>
      <c r="AM3308" s="99"/>
      <c r="AN3308" s="99"/>
      <c r="AO3308" s="99"/>
      <c r="AP3308" s="99"/>
      <c r="AQ3308" s="99"/>
      <c r="AR3308" s="99"/>
      <c r="AS3308" s="99"/>
      <c r="AT3308" s="99"/>
      <c r="AU3308" s="99"/>
      <c r="AV3308" s="99"/>
      <c r="AW3308" s="99"/>
      <c r="AX3308" s="99"/>
      <c r="AY3308" s="99"/>
      <c r="AZ3308" s="99"/>
      <c r="BA3308" s="99"/>
      <c r="BB3308" s="99"/>
      <c r="BC3308" s="99"/>
      <c r="BD3308" s="99"/>
      <c r="BE3308" s="99"/>
      <c r="BF3308" s="99"/>
    </row>
    <row r="3309" spans="28:58" x14ac:dyDescent="0.25">
      <c r="AB3309" s="99"/>
      <c r="AC3309" s="99"/>
      <c r="AD3309" s="99"/>
      <c r="AE3309" s="99"/>
      <c r="AF3309" s="99"/>
      <c r="AG3309" s="99"/>
      <c r="AH3309" s="99"/>
      <c r="AI3309" s="99"/>
      <c r="AJ3309" s="99"/>
      <c r="AK3309" s="99"/>
      <c r="AL3309" s="99"/>
      <c r="AM3309" s="99"/>
      <c r="AN3309" s="99"/>
      <c r="AO3309" s="99"/>
      <c r="AP3309" s="99"/>
      <c r="AQ3309" s="99"/>
      <c r="AR3309" s="99"/>
      <c r="AS3309" s="99"/>
      <c r="AT3309" s="99"/>
      <c r="AU3309" s="99"/>
      <c r="AV3309" s="99"/>
      <c r="AW3309" s="99"/>
      <c r="AX3309" s="99"/>
      <c r="AY3309" s="99"/>
      <c r="AZ3309" s="99"/>
      <c r="BA3309" s="99"/>
      <c r="BB3309" s="99"/>
      <c r="BC3309" s="99"/>
      <c r="BD3309" s="99"/>
      <c r="BE3309" s="99"/>
      <c r="BF3309" s="99"/>
    </row>
    <row r="3310" spans="28:58" x14ac:dyDescent="0.25">
      <c r="AB3310" s="99"/>
      <c r="AC3310" s="99"/>
      <c r="AD3310" s="99"/>
      <c r="AE3310" s="99"/>
      <c r="AF3310" s="99"/>
      <c r="AG3310" s="99"/>
      <c r="AH3310" s="99"/>
      <c r="AI3310" s="99"/>
      <c r="AJ3310" s="99"/>
      <c r="AK3310" s="99"/>
      <c r="AL3310" s="99"/>
      <c r="AM3310" s="99"/>
      <c r="AN3310" s="99"/>
      <c r="AO3310" s="99"/>
      <c r="AP3310" s="99"/>
      <c r="AQ3310" s="99"/>
      <c r="AR3310" s="99"/>
      <c r="AS3310" s="99"/>
      <c r="AT3310" s="99"/>
      <c r="AU3310" s="99"/>
      <c r="AV3310" s="99"/>
      <c r="AW3310" s="99"/>
      <c r="AX3310" s="99"/>
      <c r="AY3310" s="99"/>
      <c r="AZ3310" s="99"/>
      <c r="BA3310" s="99"/>
      <c r="BB3310" s="99"/>
      <c r="BC3310" s="99"/>
      <c r="BD3310" s="99"/>
      <c r="BE3310" s="99"/>
      <c r="BF3310" s="99"/>
    </row>
    <row r="3311" spans="28:58" x14ac:dyDescent="0.25">
      <c r="AB3311" s="99"/>
      <c r="AC3311" s="99"/>
      <c r="AD3311" s="99"/>
      <c r="AE3311" s="99"/>
      <c r="AF3311" s="99"/>
      <c r="AG3311" s="99"/>
      <c r="AH3311" s="99"/>
      <c r="AI3311" s="99"/>
      <c r="AJ3311" s="99"/>
      <c r="AK3311" s="99"/>
      <c r="AL3311" s="99"/>
      <c r="AM3311" s="99"/>
      <c r="AN3311" s="99"/>
      <c r="AO3311" s="99"/>
      <c r="AP3311" s="99"/>
      <c r="AQ3311" s="99"/>
      <c r="AR3311" s="99"/>
      <c r="AS3311" s="99"/>
      <c r="AT3311" s="99"/>
      <c r="AU3311" s="99"/>
      <c r="AV3311" s="99"/>
      <c r="AW3311" s="99"/>
      <c r="AX3311" s="99"/>
      <c r="AY3311" s="99"/>
      <c r="AZ3311" s="99"/>
      <c r="BA3311" s="99"/>
      <c r="BB3311" s="99"/>
      <c r="BC3311" s="99"/>
      <c r="BD3311" s="99"/>
      <c r="BE3311" s="99"/>
      <c r="BF3311" s="99"/>
    </row>
    <row r="3312" spans="28:58" x14ac:dyDescent="0.25">
      <c r="AB3312" s="99"/>
      <c r="AC3312" s="99"/>
      <c r="AD3312" s="99"/>
      <c r="AE3312" s="99"/>
      <c r="AF3312" s="99"/>
      <c r="AG3312" s="99"/>
      <c r="AH3312" s="99"/>
      <c r="AI3312" s="99"/>
      <c r="AJ3312" s="99"/>
      <c r="AK3312" s="99"/>
      <c r="AL3312" s="99"/>
      <c r="AM3312" s="99"/>
      <c r="AN3312" s="99"/>
      <c r="AO3312" s="99"/>
      <c r="AP3312" s="99"/>
      <c r="AQ3312" s="99"/>
      <c r="AR3312" s="99"/>
      <c r="AS3312" s="99"/>
      <c r="AT3312" s="99"/>
      <c r="AU3312" s="99"/>
      <c r="AV3312" s="99"/>
      <c r="AW3312" s="99"/>
      <c r="AX3312" s="99"/>
      <c r="AY3312" s="99"/>
      <c r="AZ3312" s="99"/>
      <c r="BA3312" s="99"/>
      <c r="BB3312" s="99"/>
      <c r="BC3312" s="99"/>
      <c r="BD3312" s="99"/>
      <c r="BE3312" s="99"/>
      <c r="BF3312" s="99"/>
    </row>
    <row r="3313" spans="28:58" x14ac:dyDescent="0.25">
      <c r="AB3313" s="99"/>
      <c r="AC3313" s="99"/>
      <c r="AD3313" s="99"/>
      <c r="AE3313" s="99"/>
      <c r="AF3313" s="99"/>
      <c r="AG3313" s="99"/>
      <c r="AH3313" s="99"/>
      <c r="AI3313" s="99"/>
      <c r="AJ3313" s="99"/>
      <c r="AK3313" s="99"/>
      <c r="AL3313" s="99"/>
      <c r="AM3313" s="99"/>
      <c r="AN3313" s="99"/>
      <c r="AO3313" s="99"/>
      <c r="AP3313" s="99"/>
      <c r="AQ3313" s="99"/>
      <c r="AR3313" s="99"/>
      <c r="AS3313" s="99"/>
      <c r="AT3313" s="99"/>
      <c r="AU3313" s="99"/>
      <c r="AV3313" s="99"/>
      <c r="AW3313" s="99"/>
      <c r="AX3313" s="99"/>
      <c r="AY3313" s="99"/>
      <c r="AZ3313" s="99"/>
      <c r="BA3313" s="99"/>
      <c r="BB3313" s="99"/>
      <c r="BC3313" s="99"/>
      <c r="BD3313" s="99"/>
      <c r="BE3313" s="99"/>
      <c r="BF3313" s="99"/>
    </row>
    <row r="3314" spans="28:58" x14ac:dyDescent="0.25">
      <c r="AB3314" s="99"/>
      <c r="AC3314" s="99"/>
      <c r="AD3314" s="99"/>
      <c r="AE3314" s="99"/>
      <c r="AF3314" s="99"/>
      <c r="AG3314" s="99"/>
      <c r="AH3314" s="99"/>
      <c r="AI3314" s="99"/>
      <c r="AJ3314" s="99"/>
      <c r="AK3314" s="99"/>
      <c r="AL3314" s="99"/>
      <c r="AM3314" s="99"/>
      <c r="AN3314" s="99"/>
      <c r="AO3314" s="99"/>
      <c r="AP3314" s="99"/>
      <c r="AQ3314" s="99"/>
      <c r="AR3314" s="99"/>
      <c r="AS3314" s="99"/>
      <c r="AT3314" s="99"/>
      <c r="AU3314" s="99"/>
      <c r="AV3314" s="99"/>
      <c r="AW3314" s="99"/>
      <c r="AX3314" s="99"/>
      <c r="AY3314" s="99"/>
      <c r="AZ3314" s="99"/>
      <c r="BA3314" s="99"/>
      <c r="BB3314" s="99"/>
      <c r="BC3314" s="99"/>
      <c r="BD3314" s="99"/>
      <c r="BE3314" s="99"/>
      <c r="BF3314" s="99"/>
    </row>
    <row r="3315" spans="28:58" x14ac:dyDescent="0.25">
      <c r="AB3315" s="99"/>
      <c r="AC3315" s="99"/>
      <c r="AD3315" s="99"/>
      <c r="AE3315" s="99"/>
      <c r="AF3315" s="99"/>
      <c r="AG3315" s="99"/>
      <c r="AH3315" s="99"/>
      <c r="AI3315" s="99"/>
      <c r="AJ3315" s="99"/>
      <c r="AK3315" s="99"/>
      <c r="AL3315" s="99"/>
      <c r="AM3315" s="99"/>
      <c r="AN3315" s="99"/>
      <c r="AO3315" s="99"/>
      <c r="AP3315" s="99"/>
      <c r="AQ3315" s="99"/>
      <c r="AR3315" s="99"/>
      <c r="AS3315" s="99"/>
      <c r="AT3315" s="99"/>
      <c r="AU3315" s="99"/>
      <c r="AV3315" s="99"/>
      <c r="AW3315" s="99"/>
      <c r="AX3315" s="99"/>
      <c r="AY3315" s="99"/>
      <c r="AZ3315" s="99"/>
      <c r="BA3315" s="99"/>
      <c r="BB3315" s="99"/>
      <c r="BC3315" s="99"/>
      <c r="BD3315" s="99"/>
      <c r="BE3315" s="99"/>
      <c r="BF3315" s="99"/>
    </row>
    <row r="3316" spans="28:58" x14ac:dyDescent="0.25">
      <c r="AB3316" s="99"/>
      <c r="AC3316" s="99"/>
      <c r="AD3316" s="99"/>
      <c r="AE3316" s="99"/>
      <c r="AF3316" s="99"/>
      <c r="AG3316" s="99"/>
      <c r="AH3316" s="99"/>
      <c r="AI3316" s="99"/>
      <c r="AJ3316" s="99"/>
      <c r="AK3316" s="99"/>
      <c r="AL3316" s="99"/>
      <c r="AM3316" s="99"/>
      <c r="AN3316" s="99"/>
      <c r="AO3316" s="99"/>
      <c r="AP3316" s="99"/>
      <c r="AQ3316" s="99"/>
      <c r="AR3316" s="99"/>
      <c r="AS3316" s="99"/>
      <c r="AT3316" s="99"/>
      <c r="AU3316" s="99"/>
      <c r="AV3316" s="99"/>
      <c r="AW3316" s="99"/>
      <c r="AX3316" s="99"/>
      <c r="AY3316" s="99"/>
      <c r="AZ3316" s="99"/>
      <c r="BA3316" s="99"/>
      <c r="BB3316" s="99"/>
      <c r="BC3316" s="99"/>
      <c r="BD3316" s="99"/>
      <c r="BE3316" s="99"/>
      <c r="BF3316" s="99"/>
    </row>
    <row r="3317" spans="28:58" x14ac:dyDescent="0.25">
      <c r="AB3317" s="99"/>
      <c r="AC3317" s="99"/>
      <c r="AD3317" s="99"/>
      <c r="AE3317" s="99"/>
      <c r="AF3317" s="99"/>
      <c r="AG3317" s="99"/>
      <c r="AH3317" s="99"/>
      <c r="AI3317" s="99"/>
      <c r="AJ3317" s="99"/>
      <c r="AK3317" s="99"/>
      <c r="AL3317" s="99"/>
      <c r="AM3317" s="99"/>
      <c r="AN3317" s="99"/>
      <c r="AO3317" s="99"/>
      <c r="AP3317" s="99"/>
      <c r="AQ3317" s="99"/>
      <c r="AR3317" s="99"/>
      <c r="AS3317" s="99"/>
      <c r="AT3317" s="99"/>
      <c r="AU3317" s="99"/>
      <c r="AV3317" s="99"/>
      <c r="AW3317" s="99"/>
      <c r="AX3317" s="99"/>
      <c r="AY3317" s="99"/>
      <c r="AZ3317" s="99"/>
      <c r="BA3317" s="99"/>
      <c r="BB3317" s="99"/>
      <c r="BC3317" s="99"/>
      <c r="BD3317" s="99"/>
      <c r="BE3317" s="99"/>
      <c r="BF3317" s="99"/>
    </row>
    <row r="3318" spans="28:58" x14ac:dyDescent="0.25">
      <c r="AB3318" s="99"/>
      <c r="AC3318" s="99"/>
      <c r="AD3318" s="99"/>
      <c r="AE3318" s="99"/>
      <c r="AF3318" s="99"/>
      <c r="AG3318" s="99"/>
      <c r="AH3318" s="99"/>
      <c r="AI3318" s="99"/>
      <c r="AJ3318" s="99"/>
      <c r="AK3318" s="99"/>
      <c r="AL3318" s="99"/>
      <c r="AM3318" s="99"/>
      <c r="AN3318" s="99"/>
      <c r="AO3318" s="99"/>
      <c r="AP3318" s="99"/>
      <c r="AQ3318" s="99"/>
      <c r="AR3318" s="99"/>
      <c r="AS3318" s="99"/>
      <c r="AT3318" s="99"/>
      <c r="AU3318" s="99"/>
      <c r="AV3318" s="99"/>
      <c r="AW3318" s="99"/>
      <c r="AX3318" s="99"/>
      <c r="AY3318" s="99"/>
      <c r="AZ3318" s="99"/>
      <c r="BA3318" s="99"/>
      <c r="BB3318" s="99"/>
      <c r="BC3318" s="99"/>
      <c r="BD3318" s="99"/>
      <c r="BE3318" s="99"/>
      <c r="BF3318" s="99"/>
    </row>
    <row r="3319" spans="28:58" x14ac:dyDescent="0.25">
      <c r="AB3319" s="99"/>
      <c r="AC3319" s="99"/>
      <c r="AD3319" s="99"/>
      <c r="AE3319" s="99"/>
      <c r="AF3319" s="99"/>
      <c r="AG3319" s="99"/>
      <c r="AH3319" s="99"/>
      <c r="AI3319" s="99"/>
      <c r="AJ3319" s="99"/>
      <c r="AK3319" s="99"/>
      <c r="AL3319" s="99"/>
      <c r="AM3319" s="99"/>
      <c r="AN3319" s="99"/>
      <c r="AO3319" s="99"/>
      <c r="AP3319" s="99"/>
      <c r="AQ3319" s="99"/>
      <c r="AR3319" s="99"/>
      <c r="AS3319" s="99"/>
      <c r="AT3319" s="99"/>
      <c r="AU3319" s="99"/>
      <c r="AV3319" s="99"/>
      <c r="AW3319" s="99"/>
      <c r="AX3319" s="99"/>
      <c r="AY3319" s="99"/>
      <c r="AZ3319" s="99"/>
      <c r="BA3319" s="99"/>
      <c r="BB3319" s="99"/>
      <c r="BC3319" s="99"/>
      <c r="BD3319" s="99"/>
      <c r="BE3319" s="99"/>
      <c r="BF3319" s="99"/>
    </row>
    <row r="3320" spans="28:58" x14ac:dyDescent="0.25">
      <c r="AB3320" s="99"/>
      <c r="AC3320" s="99"/>
      <c r="AD3320" s="99"/>
      <c r="AE3320" s="99"/>
      <c r="AF3320" s="99"/>
      <c r="AG3320" s="99"/>
      <c r="AH3320" s="99"/>
      <c r="AI3320" s="99"/>
      <c r="AJ3320" s="99"/>
      <c r="AK3320" s="99"/>
      <c r="AL3320" s="99"/>
      <c r="AM3320" s="99"/>
      <c r="AN3320" s="99"/>
      <c r="AO3320" s="99"/>
      <c r="AP3320" s="99"/>
      <c r="AQ3320" s="99"/>
      <c r="AR3320" s="99"/>
      <c r="AS3320" s="99"/>
      <c r="AT3320" s="99"/>
      <c r="AU3320" s="99"/>
      <c r="AV3320" s="99"/>
      <c r="AW3320" s="99"/>
      <c r="AX3320" s="99"/>
      <c r="AY3320" s="99"/>
      <c r="AZ3320" s="99"/>
      <c r="BA3320" s="99"/>
      <c r="BB3320" s="99"/>
      <c r="BC3320" s="99"/>
      <c r="BD3320" s="99"/>
      <c r="BE3320" s="99"/>
      <c r="BF3320" s="99"/>
    </row>
    <row r="3321" spans="28:58" x14ac:dyDescent="0.25">
      <c r="AB3321" s="99"/>
      <c r="AC3321" s="99"/>
      <c r="AD3321" s="99"/>
      <c r="AE3321" s="99"/>
      <c r="AF3321" s="99"/>
      <c r="AG3321" s="99"/>
      <c r="AH3321" s="99"/>
      <c r="AI3321" s="99"/>
      <c r="AJ3321" s="99"/>
      <c r="AK3321" s="99"/>
      <c r="AL3321" s="99"/>
      <c r="AM3321" s="99"/>
      <c r="AN3321" s="99"/>
      <c r="AO3321" s="99"/>
      <c r="AP3321" s="99"/>
      <c r="AQ3321" s="99"/>
      <c r="AR3321" s="99"/>
      <c r="AS3321" s="99"/>
      <c r="AT3321" s="99"/>
      <c r="AU3321" s="99"/>
      <c r="AV3321" s="99"/>
      <c r="AW3321" s="99"/>
      <c r="AX3321" s="99"/>
      <c r="AY3321" s="99"/>
      <c r="AZ3321" s="99"/>
      <c r="BA3321" s="99"/>
      <c r="BB3321" s="99"/>
      <c r="BC3321" s="99"/>
      <c r="BD3321" s="99"/>
      <c r="BE3321" s="99"/>
      <c r="BF3321" s="99"/>
    </row>
    <row r="3322" spans="28:58" x14ac:dyDescent="0.25">
      <c r="AB3322" s="99"/>
      <c r="AC3322" s="99"/>
      <c r="AD3322" s="99"/>
      <c r="AE3322" s="99"/>
      <c r="AF3322" s="99"/>
      <c r="AG3322" s="99"/>
      <c r="AH3322" s="99"/>
      <c r="AI3322" s="99"/>
      <c r="AJ3322" s="99"/>
      <c r="AK3322" s="99"/>
      <c r="AL3322" s="99"/>
      <c r="AM3322" s="99"/>
      <c r="AN3322" s="99"/>
      <c r="AO3322" s="99"/>
      <c r="AP3322" s="99"/>
      <c r="AQ3322" s="99"/>
      <c r="AR3322" s="99"/>
      <c r="AS3322" s="99"/>
      <c r="AT3322" s="99"/>
      <c r="AU3322" s="99"/>
      <c r="AV3322" s="99"/>
      <c r="AW3322" s="99"/>
      <c r="AX3322" s="99"/>
      <c r="AY3322" s="99"/>
      <c r="AZ3322" s="99"/>
      <c r="BA3322" s="99"/>
      <c r="BB3322" s="99"/>
      <c r="BC3322" s="99"/>
      <c r="BD3322" s="99"/>
      <c r="BE3322" s="99"/>
      <c r="BF3322" s="99"/>
    </row>
    <row r="3323" spans="28:58" x14ac:dyDescent="0.25">
      <c r="AB3323" s="99"/>
      <c r="AC3323" s="99"/>
      <c r="AD3323" s="99"/>
      <c r="AE3323" s="99"/>
      <c r="AF3323" s="99"/>
      <c r="AG3323" s="99"/>
      <c r="AH3323" s="99"/>
      <c r="AI3323" s="99"/>
      <c r="AJ3323" s="99"/>
      <c r="AK3323" s="99"/>
      <c r="AL3323" s="99"/>
      <c r="AM3323" s="99"/>
      <c r="AN3323" s="99"/>
      <c r="AO3323" s="99"/>
      <c r="AP3323" s="99"/>
      <c r="AQ3323" s="99"/>
      <c r="AR3323" s="99"/>
      <c r="AS3323" s="99"/>
      <c r="AT3323" s="99"/>
      <c r="AU3323" s="99"/>
      <c r="AV3323" s="99"/>
      <c r="AW3323" s="99"/>
      <c r="AX3323" s="99"/>
      <c r="AY3323" s="99"/>
      <c r="AZ3323" s="99"/>
      <c r="BA3323" s="99"/>
      <c r="BB3323" s="99"/>
      <c r="BC3323" s="99"/>
      <c r="BD3323" s="99"/>
      <c r="BE3323" s="99"/>
      <c r="BF3323" s="99"/>
    </row>
    <row r="3324" spans="28:58" x14ac:dyDescent="0.25">
      <c r="AB3324" s="99"/>
      <c r="AC3324" s="99"/>
      <c r="AD3324" s="99"/>
      <c r="AE3324" s="99"/>
      <c r="AF3324" s="99"/>
      <c r="AG3324" s="99"/>
      <c r="AH3324" s="99"/>
      <c r="AI3324" s="99"/>
      <c r="AJ3324" s="99"/>
      <c r="AK3324" s="99"/>
      <c r="AL3324" s="99"/>
      <c r="AM3324" s="99"/>
      <c r="AN3324" s="99"/>
      <c r="AO3324" s="99"/>
      <c r="AP3324" s="99"/>
      <c r="AQ3324" s="99"/>
      <c r="AR3324" s="99"/>
      <c r="AS3324" s="99"/>
      <c r="AT3324" s="99"/>
      <c r="AU3324" s="99"/>
      <c r="AV3324" s="99"/>
      <c r="AW3324" s="99"/>
      <c r="AX3324" s="99"/>
      <c r="AY3324" s="99"/>
      <c r="AZ3324" s="99"/>
      <c r="BA3324" s="99"/>
      <c r="BB3324" s="99"/>
      <c r="BC3324" s="99"/>
      <c r="BD3324" s="99"/>
      <c r="BE3324" s="99"/>
      <c r="BF3324" s="99"/>
    </row>
    <row r="3325" spans="28:58" x14ac:dyDescent="0.25">
      <c r="AB3325" s="99"/>
      <c r="AC3325" s="99"/>
      <c r="AD3325" s="99"/>
      <c r="AE3325" s="99"/>
      <c r="AF3325" s="99"/>
      <c r="AG3325" s="99"/>
      <c r="AH3325" s="99"/>
      <c r="AI3325" s="99"/>
      <c r="AJ3325" s="99"/>
      <c r="AK3325" s="99"/>
      <c r="AL3325" s="99"/>
      <c r="AM3325" s="99"/>
      <c r="AN3325" s="99"/>
      <c r="AO3325" s="99"/>
      <c r="AP3325" s="99"/>
      <c r="AQ3325" s="99"/>
      <c r="AR3325" s="99"/>
      <c r="AS3325" s="99"/>
      <c r="AT3325" s="99"/>
      <c r="AU3325" s="99"/>
      <c r="AV3325" s="99"/>
      <c r="AW3325" s="99"/>
      <c r="AX3325" s="99"/>
      <c r="AY3325" s="99"/>
      <c r="AZ3325" s="99"/>
      <c r="BA3325" s="99"/>
      <c r="BB3325" s="99"/>
      <c r="BC3325" s="99"/>
      <c r="BD3325" s="99"/>
      <c r="BE3325" s="99"/>
      <c r="BF3325" s="99"/>
    </row>
    <row r="3326" spans="28:58" x14ac:dyDescent="0.25">
      <c r="AB3326" s="99"/>
      <c r="AC3326" s="99"/>
      <c r="AD3326" s="99"/>
      <c r="AE3326" s="99"/>
      <c r="AF3326" s="99"/>
      <c r="AG3326" s="99"/>
      <c r="AH3326" s="99"/>
      <c r="AI3326" s="99"/>
      <c r="AJ3326" s="99"/>
      <c r="AK3326" s="99"/>
      <c r="AL3326" s="99"/>
      <c r="AM3326" s="99"/>
      <c r="AN3326" s="99"/>
      <c r="AO3326" s="99"/>
      <c r="AP3326" s="99"/>
      <c r="AQ3326" s="99"/>
      <c r="AR3326" s="99"/>
      <c r="AS3326" s="99"/>
      <c r="AT3326" s="99"/>
      <c r="AU3326" s="99"/>
      <c r="AV3326" s="99"/>
      <c r="AW3326" s="99"/>
      <c r="AX3326" s="99"/>
      <c r="AY3326" s="99"/>
      <c r="AZ3326" s="99"/>
      <c r="BA3326" s="99"/>
      <c r="BB3326" s="99"/>
      <c r="BC3326" s="99"/>
      <c r="BD3326" s="99"/>
      <c r="BE3326" s="99"/>
      <c r="BF3326" s="99"/>
    </row>
    <row r="3327" spans="28:58" x14ac:dyDescent="0.25">
      <c r="AB3327" s="99"/>
      <c r="AC3327" s="99"/>
      <c r="AD3327" s="99"/>
      <c r="AE3327" s="99"/>
      <c r="AF3327" s="99"/>
      <c r="AG3327" s="99"/>
      <c r="AH3327" s="99"/>
      <c r="AI3327" s="99"/>
      <c r="AJ3327" s="99"/>
      <c r="AK3327" s="99"/>
      <c r="AL3327" s="99"/>
      <c r="AM3327" s="99"/>
      <c r="AN3327" s="99"/>
      <c r="AO3327" s="99"/>
      <c r="AP3327" s="99"/>
      <c r="AQ3327" s="99"/>
      <c r="AR3327" s="99"/>
      <c r="AS3327" s="99"/>
      <c r="AT3327" s="99"/>
      <c r="AU3327" s="99"/>
      <c r="AV3327" s="99"/>
      <c r="AW3327" s="99"/>
      <c r="AX3327" s="99"/>
      <c r="AY3327" s="99"/>
      <c r="AZ3327" s="99"/>
      <c r="BA3327" s="99"/>
      <c r="BB3327" s="99"/>
      <c r="BC3327" s="99"/>
      <c r="BD3327" s="99"/>
      <c r="BE3327" s="99"/>
      <c r="BF3327" s="99"/>
    </row>
    <row r="3328" spans="28:58" x14ac:dyDescent="0.25">
      <c r="AB3328" s="99"/>
      <c r="AC3328" s="99"/>
      <c r="AD3328" s="99"/>
      <c r="AE3328" s="99"/>
      <c r="AF3328" s="99"/>
      <c r="AG3328" s="99"/>
      <c r="AH3328" s="99"/>
      <c r="AI3328" s="99"/>
      <c r="AJ3328" s="99"/>
      <c r="AK3328" s="99"/>
      <c r="AL3328" s="99"/>
      <c r="AM3328" s="99"/>
      <c r="AN3328" s="99"/>
      <c r="AO3328" s="99"/>
      <c r="AP3328" s="99"/>
      <c r="AQ3328" s="99"/>
      <c r="AR3328" s="99"/>
      <c r="AS3328" s="99"/>
      <c r="AT3328" s="99"/>
      <c r="AU3328" s="99"/>
      <c r="AV3328" s="99"/>
      <c r="AW3328" s="99"/>
      <c r="AX3328" s="99"/>
      <c r="AY3328" s="99"/>
      <c r="AZ3328" s="99"/>
      <c r="BA3328" s="99"/>
      <c r="BB3328" s="99"/>
      <c r="BC3328" s="99"/>
      <c r="BD3328" s="99"/>
      <c r="BE3328" s="99"/>
      <c r="BF3328" s="99"/>
    </row>
    <row r="3329" spans="28:58" x14ac:dyDescent="0.25">
      <c r="AB3329" s="99"/>
      <c r="AC3329" s="99"/>
      <c r="AD3329" s="99"/>
      <c r="AE3329" s="99"/>
      <c r="AF3329" s="99"/>
      <c r="AG3329" s="99"/>
      <c r="AH3329" s="99"/>
      <c r="AI3329" s="99"/>
      <c r="AJ3329" s="99"/>
      <c r="AK3329" s="99"/>
      <c r="AL3329" s="99"/>
      <c r="AM3329" s="99"/>
      <c r="AN3329" s="99"/>
      <c r="AO3329" s="99"/>
      <c r="AP3329" s="99"/>
      <c r="AQ3329" s="99"/>
      <c r="AR3329" s="99"/>
      <c r="AS3329" s="99"/>
      <c r="AT3329" s="99"/>
      <c r="AU3329" s="99"/>
      <c r="AV3329" s="99"/>
      <c r="AW3329" s="99"/>
      <c r="AX3329" s="99"/>
      <c r="AY3329" s="99"/>
      <c r="AZ3329" s="99"/>
      <c r="BA3329" s="99"/>
      <c r="BB3329" s="99"/>
      <c r="BC3329" s="99"/>
      <c r="BD3329" s="99"/>
      <c r="BE3329" s="99"/>
      <c r="BF3329" s="99"/>
    </row>
    <row r="3330" spans="28:58" x14ac:dyDescent="0.25">
      <c r="AB3330" s="99"/>
      <c r="AC3330" s="99"/>
      <c r="AD3330" s="99"/>
      <c r="AE3330" s="99"/>
      <c r="AF3330" s="99"/>
      <c r="AG3330" s="99"/>
      <c r="AH3330" s="99"/>
      <c r="AI3330" s="99"/>
      <c r="AJ3330" s="99"/>
      <c r="AK3330" s="99"/>
      <c r="AL3330" s="99"/>
      <c r="AM3330" s="99"/>
      <c r="AN3330" s="99"/>
      <c r="AO3330" s="99"/>
      <c r="AP3330" s="99"/>
      <c r="AQ3330" s="99"/>
      <c r="AR3330" s="99"/>
      <c r="AS3330" s="99"/>
      <c r="AT3330" s="99"/>
      <c r="AU3330" s="99"/>
      <c r="AV3330" s="99"/>
      <c r="AW3330" s="99"/>
      <c r="AX3330" s="99"/>
      <c r="AY3330" s="99"/>
      <c r="AZ3330" s="99"/>
      <c r="BA3330" s="99"/>
      <c r="BB3330" s="99"/>
      <c r="BC3330" s="99"/>
      <c r="BD3330" s="99"/>
      <c r="BE3330" s="99"/>
      <c r="BF3330" s="99"/>
    </row>
    <row r="3331" spans="28:58" x14ac:dyDescent="0.25">
      <c r="AB3331" s="99"/>
      <c r="AC3331" s="99"/>
      <c r="AD3331" s="99"/>
      <c r="AE3331" s="99"/>
      <c r="AF3331" s="99"/>
      <c r="AG3331" s="99"/>
      <c r="AH3331" s="99"/>
      <c r="AI3331" s="99"/>
      <c r="AJ3331" s="99"/>
      <c r="AK3331" s="99"/>
      <c r="AL3331" s="99"/>
      <c r="AM3331" s="99"/>
      <c r="AN3331" s="99"/>
      <c r="AO3331" s="99"/>
      <c r="AP3331" s="99"/>
      <c r="AQ3331" s="99"/>
      <c r="AR3331" s="99"/>
      <c r="AS3331" s="99"/>
      <c r="AT3331" s="99"/>
      <c r="AU3331" s="99"/>
      <c r="AV3331" s="99"/>
      <c r="AW3331" s="99"/>
      <c r="AX3331" s="99"/>
      <c r="AY3331" s="99"/>
      <c r="AZ3331" s="99"/>
      <c r="BA3331" s="99"/>
      <c r="BB3331" s="99"/>
      <c r="BC3331" s="99"/>
      <c r="BD3331" s="99"/>
      <c r="BE3331" s="99"/>
      <c r="BF3331" s="99"/>
    </row>
    <row r="3332" spans="28:58" x14ac:dyDescent="0.25">
      <c r="AB3332" s="99"/>
      <c r="AC3332" s="99"/>
      <c r="AD3332" s="99"/>
      <c r="AE3332" s="99"/>
      <c r="AF3332" s="99"/>
      <c r="AG3332" s="99"/>
      <c r="AH3332" s="99"/>
      <c r="AI3332" s="99"/>
      <c r="AJ3332" s="99"/>
      <c r="AK3332" s="99"/>
      <c r="AL3332" s="99"/>
      <c r="AM3332" s="99"/>
      <c r="AN3332" s="99"/>
      <c r="AO3332" s="99"/>
      <c r="AP3332" s="99"/>
      <c r="AQ3332" s="99"/>
      <c r="AR3332" s="99"/>
      <c r="AS3332" s="99"/>
      <c r="AT3332" s="99"/>
      <c r="AU3332" s="99"/>
      <c r="AV3332" s="99"/>
      <c r="AW3332" s="99"/>
      <c r="AX3332" s="99"/>
      <c r="AY3332" s="99"/>
      <c r="AZ3332" s="99"/>
      <c r="BA3332" s="99"/>
      <c r="BB3332" s="99"/>
      <c r="BC3332" s="99"/>
      <c r="BD3332" s="99"/>
      <c r="BE3332" s="99"/>
      <c r="BF3332" s="99"/>
    </row>
    <row r="3333" spans="28:58" x14ac:dyDescent="0.25">
      <c r="AB3333" s="99"/>
      <c r="AC3333" s="99"/>
      <c r="AD3333" s="99"/>
      <c r="AE3333" s="99"/>
      <c r="AF3333" s="99"/>
      <c r="AG3333" s="99"/>
      <c r="AH3333" s="99"/>
      <c r="AI3333" s="99"/>
      <c r="AJ3333" s="99"/>
      <c r="AK3333" s="99"/>
      <c r="AL3333" s="99"/>
      <c r="AM3333" s="99"/>
      <c r="AN3333" s="99"/>
      <c r="AO3333" s="99"/>
      <c r="AP3333" s="99"/>
      <c r="AQ3333" s="99"/>
      <c r="AR3333" s="99"/>
      <c r="AS3333" s="99"/>
      <c r="AT3333" s="99"/>
      <c r="AU3333" s="99"/>
      <c r="AV3333" s="99"/>
      <c r="AW3333" s="99"/>
      <c r="AX3333" s="99"/>
      <c r="AY3333" s="99"/>
      <c r="AZ3333" s="99"/>
      <c r="BA3333" s="99"/>
      <c r="BB3333" s="99"/>
      <c r="BC3333" s="99"/>
      <c r="BD3333" s="99"/>
      <c r="BE3333" s="99"/>
      <c r="BF3333" s="99"/>
    </row>
    <row r="3334" spans="28:58" x14ac:dyDescent="0.25">
      <c r="AB3334" s="99"/>
      <c r="AC3334" s="99"/>
      <c r="AD3334" s="99"/>
      <c r="AE3334" s="99"/>
      <c r="AF3334" s="99"/>
      <c r="AG3334" s="99"/>
      <c r="AH3334" s="99"/>
      <c r="AI3334" s="99"/>
      <c r="AJ3334" s="99"/>
      <c r="AK3334" s="99"/>
      <c r="AL3334" s="99"/>
      <c r="AM3334" s="99"/>
      <c r="AN3334" s="99"/>
      <c r="AO3334" s="99"/>
      <c r="AP3334" s="99"/>
      <c r="AQ3334" s="99"/>
      <c r="AR3334" s="99"/>
      <c r="AS3334" s="99"/>
      <c r="AT3334" s="99"/>
      <c r="AU3334" s="99"/>
      <c r="AV3334" s="99"/>
      <c r="AW3334" s="99"/>
      <c r="AX3334" s="99"/>
      <c r="AY3334" s="99"/>
      <c r="AZ3334" s="99"/>
      <c r="BA3334" s="99"/>
      <c r="BB3334" s="99"/>
      <c r="BC3334" s="99"/>
      <c r="BD3334" s="99"/>
      <c r="BE3334" s="99"/>
      <c r="BF3334" s="99"/>
    </row>
    <row r="3335" spans="28:58" x14ac:dyDescent="0.25">
      <c r="AB3335" s="99"/>
      <c r="AC3335" s="99"/>
      <c r="AD3335" s="99"/>
      <c r="AE3335" s="99"/>
      <c r="AF3335" s="99"/>
      <c r="AG3335" s="99"/>
      <c r="AH3335" s="99"/>
      <c r="AI3335" s="99"/>
      <c r="AJ3335" s="99"/>
      <c r="AK3335" s="99"/>
      <c r="AL3335" s="99"/>
      <c r="AM3335" s="99"/>
      <c r="AN3335" s="99"/>
      <c r="AO3335" s="99"/>
      <c r="AP3335" s="99"/>
      <c r="AQ3335" s="99"/>
      <c r="AR3335" s="99"/>
      <c r="AS3335" s="99"/>
      <c r="AT3335" s="99"/>
      <c r="AU3335" s="99"/>
      <c r="AV3335" s="99"/>
      <c r="AW3335" s="99"/>
      <c r="AX3335" s="99"/>
      <c r="AY3335" s="99"/>
      <c r="AZ3335" s="99"/>
      <c r="BA3335" s="99"/>
      <c r="BB3335" s="99"/>
      <c r="BC3335" s="99"/>
      <c r="BD3335" s="99"/>
      <c r="BE3335" s="99"/>
      <c r="BF3335" s="99"/>
    </row>
    <row r="3336" spans="28:58" x14ac:dyDescent="0.25">
      <c r="AB3336" s="99"/>
      <c r="AC3336" s="99"/>
      <c r="AD3336" s="99"/>
      <c r="AE3336" s="99"/>
      <c r="AF3336" s="99"/>
      <c r="AG3336" s="99"/>
      <c r="AH3336" s="99"/>
      <c r="AI3336" s="99"/>
      <c r="AJ3336" s="99"/>
      <c r="AK3336" s="99"/>
      <c r="AL3336" s="99"/>
      <c r="AM3336" s="99"/>
      <c r="AN3336" s="99"/>
      <c r="AO3336" s="99"/>
      <c r="AP3336" s="99"/>
      <c r="AQ3336" s="99"/>
      <c r="AR3336" s="99"/>
      <c r="AS3336" s="99"/>
      <c r="AT3336" s="99"/>
      <c r="AU3336" s="99"/>
      <c r="AV3336" s="99"/>
      <c r="AW3336" s="99"/>
      <c r="AX3336" s="99"/>
      <c r="AY3336" s="99"/>
      <c r="AZ3336" s="99"/>
      <c r="BA3336" s="99"/>
      <c r="BB3336" s="99"/>
      <c r="BC3336" s="99"/>
      <c r="BD3336" s="99"/>
      <c r="BE3336" s="99"/>
      <c r="BF3336" s="99"/>
    </row>
    <row r="3337" spans="28:58" x14ac:dyDescent="0.25">
      <c r="AB3337" s="99"/>
      <c r="AC3337" s="99"/>
      <c r="AD3337" s="99"/>
      <c r="AE3337" s="99"/>
      <c r="AF3337" s="99"/>
      <c r="AG3337" s="99"/>
      <c r="AH3337" s="99"/>
      <c r="AI3337" s="99"/>
      <c r="AJ3337" s="99"/>
      <c r="AK3337" s="99"/>
      <c r="AL3337" s="99"/>
      <c r="AM3337" s="99"/>
      <c r="AN3337" s="99"/>
      <c r="AO3337" s="99"/>
      <c r="AP3337" s="99"/>
      <c r="AQ3337" s="99"/>
      <c r="AR3337" s="99"/>
      <c r="AS3337" s="99"/>
      <c r="AT3337" s="99"/>
      <c r="AU3337" s="99"/>
      <c r="AV3337" s="99"/>
      <c r="AW3337" s="99"/>
      <c r="AX3337" s="99"/>
      <c r="AY3337" s="99"/>
      <c r="AZ3337" s="99"/>
      <c r="BA3337" s="99"/>
      <c r="BB3337" s="99"/>
      <c r="BC3337" s="99"/>
      <c r="BD3337" s="99"/>
      <c r="BE3337" s="99"/>
      <c r="BF3337" s="99"/>
    </row>
    <row r="3338" spans="28:58" x14ac:dyDescent="0.25">
      <c r="AB3338" s="99"/>
      <c r="AC3338" s="99"/>
      <c r="AD3338" s="99"/>
      <c r="AE3338" s="99"/>
      <c r="AF3338" s="99"/>
      <c r="AG3338" s="99"/>
      <c r="AH3338" s="99"/>
      <c r="AI3338" s="99"/>
      <c r="AJ3338" s="99"/>
      <c r="AK3338" s="99"/>
      <c r="AL3338" s="99"/>
      <c r="AM3338" s="99"/>
      <c r="AN3338" s="99"/>
      <c r="AO3338" s="99"/>
      <c r="AP3338" s="99"/>
      <c r="AQ3338" s="99"/>
      <c r="AR3338" s="99"/>
      <c r="AS3338" s="99"/>
      <c r="AT3338" s="99"/>
      <c r="AU3338" s="99"/>
      <c r="AV3338" s="99"/>
      <c r="AW3338" s="99"/>
      <c r="AX3338" s="99"/>
      <c r="AY3338" s="99"/>
      <c r="AZ3338" s="99"/>
      <c r="BA3338" s="99"/>
      <c r="BB3338" s="99"/>
      <c r="BC3338" s="99"/>
      <c r="BD3338" s="99"/>
      <c r="BE3338" s="99"/>
      <c r="BF3338" s="99"/>
    </row>
    <row r="3339" spans="28:58" x14ac:dyDescent="0.25">
      <c r="AB3339" s="99"/>
      <c r="AC3339" s="99"/>
      <c r="AD3339" s="99"/>
      <c r="AE3339" s="99"/>
      <c r="AF3339" s="99"/>
      <c r="AG3339" s="99"/>
      <c r="AH3339" s="99"/>
      <c r="AI3339" s="99"/>
      <c r="AJ3339" s="99"/>
      <c r="AK3339" s="99"/>
      <c r="AL3339" s="99"/>
      <c r="AM3339" s="99"/>
      <c r="AN3339" s="99"/>
      <c r="AO3339" s="99"/>
      <c r="AP3339" s="99"/>
      <c r="AQ3339" s="99"/>
      <c r="AR3339" s="99"/>
      <c r="AS3339" s="99"/>
      <c r="AT3339" s="99"/>
      <c r="AU3339" s="99"/>
      <c r="AV3339" s="99"/>
      <c r="AW3339" s="99"/>
      <c r="AX3339" s="99"/>
      <c r="AY3339" s="99"/>
      <c r="AZ3339" s="99"/>
      <c r="BA3339" s="99"/>
      <c r="BB3339" s="99"/>
      <c r="BC3339" s="99"/>
      <c r="BD3339" s="99"/>
      <c r="BE3339" s="99"/>
      <c r="BF3339" s="99"/>
    </row>
    <row r="3340" spans="28:58" x14ac:dyDescent="0.25">
      <c r="AB3340" s="99"/>
      <c r="AC3340" s="99"/>
      <c r="AD3340" s="99"/>
      <c r="AE3340" s="99"/>
      <c r="AF3340" s="99"/>
      <c r="AG3340" s="99"/>
      <c r="AH3340" s="99"/>
      <c r="AI3340" s="99"/>
      <c r="AJ3340" s="99"/>
      <c r="AK3340" s="99"/>
      <c r="AL3340" s="99"/>
      <c r="AM3340" s="99"/>
      <c r="AN3340" s="99"/>
      <c r="AO3340" s="99"/>
      <c r="AP3340" s="99"/>
      <c r="AQ3340" s="99"/>
      <c r="AR3340" s="99"/>
      <c r="AS3340" s="99"/>
      <c r="AT3340" s="99"/>
      <c r="AU3340" s="99"/>
      <c r="AV3340" s="99"/>
      <c r="AW3340" s="99"/>
      <c r="AX3340" s="99"/>
      <c r="AY3340" s="99"/>
      <c r="AZ3340" s="99"/>
      <c r="BA3340" s="99"/>
      <c r="BB3340" s="99"/>
      <c r="BC3340" s="99"/>
      <c r="BD3340" s="99"/>
      <c r="BE3340" s="99"/>
      <c r="BF3340" s="99"/>
    </row>
    <row r="3341" spans="28:58" x14ac:dyDescent="0.25">
      <c r="AB3341" s="99"/>
      <c r="AC3341" s="99"/>
      <c r="AD3341" s="99"/>
      <c r="AE3341" s="99"/>
      <c r="AF3341" s="99"/>
      <c r="AG3341" s="99"/>
      <c r="AH3341" s="99"/>
      <c r="AI3341" s="99"/>
      <c r="AJ3341" s="99"/>
      <c r="AK3341" s="99"/>
      <c r="AL3341" s="99"/>
      <c r="AM3341" s="99"/>
      <c r="AN3341" s="99"/>
      <c r="AO3341" s="99"/>
      <c r="AP3341" s="99"/>
      <c r="AQ3341" s="99"/>
      <c r="AR3341" s="99"/>
      <c r="AS3341" s="99"/>
      <c r="AT3341" s="99"/>
      <c r="AU3341" s="99"/>
      <c r="AV3341" s="99"/>
      <c r="AW3341" s="99"/>
      <c r="AX3341" s="99"/>
      <c r="AY3341" s="99"/>
      <c r="AZ3341" s="99"/>
      <c r="BA3341" s="99"/>
      <c r="BB3341" s="99"/>
      <c r="BC3341" s="99"/>
      <c r="BD3341" s="99"/>
      <c r="BE3341" s="99"/>
      <c r="BF3341" s="99"/>
    </row>
    <row r="3342" spans="28:58" x14ac:dyDescent="0.25">
      <c r="AB3342" s="99"/>
      <c r="AC3342" s="99"/>
      <c r="AD3342" s="99"/>
      <c r="AE3342" s="99"/>
      <c r="AF3342" s="99"/>
      <c r="AG3342" s="99"/>
      <c r="AH3342" s="99"/>
      <c r="AI3342" s="99"/>
      <c r="AJ3342" s="99"/>
      <c r="AK3342" s="99"/>
      <c r="AL3342" s="99"/>
      <c r="AM3342" s="99"/>
      <c r="AN3342" s="99"/>
      <c r="AO3342" s="99"/>
      <c r="AP3342" s="99"/>
      <c r="AQ3342" s="99"/>
      <c r="AR3342" s="99"/>
      <c r="AS3342" s="99"/>
      <c r="AT3342" s="99"/>
      <c r="AU3342" s="99"/>
      <c r="AV3342" s="99"/>
      <c r="AW3342" s="99"/>
      <c r="AX3342" s="99"/>
      <c r="AY3342" s="99"/>
      <c r="AZ3342" s="99"/>
      <c r="BA3342" s="99"/>
      <c r="BB3342" s="99"/>
      <c r="BC3342" s="99"/>
      <c r="BD3342" s="99"/>
      <c r="BE3342" s="99"/>
      <c r="BF3342" s="99"/>
    </row>
    <row r="3343" spans="28:58" x14ac:dyDescent="0.25">
      <c r="AB3343" s="99"/>
      <c r="AC3343" s="99"/>
      <c r="AD3343" s="99"/>
      <c r="AE3343" s="99"/>
      <c r="AF3343" s="99"/>
      <c r="AG3343" s="99"/>
      <c r="AH3343" s="99"/>
      <c r="AI3343" s="99"/>
      <c r="AJ3343" s="99"/>
      <c r="AK3343" s="99"/>
      <c r="AL3343" s="99"/>
      <c r="AM3343" s="99"/>
      <c r="AN3343" s="99"/>
      <c r="AO3343" s="99"/>
      <c r="AP3343" s="99"/>
      <c r="AQ3343" s="99"/>
      <c r="AR3343" s="99"/>
      <c r="AS3343" s="99"/>
      <c r="AT3343" s="99"/>
      <c r="AU3343" s="99"/>
      <c r="AV3343" s="99"/>
      <c r="AW3343" s="99"/>
      <c r="AX3343" s="99"/>
      <c r="AY3343" s="99"/>
      <c r="AZ3343" s="99"/>
      <c r="BA3343" s="99"/>
      <c r="BB3343" s="99"/>
      <c r="BC3343" s="99"/>
      <c r="BD3343" s="99"/>
      <c r="BE3343" s="99"/>
      <c r="BF3343" s="99"/>
    </row>
    <row r="3344" spans="28:58" x14ac:dyDescent="0.25">
      <c r="AB3344" s="99"/>
      <c r="AC3344" s="99"/>
      <c r="AD3344" s="99"/>
      <c r="AE3344" s="99"/>
      <c r="AF3344" s="99"/>
      <c r="AG3344" s="99"/>
      <c r="AH3344" s="99"/>
      <c r="AI3344" s="99"/>
      <c r="AJ3344" s="99"/>
      <c r="AK3344" s="99"/>
      <c r="AL3344" s="99"/>
      <c r="AM3344" s="99"/>
      <c r="AN3344" s="99"/>
      <c r="AO3344" s="99"/>
      <c r="AP3344" s="99"/>
      <c r="AQ3344" s="99"/>
      <c r="AR3344" s="99"/>
      <c r="AS3344" s="99"/>
      <c r="AT3344" s="99"/>
      <c r="AU3344" s="99"/>
      <c r="AV3344" s="99"/>
      <c r="AW3344" s="99"/>
      <c r="AX3344" s="99"/>
      <c r="AY3344" s="99"/>
      <c r="AZ3344" s="99"/>
      <c r="BA3344" s="99"/>
      <c r="BB3344" s="99"/>
      <c r="BC3344" s="99"/>
      <c r="BD3344" s="99"/>
      <c r="BE3344" s="99"/>
      <c r="BF3344" s="99"/>
    </row>
    <row r="3345" spans="28:58" x14ac:dyDescent="0.25">
      <c r="AB3345" s="99"/>
      <c r="AC3345" s="99"/>
      <c r="AD3345" s="99"/>
      <c r="AE3345" s="99"/>
      <c r="AF3345" s="99"/>
      <c r="AG3345" s="99"/>
      <c r="AH3345" s="99"/>
      <c r="AI3345" s="99"/>
      <c r="AJ3345" s="99"/>
      <c r="AK3345" s="99"/>
      <c r="AL3345" s="99"/>
      <c r="AM3345" s="99"/>
      <c r="AN3345" s="99"/>
      <c r="AO3345" s="99"/>
      <c r="AP3345" s="99"/>
      <c r="AQ3345" s="99"/>
      <c r="AR3345" s="99"/>
      <c r="AS3345" s="99"/>
      <c r="AT3345" s="99"/>
      <c r="AU3345" s="99"/>
      <c r="AV3345" s="99"/>
      <c r="AW3345" s="99"/>
      <c r="AX3345" s="99"/>
      <c r="AY3345" s="99"/>
      <c r="AZ3345" s="99"/>
      <c r="BA3345" s="99"/>
      <c r="BB3345" s="99"/>
      <c r="BC3345" s="99"/>
      <c r="BD3345" s="99"/>
      <c r="BE3345" s="99"/>
      <c r="BF3345" s="99"/>
    </row>
    <row r="3346" spans="28:58" x14ac:dyDescent="0.25">
      <c r="AB3346" s="99"/>
      <c r="AC3346" s="99"/>
      <c r="AD3346" s="99"/>
      <c r="AE3346" s="99"/>
      <c r="AF3346" s="99"/>
      <c r="AG3346" s="99"/>
      <c r="AH3346" s="99"/>
      <c r="AI3346" s="99"/>
      <c r="AJ3346" s="99"/>
      <c r="AK3346" s="99"/>
      <c r="AL3346" s="99"/>
      <c r="AM3346" s="99"/>
      <c r="AN3346" s="99"/>
      <c r="AO3346" s="99"/>
      <c r="AP3346" s="99"/>
      <c r="AQ3346" s="99"/>
      <c r="AR3346" s="99"/>
      <c r="AS3346" s="99"/>
      <c r="AT3346" s="99"/>
      <c r="AU3346" s="99"/>
      <c r="AV3346" s="99"/>
      <c r="AW3346" s="99"/>
      <c r="AX3346" s="99"/>
      <c r="AY3346" s="99"/>
      <c r="AZ3346" s="99"/>
      <c r="BA3346" s="99"/>
      <c r="BB3346" s="99"/>
      <c r="BC3346" s="99"/>
      <c r="BD3346" s="99"/>
      <c r="BE3346" s="99"/>
      <c r="BF3346" s="99"/>
    </row>
    <row r="3347" spans="28:58" x14ac:dyDescent="0.25">
      <c r="AB3347" s="99"/>
      <c r="AC3347" s="99"/>
      <c r="AD3347" s="99"/>
      <c r="AE3347" s="99"/>
      <c r="AF3347" s="99"/>
      <c r="AG3347" s="99"/>
      <c r="AH3347" s="99"/>
      <c r="AI3347" s="99"/>
      <c r="AJ3347" s="99"/>
      <c r="AK3347" s="99"/>
      <c r="AL3347" s="99"/>
      <c r="AM3347" s="99"/>
      <c r="AN3347" s="99"/>
      <c r="AO3347" s="99"/>
      <c r="AP3347" s="99"/>
      <c r="AQ3347" s="99"/>
      <c r="AR3347" s="99"/>
      <c r="AS3347" s="99"/>
      <c r="AT3347" s="99"/>
      <c r="AU3347" s="99"/>
      <c r="AV3347" s="99"/>
      <c r="AW3347" s="99"/>
      <c r="AX3347" s="99"/>
      <c r="AY3347" s="99"/>
      <c r="AZ3347" s="99"/>
      <c r="BA3347" s="99"/>
      <c r="BB3347" s="99"/>
      <c r="BC3347" s="99"/>
      <c r="BD3347" s="99"/>
      <c r="BE3347" s="99"/>
      <c r="BF3347" s="99"/>
    </row>
    <row r="3348" spans="28:58" x14ac:dyDescent="0.25">
      <c r="AB3348" s="99"/>
      <c r="AC3348" s="99"/>
      <c r="AD3348" s="99"/>
      <c r="AE3348" s="99"/>
      <c r="AF3348" s="99"/>
      <c r="AG3348" s="99"/>
      <c r="AH3348" s="99"/>
      <c r="AI3348" s="99"/>
      <c r="AJ3348" s="99"/>
      <c r="AK3348" s="99"/>
      <c r="AL3348" s="99"/>
      <c r="AM3348" s="99"/>
      <c r="AN3348" s="99"/>
      <c r="AO3348" s="99"/>
      <c r="AP3348" s="99"/>
      <c r="AQ3348" s="99"/>
      <c r="AR3348" s="99"/>
      <c r="AS3348" s="99"/>
      <c r="AT3348" s="99"/>
      <c r="AU3348" s="99"/>
      <c r="AV3348" s="99"/>
      <c r="AW3348" s="99"/>
      <c r="AX3348" s="99"/>
      <c r="AY3348" s="99"/>
      <c r="AZ3348" s="99"/>
      <c r="BA3348" s="99"/>
      <c r="BB3348" s="99"/>
      <c r="BC3348" s="99"/>
      <c r="BD3348" s="99"/>
      <c r="BE3348" s="99"/>
      <c r="BF3348" s="99"/>
    </row>
    <row r="3349" spans="28:58" x14ac:dyDescent="0.25">
      <c r="AB3349" s="99"/>
      <c r="AC3349" s="99"/>
      <c r="AD3349" s="99"/>
      <c r="AE3349" s="99"/>
      <c r="AF3349" s="99"/>
      <c r="AG3349" s="99"/>
      <c r="AH3349" s="99"/>
      <c r="AI3349" s="99"/>
      <c r="AJ3349" s="99"/>
      <c r="AK3349" s="99"/>
      <c r="AL3349" s="99"/>
      <c r="AM3349" s="99"/>
      <c r="AN3349" s="99"/>
      <c r="AO3349" s="99"/>
      <c r="AP3349" s="99"/>
      <c r="AQ3349" s="99"/>
      <c r="AR3349" s="99"/>
      <c r="AS3349" s="99"/>
      <c r="AT3349" s="99"/>
      <c r="AU3349" s="99"/>
      <c r="AV3349" s="99"/>
      <c r="AW3349" s="99"/>
      <c r="AX3349" s="99"/>
      <c r="AY3349" s="99"/>
      <c r="AZ3349" s="99"/>
      <c r="BA3349" s="99"/>
      <c r="BB3349" s="99"/>
      <c r="BC3349" s="99"/>
      <c r="BD3349" s="99"/>
      <c r="BE3349" s="99"/>
      <c r="BF3349" s="99"/>
    </row>
    <row r="3350" spans="28:58" x14ac:dyDescent="0.25">
      <c r="AB3350" s="99"/>
      <c r="AC3350" s="99"/>
      <c r="AD3350" s="99"/>
      <c r="AE3350" s="99"/>
      <c r="AF3350" s="99"/>
      <c r="AG3350" s="99"/>
      <c r="AH3350" s="99"/>
      <c r="AI3350" s="99"/>
      <c r="AJ3350" s="99"/>
      <c r="AK3350" s="99"/>
      <c r="AL3350" s="99"/>
      <c r="AM3350" s="99"/>
      <c r="AN3350" s="99"/>
      <c r="AO3350" s="99"/>
      <c r="AP3350" s="99"/>
      <c r="AQ3350" s="99"/>
      <c r="AR3350" s="99"/>
      <c r="AS3350" s="99"/>
      <c r="AT3350" s="99"/>
      <c r="AU3350" s="99"/>
      <c r="AV3350" s="99"/>
      <c r="AW3350" s="99"/>
      <c r="AX3350" s="99"/>
      <c r="AY3350" s="99"/>
      <c r="AZ3350" s="99"/>
      <c r="BA3350" s="99"/>
      <c r="BB3350" s="99"/>
      <c r="BC3350" s="99"/>
      <c r="BD3350" s="99"/>
      <c r="BE3350" s="99"/>
      <c r="BF3350" s="99"/>
    </row>
    <row r="3351" spans="28:58" x14ac:dyDescent="0.25">
      <c r="AB3351" s="99"/>
      <c r="AC3351" s="99"/>
      <c r="AD3351" s="99"/>
      <c r="AE3351" s="99"/>
      <c r="AF3351" s="99"/>
      <c r="AG3351" s="99"/>
      <c r="AH3351" s="99"/>
      <c r="AI3351" s="99"/>
      <c r="AJ3351" s="99"/>
      <c r="AK3351" s="99"/>
      <c r="AL3351" s="99"/>
      <c r="AM3351" s="99"/>
      <c r="AN3351" s="99"/>
      <c r="AO3351" s="99"/>
      <c r="AP3351" s="99"/>
      <c r="AQ3351" s="99"/>
      <c r="AR3351" s="99"/>
      <c r="AS3351" s="99"/>
      <c r="AT3351" s="99"/>
      <c r="AU3351" s="99"/>
      <c r="AV3351" s="99"/>
      <c r="AW3351" s="99"/>
      <c r="AX3351" s="99"/>
      <c r="AY3351" s="99"/>
      <c r="AZ3351" s="99"/>
      <c r="BA3351" s="99"/>
      <c r="BB3351" s="99"/>
      <c r="BC3351" s="99"/>
      <c r="BD3351" s="99"/>
      <c r="BE3351" s="99"/>
      <c r="BF3351" s="99"/>
    </row>
    <row r="3352" spans="28:58" x14ac:dyDescent="0.25">
      <c r="AB3352" s="99"/>
      <c r="AC3352" s="99"/>
      <c r="AD3352" s="99"/>
      <c r="AE3352" s="99"/>
      <c r="AF3352" s="99"/>
      <c r="AG3352" s="99"/>
      <c r="AH3352" s="99"/>
      <c r="AI3352" s="99"/>
      <c r="AJ3352" s="99"/>
      <c r="AK3352" s="99"/>
      <c r="AL3352" s="99"/>
      <c r="AM3352" s="99"/>
      <c r="AN3352" s="99"/>
      <c r="AO3352" s="99"/>
      <c r="AP3352" s="99"/>
      <c r="AQ3352" s="99"/>
      <c r="AR3352" s="99"/>
      <c r="AS3352" s="99"/>
      <c r="AT3352" s="99"/>
      <c r="AU3352" s="99"/>
      <c r="AV3352" s="99"/>
      <c r="AW3352" s="99"/>
      <c r="AX3352" s="99"/>
      <c r="AY3352" s="99"/>
      <c r="AZ3352" s="99"/>
      <c r="BA3352" s="99"/>
      <c r="BB3352" s="99"/>
      <c r="BC3352" s="99"/>
      <c r="BD3352" s="99"/>
      <c r="BE3352" s="99"/>
      <c r="BF3352" s="99"/>
    </row>
    <row r="3353" spans="28:58" x14ac:dyDescent="0.25">
      <c r="AB3353" s="99"/>
      <c r="AC3353" s="99"/>
      <c r="AD3353" s="99"/>
      <c r="AE3353" s="99"/>
      <c r="AF3353" s="99"/>
      <c r="AG3353" s="99"/>
      <c r="AH3353" s="99"/>
      <c r="AI3353" s="99"/>
      <c r="AJ3353" s="99"/>
      <c r="AK3353" s="99"/>
      <c r="AL3353" s="99"/>
      <c r="AM3353" s="99"/>
      <c r="AN3353" s="99"/>
      <c r="AO3353" s="99"/>
      <c r="AP3353" s="99"/>
      <c r="AQ3353" s="99"/>
      <c r="AR3353" s="99"/>
      <c r="AS3353" s="99"/>
      <c r="AT3353" s="99"/>
      <c r="AU3353" s="99"/>
      <c r="AV3353" s="99"/>
      <c r="AW3353" s="99"/>
      <c r="AX3353" s="99"/>
      <c r="AY3353" s="99"/>
      <c r="AZ3353" s="99"/>
      <c r="BA3353" s="99"/>
      <c r="BB3353" s="99"/>
      <c r="BC3353" s="99"/>
      <c r="BD3353" s="99"/>
      <c r="BE3353" s="99"/>
      <c r="BF3353" s="99"/>
    </row>
    <row r="3354" spans="28:58" x14ac:dyDescent="0.25">
      <c r="AB3354" s="99"/>
      <c r="AC3354" s="99"/>
      <c r="AD3354" s="99"/>
      <c r="AE3354" s="99"/>
      <c r="AF3354" s="99"/>
      <c r="AG3354" s="99"/>
      <c r="AH3354" s="99"/>
      <c r="AI3354" s="99"/>
      <c r="AJ3354" s="99"/>
      <c r="AK3354" s="99"/>
      <c r="AL3354" s="99"/>
      <c r="AM3354" s="99"/>
      <c r="AN3354" s="99"/>
      <c r="AO3354" s="99"/>
      <c r="AP3354" s="99"/>
      <c r="AQ3354" s="99"/>
      <c r="AR3354" s="99"/>
      <c r="AS3354" s="99"/>
      <c r="AT3354" s="99"/>
      <c r="AU3354" s="99"/>
      <c r="AV3354" s="99"/>
      <c r="AW3354" s="99"/>
      <c r="AX3354" s="99"/>
      <c r="AY3354" s="99"/>
      <c r="AZ3354" s="99"/>
      <c r="BA3354" s="99"/>
      <c r="BB3354" s="99"/>
      <c r="BC3354" s="99"/>
      <c r="BD3354" s="99"/>
      <c r="BE3354" s="99"/>
      <c r="BF3354" s="99"/>
    </row>
    <row r="3355" spans="28:58" x14ac:dyDescent="0.25">
      <c r="AB3355" s="99"/>
      <c r="AC3355" s="99"/>
      <c r="AD3355" s="99"/>
      <c r="AE3355" s="99"/>
      <c r="AF3355" s="99"/>
      <c r="AG3355" s="99"/>
      <c r="AH3355" s="99"/>
      <c r="AI3355" s="99"/>
      <c r="AJ3355" s="99"/>
      <c r="AK3355" s="99"/>
      <c r="AL3355" s="99"/>
      <c r="AM3355" s="99"/>
      <c r="AN3355" s="99"/>
      <c r="AO3355" s="99"/>
      <c r="AP3355" s="99"/>
      <c r="AQ3355" s="99"/>
      <c r="AR3355" s="99"/>
      <c r="AS3355" s="99"/>
      <c r="AT3355" s="99"/>
      <c r="AU3355" s="99"/>
      <c r="AV3355" s="99"/>
      <c r="AW3355" s="99"/>
      <c r="AX3355" s="99"/>
      <c r="AY3355" s="99"/>
      <c r="AZ3355" s="99"/>
      <c r="BA3355" s="99"/>
      <c r="BB3355" s="99"/>
      <c r="BC3355" s="99"/>
      <c r="BD3355" s="99"/>
      <c r="BE3355" s="99"/>
      <c r="BF3355" s="99"/>
    </row>
    <row r="3356" spans="28:58" x14ac:dyDescent="0.25">
      <c r="AB3356" s="99"/>
      <c r="AC3356" s="99"/>
      <c r="AD3356" s="99"/>
      <c r="AE3356" s="99"/>
      <c r="AF3356" s="99"/>
      <c r="AG3356" s="99"/>
      <c r="AH3356" s="99"/>
      <c r="AI3356" s="99"/>
      <c r="AJ3356" s="99"/>
      <c r="AK3356" s="99"/>
      <c r="AL3356" s="99"/>
      <c r="AM3356" s="99"/>
      <c r="AN3356" s="99"/>
      <c r="AO3356" s="99"/>
      <c r="AP3356" s="99"/>
      <c r="AQ3356" s="99"/>
      <c r="AR3356" s="99"/>
      <c r="AS3356" s="99"/>
      <c r="AT3356" s="99"/>
      <c r="AU3356" s="99"/>
      <c r="AV3356" s="99"/>
      <c r="AW3356" s="99"/>
      <c r="AX3356" s="99"/>
      <c r="AY3356" s="99"/>
      <c r="AZ3356" s="99"/>
      <c r="BA3356" s="99"/>
      <c r="BB3356" s="99"/>
      <c r="BC3356" s="99"/>
      <c r="BD3356" s="99"/>
      <c r="BE3356" s="99"/>
      <c r="BF3356" s="99"/>
    </row>
    <row r="3357" spans="28:58" x14ac:dyDescent="0.25">
      <c r="AB3357" s="99"/>
      <c r="AC3357" s="99"/>
      <c r="AD3357" s="99"/>
      <c r="AE3357" s="99"/>
      <c r="AF3357" s="99"/>
      <c r="AG3357" s="99"/>
      <c r="AH3357" s="99"/>
      <c r="AI3357" s="99"/>
      <c r="AJ3357" s="99"/>
      <c r="AK3357" s="99"/>
      <c r="AL3357" s="99"/>
      <c r="AM3357" s="99"/>
      <c r="AN3357" s="99"/>
      <c r="AO3357" s="99"/>
      <c r="AP3357" s="99"/>
      <c r="AQ3357" s="99"/>
      <c r="AR3357" s="99"/>
      <c r="AS3357" s="99"/>
      <c r="AT3357" s="99"/>
      <c r="AU3357" s="99"/>
      <c r="AV3357" s="99"/>
      <c r="AW3357" s="99"/>
      <c r="AX3357" s="99"/>
      <c r="AY3357" s="99"/>
      <c r="AZ3357" s="99"/>
      <c r="BA3357" s="99"/>
      <c r="BB3357" s="99"/>
      <c r="BC3357" s="99"/>
      <c r="BD3357" s="99"/>
      <c r="BE3357" s="99"/>
      <c r="BF3357" s="99"/>
    </row>
    <row r="3358" spans="28:58" x14ac:dyDescent="0.25">
      <c r="AB3358" s="99"/>
      <c r="AC3358" s="99"/>
      <c r="AD3358" s="99"/>
      <c r="AE3358" s="99"/>
      <c r="AF3358" s="99"/>
      <c r="AG3358" s="99"/>
      <c r="AH3358" s="99"/>
      <c r="AI3358" s="99"/>
      <c r="AJ3358" s="99"/>
      <c r="AK3358" s="99"/>
      <c r="AL3358" s="99"/>
      <c r="AM3358" s="99"/>
      <c r="AN3358" s="99"/>
      <c r="AO3358" s="99"/>
      <c r="AP3358" s="99"/>
      <c r="AQ3358" s="99"/>
      <c r="AR3358" s="99"/>
      <c r="AS3358" s="99"/>
      <c r="AT3358" s="99"/>
      <c r="AU3358" s="99"/>
      <c r="AV3358" s="99"/>
      <c r="AW3358" s="99"/>
      <c r="AX3358" s="99"/>
      <c r="AY3358" s="99"/>
      <c r="AZ3358" s="99"/>
      <c r="BA3358" s="99"/>
      <c r="BB3358" s="99"/>
      <c r="BC3358" s="99"/>
      <c r="BD3358" s="99"/>
      <c r="BE3358" s="99"/>
      <c r="BF3358" s="99"/>
    </row>
    <row r="3359" spans="28:58" x14ac:dyDescent="0.25">
      <c r="AB3359" s="99"/>
      <c r="AC3359" s="99"/>
      <c r="AD3359" s="99"/>
      <c r="AE3359" s="99"/>
      <c r="AF3359" s="99"/>
      <c r="AG3359" s="99"/>
      <c r="AH3359" s="99"/>
      <c r="AI3359" s="99"/>
      <c r="AJ3359" s="99"/>
      <c r="AK3359" s="99"/>
      <c r="AL3359" s="99"/>
      <c r="AM3359" s="99"/>
      <c r="AN3359" s="99"/>
      <c r="AO3359" s="99"/>
      <c r="AP3359" s="99"/>
      <c r="AQ3359" s="99"/>
      <c r="AR3359" s="99"/>
      <c r="AS3359" s="99"/>
      <c r="AT3359" s="99"/>
      <c r="AU3359" s="99"/>
      <c r="AV3359" s="99"/>
      <c r="AW3359" s="99"/>
      <c r="AX3359" s="99"/>
      <c r="AY3359" s="99"/>
      <c r="AZ3359" s="99"/>
      <c r="BA3359" s="99"/>
      <c r="BB3359" s="99"/>
      <c r="BC3359" s="99"/>
      <c r="BD3359" s="99"/>
      <c r="BE3359" s="99"/>
      <c r="BF3359" s="99"/>
    </row>
    <row r="3360" spans="28:58" x14ac:dyDescent="0.25">
      <c r="AB3360" s="99"/>
      <c r="AC3360" s="99"/>
      <c r="AD3360" s="99"/>
      <c r="AE3360" s="99"/>
      <c r="AF3360" s="99"/>
      <c r="AG3360" s="99"/>
      <c r="AH3360" s="99"/>
      <c r="AI3360" s="99"/>
      <c r="AJ3360" s="99"/>
      <c r="AK3360" s="99"/>
      <c r="AL3360" s="99"/>
      <c r="AM3360" s="99"/>
      <c r="AN3360" s="99"/>
      <c r="AO3360" s="99"/>
      <c r="AP3360" s="99"/>
      <c r="AQ3360" s="99"/>
      <c r="AR3360" s="99"/>
      <c r="AS3360" s="99"/>
      <c r="AT3360" s="99"/>
      <c r="AU3360" s="99"/>
      <c r="AV3360" s="99"/>
      <c r="AW3360" s="99"/>
      <c r="AX3360" s="99"/>
      <c r="AY3360" s="99"/>
      <c r="AZ3360" s="99"/>
      <c r="BA3360" s="99"/>
      <c r="BB3360" s="99"/>
      <c r="BC3360" s="99"/>
      <c r="BD3360" s="99"/>
      <c r="BE3360" s="99"/>
      <c r="BF3360" s="99"/>
    </row>
    <row r="3361" spans="28:58" x14ac:dyDescent="0.25">
      <c r="AB3361" s="99"/>
      <c r="AC3361" s="99"/>
      <c r="AD3361" s="99"/>
      <c r="AE3361" s="99"/>
      <c r="AF3361" s="99"/>
      <c r="AG3361" s="99"/>
      <c r="AH3361" s="99"/>
      <c r="AI3361" s="99"/>
      <c r="AJ3361" s="99"/>
      <c r="AK3361" s="99"/>
      <c r="AL3361" s="99"/>
      <c r="AM3361" s="99"/>
      <c r="AN3361" s="99"/>
      <c r="AO3361" s="99"/>
      <c r="AP3361" s="99"/>
      <c r="AQ3361" s="99"/>
      <c r="AR3361" s="99"/>
      <c r="AS3361" s="99"/>
      <c r="AT3361" s="99"/>
      <c r="AU3361" s="99"/>
      <c r="AV3361" s="99"/>
      <c r="AW3361" s="99"/>
      <c r="AX3361" s="99"/>
      <c r="AY3361" s="99"/>
      <c r="AZ3361" s="99"/>
      <c r="BA3361" s="99"/>
      <c r="BB3361" s="99"/>
      <c r="BC3361" s="99"/>
      <c r="BD3361" s="99"/>
      <c r="BE3361" s="99"/>
      <c r="BF3361" s="99"/>
    </row>
    <row r="3362" spans="28:58" x14ac:dyDescent="0.25">
      <c r="AB3362" s="99"/>
      <c r="AC3362" s="99"/>
      <c r="AD3362" s="99"/>
      <c r="AE3362" s="99"/>
      <c r="AF3362" s="99"/>
      <c r="AG3362" s="99"/>
      <c r="AH3362" s="99"/>
      <c r="AI3362" s="99"/>
      <c r="AJ3362" s="99"/>
      <c r="AK3362" s="99"/>
      <c r="AL3362" s="99"/>
      <c r="AM3362" s="99"/>
      <c r="AN3362" s="99"/>
      <c r="AO3362" s="99"/>
      <c r="AP3362" s="99"/>
      <c r="AQ3362" s="99"/>
      <c r="AR3362" s="99"/>
      <c r="AS3362" s="99"/>
      <c r="AT3362" s="99"/>
      <c r="AU3362" s="99"/>
      <c r="AV3362" s="99"/>
      <c r="AW3362" s="99"/>
      <c r="AX3362" s="99"/>
      <c r="AY3362" s="99"/>
      <c r="AZ3362" s="99"/>
      <c r="BA3362" s="99"/>
      <c r="BB3362" s="99"/>
      <c r="BC3362" s="99"/>
      <c r="BD3362" s="99"/>
      <c r="BE3362" s="99"/>
      <c r="BF3362" s="99"/>
    </row>
    <row r="3363" spans="28:58" x14ac:dyDescent="0.25">
      <c r="AB3363" s="99"/>
      <c r="AC3363" s="99"/>
      <c r="AD3363" s="99"/>
      <c r="AE3363" s="99"/>
      <c r="AF3363" s="99"/>
      <c r="AG3363" s="99"/>
      <c r="AH3363" s="99"/>
      <c r="AI3363" s="99"/>
      <c r="AJ3363" s="99"/>
      <c r="AK3363" s="99"/>
      <c r="AL3363" s="99"/>
      <c r="AM3363" s="99"/>
      <c r="AN3363" s="99"/>
      <c r="AO3363" s="99"/>
      <c r="AP3363" s="99"/>
      <c r="AQ3363" s="99"/>
      <c r="AR3363" s="99"/>
      <c r="AS3363" s="99"/>
      <c r="AT3363" s="99"/>
      <c r="AU3363" s="99"/>
      <c r="AV3363" s="99"/>
      <c r="AW3363" s="99"/>
      <c r="AX3363" s="99"/>
      <c r="AY3363" s="99"/>
      <c r="AZ3363" s="99"/>
      <c r="BA3363" s="99"/>
      <c r="BB3363" s="99"/>
      <c r="BC3363" s="99"/>
      <c r="BD3363" s="99"/>
      <c r="BE3363" s="99"/>
      <c r="BF3363" s="99"/>
    </row>
    <row r="3364" spans="28:58" x14ac:dyDescent="0.25">
      <c r="AB3364" s="99"/>
      <c r="AC3364" s="99"/>
      <c r="AD3364" s="99"/>
      <c r="AE3364" s="99"/>
      <c r="AF3364" s="99"/>
      <c r="AG3364" s="99"/>
      <c r="AH3364" s="99"/>
      <c r="AI3364" s="99"/>
      <c r="AJ3364" s="99"/>
      <c r="AK3364" s="99"/>
      <c r="AL3364" s="99"/>
      <c r="AM3364" s="99"/>
      <c r="AN3364" s="99"/>
      <c r="AO3364" s="99"/>
      <c r="AP3364" s="99"/>
      <c r="AQ3364" s="99"/>
      <c r="AR3364" s="99"/>
      <c r="AS3364" s="99"/>
      <c r="AT3364" s="99"/>
      <c r="AU3364" s="99"/>
      <c r="AV3364" s="99"/>
      <c r="AW3364" s="99"/>
      <c r="AX3364" s="99"/>
      <c r="AY3364" s="99"/>
      <c r="AZ3364" s="99"/>
      <c r="BA3364" s="99"/>
      <c r="BB3364" s="99"/>
      <c r="BC3364" s="99"/>
      <c r="BD3364" s="99"/>
      <c r="BE3364" s="99"/>
      <c r="BF3364" s="99"/>
    </row>
    <row r="3365" spans="28:58" x14ac:dyDescent="0.25">
      <c r="AB3365" s="99"/>
      <c r="AC3365" s="99"/>
      <c r="AD3365" s="99"/>
      <c r="AE3365" s="99"/>
      <c r="AF3365" s="99"/>
      <c r="AG3365" s="99"/>
      <c r="AH3365" s="99"/>
      <c r="AI3365" s="99"/>
      <c r="AJ3365" s="99"/>
      <c r="AK3365" s="99"/>
      <c r="AL3365" s="99"/>
      <c r="AM3365" s="99"/>
      <c r="AN3365" s="99"/>
      <c r="AO3365" s="99"/>
      <c r="AP3365" s="99"/>
      <c r="AQ3365" s="99"/>
      <c r="AR3365" s="99"/>
      <c r="AS3365" s="99"/>
      <c r="AT3365" s="99"/>
      <c r="AU3365" s="99"/>
      <c r="AV3365" s="99"/>
      <c r="AW3365" s="99"/>
      <c r="AX3365" s="99"/>
      <c r="AY3365" s="99"/>
      <c r="AZ3365" s="99"/>
      <c r="BA3365" s="99"/>
      <c r="BB3365" s="99"/>
      <c r="BC3365" s="99"/>
      <c r="BD3365" s="99"/>
      <c r="BE3365" s="99"/>
      <c r="BF3365" s="99"/>
    </row>
    <row r="3366" spans="28:58" x14ac:dyDescent="0.25">
      <c r="AB3366" s="99"/>
      <c r="AC3366" s="99"/>
      <c r="AD3366" s="99"/>
      <c r="AE3366" s="99"/>
      <c r="AF3366" s="99"/>
      <c r="AG3366" s="99"/>
      <c r="AH3366" s="99"/>
      <c r="AI3366" s="99"/>
      <c r="AJ3366" s="99"/>
      <c r="AK3366" s="99"/>
      <c r="AL3366" s="99"/>
      <c r="AM3366" s="99"/>
      <c r="AN3366" s="99"/>
      <c r="AO3366" s="99"/>
      <c r="AP3366" s="99"/>
      <c r="AQ3366" s="99"/>
      <c r="AR3366" s="99"/>
      <c r="AS3366" s="99"/>
      <c r="AT3366" s="99"/>
      <c r="AU3366" s="99"/>
      <c r="AV3366" s="99"/>
      <c r="AW3366" s="99"/>
      <c r="AX3366" s="99"/>
      <c r="AY3366" s="99"/>
      <c r="AZ3366" s="99"/>
      <c r="BA3366" s="99"/>
      <c r="BB3366" s="99"/>
      <c r="BC3366" s="99"/>
      <c r="BD3366" s="99"/>
      <c r="BE3366" s="99"/>
      <c r="BF3366" s="99"/>
    </row>
    <row r="3367" spans="28:58" x14ac:dyDescent="0.25">
      <c r="AB3367" s="99"/>
      <c r="AC3367" s="99"/>
      <c r="AD3367" s="99"/>
      <c r="AE3367" s="99"/>
      <c r="AF3367" s="99"/>
      <c r="AG3367" s="99"/>
      <c r="AH3367" s="99"/>
      <c r="AI3367" s="99"/>
      <c r="AJ3367" s="99"/>
      <c r="AK3367" s="99"/>
      <c r="AL3367" s="99"/>
      <c r="AM3367" s="99"/>
      <c r="AN3367" s="99"/>
      <c r="AO3367" s="99"/>
      <c r="AP3367" s="99"/>
      <c r="AQ3367" s="99"/>
      <c r="AR3367" s="99"/>
      <c r="AS3367" s="99"/>
      <c r="AT3367" s="99"/>
      <c r="AU3367" s="99"/>
      <c r="AV3367" s="99"/>
      <c r="AW3367" s="99"/>
      <c r="AX3367" s="99"/>
      <c r="AY3367" s="99"/>
      <c r="AZ3367" s="99"/>
      <c r="BA3367" s="99"/>
      <c r="BB3367" s="99"/>
      <c r="BC3367" s="99"/>
      <c r="BD3367" s="99"/>
      <c r="BE3367" s="99"/>
      <c r="BF3367" s="99"/>
    </row>
    <row r="3368" spans="28:58" x14ac:dyDescent="0.25">
      <c r="AB3368" s="99"/>
      <c r="AC3368" s="99"/>
      <c r="AD3368" s="99"/>
      <c r="AE3368" s="99"/>
      <c r="AF3368" s="99"/>
      <c r="AG3368" s="99"/>
      <c r="AH3368" s="99"/>
      <c r="AI3368" s="99"/>
      <c r="AJ3368" s="99"/>
      <c r="AK3368" s="99"/>
      <c r="AL3368" s="99"/>
      <c r="AM3368" s="99"/>
      <c r="AN3368" s="99"/>
      <c r="AO3368" s="99"/>
      <c r="AP3368" s="99"/>
      <c r="AQ3368" s="99"/>
      <c r="AR3368" s="99"/>
      <c r="AS3368" s="99"/>
      <c r="AT3368" s="99"/>
      <c r="AU3368" s="99"/>
      <c r="AV3368" s="99"/>
      <c r="AW3368" s="99"/>
      <c r="AX3368" s="99"/>
      <c r="AY3368" s="99"/>
      <c r="AZ3368" s="99"/>
      <c r="BA3368" s="99"/>
      <c r="BB3368" s="99"/>
      <c r="BC3368" s="99"/>
      <c r="BD3368" s="99"/>
      <c r="BE3368" s="99"/>
      <c r="BF3368" s="99"/>
    </row>
    <row r="3369" spans="28:58" x14ac:dyDescent="0.25">
      <c r="AB3369" s="99"/>
      <c r="AC3369" s="99"/>
      <c r="AD3369" s="99"/>
      <c r="AE3369" s="99"/>
      <c r="AF3369" s="99"/>
      <c r="AG3369" s="99"/>
      <c r="AH3369" s="99"/>
      <c r="AI3369" s="99"/>
      <c r="AJ3369" s="99"/>
      <c r="AK3369" s="99"/>
      <c r="AL3369" s="99"/>
      <c r="AM3369" s="99"/>
      <c r="AN3369" s="99"/>
      <c r="AO3369" s="99"/>
      <c r="AP3369" s="99"/>
      <c r="AQ3369" s="99"/>
      <c r="AR3369" s="99"/>
      <c r="AS3369" s="99"/>
      <c r="AT3369" s="99"/>
      <c r="AU3369" s="99"/>
      <c r="AV3369" s="99"/>
      <c r="AW3369" s="99"/>
      <c r="AX3369" s="99"/>
      <c r="AY3369" s="99"/>
      <c r="AZ3369" s="99"/>
      <c r="BA3369" s="99"/>
      <c r="BB3369" s="99"/>
      <c r="BC3369" s="99"/>
      <c r="BD3369" s="99"/>
      <c r="BE3369" s="99"/>
      <c r="BF3369" s="99"/>
    </row>
    <row r="3370" spans="28:58" x14ac:dyDescent="0.25">
      <c r="AB3370" s="99"/>
      <c r="AC3370" s="99"/>
      <c r="AD3370" s="99"/>
      <c r="AE3370" s="99"/>
      <c r="AF3370" s="99"/>
      <c r="AG3370" s="99"/>
      <c r="AH3370" s="99"/>
      <c r="AI3370" s="99"/>
      <c r="AJ3370" s="99"/>
      <c r="AK3370" s="99"/>
      <c r="AL3370" s="99"/>
      <c r="AM3370" s="99"/>
      <c r="AN3370" s="99"/>
      <c r="AO3370" s="99"/>
      <c r="AP3370" s="99"/>
      <c r="AQ3370" s="99"/>
      <c r="AR3370" s="99"/>
      <c r="AS3370" s="99"/>
      <c r="AT3370" s="99"/>
      <c r="AU3370" s="99"/>
      <c r="AV3370" s="99"/>
      <c r="AW3370" s="99"/>
      <c r="AX3370" s="99"/>
      <c r="AY3370" s="99"/>
      <c r="AZ3370" s="99"/>
      <c r="BA3370" s="99"/>
      <c r="BB3370" s="99"/>
      <c r="BC3370" s="99"/>
      <c r="BD3370" s="99"/>
      <c r="BE3370" s="99"/>
      <c r="BF3370" s="99"/>
    </row>
    <row r="3371" spans="28:58" x14ac:dyDescent="0.25">
      <c r="AB3371" s="99"/>
      <c r="AC3371" s="99"/>
      <c r="AD3371" s="99"/>
      <c r="AE3371" s="99"/>
      <c r="AF3371" s="99"/>
      <c r="AG3371" s="99"/>
      <c r="AH3371" s="99"/>
      <c r="AI3371" s="99"/>
      <c r="AJ3371" s="99"/>
      <c r="AK3371" s="99"/>
      <c r="AL3371" s="99"/>
      <c r="AM3371" s="99"/>
      <c r="AN3371" s="99"/>
      <c r="AO3371" s="99"/>
      <c r="AP3371" s="99"/>
      <c r="AQ3371" s="99"/>
      <c r="AR3371" s="99"/>
      <c r="AS3371" s="99"/>
      <c r="AT3371" s="99"/>
      <c r="AU3371" s="99"/>
      <c r="AV3371" s="99"/>
      <c r="AW3371" s="99"/>
      <c r="AX3371" s="99"/>
      <c r="AY3371" s="99"/>
      <c r="AZ3371" s="99"/>
      <c r="BA3371" s="99"/>
      <c r="BB3371" s="99"/>
      <c r="BC3371" s="99"/>
      <c r="BD3371" s="99"/>
      <c r="BE3371" s="99"/>
      <c r="BF3371" s="99"/>
    </row>
    <row r="3372" spans="28:58" x14ac:dyDescent="0.25">
      <c r="AB3372" s="99"/>
      <c r="AC3372" s="99"/>
      <c r="AD3372" s="99"/>
      <c r="AE3372" s="99"/>
      <c r="AF3372" s="99"/>
      <c r="AG3372" s="99"/>
      <c r="AH3372" s="99"/>
      <c r="AI3372" s="99"/>
      <c r="AJ3372" s="99"/>
      <c r="AK3372" s="99"/>
      <c r="AL3372" s="99"/>
      <c r="AM3372" s="99"/>
      <c r="AN3372" s="99"/>
      <c r="AO3372" s="99"/>
      <c r="AP3372" s="99"/>
      <c r="AQ3372" s="99"/>
      <c r="AR3372" s="99"/>
      <c r="AS3372" s="99"/>
      <c r="AT3372" s="99"/>
      <c r="AU3372" s="99"/>
      <c r="AV3372" s="99"/>
      <c r="AW3372" s="99"/>
      <c r="AX3372" s="99"/>
      <c r="AY3372" s="99"/>
      <c r="AZ3372" s="99"/>
      <c r="BA3372" s="99"/>
      <c r="BB3372" s="99"/>
      <c r="BC3372" s="99"/>
      <c r="BD3372" s="99"/>
      <c r="BE3372" s="99"/>
      <c r="BF3372" s="99"/>
    </row>
    <row r="3373" spans="28:58" x14ac:dyDescent="0.25">
      <c r="AB3373" s="99"/>
      <c r="AC3373" s="99"/>
      <c r="AD3373" s="99"/>
      <c r="AE3373" s="99"/>
      <c r="AF3373" s="99"/>
      <c r="AG3373" s="99"/>
      <c r="AH3373" s="99"/>
      <c r="AI3373" s="99"/>
      <c r="AJ3373" s="99"/>
      <c r="AK3373" s="99"/>
      <c r="AL3373" s="99"/>
      <c r="AM3373" s="99"/>
      <c r="AN3373" s="99"/>
      <c r="AO3373" s="99"/>
      <c r="AP3373" s="99"/>
      <c r="AQ3373" s="99"/>
      <c r="AR3373" s="99"/>
      <c r="AS3373" s="99"/>
      <c r="AT3373" s="99"/>
      <c r="AU3373" s="99"/>
      <c r="AV3373" s="99"/>
      <c r="AW3373" s="99"/>
      <c r="AX3373" s="99"/>
      <c r="AY3373" s="99"/>
      <c r="AZ3373" s="99"/>
      <c r="BA3373" s="99"/>
      <c r="BB3373" s="99"/>
      <c r="BC3373" s="99"/>
      <c r="BD3373" s="99"/>
      <c r="BE3373" s="99"/>
      <c r="BF3373" s="99"/>
    </row>
    <row r="3374" spans="28:58" x14ac:dyDescent="0.25">
      <c r="AB3374" s="99"/>
      <c r="AC3374" s="99"/>
      <c r="AD3374" s="99"/>
      <c r="AE3374" s="99"/>
      <c r="AF3374" s="99"/>
      <c r="AG3374" s="99"/>
      <c r="AH3374" s="99"/>
      <c r="AI3374" s="99"/>
      <c r="AJ3374" s="99"/>
      <c r="AK3374" s="99"/>
      <c r="AL3374" s="99"/>
      <c r="AM3374" s="99"/>
      <c r="AN3374" s="99"/>
      <c r="AO3374" s="99"/>
      <c r="AP3374" s="99"/>
      <c r="AQ3374" s="99"/>
      <c r="AR3374" s="99"/>
      <c r="AS3374" s="99"/>
      <c r="AT3374" s="99"/>
      <c r="AU3374" s="99"/>
      <c r="AV3374" s="99"/>
      <c r="AW3374" s="99"/>
      <c r="AX3374" s="99"/>
      <c r="AY3374" s="99"/>
      <c r="AZ3374" s="99"/>
      <c r="BA3374" s="99"/>
      <c r="BB3374" s="99"/>
      <c r="BC3374" s="99"/>
      <c r="BD3374" s="99"/>
      <c r="BE3374" s="99"/>
      <c r="BF3374" s="99"/>
    </row>
    <row r="3375" spans="28:58" x14ac:dyDescent="0.25">
      <c r="AB3375" s="99"/>
      <c r="AC3375" s="99"/>
      <c r="AD3375" s="99"/>
      <c r="AE3375" s="99"/>
      <c r="AF3375" s="99"/>
      <c r="AG3375" s="99"/>
      <c r="AH3375" s="99"/>
      <c r="AI3375" s="99"/>
      <c r="AJ3375" s="99"/>
      <c r="AK3375" s="99"/>
      <c r="AL3375" s="99"/>
      <c r="AM3375" s="99"/>
      <c r="AN3375" s="99"/>
      <c r="AO3375" s="99"/>
      <c r="AP3375" s="99"/>
      <c r="AQ3375" s="99"/>
      <c r="AR3375" s="99"/>
      <c r="AS3375" s="99"/>
      <c r="AT3375" s="99"/>
      <c r="AU3375" s="99"/>
      <c r="AV3375" s="99"/>
      <c r="AW3375" s="99"/>
      <c r="AX3375" s="99"/>
      <c r="AY3375" s="99"/>
      <c r="AZ3375" s="99"/>
      <c r="BA3375" s="99"/>
      <c r="BB3375" s="99"/>
      <c r="BC3375" s="99"/>
      <c r="BD3375" s="99"/>
      <c r="BE3375" s="99"/>
      <c r="BF3375" s="99"/>
    </row>
    <row r="3376" spans="28:58" x14ac:dyDescent="0.25">
      <c r="AB3376" s="99"/>
      <c r="AC3376" s="99"/>
      <c r="AD3376" s="99"/>
      <c r="AE3376" s="99"/>
      <c r="AF3376" s="99"/>
      <c r="AG3376" s="99"/>
      <c r="AH3376" s="99"/>
      <c r="AI3376" s="99"/>
      <c r="AJ3376" s="99"/>
      <c r="AK3376" s="99"/>
      <c r="AL3376" s="99"/>
      <c r="AM3376" s="99"/>
      <c r="AN3376" s="99"/>
      <c r="AO3376" s="99"/>
      <c r="AP3376" s="99"/>
      <c r="AQ3376" s="99"/>
      <c r="AR3376" s="99"/>
      <c r="AS3376" s="99"/>
      <c r="AT3376" s="99"/>
      <c r="AU3376" s="99"/>
      <c r="AV3376" s="99"/>
      <c r="AW3376" s="99"/>
      <c r="AX3376" s="99"/>
      <c r="AY3376" s="99"/>
      <c r="AZ3376" s="99"/>
      <c r="BA3376" s="99"/>
      <c r="BB3376" s="99"/>
      <c r="BC3376" s="99"/>
      <c r="BD3376" s="99"/>
      <c r="BE3376" s="99"/>
      <c r="BF3376" s="99"/>
    </row>
    <row r="3377" spans="28:58" x14ac:dyDescent="0.25">
      <c r="AB3377" s="99"/>
      <c r="AC3377" s="99"/>
      <c r="AD3377" s="99"/>
      <c r="AE3377" s="99"/>
      <c r="AF3377" s="99"/>
      <c r="AG3377" s="99"/>
      <c r="AH3377" s="99"/>
      <c r="AI3377" s="99"/>
      <c r="AJ3377" s="99"/>
      <c r="AK3377" s="99"/>
      <c r="AL3377" s="99"/>
      <c r="AM3377" s="99"/>
      <c r="AN3377" s="99"/>
      <c r="AO3377" s="99"/>
      <c r="AP3377" s="99"/>
      <c r="AQ3377" s="99"/>
      <c r="AR3377" s="99"/>
      <c r="AS3377" s="99"/>
      <c r="AT3377" s="99"/>
      <c r="AU3377" s="99"/>
      <c r="AV3377" s="99"/>
      <c r="AW3377" s="99"/>
      <c r="AX3377" s="99"/>
      <c r="AY3377" s="99"/>
      <c r="AZ3377" s="99"/>
      <c r="BA3377" s="99"/>
      <c r="BB3377" s="99"/>
      <c r="BC3377" s="99"/>
      <c r="BD3377" s="99"/>
      <c r="BE3377" s="99"/>
      <c r="BF3377" s="99"/>
    </row>
    <row r="3378" spans="28:58" x14ac:dyDescent="0.25">
      <c r="AB3378" s="99"/>
      <c r="AC3378" s="99"/>
      <c r="AD3378" s="99"/>
      <c r="AE3378" s="99"/>
      <c r="AF3378" s="99"/>
      <c r="AG3378" s="99"/>
      <c r="AH3378" s="99"/>
      <c r="AI3378" s="99"/>
      <c r="AJ3378" s="99"/>
      <c r="AK3378" s="99"/>
      <c r="AL3378" s="99"/>
      <c r="AM3378" s="99"/>
      <c r="AN3378" s="99"/>
      <c r="AO3378" s="99"/>
      <c r="AP3378" s="99"/>
      <c r="AQ3378" s="99"/>
      <c r="AR3378" s="99"/>
      <c r="AS3378" s="99"/>
      <c r="AT3378" s="99"/>
      <c r="AU3378" s="99"/>
      <c r="AV3378" s="99"/>
      <c r="AW3378" s="99"/>
      <c r="AX3378" s="99"/>
      <c r="AY3378" s="99"/>
      <c r="AZ3378" s="99"/>
      <c r="BA3378" s="99"/>
      <c r="BB3378" s="99"/>
      <c r="BC3378" s="99"/>
      <c r="BD3378" s="99"/>
      <c r="BE3378" s="99"/>
      <c r="BF3378" s="99"/>
    </row>
    <row r="3379" spans="28:58" x14ac:dyDescent="0.25">
      <c r="AB3379" s="99"/>
      <c r="AC3379" s="99"/>
      <c r="AD3379" s="99"/>
      <c r="AE3379" s="99"/>
      <c r="AF3379" s="99"/>
      <c r="AG3379" s="99"/>
      <c r="AH3379" s="99"/>
      <c r="AI3379" s="99"/>
      <c r="AJ3379" s="99"/>
      <c r="AK3379" s="99"/>
      <c r="AL3379" s="99"/>
      <c r="AM3379" s="99"/>
      <c r="AN3379" s="99"/>
      <c r="AO3379" s="99"/>
      <c r="AP3379" s="99"/>
      <c r="AQ3379" s="99"/>
      <c r="AR3379" s="99"/>
      <c r="AS3379" s="99"/>
      <c r="AT3379" s="99"/>
      <c r="AU3379" s="99"/>
      <c r="AV3379" s="99"/>
      <c r="AW3379" s="99"/>
      <c r="AX3379" s="99"/>
      <c r="AY3379" s="99"/>
      <c r="AZ3379" s="99"/>
      <c r="BA3379" s="99"/>
      <c r="BB3379" s="99"/>
      <c r="BC3379" s="99"/>
      <c r="BD3379" s="99"/>
      <c r="BE3379" s="99"/>
      <c r="BF3379" s="99"/>
    </row>
    <row r="3380" spans="28:58" x14ac:dyDescent="0.25">
      <c r="AB3380" s="99"/>
      <c r="AC3380" s="99"/>
      <c r="AD3380" s="99"/>
      <c r="AE3380" s="99"/>
      <c r="AF3380" s="99"/>
      <c r="AG3380" s="99"/>
      <c r="AH3380" s="99"/>
      <c r="AI3380" s="99"/>
      <c r="AJ3380" s="99"/>
      <c r="AK3380" s="99"/>
      <c r="AL3380" s="99"/>
      <c r="AM3380" s="99"/>
      <c r="AN3380" s="99"/>
      <c r="AO3380" s="99"/>
      <c r="AP3380" s="99"/>
      <c r="AQ3380" s="99"/>
      <c r="AR3380" s="99"/>
      <c r="AS3380" s="99"/>
      <c r="AT3380" s="99"/>
      <c r="AU3380" s="99"/>
      <c r="AV3380" s="99"/>
      <c r="AW3380" s="99"/>
      <c r="AX3380" s="99"/>
      <c r="AY3380" s="99"/>
      <c r="AZ3380" s="99"/>
      <c r="BA3380" s="99"/>
      <c r="BB3380" s="99"/>
      <c r="BC3380" s="99"/>
      <c r="BD3380" s="99"/>
      <c r="BE3380" s="99"/>
      <c r="BF3380" s="99"/>
    </row>
    <row r="3381" spans="28:58" x14ac:dyDescent="0.25">
      <c r="AB3381" s="99"/>
      <c r="AC3381" s="99"/>
      <c r="AD3381" s="99"/>
      <c r="AE3381" s="99"/>
      <c r="AF3381" s="99"/>
      <c r="AG3381" s="99"/>
      <c r="AH3381" s="99"/>
      <c r="AI3381" s="99"/>
      <c r="AJ3381" s="99"/>
      <c r="AK3381" s="99"/>
      <c r="AL3381" s="99"/>
      <c r="AM3381" s="99"/>
      <c r="AN3381" s="99"/>
      <c r="AO3381" s="99"/>
      <c r="AP3381" s="99"/>
      <c r="AQ3381" s="99"/>
      <c r="AR3381" s="99"/>
      <c r="AS3381" s="99"/>
      <c r="AT3381" s="99"/>
      <c r="AU3381" s="99"/>
      <c r="AV3381" s="99"/>
      <c r="AW3381" s="99"/>
      <c r="AX3381" s="99"/>
      <c r="AY3381" s="99"/>
      <c r="AZ3381" s="99"/>
      <c r="BA3381" s="99"/>
      <c r="BB3381" s="99"/>
      <c r="BC3381" s="99"/>
      <c r="BD3381" s="99"/>
      <c r="BE3381" s="99"/>
      <c r="BF3381" s="99"/>
    </row>
    <row r="3382" spans="28:58" x14ac:dyDescent="0.25">
      <c r="AB3382" s="99"/>
      <c r="AC3382" s="99"/>
      <c r="AD3382" s="99"/>
      <c r="AE3382" s="99"/>
      <c r="AF3382" s="99"/>
      <c r="AG3382" s="99"/>
      <c r="AH3382" s="99"/>
      <c r="AI3382" s="99"/>
      <c r="AJ3382" s="99"/>
      <c r="AK3382" s="99"/>
      <c r="AL3382" s="99"/>
      <c r="AM3382" s="99"/>
      <c r="AN3382" s="99"/>
      <c r="AO3382" s="99"/>
      <c r="AP3382" s="99"/>
      <c r="AQ3382" s="99"/>
      <c r="AR3382" s="99"/>
      <c r="AS3382" s="99"/>
      <c r="AT3382" s="99"/>
      <c r="AU3382" s="99"/>
      <c r="AV3382" s="99"/>
      <c r="AW3382" s="99"/>
      <c r="AX3382" s="99"/>
      <c r="AY3382" s="99"/>
      <c r="AZ3382" s="99"/>
      <c r="BA3382" s="99"/>
      <c r="BB3382" s="99"/>
      <c r="BC3382" s="99"/>
      <c r="BD3382" s="99"/>
      <c r="BE3382" s="99"/>
      <c r="BF3382" s="99"/>
    </row>
    <row r="3383" spans="28:58" x14ac:dyDescent="0.25">
      <c r="AB3383" s="99"/>
      <c r="AC3383" s="99"/>
      <c r="AD3383" s="99"/>
      <c r="AE3383" s="99"/>
      <c r="AF3383" s="99"/>
      <c r="AG3383" s="99"/>
      <c r="AH3383" s="99"/>
      <c r="AI3383" s="99"/>
      <c r="AJ3383" s="99"/>
      <c r="AK3383" s="99"/>
      <c r="AL3383" s="99"/>
      <c r="AM3383" s="99"/>
      <c r="AN3383" s="99"/>
      <c r="AO3383" s="99"/>
      <c r="AP3383" s="99"/>
      <c r="AQ3383" s="99"/>
      <c r="AR3383" s="99"/>
      <c r="AS3383" s="99"/>
      <c r="AT3383" s="99"/>
      <c r="AU3383" s="99"/>
      <c r="AV3383" s="99"/>
      <c r="AW3383" s="99"/>
      <c r="AX3383" s="99"/>
      <c r="AY3383" s="99"/>
      <c r="AZ3383" s="99"/>
      <c r="BA3383" s="99"/>
      <c r="BB3383" s="99"/>
      <c r="BC3383" s="99"/>
      <c r="BD3383" s="99"/>
      <c r="BE3383" s="99"/>
      <c r="BF3383" s="99"/>
    </row>
    <row r="3384" spans="28:58" x14ac:dyDescent="0.25">
      <c r="AB3384" s="99"/>
      <c r="AC3384" s="99"/>
      <c r="AD3384" s="99"/>
      <c r="AE3384" s="99"/>
      <c r="AF3384" s="99"/>
      <c r="AG3384" s="99"/>
      <c r="AH3384" s="99"/>
      <c r="AI3384" s="99"/>
      <c r="AJ3384" s="99"/>
      <c r="AK3384" s="99"/>
      <c r="AL3384" s="99"/>
      <c r="AM3384" s="99"/>
      <c r="AN3384" s="99"/>
      <c r="AO3384" s="99"/>
      <c r="AP3384" s="99"/>
      <c r="AQ3384" s="99"/>
      <c r="AR3384" s="99"/>
      <c r="AS3384" s="99"/>
      <c r="AT3384" s="99"/>
      <c r="AU3384" s="99"/>
      <c r="AV3384" s="99"/>
      <c r="AW3384" s="99"/>
      <c r="AX3384" s="99"/>
      <c r="AY3384" s="99"/>
      <c r="AZ3384" s="99"/>
      <c r="BA3384" s="99"/>
      <c r="BB3384" s="99"/>
      <c r="BC3384" s="99"/>
      <c r="BD3384" s="99"/>
      <c r="BE3384" s="99"/>
      <c r="BF3384" s="99"/>
    </row>
    <row r="3385" spans="28:58" x14ac:dyDescent="0.25">
      <c r="AB3385" s="99"/>
      <c r="AC3385" s="99"/>
      <c r="AD3385" s="99"/>
      <c r="AE3385" s="99"/>
      <c r="AF3385" s="99"/>
      <c r="AG3385" s="99"/>
      <c r="AH3385" s="99"/>
      <c r="AI3385" s="99"/>
      <c r="AJ3385" s="99"/>
      <c r="AK3385" s="99"/>
      <c r="AL3385" s="99"/>
      <c r="AM3385" s="99"/>
      <c r="AN3385" s="99"/>
      <c r="AO3385" s="99"/>
      <c r="AP3385" s="99"/>
      <c r="AQ3385" s="99"/>
      <c r="AR3385" s="99"/>
      <c r="AS3385" s="99"/>
      <c r="AT3385" s="99"/>
      <c r="AU3385" s="99"/>
      <c r="AV3385" s="99"/>
      <c r="AW3385" s="99"/>
      <c r="AX3385" s="99"/>
      <c r="AY3385" s="99"/>
      <c r="AZ3385" s="99"/>
      <c r="BA3385" s="99"/>
      <c r="BB3385" s="99"/>
      <c r="BC3385" s="99"/>
      <c r="BD3385" s="99"/>
      <c r="BE3385" s="99"/>
      <c r="BF3385" s="99"/>
    </row>
    <row r="3386" spans="28:58" x14ac:dyDescent="0.25">
      <c r="AB3386" s="99"/>
      <c r="AC3386" s="99"/>
      <c r="AD3386" s="99"/>
      <c r="AE3386" s="99"/>
      <c r="AF3386" s="99"/>
      <c r="AG3386" s="99"/>
      <c r="AH3386" s="99"/>
      <c r="AI3386" s="99"/>
      <c r="AJ3386" s="99"/>
      <c r="AK3386" s="99"/>
      <c r="AL3386" s="99"/>
      <c r="AM3386" s="99"/>
      <c r="AN3386" s="99"/>
      <c r="AO3386" s="99"/>
      <c r="AP3386" s="99"/>
      <c r="AQ3386" s="99"/>
      <c r="AR3386" s="99"/>
      <c r="AS3386" s="99"/>
      <c r="AT3386" s="99"/>
      <c r="AU3386" s="99"/>
      <c r="AV3386" s="99"/>
      <c r="AW3386" s="99"/>
      <c r="AX3386" s="99"/>
      <c r="AY3386" s="99"/>
      <c r="AZ3386" s="99"/>
      <c r="BA3386" s="99"/>
      <c r="BB3386" s="99"/>
      <c r="BC3386" s="99"/>
      <c r="BD3386" s="99"/>
      <c r="BE3386" s="99"/>
      <c r="BF3386" s="99"/>
    </row>
    <row r="3387" spans="28:58" x14ac:dyDescent="0.25">
      <c r="AB3387" s="99"/>
      <c r="AC3387" s="99"/>
      <c r="AD3387" s="99"/>
      <c r="AE3387" s="99"/>
      <c r="AF3387" s="99"/>
      <c r="AG3387" s="99"/>
      <c r="AH3387" s="99"/>
      <c r="AI3387" s="99"/>
      <c r="AJ3387" s="99"/>
      <c r="AK3387" s="99"/>
      <c r="AL3387" s="99"/>
      <c r="AM3387" s="99"/>
      <c r="AN3387" s="99"/>
      <c r="AO3387" s="99"/>
      <c r="AP3387" s="99"/>
      <c r="AQ3387" s="99"/>
      <c r="AR3387" s="99"/>
      <c r="AS3387" s="99"/>
      <c r="AT3387" s="99"/>
      <c r="AU3387" s="99"/>
      <c r="AV3387" s="99"/>
      <c r="AW3387" s="99"/>
      <c r="AX3387" s="99"/>
      <c r="AY3387" s="99"/>
      <c r="AZ3387" s="99"/>
      <c r="BA3387" s="99"/>
      <c r="BB3387" s="99"/>
      <c r="BC3387" s="99"/>
      <c r="BD3387" s="99"/>
      <c r="BE3387" s="99"/>
      <c r="BF3387" s="99"/>
    </row>
    <row r="3388" spans="28:58" x14ac:dyDescent="0.25">
      <c r="AB3388" s="99"/>
      <c r="AC3388" s="99"/>
      <c r="AD3388" s="99"/>
      <c r="AE3388" s="99"/>
      <c r="AF3388" s="99"/>
      <c r="AG3388" s="99"/>
      <c r="AH3388" s="99"/>
      <c r="AI3388" s="99"/>
      <c r="AJ3388" s="99"/>
      <c r="AK3388" s="99"/>
      <c r="AL3388" s="99"/>
      <c r="AM3388" s="99"/>
      <c r="AN3388" s="99"/>
      <c r="AO3388" s="99"/>
      <c r="AP3388" s="99"/>
      <c r="AQ3388" s="99"/>
      <c r="AR3388" s="99"/>
      <c r="AS3388" s="99"/>
      <c r="AT3388" s="99"/>
      <c r="AU3388" s="99"/>
      <c r="AV3388" s="99"/>
      <c r="AW3388" s="99"/>
      <c r="AX3388" s="99"/>
      <c r="AY3388" s="99"/>
      <c r="AZ3388" s="99"/>
      <c r="BA3388" s="99"/>
      <c r="BB3388" s="99"/>
      <c r="BC3388" s="99"/>
      <c r="BD3388" s="99"/>
      <c r="BE3388" s="99"/>
      <c r="BF3388" s="99"/>
    </row>
    <row r="3389" spans="28:58" x14ac:dyDescent="0.25">
      <c r="AB3389" s="99"/>
      <c r="AC3389" s="99"/>
      <c r="AD3389" s="99"/>
      <c r="AE3389" s="99"/>
      <c r="AF3389" s="99"/>
      <c r="AG3389" s="99"/>
      <c r="AH3389" s="99"/>
      <c r="AI3389" s="99"/>
      <c r="AJ3389" s="99"/>
      <c r="AK3389" s="99"/>
      <c r="AL3389" s="99"/>
      <c r="AM3389" s="99"/>
      <c r="AN3389" s="99"/>
      <c r="AO3389" s="99"/>
      <c r="AP3389" s="99"/>
      <c r="AQ3389" s="99"/>
      <c r="AR3389" s="99"/>
      <c r="AS3389" s="99"/>
      <c r="AT3389" s="99"/>
      <c r="AU3389" s="99"/>
      <c r="AV3389" s="99"/>
      <c r="AW3389" s="99"/>
      <c r="AX3389" s="99"/>
      <c r="AY3389" s="99"/>
      <c r="AZ3389" s="99"/>
      <c r="BA3389" s="99"/>
      <c r="BB3389" s="99"/>
      <c r="BC3389" s="99"/>
      <c r="BD3389" s="99"/>
      <c r="BE3389" s="99"/>
      <c r="BF3389" s="99"/>
    </row>
    <row r="3390" spans="28:58" x14ac:dyDescent="0.25">
      <c r="AB3390" s="99"/>
      <c r="AC3390" s="99"/>
      <c r="AD3390" s="99"/>
      <c r="AE3390" s="99"/>
      <c r="AF3390" s="99"/>
      <c r="AG3390" s="99"/>
      <c r="AH3390" s="99"/>
      <c r="AI3390" s="99"/>
      <c r="AJ3390" s="99"/>
      <c r="AK3390" s="99"/>
      <c r="AL3390" s="99"/>
      <c r="AM3390" s="99"/>
      <c r="AN3390" s="99"/>
      <c r="AO3390" s="99"/>
      <c r="AP3390" s="99"/>
      <c r="AQ3390" s="99"/>
      <c r="AR3390" s="99"/>
      <c r="AS3390" s="99"/>
      <c r="AT3390" s="99"/>
      <c r="AU3390" s="99"/>
      <c r="AV3390" s="99"/>
      <c r="AW3390" s="99"/>
      <c r="AX3390" s="99"/>
      <c r="AY3390" s="99"/>
      <c r="AZ3390" s="99"/>
      <c r="BA3390" s="99"/>
      <c r="BB3390" s="99"/>
      <c r="BC3390" s="99"/>
      <c r="BD3390" s="99"/>
      <c r="BE3390" s="99"/>
      <c r="BF3390" s="99"/>
    </row>
    <row r="3391" spans="28:58" x14ac:dyDescent="0.25">
      <c r="AB3391" s="99"/>
      <c r="AC3391" s="99"/>
      <c r="AD3391" s="99"/>
      <c r="AE3391" s="99"/>
      <c r="AF3391" s="99"/>
      <c r="AG3391" s="99"/>
      <c r="AH3391" s="99"/>
      <c r="AI3391" s="99"/>
      <c r="AJ3391" s="99"/>
      <c r="AK3391" s="99"/>
      <c r="AL3391" s="99"/>
      <c r="AM3391" s="99"/>
      <c r="AN3391" s="99"/>
      <c r="AO3391" s="99"/>
      <c r="AP3391" s="99"/>
      <c r="AQ3391" s="99"/>
      <c r="AR3391" s="99"/>
      <c r="AS3391" s="99"/>
      <c r="AT3391" s="99"/>
      <c r="AU3391" s="99"/>
      <c r="AV3391" s="99"/>
      <c r="AW3391" s="99"/>
      <c r="AX3391" s="99"/>
      <c r="AY3391" s="99"/>
      <c r="AZ3391" s="99"/>
      <c r="BA3391" s="99"/>
      <c r="BB3391" s="99"/>
      <c r="BC3391" s="99"/>
      <c r="BD3391" s="99"/>
      <c r="BE3391" s="99"/>
      <c r="BF3391" s="99"/>
    </row>
    <row r="3392" spans="28:58" x14ac:dyDescent="0.25">
      <c r="AB3392" s="99"/>
      <c r="AC3392" s="99"/>
      <c r="AD3392" s="99"/>
      <c r="AE3392" s="99"/>
      <c r="AF3392" s="99"/>
      <c r="AG3392" s="99"/>
      <c r="AH3392" s="99"/>
      <c r="AI3392" s="99"/>
      <c r="AJ3392" s="99"/>
      <c r="AK3392" s="99"/>
      <c r="AL3392" s="99"/>
      <c r="AM3392" s="99"/>
      <c r="AN3392" s="99"/>
      <c r="AO3392" s="99"/>
      <c r="AP3392" s="99"/>
      <c r="AQ3392" s="99"/>
      <c r="AR3392" s="99"/>
      <c r="AS3392" s="99"/>
      <c r="AT3392" s="99"/>
      <c r="AU3392" s="99"/>
      <c r="AV3392" s="99"/>
      <c r="AW3392" s="99"/>
      <c r="AX3392" s="99"/>
      <c r="AY3392" s="99"/>
      <c r="AZ3392" s="99"/>
      <c r="BA3392" s="99"/>
      <c r="BB3392" s="99"/>
      <c r="BC3392" s="99"/>
      <c r="BD3392" s="99"/>
      <c r="BE3392" s="99"/>
      <c r="BF3392" s="99"/>
    </row>
    <row r="3393" spans="28:58" x14ac:dyDescent="0.25">
      <c r="AB3393" s="99"/>
      <c r="AC3393" s="99"/>
      <c r="AD3393" s="99"/>
      <c r="AE3393" s="99"/>
      <c r="AF3393" s="99"/>
      <c r="AG3393" s="99"/>
      <c r="AH3393" s="99"/>
      <c r="AI3393" s="99"/>
      <c r="AJ3393" s="99"/>
      <c r="AK3393" s="99"/>
      <c r="AL3393" s="99"/>
      <c r="AM3393" s="99"/>
      <c r="AN3393" s="99"/>
      <c r="AO3393" s="99"/>
      <c r="AP3393" s="99"/>
      <c r="AQ3393" s="99"/>
      <c r="AR3393" s="99"/>
      <c r="AS3393" s="99"/>
      <c r="AT3393" s="99"/>
      <c r="AU3393" s="99"/>
      <c r="AV3393" s="99"/>
      <c r="AW3393" s="99"/>
      <c r="AX3393" s="99"/>
      <c r="AY3393" s="99"/>
      <c r="AZ3393" s="99"/>
      <c r="BA3393" s="99"/>
      <c r="BB3393" s="99"/>
      <c r="BC3393" s="99"/>
      <c r="BD3393" s="99"/>
      <c r="BE3393" s="99"/>
      <c r="BF3393" s="99"/>
    </row>
    <row r="3394" spans="28:58" x14ac:dyDescent="0.25">
      <c r="AB3394" s="99"/>
      <c r="AC3394" s="99"/>
      <c r="AD3394" s="99"/>
      <c r="AE3394" s="99"/>
      <c r="AF3394" s="99"/>
      <c r="AG3394" s="99"/>
      <c r="AH3394" s="99"/>
      <c r="AI3394" s="99"/>
      <c r="AJ3394" s="99"/>
      <c r="AK3394" s="99"/>
      <c r="AL3394" s="99"/>
      <c r="AM3394" s="99"/>
      <c r="AN3394" s="99"/>
      <c r="AO3394" s="99"/>
      <c r="AP3394" s="99"/>
      <c r="AQ3394" s="99"/>
      <c r="AR3394" s="99"/>
      <c r="AS3394" s="99"/>
      <c r="AT3394" s="99"/>
      <c r="AU3394" s="99"/>
      <c r="AV3394" s="99"/>
      <c r="AW3394" s="99"/>
      <c r="AX3394" s="99"/>
      <c r="AY3394" s="99"/>
      <c r="AZ3394" s="99"/>
      <c r="BA3394" s="99"/>
      <c r="BB3394" s="99"/>
      <c r="BC3394" s="99"/>
      <c r="BD3394" s="99"/>
      <c r="BE3394" s="99"/>
      <c r="BF3394" s="99"/>
    </row>
    <row r="3395" spans="28:58" x14ac:dyDescent="0.25">
      <c r="AB3395" s="99"/>
      <c r="AC3395" s="99"/>
      <c r="AD3395" s="99"/>
      <c r="AE3395" s="99"/>
      <c r="AF3395" s="99"/>
      <c r="AG3395" s="99"/>
      <c r="AH3395" s="99"/>
      <c r="AI3395" s="99"/>
      <c r="AJ3395" s="99"/>
      <c r="AK3395" s="99"/>
      <c r="AL3395" s="99"/>
      <c r="AM3395" s="99"/>
      <c r="AN3395" s="99"/>
      <c r="AO3395" s="99"/>
      <c r="AP3395" s="99"/>
      <c r="AQ3395" s="99"/>
      <c r="AR3395" s="99"/>
      <c r="AS3395" s="99"/>
      <c r="AT3395" s="99"/>
      <c r="AU3395" s="99"/>
      <c r="AV3395" s="99"/>
      <c r="AW3395" s="99"/>
      <c r="AX3395" s="99"/>
      <c r="AY3395" s="99"/>
      <c r="AZ3395" s="99"/>
      <c r="BA3395" s="99"/>
      <c r="BB3395" s="99"/>
      <c r="BC3395" s="99"/>
      <c r="BD3395" s="99"/>
      <c r="BE3395" s="99"/>
      <c r="BF3395" s="99"/>
    </row>
    <row r="3396" spans="28:58" x14ac:dyDescent="0.25">
      <c r="AB3396" s="99"/>
      <c r="AC3396" s="99"/>
      <c r="AD3396" s="99"/>
      <c r="AE3396" s="99"/>
      <c r="AF3396" s="99"/>
      <c r="AG3396" s="99"/>
      <c r="AH3396" s="99"/>
      <c r="AI3396" s="99"/>
      <c r="AJ3396" s="99"/>
      <c r="AK3396" s="99"/>
      <c r="AL3396" s="99"/>
      <c r="AM3396" s="99"/>
      <c r="AN3396" s="99"/>
      <c r="AO3396" s="99"/>
      <c r="AP3396" s="99"/>
      <c r="AQ3396" s="99"/>
      <c r="AR3396" s="99"/>
      <c r="AS3396" s="99"/>
      <c r="AT3396" s="99"/>
      <c r="AU3396" s="99"/>
      <c r="AV3396" s="99"/>
      <c r="AW3396" s="99"/>
      <c r="AX3396" s="99"/>
      <c r="AY3396" s="99"/>
      <c r="AZ3396" s="99"/>
      <c r="BA3396" s="99"/>
      <c r="BB3396" s="99"/>
      <c r="BC3396" s="99"/>
      <c r="BD3396" s="99"/>
      <c r="BE3396" s="99"/>
      <c r="BF3396" s="99"/>
    </row>
    <row r="3397" spans="28:58" x14ac:dyDescent="0.25">
      <c r="AB3397" s="99"/>
      <c r="AC3397" s="99"/>
      <c r="AD3397" s="99"/>
      <c r="AE3397" s="99"/>
      <c r="AF3397" s="99"/>
      <c r="AG3397" s="99"/>
      <c r="AH3397" s="99"/>
      <c r="AI3397" s="99"/>
      <c r="AJ3397" s="99"/>
      <c r="AK3397" s="99"/>
      <c r="AL3397" s="99"/>
      <c r="AM3397" s="99"/>
      <c r="AN3397" s="99"/>
      <c r="AO3397" s="99"/>
      <c r="AP3397" s="99"/>
      <c r="AQ3397" s="99"/>
      <c r="AR3397" s="99"/>
      <c r="AS3397" s="99"/>
      <c r="AT3397" s="99"/>
      <c r="AU3397" s="99"/>
      <c r="AV3397" s="99"/>
      <c r="AW3397" s="99"/>
      <c r="AX3397" s="99"/>
      <c r="AY3397" s="99"/>
      <c r="AZ3397" s="99"/>
      <c r="BA3397" s="99"/>
      <c r="BB3397" s="99"/>
      <c r="BC3397" s="99"/>
      <c r="BD3397" s="99"/>
      <c r="BE3397" s="99"/>
      <c r="BF3397" s="99"/>
    </row>
    <row r="3398" spans="28:58" x14ac:dyDescent="0.25">
      <c r="AB3398" s="99"/>
      <c r="AC3398" s="99"/>
      <c r="AD3398" s="99"/>
      <c r="AE3398" s="99"/>
      <c r="AF3398" s="99"/>
      <c r="AG3398" s="99"/>
      <c r="AH3398" s="99"/>
      <c r="AI3398" s="99"/>
      <c r="AJ3398" s="99"/>
      <c r="AK3398" s="99"/>
      <c r="AL3398" s="99"/>
      <c r="AM3398" s="99"/>
      <c r="AN3398" s="99"/>
      <c r="AO3398" s="99"/>
      <c r="AP3398" s="99"/>
      <c r="AQ3398" s="99"/>
      <c r="AR3398" s="99"/>
      <c r="AS3398" s="99"/>
      <c r="AT3398" s="99"/>
      <c r="AU3398" s="99"/>
      <c r="AV3398" s="99"/>
      <c r="AW3398" s="99"/>
      <c r="AX3398" s="99"/>
      <c r="AY3398" s="99"/>
      <c r="AZ3398" s="99"/>
      <c r="BA3398" s="99"/>
      <c r="BB3398" s="99"/>
      <c r="BC3398" s="99"/>
      <c r="BD3398" s="99"/>
      <c r="BE3398" s="99"/>
      <c r="BF3398" s="99"/>
    </row>
    <row r="3399" spans="28:58" x14ac:dyDescent="0.25">
      <c r="AB3399" s="99"/>
      <c r="AC3399" s="99"/>
      <c r="AD3399" s="99"/>
      <c r="AE3399" s="99"/>
      <c r="AF3399" s="99"/>
      <c r="AG3399" s="99"/>
      <c r="AH3399" s="99"/>
      <c r="AI3399" s="99"/>
      <c r="AJ3399" s="99"/>
      <c r="AK3399" s="99"/>
      <c r="AL3399" s="99"/>
      <c r="AM3399" s="99"/>
      <c r="AN3399" s="99"/>
      <c r="AO3399" s="99"/>
      <c r="AP3399" s="99"/>
      <c r="AQ3399" s="99"/>
      <c r="AR3399" s="99"/>
      <c r="AS3399" s="99"/>
      <c r="AT3399" s="99"/>
      <c r="AU3399" s="99"/>
      <c r="AV3399" s="99"/>
      <c r="AW3399" s="99"/>
      <c r="AX3399" s="99"/>
      <c r="AY3399" s="99"/>
      <c r="AZ3399" s="99"/>
      <c r="BA3399" s="99"/>
      <c r="BB3399" s="99"/>
      <c r="BC3399" s="99"/>
      <c r="BD3399" s="99"/>
      <c r="BE3399" s="99"/>
      <c r="BF3399" s="99"/>
    </row>
    <row r="3400" spans="28:58" x14ac:dyDescent="0.25">
      <c r="AB3400" s="99"/>
      <c r="AC3400" s="99"/>
      <c r="AD3400" s="99"/>
      <c r="AE3400" s="99"/>
      <c r="AF3400" s="99"/>
      <c r="AG3400" s="99"/>
      <c r="AH3400" s="99"/>
      <c r="AI3400" s="99"/>
      <c r="AJ3400" s="99"/>
      <c r="AK3400" s="99"/>
      <c r="AL3400" s="99"/>
      <c r="AM3400" s="99"/>
      <c r="AN3400" s="99"/>
      <c r="AO3400" s="99"/>
      <c r="AP3400" s="99"/>
      <c r="AQ3400" s="99"/>
      <c r="AR3400" s="99"/>
      <c r="AS3400" s="99"/>
      <c r="AT3400" s="99"/>
      <c r="AU3400" s="99"/>
      <c r="AV3400" s="99"/>
      <c r="AW3400" s="99"/>
      <c r="AX3400" s="99"/>
      <c r="AY3400" s="99"/>
      <c r="AZ3400" s="99"/>
      <c r="BA3400" s="99"/>
      <c r="BB3400" s="99"/>
      <c r="BC3400" s="99"/>
      <c r="BD3400" s="99"/>
      <c r="BE3400" s="99"/>
      <c r="BF3400" s="99"/>
    </row>
    <row r="3401" spans="28:58" x14ac:dyDescent="0.25">
      <c r="AB3401" s="99"/>
      <c r="AC3401" s="99"/>
      <c r="AD3401" s="99"/>
      <c r="AE3401" s="99"/>
      <c r="AF3401" s="99"/>
      <c r="AG3401" s="99"/>
      <c r="AH3401" s="99"/>
      <c r="AI3401" s="99"/>
      <c r="AJ3401" s="99"/>
      <c r="AK3401" s="99"/>
      <c r="AL3401" s="99"/>
      <c r="AM3401" s="99"/>
      <c r="AN3401" s="99"/>
      <c r="AO3401" s="99"/>
      <c r="AP3401" s="99"/>
      <c r="AQ3401" s="99"/>
      <c r="AR3401" s="99"/>
      <c r="AS3401" s="99"/>
      <c r="AT3401" s="99"/>
      <c r="AU3401" s="99"/>
      <c r="AV3401" s="99"/>
      <c r="AW3401" s="99"/>
      <c r="AX3401" s="99"/>
      <c r="AY3401" s="99"/>
      <c r="AZ3401" s="99"/>
      <c r="BA3401" s="99"/>
      <c r="BB3401" s="99"/>
      <c r="BC3401" s="99"/>
      <c r="BD3401" s="99"/>
      <c r="BE3401" s="99"/>
      <c r="BF3401" s="99"/>
    </row>
    <row r="3402" spans="28:58" x14ac:dyDescent="0.25">
      <c r="AB3402" s="99"/>
      <c r="AC3402" s="99"/>
      <c r="AD3402" s="99"/>
      <c r="AE3402" s="99"/>
      <c r="AF3402" s="99"/>
      <c r="AG3402" s="99"/>
      <c r="AH3402" s="99"/>
      <c r="AI3402" s="99"/>
      <c r="AJ3402" s="99"/>
      <c r="AK3402" s="99"/>
      <c r="AL3402" s="99"/>
      <c r="AM3402" s="99"/>
      <c r="AN3402" s="99"/>
      <c r="AO3402" s="99"/>
      <c r="AP3402" s="99"/>
      <c r="AQ3402" s="99"/>
      <c r="AR3402" s="99"/>
      <c r="AS3402" s="99"/>
      <c r="AT3402" s="99"/>
      <c r="AU3402" s="99"/>
      <c r="AV3402" s="99"/>
      <c r="AW3402" s="99"/>
      <c r="AX3402" s="99"/>
      <c r="AY3402" s="99"/>
      <c r="AZ3402" s="99"/>
      <c r="BA3402" s="99"/>
      <c r="BB3402" s="99"/>
      <c r="BC3402" s="99"/>
      <c r="BD3402" s="99"/>
      <c r="BE3402" s="99"/>
      <c r="BF3402" s="99"/>
    </row>
    <row r="3403" spans="28:58" x14ac:dyDescent="0.25">
      <c r="AB3403" s="99"/>
      <c r="AC3403" s="99"/>
      <c r="AD3403" s="99"/>
      <c r="AE3403" s="99"/>
      <c r="AF3403" s="99"/>
      <c r="AG3403" s="99"/>
      <c r="AH3403" s="99"/>
      <c r="AI3403" s="99"/>
      <c r="AJ3403" s="99"/>
      <c r="AK3403" s="99"/>
      <c r="AL3403" s="99"/>
      <c r="AM3403" s="99"/>
      <c r="AN3403" s="99"/>
      <c r="AO3403" s="99"/>
      <c r="AP3403" s="99"/>
      <c r="AQ3403" s="99"/>
      <c r="AR3403" s="99"/>
      <c r="AS3403" s="99"/>
      <c r="AT3403" s="99"/>
      <c r="AU3403" s="99"/>
      <c r="AV3403" s="99"/>
      <c r="AW3403" s="99"/>
      <c r="AX3403" s="99"/>
      <c r="AY3403" s="99"/>
      <c r="AZ3403" s="99"/>
      <c r="BA3403" s="99"/>
      <c r="BB3403" s="99"/>
      <c r="BC3403" s="99"/>
      <c r="BD3403" s="99"/>
      <c r="BE3403" s="99"/>
      <c r="BF3403" s="99"/>
    </row>
    <row r="3404" spans="28:58" x14ac:dyDescent="0.25">
      <c r="AB3404" s="99"/>
      <c r="AC3404" s="99"/>
      <c r="AD3404" s="99"/>
      <c r="AE3404" s="99"/>
      <c r="AF3404" s="99"/>
      <c r="AG3404" s="99"/>
      <c r="AH3404" s="99"/>
      <c r="AI3404" s="99"/>
      <c r="AJ3404" s="99"/>
      <c r="AK3404" s="99"/>
      <c r="AL3404" s="99"/>
      <c r="AM3404" s="99"/>
      <c r="AN3404" s="99"/>
      <c r="AO3404" s="99"/>
      <c r="AP3404" s="99"/>
      <c r="AQ3404" s="99"/>
      <c r="AR3404" s="99"/>
      <c r="AS3404" s="99"/>
      <c r="AT3404" s="99"/>
      <c r="AU3404" s="99"/>
      <c r="AV3404" s="99"/>
      <c r="AW3404" s="99"/>
      <c r="AX3404" s="99"/>
      <c r="AY3404" s="99"/>
      <c r="AZ3404" s="99"/>
      <c r="BA3404" s="99"/>
      <c r="BB3404" s="99"/>
      <c r="BC3404" s="99"/>
      <c r="BD3404" s="99"/>
      <c r="BE3404" s="99"/>
      <c r="BF3404" s="99"/>
    </row>
    <row r="3405" spans="28:58" x14ac:dyDescent="0.25">
      <c r="AB3405" s="99"/>
      <c r="AC3405" s="99"/>
      <c r="AD3405" s="99"/>
      <c r="AE3405" s="99"/>
      <c r="AF3405" s="99"/>
      <c r="AG3405" s="99"/>
      <c r="AH3405" s="99"/>
      <c r="AI3405" s="99"/>
      <c r="AJ3405" s="99"/>
      <c r="AK3405" s="99"/>
      <c r="AL3405" s="99"/>
      <c r="AM3405" s="99"/>
      <c r="AN3405" s="99"/>
      <c r="AO3405" s="99"/>
      <c r="AP3405" s="99"/>
      <c r="AQ3405" s="99"/>
      <c r="AR3405" s="99"/>
      <c r="AS3405" s="99"/>
      <c r="AT3405" s="99"/>
      <c r="AU3405" s="99"/>
      <c r="AV3405" s="99"/>
      <c r="AW3405" s="99"/>
      <c r="AX3405" s="99"/>
      <c r="AY3405" s="99"/>
      <c r="AZ3405" s="99"/>
      <c r="BA3405" s="99"/>
      <c r="BB3405" s="99"/>
      <c r="BC3405" s="99"/>
      <c r="BD3405" s="99"/>
      <c r="BE3405" s="99"/>
      <c r="BF3405" s="99"/>
    </row>
    <row r="3406" spans="28:58" x14ac:dyDescent="0.25">
      <c r="AB3406" s="99"/>
      <c r="AC3406" s="99"/>
      <c r="AD3406" s="99"/>
      <c r="AE3406" s="99"/>
      <c r="AF3406" s="99"/>
      <c r="AG3406" s="99"/>
      <c r="AH3406" s="99"/>
      <c r="AI3406" s="99"/>
      <c r="AJ3406" s="99"/>
      <c r="AK3406" s="99"/>
      <c r="AL3406" s="99"/>
      <c r="AM3406" s="99"/>
      <c r="AN3406" s="99"/>
      <c r="AO3406" s="99"/>
      <c r="AP3406" s="99"/>
      <c r="AQ3406" s="99"/>
      <c r="AR3406" s="99"/>
      <c r="AS3406" s="99"/>
      <c r="AT3406" s="99"/>
      <c r="AU3406" s="99"/>
      <c r="AV3406" s="99"/>
      <c r="AW3406" s="99"/>
      <c r="AX3406" s="99"/>
      <c r="AY3406" s="99"/>
      <c r="AZ3406" s="99"/>
      <c r="BA3406" s="99"/>
      <c r="BB3406" s="99"/>
      <c r="BC3406" s="99"/>
      <c r="BD3406" s="99"/>
      <c r="BE3406" s="99"/>
      <c r="BF3406" s="99"/>
    </row>
    <row r="3407" spans="28:58" x14ac:dyDescent="0.25">
      <c r="AB3407" s="99"/>
      <c r="AC3407" s="99"/>
      <c r="AD3407" s="99"/>
      <c r="AE3407" s="99"/>
      <c r="AF3407" s="99"/>
      <c r="AG3407" s="99"/>
      <c r="AH3407" s="99"/>
      <c r="AI3407" s="99"/>
      <c r="AJ3407" s="99"/>
      <c r="AK3407" s="99"/>
      <c r="AL3407" s="99"/>
      <c r="AM3407" s="99"/>
      <c r="AN3407" s="99"/>
      <c r="AO3407" s="99"/>
      <c r="AP3407" s="99"/>
      <c r="AQ3407" s="99"/>
      <c r="AR3407" s="99"/>
      <c r="AS3407" s="99"/>
      <c r="AT3407" s="99"/>
      <c r="AU3407" s="99"/>
      <c r="AV3407" s="99"/>
      <c r="AW3407" s="99"/>
      <c r="AX3407" s="99"/>
      <c r="AY3407" s="99"/>
      <c r="AZ3407" s="99"/>
      <c r="BA3407" s="99"/>
      <c r="BB3407" s="99"/>
      <c r="BC3407" s="99"/>
      <c r="BD3407" s="99"/>
      <c r="BE3407" s="99"/>
      <c r="BF3407" s="99"/>
    </row>
    <row r="3408" spans="28:58" x14ac:dyDescent="0.25">
      <c r="AB3408" s="99"/>
      <c r="AC3408" s="99"/>
      <c r="AD3408" s="99"/>
      <c r="AE3408" s="99"/>
      <c r="AF3408" s="99"/>
      <c r="AG3408" s="99"/>
      <c r="AH3408" s="99"/>
      <c r="AI3408" s="99"/>
      <c r="AJ3408" s="99"/>
      <c r="AK3408" s="99"/>
      <c r="AL3408" s="99"/>
      <c r="AM3408" s="99"/>
      <c r="AN3408" s="99"/>
      <c r="AO3408" s="99"/>
      <c r="AP3408" s="99"/>
      <c r="AQ3408" s="99"/>
      <c r="AR3408" s="99"/>
      <c r="AS3408" s="99"/>
      <c r="AT3408" s="99"/>
      <c r="AU3408" s="99"/>
      <c r="AV3408" s="99"/>
      <c r="AW3408" s="99"/>
      <c r="AX3408" s="99"/>
      <c r="AY3408" s="99"/>
      <c r="AZ3408" s="99"/>
      <c r="BA3408" s="99"/>
      <c r="BB3408" s="99"/>
      <c r="BC3408" s="99"/>
      <c r="BD3408" s="99"/>
      <c r="BE3408" s="99"/>
      <c r="BF3408" s="99"/>
    </row>
    <row r="3409" spans="28:58" x14ac:dyDescent="0.25">
      <c r="AB3409" s="99"/>
      <c r="AC3409" s="99"/>
      <c r="AD3409" s="99"/>
      <c r="AE3409" s="99"/>
      <c r="AF3409" s="99"/>
      <c r="AG3409" s="99"/>
      <c r="AH3409" s="99"/>
      <c r="AI3409" s="99"/>
      <c r="AJ3409" s="99"/>
      <c r="AK3409" s="99"/>
      <c r="AL3409" s="99"/>
      <c r="AM3409" s="99"/>
      <c r="AN3409" s="99"/>
      <c r="AO3409" s="99"/>
      <c r="AP3409" s="99"/>
      <c r="AQ3409" s="99"/>
      <c r="AR3409" s="99"/>
      <c r="AS3409" s="99"/>
      <c r="AT3409" s="99"/>
      <c r="AU3409" s="99"/>
      <c r="AV3409" s="99"/>
      <c r="AW3409" s="99"/>
      <c r="AX3409" s="99"/>
      <c r="AY3409" s="99"/>
      <c r="AZ3409" s="99"/>
      <c r="BA3409" s="99"/>
      <c r="BB3409" s="99"/>
      <c r="BC3409" s="99"/>
      <c r="BD3409" s="99"/>
      <c r="BE3409" s="99"/>
      <c r="BF3409" s="99"/>
    </row>
    <row r="3410" spans="28:58" x14ac:dyDescent="0.25">
      <c r="AB3410" s="99"/>
      <c r="AC3410" s="99"/>
      <c r="AD3410" s="99"/>
      <c r="AE3410" s="99"/>
      <c r="AF3410" s="99"/>
      <c r="AG3410" s="99"/>
      <c r="AH3410" s="99"/>
      <c r="AI3410" s="99"/>
      <c r="AJ3410" s="99"/>
      <c r="AK3410" s="99"/>
      <c r="AL3410" s="99"/>
      <c r="AM3410" s="99"/>
      <c r="AN3410" s="99"/>
      <c r="AO3410" s="99"/>
      <c r="AP3410" s="99"/>
      <c r="AQ3410" s="99"/>
      <c r="AR3410" s="99"/>
      <c r="AS3410" s="99"/>
      <c r="AT3410" s="99"/>
      <c r="AU3410" s="99"/>
      <c r="AV3410" s="99"/>
      <c r="AW3410" s="99"/>
      <c r="AX3410" s="99"/>
      <c r="AY3410" s="99"/>
      <c r="AZ3410" s="99"/>
      <c r="BA3410" s="99"/>
      <c r="BB3410" s="99"/>
      <c r="BC3410" s="99"/>
      <c r="BD3410" s="99"/>
      <c r="BE3410" s="99"/>
      <c r="BF3410" s="99"/>
    </row>
    <row r="3411" spans="28:58" x14ac:dyDescent="0.25">
      <c r="AB3411" s="99"/>
      <c r="AC3411" s="99"/>
      <c r="AD3411" s="99"/>
      <c r="AE3411" s="99"/>
      <c r="AF3411" s="99"/>
      <c r="AG3411" s="99"/>
      <c r="AH3411" s="99"/>
      <c r="AI3411" s="99"/>
      <c r="AJ3411" s="99"/>
      <c r="AK3411" s="99"/>
      <c r="AL3411" s="99"/>
      <c r="AM3411" s="99"/>
      <c r="AN3411" s="99"/>
      <c r="AO3411" s="99"/>
      <c r="AP3411" s="99"/>
      <c r="AQ3411" s="99"/>
      <c r="AR3411" s="99"/>
      <c r="AS3411" s="99"/>
      <c r="AT3411" s="99"/>
      <c r="AU3411" s="99"/>
      <c r="AV3411" s="99"/>
      <c r="AW3411" s="99"/>
      <c r="AX3411" s="99"/>
      <c r="AY3411" s="99"/>
      <c r="AZ3411" s="99"/>
      <c r="BA3411" s="99"/>
      <c r="BB3411" s="99"/>
      <c r="BC3411" s="99"/>
      <c r="BD3411" s="99"/>
      <c r="BE3411" s="99"/>
      <c r="BF3411" s="99"/>
    </row>
    <row r="3412" spans="28:58" x14ac:dyDescent="0.25">
      <c r="AB3412" s="99"/>
      <c r="AC3412" s="99"/>
      <c r="AD3412" s="99"/>
      <c r="AE3412" s="99"/>
      <c r="AF3412" s="99"/>
      <c r="AG3412" s="99"/>
      <c r="AH3412" s="99"/>
      <c r="AI3412" s="99"/>
      <c r="AJ3412" s="99"/>
      <c r="AK3412" s="99"/>
      <c r="AL3412" s="99"/>
      <c r="AM3412" s="99"/>
      <c r="AN3412" s="99"/>
      <c r="AO3412" s="99"/>
      <c r="AP3412" s="99"/>
      <c r="AQ3412" s="99"/>
      <c r="AR3412" s="99"/>
      <c r="AS3412" s="99"/>
      <c r="AT3412" s="99"/>
      <c r="AU3412" s="99"/>
      <c r="AV3412" s="99"/>
      <c r="AW3412" s="99"/>
      <c r="AX3412" s="99"/>
      <c r="AY3412" s="99"/>
      <c r="AZ3412" s="99"/>
      <c r="BA3412" s="99"/>
      <c r="BB3412" s="99"/>
      <c r="BC3412" s="99"/>
      <c r="BD3412" s="99"/>
      <c r="BE3412" s="99"/>
      <c r="BF3412" s="99"/>
    </row>
    <row r="3413" spans="28:58" x14ac:dyDescent="0.25">
      <c r="AB3413" s="99"/>
      <c r="AC3413" s="99"/>
      <c r="AD3413" s="99"/>
      <c r="AE3413" s="99"/>
      <c r="AF3413" s="99"/>
      <c r="AG3413" s="99"/>
      <c r="AH3413" s="99"/>
      <c r="AI3413" s="99"/>
      <c r="AJ3413" s="99"/>
      <c r="AK3413" s="99"/>
      <c r="AL3413" s="99"/>
      <c r="AM3413" s="99"/>
      <c r="AN3413" s="99"/>
      <c r="AO3413" s="99"/>
      <c r="AP3413" s="99"/>
      <c r="AQ3413" s="99"/>
      <c r="AR3413" s="99"/>
      <c r="AS3413" s="99"/>
      <c r="AT3413" s="99"/>
      <c r="AU3413" s="99"/>
      <c r="AV3413" s="99"/>
      <c r="AW3413" s="99"/>
      <c r="AX3413" s="99"/>
      <c r="AY3413" s="99"/>
      <c r="AZ3413" s="99"/>
      <c r="BA3413" s="99"/>
      <c r="BB3413" s="99"/>
      <c r="BC3413" s="99"/>
      <c r="BD3413" s="99"/>
      <c r="BE3413" s="99"/>
      <c r="BF3413" s="99"/>
    </row>
    <row r="3414" spans="28:58" x14ac:dyDescent="0.25">
      <c r="AB3414" s="99"/>
      <c r="AC3414" s="99"/>
      <c r="AD3414" s="99"/>
      <c r="AE3414" s="99"/>
      <c r="AF3414" s="99"/>
      <c r="AG3414" s="99"/>
      <c r="AH3414" s="99"/>
      <c r="AI3414" s="99"/>
      <c r="AJ3414" s="99"/>
      <c r="AK3414" s="99"/>
      <c r="AL3414" s="99"/>
      <c r="AM3414" s="99"/>
      <c r="AN3414" s="99"/>
      <c r="AO3414" s="99"/>
      <c r="AP3414" s="99"/>
      <c r="AQ3414" s="99"/>
      <c r="AR3414" s="99"/>
      <c r="AS3414" s="99"/>
      <c r="AT3414" s="99"/>
      <c r="AU3414" s="99"/>
      <c r="AV3414" s="99"/>
      <c r="AW3414" s="99"/>
      <c r="AX3414" s="99"/>
      <c r="AY3414" s="99"/>
      <c r="AZ3414" s="99"/>
      <c r="BA3414" s="99"/>
      <c r="BB3414" s="99"/>
      <c r="BC3414" s="99"/>
      <c r="BD3414" s="99"/>
      <c r="BE3414" s="99"/>
      <c r="BF3414" s="99"/>
    </row>
    <row r="3415" spans="28:58" x14ac:dyDescent="0.25">
      <c r="AB3415" s="99"/>
      <c r="AC3415" s="99"/>
      <c r="AD3415" s="99"/>
      <c r="AE3415" s="99"/>
      <c r="AF3415" s="99"/>
      <c r="AG3415" s="99"/>
      <c r="AH3415" s="99"/>
      <c r="AI3415" s="99"/>
      <c r="AJ3415" s="99"/>
      <c r="AK3415" s="99"/>
      <c r="AL3415" s="99"/>
      <c r="AM3415" s="99"/>
      <c r="AN3415" s="99"/>
      <c r="AO3415" s="99"/>
      <c r="AP3415" s="99"/>
      <c r="AQ3415" s="99"/>
      <c r="AR3415" s="99"/>
      <c r="AS3415" s="99"/>
      <c r="AT3415" s="99"/>
      <c r="AU3415" s="99"/>
      <c r="AV3415" s="99"/>
      <c r="AW3415" s="99"/>
      <c r="AX3415" s="99"/>
      <c r="AY3415" s="99"/>
      <c r="AZ3415" s="99"/>
      <c r="BA3415" s="99"/>
      <c r="BB3415" s="99"/>
      <c r="BC3415" s="99"/>
      <c r="BD3415" s="99"/>
      <c r="BE3415" s="99"/>
      <c r="BF3415" s="99"/>
    </row>
    <row r="3416" spans="28:58" x14ac:dyDescent="0.25">
      <c r="AB3416" s="99"/>
      <c r="AC3416" s="99"/>
      <c r="AD3416" s="99"/>
      <c r="AE3416" s="99"/>
      <c r="AF3416" s="99"/>
      <c r="AG3416" s="99"/>
      <c r="AH3416" s="99"/>
      <c r="AI3416" s="99"/>
      <c r="AJ3416" s="99"/>
      <c r="AK3416" s="99"/>
      <c r="AL3416" s="99"/>
      <c r="AM3416" s="99"/>
      <c r="AN3416" s="99"/>
      <c r="AO3416" s="99"/>
      <c r="AP3416" s="99"/>
      <c r="AQ3416" s="99"/>
      <c r="AR3416" s="99"/>
      <c r="AS3416" s="99"/>
      <c r="AT3416" s="99"/>
      <c r="AU3416" s="99"/>
      <c r="AV3416" s="99"/>
      <c r="AW3416" s="99"/>
      <c r="AX3416" s="99"/>
      <c r="AY3416" s="99"/>
      <c r="AZ3416" s="99"/>
      <c r="BA3416" s="99"/>
      <c r="BB3416" s="99"/>
      <c r="BC3416" s="99"/>
      <c r="BD3416" s="99"/>
      <c r="BE3416" s="99"/>
      <c r="BF3416" s="99"/>
    </row>
    <row r="3417" spans="28:58" x14ac:dyDescent="0.25">
      <c r="AB3417" s="99"/>
      <c r="AC3417" s="99"/>
      <c r="AD3417" s="99"/>
      <c r="AE3417" s="99"/>
      <c r="AF3417" s="99"/>
      <c r="AG3417" s="99"/>
      <c r="AH3417" s="99"/>
      <c r="AI3417" s="99"/>
      <c r="AJ3417" s="99"/>
      <c r="AK3417" s="99"/>
      <c r="AL3417" s="99"/>
      <c r="AM3417" s="99"/>
      <c r="AN3417" s="99"/>
      <c r="AO3417" s="99"/>
      <c r="AP3417" s="99"/>
      <c r="AQ3417" s="99"/>
      <c r="AR3417" s="99"/>
      <c r="AS3417" s="99"/>
      <c r="AT3417" s="99"/>
      <c r="AU3417" s="99"/>
      <c r="AV3417" s="99"/>
      <c r="AW3417" s="99"/>
      <c r="AX3417" s="99"/>
      <c r="AY3417" s="99"/>
      <c r="AZ3417" s="99"/>
      <c r="BA3417" s="99"/>
      <c r="BB3417" s="99"/>
      <c r="BC3417" s="99"/>
      <c r="BD3417" s="99"/>
      <c r="BE3417" s="99"/>
      <c r="BF3417" s="99"/>
    </row>
    <row r="3418" spans="28:58" x14ac:dyDescent="0.25">
      <c r="AB3418" s="99"/>
      <c r="AC3418" s="99"/>
      <c r="AD3418" s="99"/>
      <c r="AE3418" s="99"/>
      <c r="AF3418" s="99"/>
      <c r="AG3418" s="99"/>
      <c r="AH3418" s="99"/>
      <c r="AI3418" s="99"/>
      <c r="AJ3418" s="99"/>
      <c r="AK3418" s="99"/>
      <c r="AL3418" s="99"/>
      <c r="AM3418" s="99"/>
      <c r="AN3418" s="99"/>
      <c r="AO3418" s="99"/>
      <c r="AP3418" s="99"/>
      <c r="AQ3418" s="99"/>
      <c r="AR3418" s="99"/>
      <c r="AS3418" s="99"/>
      <c r="AT3418" s="99"/>
      <c r="AU3418" s="99"/>
      <c r="AV3418" s="99"/>
      <c r="AW3418" s="99"/>
      <c r="AX3418" s="99"/>
      <c r="AY3418" s="99"/>
      <c r="AZ3418" s="99"/>
      <c r="BA3418" s="99"/>
      <c r="BB3418" s="99"/>
      <c r="BC3418" s="99"/>
      <c r="BD3418" s="99"/>
      <c r="BE3418" s="99"/>
      <c r="BF3418" s="99"/>
    </row>
    <row r="3419" spans="28:58" x14ac:dyDescent="0.25">
      <c r="AB3419" s="99"/>
      <c r="AC3419" s="99"/>
      <c r="AD3419" s="99"/>
      <c r="AE3419" s="99"/>
      <c r="AF3419" s="99"/>
      <c r="AG3419" s="99"/>
      <c r="AH3419" s="99"/>
      <c r="AI3419" s="99"/>
      <c r="AJ3419" s="99"/>
      <c r="AK3419" s="99"/>
      <c r="AL3419" s="99"/>
      <c r="AM3419" s="99"/>
      <c r="AN3419" s="99"/>
      <c r="AO3419" s="99"/>
      <c r="AP3419" s="99"/>
      <c r="AQ3419" s="99"/>
      <c r="AR3419" s="99"/>
      <c r="AS3419" s="99"/>
      <c r="AT3419" s="99"/>
      <c r="AU3419" s="99"/>
      <c r="AV3419" s="99"/>
      <c r="AW3419" s="99"/>
      <c r="AX3419" s="99"/>
      <c r="AY3419" s="99"/>
      <c r="AZ3419" s="99"/>
      <c r="BA3419" s="99"/>
      <c r="BB3419" s="99"/>
      <c r="BC3419" s="99"/>
      <c r="BD3419" s="99"/>
      <c r="BE3419" s="99"/>
      <c r="BF3419" s="99"/>
    </row>
    <row r="3420" spans="28:58" x14ac:dyDescent="0.25">
      <c r="AB3420" s="99"/>
      <c r="AC3420" s="99"/>
      <c r="AD3420" s="99"/>
      <c r="AE3420" s="99"/>
      <c r="AF3420" s="99"/>
      <c r="AG3420" s="99"/>
      <c r="AH3420" s="99"/>
      <c r="AI3420" s="99"/>
      <c r="AJ3420" s="99"/>
      <c r="AK3420" s="99"/>
      <c r="AL3420" s="99"/>
      <c r="AM3420" s="99"/>
      <c r="AN3420" s="99"/>
      <c r="AO3420" s="99"/>
      <c r="AP3420" s="99"/>
      <c r="AQ3420" s="99"/>
      <c r="AR3420" s="99"/>
      <c r="AS3420" s="99"/>
      <c r="AT3420" s="99"/>
      <c r="AU3420" s="99"/>
      <c r="AV3420" s="99"/>
      <c r="AW3420" s="99"/>
      <c r="AX3420" s="99"/>
      <c r="AY3420" s="99"/>
      <c r="AZ3420" s="99"/>
      <c r="BA3420" s="99"/>
      <c r="BB3420" s="99"/>
      <c r="BC3420" s="99"/>
      <c r="BD3420" s="99"/>
      <c r="BE3420" s="99"/>
      <c r="BF3420" s="99"/>
    </row>
    <row r="3421" spans="28:58" x14ac:dyDescent="0.25">
      <c r="AB3421" s="99"/>
      <c r="AC3421" s="99"/>
      <c r="AD3421" s="99"/>
      <c r="AE3421" s="99"/>
      <c r="AF3421" s="99"/>
      <c r="AG3421" s="99"/>
      <c r="AH3421" s="99"/>
      <c r="AI3421" s="99"/>
      <c r="AJ3421" s="99"/>
      <c r="AK3421" s="99"/>
      <c r="AL3421" s="99"/>
      <c r="AM3421" s="99"/>
      <c r="AN3421" s="99"/>
      <c r="AO3421" s="99"/>
      <c r="AP3421" s="99"/>
      <c r="AQ3421" s="99"/>
      <c r="AR3421" s="99"/>
      <c r="AS3421" s="99"/>
      <c r="AT3421" s="99"/>
      <c r="AU3421" s="99"/>
      <c r="AV3421" s="99"/>
      <c r="AW3421" s="99"/>
      <c r="AX3421" s="99"/>
      <c r="AY3421" s="99"/>
      <c r="AZ3421" s="99"/>
      <c r="BA3421" s="99"/>
      <c r="BB3421" s="99"/>
      <c r="BC3421" s="99"/>
      <c r="BD3421" s="99"/>
      <c r="BE3421" s="99"/>
      <c r="BF3421" s="99"/>
    </row>
    <row r="3422" spans="28:58" x14ac:dyDescent="0.25">
      <c r="AB3422" s="99"/>
      <c r="AC3422" s="99"/>
      <c r="AD3422" s="99"/>
      <c r="AE3422" s="99"/>
      <c r="AF3422" s="99"/>
      <c r="AG3422" s="99"/>
      <c r="AH3422" s="99"/>
      <c r="AI3422" s="99"/>
      <c r="AJ3422" s="99"/>
      <c r="AK3422" s="99"/>
      <c r="AL3422" s="99"/>
      <c r="AM3422" s="99"/>
      <c r="AN3422" s="99"/>
      <c r="AO3422" s="99"/>
      <c r="AP3422" s="99"/>
      <c r="AQ3422" s="99"/>
      <c r="AR3422" s="99"/>
      <c r="AS3422" s="99"/>
      <c r="AT3422" s="99"/>
      <c r="AU3422" s="99"/>
      <c r="AV3422" s="99"/>
      <c r="AW3422" s="99"/>
      <c r="AX3422" s="99"/>
      <c r="AY3422" s="99"/>
      <c r="AZ3422" s="99"/>
      <c r="BA3422" s="99"/>
      <c r="BB3422" s="99"/>
      <c r="BC3422" s="99"/>
      <c r="BD3422" s="99"/>
      <c r="BE3422" s="99"/>
      <c r="BF3422" s="99"/>
    </row>
    <row r="3423" spans="28:58" x14ac:dyDescent="0.25">
      <c r="AB3423" s="99"/>
      <c r="AC3423" s="99"/>
      <c r="AD3423" s="99"/>
      <c r="AE3423" s="99"/>
      <c r="AF3423" s="99"/>
      <c r="AG3423" s="99"/>
      <c r="AH3423" s="99"/>
      <c r="AI3423" s="99"/>
      <c r="AJ3423" s="99"/>
      <c r="AK3423" s="99"/>
      <c r="AL3423" s="99"/>
      <c r="AM3423" s="99"/>
      <c r="AN3423" s="99"/>
      <c r="AO3423" s="99"/>
      <c r="AP3423" s="99"/>
      <c r="AQ3423" s="99"/>
      <c r="AR3423" s="99"/>
      <c r="AS3423" s="99"/>
      <c r="AT3423" s="99"/>
      <c r="AU3423" s="99"/>
      <c r="AV3423" s="99"/>
      <c r="AW3423" s="99"/>
      <c r="AX3423" s="99"/>
      <c r="AY3423" s="99"/>
      <c r="AZ3423" s="99"/>
      <c r="BA3423" s="99"/>
      <c r="BB3423" s="99"/>
      <c r="BC3423" s="99"/>
      <c r="BD3423" s="99"/>
      <c r="BE3423" s="99"/>
      <c r="BF3423" s="99"/>
    </row>
    <row r="3424" spans="28:58" x14ac:dyDescent="0.25">
      <c r="AB3424" s="99"/>
      <c r="AC3424" s="99"/>
      <c r="AD3424" s="99"/>
      <c r="AE3424" s="99"/>
      <c r="AF3424" s="99"/>
      <c r="AG3424" s="99"/>
      <c r="AH3424" s="99"/>
      <c r="AI3424" s="99"/>
      <c r="AJ3424" s="99"/>
      <c r="AK3424" s="99"/>
      <c r="AL3424" s="99"/>
      <c r="AM3424" s="99"/>
      <c r="AN3424" s="99"/>
      <c r="AO3424" s="99"/>
      <c r="AP3424" s="99"/>
      <c r="AQ3424" s="99"/>
      <c r="AR3424" s="99"/>
      <c r="AS3424" s="99"/>
      <c r="AT3424" s="99"/>
      <c r="AU3424" s="99"/>
      <c r="AV3424" s="99"/>
      <c r="AW3424" s="99"/>
      <c r="AX3424" s="99"/>
      <c r="AY3424" s="99"/>
      <c r="AZ3424" s="99"/>
      <c r="BA3424" s="99"/>
      <c r="BB3424" s="99"/>
      <c r="BC3424" s="99"/>
      <c r="BD3424" s="99"/>
      <c r="BE3424" s="99"/>
      <c r="BF3424" s="99"/>
    </row>
    <row r="3425" spans="28:58" x14ac:dyDescent="0.25">
      <c r="AB3425" s="99"/>
      <c r="AC3425" s="99"/>
      <c r="AD3425" s="99"/>
      <c r="AE3425" s="99"/>
      <c r="AF3425" s="99"/>
      <c r="AG3425" s="99"/>
      <c r="AH3425" s="99"/>
      <c r="AI3425" s="99"/>
      <c r="AJ3425" s="99"/>
      <c r="AK3425" s="99"/>
      <c r="AL3425" s="99"/>
      <c r="AM3425" s="99"/>
      <c r="AN3425" s="99"/>
      <c r="AO3425" s="99"/>
      <c r="AP3425" s="99"/>
      <c r="AQ3425" s="99"/>
      <c r="AR3425" s="99"/>
      <c r="AS3425" s="99"/>
      <c r="AT3425" s="99"/>
      <c r="AU3425" s="99"/>
      <c r="AV3425" s="99"/>
      <c r="AW3425" s="99"/>
      <c r="AX3425" s="99"/>
      <c r="AY3425" s="99"/>
      <c r="AZ3425" s="99"/>
      <c r="BA3425" s="99"/>
      <c r="BB3425" s="99"/>
      <c r="BC3425" s="99"/>
      <c r="BD3425" s="99"/>
      <c r="BE3425" s="99"/>
      <c r="BF3425" s="99"/>
    </row>
    <row r="3426" spans="28:58" x14ac:dyDescent="0.25">
      <c r="AB3426" s="99"/>
      <c r="AC3426" s="99"/>
      <c r="AD3426" s="99"/>
      <c r="AE3426" s="99"/>
      <c r="AF3426" s="99"/>
      <c r="AG3426" s="99"/>
      <c r="AH3426" s="99"/>
      <c r="AI3426" s="99"/>
      <c r="AJ3426" s="99"/>
      <c r="AK3426" s="99"/>
      <c r="AL3426" s="99"/>
      <c r="AM3426" s="99"/>
      <c r="AN3426" s="99"/>
      <c r="AO3426" s="99"/>
      <c r="AP3426" s="99"/>
      <c r="AQ3426" s="99"/>
      <c r="AR3426" s="99"/>
      <c r="AS3426" s="99"/>
      <c r="AT3426" s="99"/>
      <c r="AU3426" s="99"/>
      <c r="AV3426" s="99"/>
      <c r="AW3426" s="99"/>
      <c r="AX3426" s="99"/>
      <c r="AY3426" s="99"/>
      <c r="AZ3426" s="99"/>
      <c r="BA3426" s="99"/>
      <c r="BB3426" s="99"/>
      <c r="BC3426" s="99"/>
      <c r="BD3426" s="99"/>
      <c r="BE3426" s="99"/>
      <c r="BF3426" s="99"/>
    </row>
    <row r="3427" spans="28:58" x14ac:dyDescent="0.25">
      <c r="AB3427" s="99"/>
      <c r="AC3427" s="99"/>
      <c r="AD3427" s="99"/>
      <c r="AE3427" s="99"/>
      <c r="AF3427" s="99"/>
      <c r="AG3427" s="99"/>
      <c r="AH3427" s="99"/>
      <c r="AI3427" s="99"/>
      <c r="AJ3427" s="99"/>
      <c r="AK3427" s="99"/>
      <c r="AL3427" s="99"/>
      <c r="AM3427" s="99"/>
      <c r="AN3427" s="99"/>
      <c r="AO3427" s="99"/>
      <c r="AP3427" s="99"/>
      <c r="AQ3427" s="99"/>
      <c r="AR3427" s="99"/>
      <c r="AS3427" s="99"/>
      <c r="AT3427" s="99"/>
      <c r="AU3427" s="99"/>
      <c r="AV3427" s="99"/>
      <c r="AW3427" s="99"/>
      <c r="AX3427" s="99"/>
      <c r="AY3427" s="99"/>
      <c r="AZ3427" s="99"/>
      <c r="BA3427" s="99"/>
      <c r="BB3427" s="99"/>
      <c r="BC3427" s="99"/>
      <c r="BD3427" s="99"/>
      <c r="BE3427" s="99"/>
      <c r="BF3427" s="99"/>
    </row>
    <row r="3428" spans="28:58" x14ac:dyDescent="0.25">
      <c r="AB3428" s="99"/>
      <c r="AC3428" s="99"/>
      <c r="AD3428" s="99"/>
      <c r="AE3428" s="99"/>
      <c r="AF3428" s="99"/>
      <c r="AG3428" s="99"/>
      <c r="AH3428" s="99"/>
      <c r="AI3428" s="99"/>
      <c r="AJ3428" s="99"/>
      <c r="AK3428" s="99"/>
      <c r="AL3428" s="99"/>
      <c r="AM3428" s="99"/>
      <c r="AN3428" s="99"/>
      <c r="AO3428" s="99"/>
      <c r="AP3428" s="99"/>
      <c r="AQ3428" s="99"/>
      <c r="AR3428" s="99"/>
      <c r="AS3428" s="99"/>
      <c r="AT3428" s="99"/>
      <c r="AU3428" s="99"/>
      <c r="AV3428" s="99"/>
      <c r="AW3428" s="99"/>
      <c r="AX3428" s="99"/>
      <c r="AY3428" s="99"/>
      <c r="AZ3428" s="99"/>
      <c r="BA3428" s="99"/>
      <c r="BB3428" s="99"/>
      <c r="BC3428" s="99"/>
      <c r="BD3428" s="99"/>
      <c r="BE3428" s="99"/>
      <c r="BF3428" s="99"/>
    </row>
    <row r="3429" spans="28:58" x14ac:dyDescent="0.25">
      <c r="AB3429" s="99"/>
      <c r="AC3429" s="99"/>
      <c r="AD3429" s="99"/>
      <c r="AE3429" s="99"/>
      <c r="AF3429" s="99"/>
      <c r="AG3429" s="99"/>
      <c r="AH3429" s="99"/>
      <c r="AI3429" s="99"/>
      <c r="AJ3429" s="99"/>
      <c r="AK3429" s="99"/>
      <c r="AL3429" s="99"/>
      <c r="AM3429" s="99"/>
      <c r="AN3429" s="99"/>
      <c r="AO3429" s="99"/>
      <c r="AP3429" s="99"/>
      <c r="AQ3429" s="99"/>
      <c r="AR3429" s="99"/>
      <c r="AS3429" s="99"/>
      <c r="AT3429" s="99"/>
      <c r="AU3429" s="99"/>
      <c r="AV3429" s="99"/>
      <c r="AW3429" s="99"/>
      <c r="AX3429" s="99"/>
      <c r="AY3429" s="99"/>
      <c r="AZ3429" s="99"/>
      <c r="BA3429" s="99"/>
      <c r="BB3429" s="99"/>
      <c r="BC3429" s="99"/>
      <c r="BD3429" s="99"/>
      <c r="BE3429" s="99"/>
      <c r="BF3429" s="99"/>
    </row>
    <row r="3430" spans="28:58" x14ac:dyDescent="0.25">
      <c r="AB3430" s="99"/>
      <c r="AC3430" s="99"/>
      <c r="AD3430" s="99"/>
      <c r="AE3430" s="99"/>
      <c r="AF3430" s="99"/>
      <c r="AG3430" s="99"/>
      <c r="AH3430" s="99"/>
      <c r="AI3430" s="99"/>
      <c r="AJ3430" s="99"/>
      <c r="AK3430" s="99"/>
      <c r="AL3430" s="99"/>
      <c r="AM3430" s="99"/>
      <c r="AN3430" s="99"/>
      <c r="AO3430" s="99"/>
      <c r="AP3430" s="99"/>
      <c r="AQ3430" s="99"/>
      <c r="AR3430" s="99"/>
      <c r="AS3430" s="99"/>
      <c r="AT3430" s="99"/>
      <c r="AU3430" s="99"/>
      <c r="AV3430" s="99"/>
      <c r="AW3430" s="99"/>
      <c r="AX3430" s="99"/>
      <c r="AY3430" s="99"/>
      <c r="AZ3430" s="99"/>
      <c r="BA3430" s="99"/>
      <c r="BB3430" s="99"/>
      <c r="BC3430" s="99"/>
      <c r="BD3430" s="99"/>
      <c r="BE3430" s="99"/>
      <c r="BF3430" s="99"/>
    </row>
    <row r="3431" spans="28:58" x14ac:dyDescent="0.25">
      <c r="AB3431" s="99"/>
      <c r="AC3431" s="99"/>
      <c r="AD3431" s="99"/>
      <c r="AE3431" s="99"/>
      <c r="AF3431" s="99"/>
      <c r="AG3431" s="99"/>
      <c r="AH3431" s="99"/>
      <c r="AI3431" s="99"/>
      <c r="AJ3431" s="99"/>
      <c r="AK3431" s="99"/>
      <c r="AL3431" s="99"/>
      <c r="AM3431" s="99"/>
      <c r="AN3431" s="99"/>
      <c r="AO3431" s="99"/>
      <c r="AP3431" s="99"/>
      <c r="AQ3431" s="99"/>
      <c r="AR3431" s="99"/>
      <c r="AS3431" s="99"/>
      <c r="AT3431" s="99"/>
      <c r="AU3431" s="99"/>
      <c r="AV3431" s="99"/>
      <c r="AW3431" s="99"/>
      <c r="AX3431" s="99"/>
      <c r="AY3431" s="99"/>
      <c r="AZ3431" s="99"/>
      <c r="BA3431" s="99"/>
      <c r="BB3431" s="99"/>
      <c r="BC3431" s="99"/>
      <c r="BD3431" s="99"/>
      <c r="BE3431" s="99"/>
      <c r="BF3431" s="99"/>
    </row>
    <row r="3432" spans="28:58" x14ac:dyDescent="0.25">
      <c r="AB3432" s="99"/>
      <c r="AC3432" s="99"/>
      <c r="AD3432" s="99"/>
      <c r="AE3432" s="99"/>
      <c r="AF3432" s="99"/>
      <c r="AG3432" s="99"/>
      <c r="AH3432" s="99"/>
      <c r="AI3432" s="99"/>
      <c r="AJ3432" s="99"/>
      <c r="AK3432" s="99"/>
      <c r="AL3432" s="99"/>
      <c r="AM3432" s="99"/>
      <c r="AN3432" s="99"/>
      <c r="AO3432" s="99"/>
      <c r="AP3432" s="99"/>
      <c r="AQ3432" s="99"/>
      <c r="AR3432" s="99"/>
      <c r="AS3432" s="99"/>
      <c r="AT3432" s="99"/>
      <c r="AU3432" s="99"/>
      <c r="AV3432" s="99"/>
      <c r="AW3432" s="99"/>
      <c r="AX3432" s="99"/>
      <c r="AY3432" s="99"/>
      <c r="AZ3432" s="99"/>
      <c r="BA3432" s="99"/>
      <c r="BB3432" s="99"/>
      <c r="BC3432" s="99"/>
      <c r="BD3432" s="99"/>
      <c r="BE3432" s="99"/>
      <c r="BF3432" s="99"/>
    </row>
    <row r="3433" spans="28:58" x14ac:dyDescent="0.25">
      <c r="AB3433" s="99"/>
      <c r="AC3433" s="99"/>
      <c r="AD3433" s="99"/>
      <c r="AE3433" s="99"/>
      <c r="AF3433" s="99"/>
      <c r="AG3433" s="99"/>
      <c r="AH3433" s="99"/>
      <c r="AI3433" s="99"/>
      <c r="AJ3433" s="99"/>
      <c r="AK3433" s="99"/>
      <c r="AL3433" s="99"/>
      <c r="AM3433" s="99"/>
      <c r="AN3433" s="99"/>
      <c r="AO3433" s="99"/>
      <c r="AP3433" s="99"/>
      <c r="AQ3433" s="99"/>
      <c r="AR3433" s="99"/>
      <c r="AS3433" s="99"/>
      <c r="AT3433" s="99"/>
      <c r="AU3433" s="99"/>
      <c r="AV3433" s="99"/>
      <c r="AW3433" s="99"/>
      <c r="AX3433" s="99"/>
      <c r="AY3433" s="99"/>
      <c r="AZ3433" s="99"/>
      <c r="BA3433" s="99"/>
      <c r="BB3433" s="99"/>
      <c r="BC3433" s="99"/>
      <c r="BD3433" s="99"/>
      <c r="BE3433" s="99"/>
      <c r="BF3433" s="99"/>
    </row>
    <row r="3434" spans="28:58" x14ac:dyDescent="0.25">
      <c r="AB3434" s="99"/>
      <c r="AC3434" s="99"/>
      <c r="AD3434" s="99"/>
      <c r="AE3434" s="99"/>
      <c r="AF3434" s="99"/>
      <c r="AG3434" s="99"/>
      <c r="AH3434" s="99"/>
      <c r="AI3434" s="99"/>
      <c r="AJ3434" s="99"/>
      <c r="AK3434" s="99"/>
      <c r="AL3434" s="99"/>
      <c r="AM3434" s="99"/>
      <c r="AN3434" s="99"/>
      <c r="AO3434" s="99"/>
      <c r="AP3434" s="99"/>
      <c r="AQ3434" s="99"/>
      <c r="AR3434" s="99"/>
      <c r="AS3434" s="99"/>
      <c r="AT3434" s="99"/>
      <c r="AU3434" s="99"/>
      <c r="AV3434" s="99"/>
      <c r="AW3434" s="99"/>
      <c r="AX3434" s="99"/>
      <c r="AY3434" s="99"/>
      <c r="AZ3434" s="99"/>
      <c r="BA3434" s="99"/>
      <c r="BB3434" s="99"/>
      <c r="BC3434" s="99"/>
      <c r="BD3434" s="99"/>
      <c r="BE3434" s="99"/>
      <c r="BF3434" s="99"/>
    </row>
    <row r="3435" spans="28:58" x14ac:dyDescent="0.25">
      <c r="AB3435" s="99"/>
      <c r="AC3435" s="99"/>
      <c r="AD3435" s="99"/>
      <c r="AE3435" s="99"/>
      <c r="AF3435" s="99"/>
      <c r="AG3435" s="99"/>
      <c r="AH3435" s="99"/>
      <c r="AI3435" s="99"/>
      <c r="AJ3435" s="99"/>
      <c r="AK3435" s="99"/>
      <c r="AL3435" s="99"/>
      <c r="AM3435" s="99"/>
      <c r="AN3435" s="99"/>
      <c r="AO3435" s="99"/>
      <c r="AP3435" s="99"/>
      <c r="AQ3435" s="99"/>
      <c r="AR3435" s="99"/>
      <c r="AS3435" s="99"/>
      <c r="AT3435" s="99"/>
      <c r="AU3435" s="99"/>
      <c r="AV3435" s="99"/>
      <c r="AW3435" s="99"/>
      <c r="AX3435" s="99"/>
      <c r="AY3435" s="99"/>
      <c r="AZ3435" s="99"/>
      <c r="BA3435" s="99"/>
      <c r="BB3435" s="99"/>
      <c r="BC3435" s="99"/>
      <c r="BD3435" s="99"/>
      <c r="BE3435" s="99"/>
      <c r="BF3435" s="99"/>
    </row>
    <row r="3436" spans="28:58" x14ac:dyDescent="0.25">
      <c r="AB3436" s="99"/>
      <c r="AC3436" s="99"/>
      <c r="AD3436" s="99"/>
      <c r="AE3436" s="99"/>
      <c r="AF3436" s="99"/>
      <c r="AG3436" s="99"/>
      <c r="AH3436" s="99"/>
      <c r="AI3436" s="99"/>
      <c r="AJ3436" s="99"/>
      <c r="AK3436" s="99"/>
      <c r="AL3436" s="99"/>
      <c r="AM3436" s="99"/>
      <c r="AN3436" s="99"/>
      <c r="AO3436" s="99"/>
      <c r="AP3436" s="99"/>
      <c r="AQ3436" s="99"/>
      <c r="AR3436" s="99"/>
      <c r="AS3436" s="99"/>
      <c r="AT3436" s="99"/>
      <c r="AU3436" s="99"/>
      <c r="AV3436" s="99"/>
      <c r="AW3436" s="99"/>
      <c r="AX3436" s="99"/>
      <c r="AY3436" s="99"/>
      <c r="AZ3436" s="99"/>
      <c r="BA3436" s="99"/>
      <c r="BB3436" s="99"/>
      <c r="BC3436" s="99"/>
      <c r="BD3436" s="99"/>
      <c r="BE3436" s="99"/>
      <c r="BF3436" s="99"/>
    </row>
    <row r="3437" spans="28:58" x14ac:dyDescent="0.25">
      <c r="AB3437" s="99"/>
      <c r="AC3437" s="99"/>
      <c r="AD3437" s="99"/>
      <c r="AE3437" s="99"/>
      <c r="AF3437" s="99"/>
      <c r="AG3437" s="99"/>
      <c r="AH3437" s="99"/>
      <c r="AI3437" s="99"/>
      <c r="AJ3437" s="99"/>
      <c r="AK3437" s="99"/>
      <c r="AL3437" s="99"/>
      <c r="AM3437" s="99"/>
      <c r="AN3437" s="99"/>
      <c r="AO3437" s="99"/>
      <c r="AP3437" s="99"/>
      <c r="AQ3437" s="99"/>
      <c r="AR3437" s="99"/>
      <c r="AS3437" s="99"/>
      <c r="AT3437" s="99"/>
      <c r="AU3437" s="99"/>
      <c r="AV3437" s="99"/>
      <c r="AW3437" s="99"/>
      <c r="AX3437" s="99"/>
      <c r="AY3437" s="99"/>
      <c r="AZ3437" s="99"/>
      <c r="BA3437" s="99"/>
      <c r="BB3437" s="99"/>
      <c r="BC3437" s="99"/>
      <c r="BD3437" s="99"/>
      <c r="BE3437" s="99"/>
      <c r="BF3437" s="99"/>
    </row>
    <row r="3438" spans="28:58" x14ac:dyDescent="0.25">
      <c r="AB3438" s="99"/>
      <c r="AC3438" s="99"/>
      <c r="AD3438" s="99"/>
      <c r="AE3438" s="99"/>
      <c r="AF3438" s="99"/>
      <c r="AG3438" s="99"/>
      <c r="AH3438" s="99"/>
      <c r="AI3438" s="99"/>
      <c r="AJ3438" s="99"/>
      <c r="AK3438" s="99"/>
      <c r="AL3438" s="99"/>
      <c r="AM3438" s="99"/>
      <c r="AN3438" s="99"/>
      <c r="AO3438" s="99"/>
      <c r="AP3438" s="99"/>
      <c r="AQ3438" s="99"/>
      <c r="AR3438" s="99"/>
      <c r="AS3438" s="99"/>
      <c r="AT3438" s="99"/>
      <c r="AU3438" s="99"/>
      <c r="AV3438" s="99"/>
      <c r="AW3438" s="99"/>
      <c r="AX3438" s="99"/>
      <c r="AY3438" s="99"/>
      <c r="AZ3438" s="99"/>
      <c r="BA3438" s="99"/>
      <c r="BB3438" s="99"/>
      <c r="BC3438" s="99"/>
      <c r="BD3438" s="99"/>
      <c r="BE3438" s="99"/>
      <c r="BF3438" s="99"/>
    </row>
    <row r="3439" spans="28:58" x14ac:dyDescent="0.25">
      <c r="AB3439" s="99"/>
      <c r="AC3439" s="99"/>
      <c r="AD3439" s="99"/>
      <c r="AE3439" s="99"/>
      <c r="AF3439" s="99"/>
      <c r="AG3439" s="99"/>
      <c r="AH3439" s="99"/>
      <c r="AI3439" s="99"/>
      <c r="AJ3439" s="99"/>
      <c r="AK3439" s="99"/>
      <c r="AL3439" s="99"/>
      <c r="AM3439" s="99"/>
      <c r="AN3439" s="99"/>
      <c r="AO3439" s="99"/>
      <c r="AP3439" s="99"/>
      <c r="AQ3439" s="99"/>
      <c r="AR3439" s="99"/>
      <c r="AS3439" s="99"/>
      <c r="AT3439" s="99"/>
      <c r="AU3439" s="99"/>
      <c r="AV3439" s="99"/>
      <c r="AW3439" s="99"/>
      <c r="AX3439" s="99"/>
      <c r="AY3439" s="99"/>
      <c r="AZ3439" s="99"/>
      <c r="BA3439" s="99"/>
      <c r="BB3439" s="99"/>
      <c r="BC3439" s="99"/>
      <c r="BD3439" s="99"/>
      <c r="BE3439" s="99"/>
      <c r="BF3439" s="99"/>
    </row>
    <row r="3440" spans="28:58" x14ac:dyDescent="0.25">
      <c r="AB3440" s="99"/>
      <c r="AC3440" s="99"/>
      <c r="AD3440" s="99"/>
      <c r="AE3440" s="99"/>
      <c r="AF3440" s="99"/>
      <c r="AG3440" s="99"/>
      <c r="AH3440" s="99"/>
      <c r="AI3440" s="99"/>
      <c r="AJ3440" s="99"/>
      <c r="AK3440" s="99"/>
      <c r="AL3440" s="99"/>
      <c r="AM3440" s="99"/>
      <c r="AN3440" s="99"/>
      <c r="AO3440" s="99"/>
      <c r="AP3440" s="99"/>
      <c r="AQ3440" s="99"/>
      <c r="AR3440" s="99"/>
      <c r="AS3440" s="99"/>
      <c r="AT3440" s="99"/>
      <c r="AU3440" s="99"/>
      <c r="AV3440" s="99"/>
      <c r="AW3440" s="99"/>
      <c r="AX3440" s="99"/>
      <c r="AY3440" s="99"/>
      <c r="AZ3440" s="99"/>
      <c r="BA3440" s="99"/>
      <c r="BB3440" s="99"/>
      <c r="BC3440" s="99"/>
      <c r="BD3440" s="99"/>
      <c r="BE3440" s="99"/>
      <c r="BF3440" s="99"/>
    </row>
    <row r="3441" spans="28:58" x14ac:dyDescent="0.25">
      <c r="AB3441" s="99"/>
      <c r="AC3441" s="99"/>
      <c r="AD3441" s="99"/>
      <c r="AE3441" s="99"/>
      <c r="AF3441" s="99"/>
      <c r="AG3441" s="99"/>
      <c r="AH3441" s="99"/>
      <c r="AI3441" s="99"/>
      <c r="AJ3441" s="99"/>
      <c r="AK3441" s="99"/>
      <c r="AL3441" s="99"/>
      <c r="AM3441" s="99"/>
      <c r="AN3441" s="99"/>
      <c r="AO3441" s="99"/>
      <c r="AP3441" s="99"/>
      <c r="AQ3441" s="99"/>
      <c r="AR3441" s="99"/>
      <c r="AS3441" s="99"/>
      <c r="AT3441" s="99"/>
      <c r="AU3441" s="99"/>
      <c r="AV3441" s="99"/>
      <c r="AW3441" s="99"/>
      <c r="AX3441" s="99"/>
      <c r="AY3441" s="99"/>
      <c r="AZ3441" s="99"/>
      <c r="BA3441" s="99"/>
      <c r="BB3441" s="99"/>
      <c r="BC3441" s="99"/>
      <c r="BD3441" s="99"/>
      <c r="BE3441" s="99"/>
      <c r="BF3441" s="99"/>
    </row>
    <row r="3442" spans="28:58" x14ac:dyDescent="0.25">
      <c r="AB3442" s="99"/>
      <c r="AC3442" s="99"/>
      <c r="AD3442" s="99"/>
      <c r="AE3442" s="99"/>
      <c r="AF3442" s="99"/>
      <c r="AG3442" s="99"/>
      <c r="AH3442" s="99"/>
      <c r="AI3442" s="99"/>
      <c r="AJ3442" s="99"/>
      <c r="AK3442" s="99"/>
      <c r="AL3442" s="99"/>
      <c r="AM3442" s="99"/>
      <c r="AN3442" s="99"/>
      <c r="AO3442" s="99"/>
      <c r="AP3442" s="99"/>
      <c r="AQ3442" s="99"/>
      <c r="AR3442" s="99"/>
      <c r="AS3442" s="99"/>
      <c r="AT3442" s="99"/>
      <c r="AU3442" s="99"/>
      <c r="AV3442" s="99"/>
      <c r="AW3442" s="99"/>
      <c r="AX3442" s="99"/>
      <c r="AY3442" s="99"/>
      <c r="AZ3442" s="99"/>
      <c r="BA3442" s="99"/>
      <c r="BB3442" s="99"/>
      <c r="BC3442" s="99"/>
      <c r="BD3442" s="99"/>
      <c r="BE3442" s="99"/>
      <c r="BF3442" s="99"/>
    </row>
    <row r="3443" spans="28:58" x14ac:dyDescent="0.25">
      <c r="AB3443" s="99"/>
      <c r="AC3443" s="99"/>
      <c r="AD3443" s="99"/>
      <c r="AE3443" s="99"/>
      <c r="AF3443" s="99"/>
      <c r="AG3443" s="99"/>
      <c r="AH3443" s="99"/>
      <c r="AI3443" s="99"/>
      <c r="AJ3443" s="99"/>
      <c r="AK3443" s="99"/>
      <c r="AL3443" s="99"/>
      <c r="AM3443" s="99"/>
      <c r="AN3443" s="99"/>
      <c r="AO3443" s="99"/>
      <c r="AP3443" s="99"/>
      <c r="AQ3443" s="99"/>
      <c r="AR3443" s="99"/>
      <c r="AS3443" s="99"/>
      <c r="AT3443" s="99"/>
      <c r="AU3443" s="99"/>
      <c r="AV3443" s="99"/>
      <c r="AW3443" s="99"/>
      <c r="AX3443" s="99"/>
      <c r="AY3443" s="99"/>
      <c r="AZ3443" s="99"/>
      <c r="BA3443" s="99"/>
      <c r="BB3443" s="99"/>
      <c r="BC3443" s="99"/>
      <c r="BD3443" s="99"/>
      <c r="BE3443" s="99"/>
      <c r="BF3443" s="99"/>
    </row>
    <row r="3444" spans="28:58" x14ac:dyDescent="0.25">
      <c r="AB3444" s="99"/>
      <c r="AC3444" s="99"/>
      <c r="AD3444" s="99"/>
      <c r="AE3444" s="99"/>
      <c r="AF3444" s="99"/>
      <c r="AG3444" s="99"/>
      <c r="AH3444" s="99"/>
      <c r="AI3444" s="99"/>
      <c r="AJ3444" s="99"/>
      <c r="AK3444" s="99"/>
      <c r="AL3444" s="99"/>
      <c r="AM3444" s="99"/>
      <c r="AN3444" s="99"/>
      <c r="AO3444" s="99"/>
      <c r="AP3444" s="99"/>
      <c r="AQ3444" s="99"/>
      <c r="AR3444" s="99"/>
      <c r="AS3444" s="99"/>
      <c r="AT3444" s="99"/>
      <c r="AU3444" s="99"/>
      <c r="AV3444" s="99"/>
      <c r="AW3444" s="99"/>
      <c r="AX3444" s="99"/>
      <c r="AY3444" s="99"/>
      <c r="AZ3444" s="99"/>
      <c r="BA3444" s="99"/>
      <c r="BB3444" s="99"/>
      <c r="BC3444" s="99"/>
      <c r="BD3444" s="99"/>
      <c r="BE3444" s="99"/>
      <c r="BF3444" s="99"/>
    </row>
    <row r="3445" spans="28:58" x14ac:dyDescent="0.25">
      <c r="AB3445" s="99"/>
      <c r="AC3445" s="99"/>
      <c r="AD3445" s="99"/>
      <c r="AE3445" s="99"/>
      <c r="AF3445" s="99"/>
      <c r="AG3445" s="99"/>
      <c r="AH3445" s="99"/>
      <c r="AI3445" s="99"/>
      <c r="AJ3445" s="99"/>
      <c r="AK3445" s="99"/>
      <c r="AL3445" s="99"/>
      <c r="AM3445" s="99"/>
      <c r="AN3445" s="99"/>
      <c r="AO3445" s="99"/>
      <c r="AP3445" s="99"/>
      <c r="AQ3445" s="99"/>
      <c r="AR3445" s="99"/>
      <c r="AS3445" s="99"/>
      <c r="AT3445" s="99"/>
      <c r="AU3445" s="99"/>
      <c r="AV3445" s="99"/>
      <c r="AW3445" s="99"/>
      <c r="AX3445" s="99"/>
      <c r="AY3445" s="99"/>
      <c r="AZ3445" s="99"/>
      <c r="BA3445" s="99"/>
      <c r="BB3445" s="99"/>
      <c r="BC3445" s="99"/>
      <c r="BD3445" s="99"/>
      <c r="BE3445" s="99"/>
      <c r="BF3445" s="99"/>
    </row>
    <row r="3446" spans="28:58" x14ac:dyDescent="0.25">
      <c r="AB3446" s="99"/>
      <c r="AC3446" s="99"/>
      <c r="AD3446" s="99"/>
      <c r="AE3446" s="99"/>
      <c r="AF3446" s="99"/>
      <c r="AG3446" s="99"/>
      <c r="AH3446" s="99"/>
      <c r="AI3446" s="99"/>
      <c r="AJ3446" s="99"/>
      <c r="AK3446" s="99"/>
      <c r="AL3446" s="99"/>
      <c r="AM3446" s="99"/>
      <c r="AN3446" s="99"/>
      <c r="AO3446" s="99"/>
      <c r="AP3446" s="99"/>
      <c r="AQ3446" s="99"/>
      <c r="AR3446" s="99"/>
      <c r="AS3446" s="99"/>
      <c r="AT3446" s="99"/>
      <c r="AU3446" s="99"/>
      <c r="AV3446" s="99"/>
      <c r="AW3446" s="99"/>
      <c r="AX3446" s="99"/>
      <c r="AY3446" s="99"/>
      <c r="AZ3446" s="99"/>
      <c r="BA3446" s="99"/>
      <c r="BB3446" s="99"/>
      <c r="BC3446" s="99"/>
      <c r="BD3446" s="99"/>
      <c r="BE3446" s="99"/>
      <c r="BF3446" s="99"/>
    </row>
    <row r="3447" spans="28:58" x14ac:dyDescent="0.25">
      <c r="AB3447" s="99"/>
      <c r="AC3447" s="99"/>
      <c r="AD3447" s="99"/>
      <c r="AE3447" s="99"/>
      <c r="AF3447" s="99"/>
      <c r="AG3447" s="99"/>
      <c r="AH3447" s="99"/>
      <c r="AI3447" s="99"/>
      <c r="AJ3447" s="99"/>
      <c r="AK3447" s="99"/>
      <c r="AL3447" s="99"/>
      <c r="AM3447" s="99"/>
      <c r="AN3447" s="99"/>
      <c r="AO3447" s="99"/>
      <c r="AP3447" s="99"/>
      <c r="AQ3447" s="99"/>
      <c r="AR3447" s="99"/>
      <c r="AS3447" s="99"/>
      <c r="AT3447" s="99"/>
      <c r="AU3447" s="99"/>
      <c r="AV3447" s="99"/>
      <c r="AW3447" s="99"/>
      <c r="AX3447" s="99"/>
      <c r="AY3447" s="99"/>
      <c r="AZ3447" s="99"/>
      <c r="BA3447" s="99"/>
      <c r="BB3447" s="99"/>
      <c r="BC3447" s="99"/>
      <c r="BD3447" s="99"/>
      <c r="BE3447" s="99"/>
      <c r="BF3447" s="99"/>
    </row>
    <row r="3448" spans="28:58" x14ac:dyDescent="0.25">
      <c r="AB3448" s="99"/>
      <c r="AC3448" s="99"/>
      <c r="AD3448" s="99"/>
      <c r="AE3448" s="99"/>
      <c r="AF3448" s="99"/>
      <c r="AG3448" s="99"/>
      <c r="AH3448" s="99"/>
      <c r="AI3448" s="99"/>
      <c r="AJ3448" s="99"/>
      <c r="AK3448" s="99"/>
      <c r="AL3448" s="99"/>
      <c r="AM3448" s="99"/>
      <c r="AN3448" s="99"/>
      <c r="AO3448" s="99"/>
      <c r="AP3448" s="99"/>
      <c r="AQ3448" s="99"/>
      <c r="AR3448" s="99"/>
      <c r="AS3448" s="99"/>
      <c r="AT3448" s="99"/>
      <c r="AU3448" s="99"/>
      <c r="AV3448" s="99"/>
      <c r="AW3448" s="99"/>
      <c r="AX3448" s="99"/>
      <c r="AY3448" s="99"/>
      <c r="AZ3448" s="99"/>
      <c r="BA3448" s="99"/>
      <c r="BB3448" s="99"/>
      <c r="BC3448" s="99"/>
      <c r="BD3448" s="99"/>
      <c r="BE3448" s="99"/>
      <c r="BF3448" s="99"/>
    </row>
    <row r="3449" spans="28:58" x14ac:dyDescent="0.25">
      <c r="AB3449" s="99"/>
      <c r="AC3449" s="99"/>
      <c r="AD3449" s="99"/>
      <c r="AE3449" s="99"/>
      <c r="AF3449" s="99"/>
      <c r="AG3449" s="99"/>
      <c r="AH3449" s="99"/>
      <c r="AI3449" s="99"/>
      <c r="AJ3449" s="99"/>
      <c r="AK3449" s="99"/>
      <c r="AL3449" s="99"/>
      <c r="AM3449" s="99"/>
      <c r="AN3449" s="99"/>
      <c r="AO3449" s="99"/>
      <c r="AP3449" s="99"/>
      <c r="AQ3449" s="99"/>
      <c r="AR3449" s="99"/>
      <c r="AS3449" s="99"/>
      <c r="AT3449" s="99"/>
      <c r="AU3449" s="99"/>
      <c r="AV3449" s="99"/>
      <c r="AW3449" s="99"/>
      <c r="AX3449" s="99"/>
      <c r="AY3449" s="99"/>
      <c r="AZ3449" s="99"/>
      <c r="BA3449" s="99"/>
      <c r="BB3449" s="99"/>
      <c r="BC3449" s="99"/>
      <c r="BD3449" s="99"/>
      <c r="BE3449" s="99"/>
      <c r="BF3449" s="99"/>
    </row>
    <row r="3450" spans="28:58" x14ac:dyDescent="0.25">
      <c r="AB3450" s="99"/>
      <c r="AC3450" s="99"/>
      <c r="AD3450" s="99"/>
      <c r="AE3450" s="99"/>
      <c r="AF3450" s="99"/>
      <c r="AG3450" s="99"/>
      <c r="AH3450" s="99"/>
      <c r="AI3450" s="99"/>
      <c r="AJ3450" s="99"/>
      <c r="AK3450" s="99"/>
      <c r="AL3450" s="99"/>
      <c r="AM3450" s="99"/>
      <c r="AN3450" s="99"/>
      <c r="AO3450" s="99"/>
      <c r="AP3450" s="99"/>
      <c r="AQ3450" s="99"/>
      <c r="AR3450" s="99"/>
      <c r="AS3450" s="99"/>
      <c r="AT3450" s="99"/>
      <c r="AU3450" s="99"/>
      <c r="AV3450" s="99"/>
      <c r="AW3450" s="99"/>
      <c r="AX3450" s="99"/>
      <c r="AY3450" s="99"/>
      <c r="AZ3450" s="99"/>
      <c r="BA3450" s="99"/>
      <c r="BB3450" s="99"/>
      <c r="BC3450" s="99"/>
      <c r="BD3450" s="99"/>
      <c r="BE3450" s="99"/>
      <c r="BF3450" s="99"/>
    </row>
    <row r="3451" spans="28:58" x14ac:dyDescent="0.25">
      <c r="AB3451" s="99"/>
      <c r="AC3451" s="99"/>
      <c r="AD3451" s="99"/>
      <c r="AE3451" s="99"/>
      <c r="AF3451" s="99"/>
      <c r="AG3451" s="99"/>
      <c r="AH3451" s="99"/>
      <c r="AI3451" s="99"/>
      <c r="AJ3451" s="99"/>
      <c r="AK3451" s="99"/>
      <c r="AL3451" s="99"/>
      <c r="AM3451" s="99"/>
      <c r="AN3451" s="99"/>
      <c r="AO3451" s="99"/>
      <c r="AP3451" s="99"/>
      <c r="AQ3451" s="99"/>
      <c r="AR3451" s="99"/>
      <c r="AS3451" s="99"/>
      <c r="AT3451" s="99"/>
      <c r="AU3451" s="99"/>
      <c r="AV3451" s="99"/>
      <c r="AW3451" s="99"/>
      <c r="AX3451" s="99"/>
      <c r="AY3451" s="99"/>
      <c r="AZ3451" s="99"/>
      <c r="BA3451" s="99"/>
      <c r="BB3451" s="99"/>
      <c r="BC3451" s="99"/>
      <c r="BD3451" s="99"/>
      <c r="BE3451" s="99"/>
      <c r="BF3451" s="99"/>
    </row>
    <row r="3452" spans="28:58" x14ac:dyDescent="0.25">
      <c r="AB3452" s="99"/>
      <c r="AC3452" s="99"/>
      <c r="AD3452" s="99"/>
      <c r="AE3452" s="99"/>
      <c r="AF3452" s="99"/>
      <c r="AG3452" s="99"/>
      <c r="AH3452" s="99"/>
      <c r="AI3452" s="99"/>
      <c r="AJ3452" s="99"/>
      <c r="AK3452" s="99"/>
      <c r="AL3452" s="99"/>
      <c r="AM3452" s="99"/>
      <c r="AN3452" s="99"/>
      <c r="AO3452" s="99"/>
      <c r="AP3452" s="99"/>
      <c r="AQ3452" s="99"/>
      <c r="AR3452" s="99"/>
      <c r="AS3452" s="99"/>
      <c r="AT3452" s="99"/>
      <c r="AU3452" s="99"/>
      <c r="AV3452" s="99"/>
      <c r="AW3452" s="99"/>
      <c r="AX3452" s="99"/>
      <c r="AY3452" s="99"/>
      <c r="AZ3452" s="99"/>
      <c r="BA3452" s="99"/>
      <c r="BB3452" s="99"/>
      <c r="BC3452" s="99"/>
      <c r="BD3452" s="99"/>
      <c r="BE3452" s="99"/>
      <c r="BF3452" s="99"/>
    </row>
    <row r="3453" spans="28:58" x14ac:dyDescent="0.25">
      <c r="AB3453" s="99"/>
      <c r="AC3453" s="99"/>
      <c r="AD3453" s="99"/>
      <c r="AE3453" s="99"/>
      <c r="AF3453" s="99"/>
      <c r="AG3453" s="99"/>
      <c r="AH3453" s="99"/>
      <c r="AI3453" s="99"/>
      <c r="AJ3453" s="99"/>
      <c r="AK3453" s="99"/>
      <c r="AL3453" s="99"/>
      <c r="AM3453" s="99"/>
      <c r="AN3453" s="99"/>
      <c r="AO3453" s="99"/>
      <c r="AP3453" s="99"/>
      <c r="AQ3453" s="99"/>
      <c r="AR3453" s="99"/>
      <c r="AS3453" s="99"/>
      <c r="AT3453" s="99"/>
      <c r="AU3453" s="99"/>
      <c r="AV3453" s="99"/>
      <c r="AW3453" s="99"/>
      <c r="AX3453" s="99"/>
      <c r="AY3453" s="99"/>
      <c r="AZ3453" s="99"/>
      <c r="BA3453" s="99"/>
      <c r="BB3453" s="99"/>
      <c r="BC3453" s="99"/>
      <c r="BD3453" s="99"/>
      <c r="BE3453" s="99"/>
      <c r="BF3453" s="99"/>
    </row>
    <row r="3454" spans="28:58" x14ac:dyDescent="0.25">
      <c r="AB3454" s="99"/>
      <c r="AC3454" s="99"/>
      <c r="AD3454" s="99"/>
      <c r="AE3454" s="99"/>
      <c r="AF3454" s="99"/>
      <c r="AG3454" s="99"/>
      <c r="AH3454" s="99"/>
      <c r="AI3454" s="99"/>
      <c r="AJ3454" s="99"/>
      <c r="AK3454" s="99"/>
      <c r="AL3454" s="99"/>
      <c r="AM3454" s="99"/>
      <c r="AN3454" s="99"/>
      <c r="AO3454" s="99"/>
      <c r="AP3454" s="99"/>
      <c r="AQ3454" s="99"/>
      <c r="AR3454" s="99"/>
      <c r="AS3454" s="99"/>
      <c r="AT3454" s="99"/>
      <c r="AU3454" s="99"/>
      <c r="AV3454" s="99"/>
      <c r="AW3454" s="99"/>
      <c r="AX3454" s="99"/>
      <c r="AY3454" s="99"/>
      <c r="AZ3454" s="99"/>
      <c r="BA3454" s="99"/>
      <c r="BB3454" s="99"/>
      <c r="BC3454" s="99"/>
      <c r="BD3454" s="99"/>
      <c r="BE3454" s="99"/>
      <c r="BF3454" s="99"/>
    </row>
    <row r="3455" spans="28:58" x14ac:dyDescent="0.25">
      <c r="AB3455" s="99"/>
      <c r="AC3455" s="99"/>
      <c r="AD3455" s="99"/>
      <c r="AE3455" s="99"/>
      <c r="AF3455" s="99"/>
      <c r="AG3455" s="99"/>
      <c r="AH3455" s="99"/>
      <c r="AI3455" s="99"/>
      <c r="AJ3455" s="99"/>
      <c r="AK3455" s="99"/>
      <c r="AL3455" s="99"/>
      <c r="AM3455" s="99"/>
      <c r="AN3455" s="99"/>
      <c r="AO3455" s="99"/>
      <c r="AP3455" s="99"/>
      <c r="AQ3455" s="99"/>
      <c r="AR3455" s="99"/>
      <c r="AS3455" s="99"/>
      <c r="AT3455" s="99"/>
      <c r="AU3455" s="99"/>
      <c r="AV3455" s="99"/>
      <c r="AW3455" s="99"/>
      <c r="AX3455" s="99"/>
      <c r="AY3455" s="99"/>
      <c r="AZ3455" s="99"/>
      <c r="BA3455" s="99"/>
      <c r="BB3455" s="99"/>
      <c r="BC3455" s="99"/>
      <c r="BD3455" s="99"/>
      <c r="BE3455" s="99"/>
      <c r="BF3455" s="99"/>
    </row>
    <row r="3456" spans="28:58" x14ac:dyDescent="0.25">
      <c r="AB3456" s="99"/>
      <c r="AC3456" s="99"/>
      <c r="AD3456" s="99"/>
      <c r="AE3456" s="99"/>
      <c r="AF3456" s="99"/>
      <c r="AG3456" s="99"/>
      <c r="AH3456" s="99"/>
      <c r="AI3456" s="99"/>
      <c r="AJ3456" s="99"/>
      <c r="AK3456" s="99"/>
      <c r="AL3456" s="99"/>
      <c r="AM3456" s="99"/>
      <c r="AN3456" s="99"/>
      <c r="AO3456" s="99"/>
      <c r="AP3456" s="99"/>
      <c r="AQ3456" s="99"/>
      <c r="AR3456" s="99"/>
      <c r="AS3456" s="99"/>
      <c r="AT3456" s="99"/>
      <c r="AU3456" s="99"/>
      <c r="AV3456" s="99"/>
      <c r="AW3456" s="99"/>
      <c r="AX3456" s="99"/>
      <c r="AY3456" s="99"/>
      <c r="AZ3456" s="99"/>
      <c r="BA3456" s="99"/>
      <c r="BB3456" s="99"/>
      <c r="BC3456" s="99"/>
      <c r="BD3456" s="99"/>
      <c r="BE3456" s="99"/>
      <c r="BF3456" s="99"/>
    </row>
    <row r="3457" spans="28:58" x14ac:dyDescent="0.25">
      <c r="AB3457" s="99"/>
      <c r="AC3457" s="99"/>
      <c r="AD3457" s="99"/>
      <c r="AE3457" s="99"/>
      <c r="AF3457" s="99"/>
      <c r="AG3457" s="99"/>
      <c r="AH3457" s="99"/>
      <c r="AI3457" s="99"/>
      <c r="AJ3457" s="99"/>
      <c r="AK3457" s="99"/>
      <c r="AL3457" s="99"/>
      <c r="AM3457" s="99"/>
      <c r="AN3457" s="99"/>
      <c r="AO3457" s="99"/>
      <c r="AP3457" s="99"/>
      <c r="AQ3457" s="99"/>
      <c r="AR3457" s="99"/>
      <c r="AS3457" s="99"/>
      <c r="AT3457" s="99"/>
      <c r="AU3457" s="99"/>
      <c r="AV3457" s="99"/>
      <c r="AW3457" s="99"/>
      <c r="AX3457" s="99"/>
      <c r="AY3457" s="99"/>
      <c r="AZ3457" s="99"/>
      <c r="BA3457" s="99"/>
      <c r="BB3457" s="99"/>
      <c r="BC3457" s="99"/>
      <c r="BD3457" s="99"/>
      <c r="BE3457" s="99"/>
      <c r="BF3457" s="99"/>
    </row>
    <row r="3458" spans="28:58" x14ac:dyDescent="0.25">
      <c r="AB3458" s="99"/>
      <c r="AC3458" s="99"/>
      <c r="AD3458" s="99"/>
      <c r="AE3458" s="99"/>
      <c r="AF3458" s="99"/>
      <c r="AG3458" s="99"/>
      <c r="AH3458" s="99"/>
      <c r="AI3458" s="99"/>
      <c r="AJ3458" s="99"/>
      <c r="AK3458" s="99"/>
      <c r="AL3458" s="99"/>
      <c r="AM3458" s="99"/>
      <c r="AN3458" s="99"/>
      <c r="AO3458" s="99"/>
      <c r="AP3458" s="99"/>
      <c r="AQ3458" s="99"/>
      <c r="AR3458" s="99"/>
      <c r="AS3458" s="99"/>
      <c r="AT3458" s="99"/>
      <c r="AU3458" s="99"/>
      <c r="AV3458" s="99"/>
      <c r="AW3458" s="99"/>
      <c r="AX3458" s="99"/>
      <c r="AY3458" s="99"/>
      <c r="AZ3458" s="99"/>
      <c r="BA3458" s="99"/>
      <c r="BB3458" s="99"/>
      <c r="BC3458" s="99"/>
      <c r="BD3458" s="99"/>
      <c r="BE3458" s="99"/>
      <c r="BF3458" s="99"/>
    </row>
    <row r="3459" spans="28:58" x14ac:dyDescent="0.25">
      <c r="AB3459" s="99"/>
      <c r="AC3459" s="99"/>
      <c r="AD3459" s="99"/>
      <c r="AE3459" s="99"/>
      <c r="AF3459" s="99"/>
      <c r="AG3459" s="99"/>
      <c r="AH3459" s="99"/>
      <c r="AI3459" s="99"/>
      <c r="AJ3459" s="99"/>
      <c r="AK3459" s="99"/>
      <c r="AL3459" s="99"/>
      <c r="AM3459" s="99"/>
      <c r="AN3459" s="99"/>
      <c r="AO3459" s="99"/>
      <c r="AP3459" s="99"/>
      <c r="AQ3459" s="99"/>
      <c r="AR3459" s="99"/>
      <c r="AS3459" s="99"/>
      <c r="AT3459" s="99"/>
      <c r="AU3459" s="99"/>
      <c r="AV3459" s="99"/>
      <c r="AW3459" s="99"/>
      <c r="AX3459" s="99"/>
      <c r="AY3459" s="99"/>
      <c r="AZ3459" s="99"/>
      <c r="BA3459" s="99"/>
      <c r="BB3459" s="99"/>
      <c r="BC3459" s="99"/>
      <c r="BD3459" s="99"/>
      <c r="BE3459" s="99"/>
      <c r="BF3459" s="99"/>
    </row>
    <row r="3460" spans="28:58" x14ac:dyDescent="0.25">
      <c r="AB3460" s="99"/>
      <c r="AC3460" s="99"/>
      <c r="AD3460" s="99"/>
      <c r="AE3460" s="99"/>
      <c r="AF3460" s="99"/>
      <c r="AG3460" s="99"/>
      <c r="AH3460" s="99"/>
      <c r="AI3460" s="99"/>
      <c r="AJ3460" s="99"/>
      <c r="AK3460" s="99"/>
      <c r="AL3460" s="99"/>
      <c r="AM3460" s="99"/>
      <c r="AN3460" s="99"/>
      <c r="AO3460" s="99"/>
      <c r="AP3460" s="99"/>
      <c r="AQ3460" s="99"/>
      <c r="AR3460" s="99"/>
      <c r="AS3460" s="99"/>
      <c r="AT3460" s="99"/>
      <c r="AU3460" s="99"/>
      <c r="AV3460" s="99"/>
      <c r="AW3460" s="99"/>
      <c r="AX3460" s="99"/>
      <c r="AY3460" s="99"/>
      <c r="AZ3460" s="99"/>
      <c r="BA3460" s="99"/>
      <c r="BB3460" s="99"/>
      <c r="BC3460" s="99"/>
      <c r="BD3460" s="99"/>
      <c r="BE3460" s="99"/>
      <c r="BF3460" s="99"/>
    </row>
    <row r="3461" spans="28:58" x14ac:dyDescent="0.25">
      <c r="AB3461" s="99"/>
      <c r="AC3461" s="99"/>
      <c r="AD3461" s="99"/>
      <c r="AE3461" s="99"/>
      <c r="AF3461" s="99"/>
      <c r="AG3461" s="99"/>
      <c r="AH3461" s="99"/>
      <c r="AI3461" s="99"/>
      <c r="AJ3461" s="99"/>
      <c r="AK3461" s="99"/>
      <c r="AL3461" s="99"/>
      <c r="AM3461" s="99"/>
      <c r="AN3461" s="99"/>
      <c r="AO3461" s="99"/>
      <c r="AP3461" s="99"/>
      <c r="AQ3461" s="99"/>
      <c r="AR3461" s="99"/>
      <c r="AS3461" s="99"/>
      <c r="AT3461" s="99"/>
      <c r="AU3461" s="99"/>
      <c r="AV3461" s="99"/>
      <c r="AW3461" s="99"/>
      <c r="AX3461" s="99"/>
      <c r="AY3461" s="99"/>
      <c r="AZ3461" s="99"/>
      <c r="BA3461" s="99"/>
      <c r="BB3461" s="99"/>
      <c r="BC3461" s="99"/>
      <c r="BD3461" s="99"/>
      <c r="BE3461" s="99"/>
      <c r="BF3461" s="99"/>
    </row>
    <row r="3462" spans="28:58" x14ac:dyDescent="0.25">
      <c r="AB3462" s="99"/>
      <c r="AC3462" s="99"/>
      <c r="AD3462" s="99"/>
      <c r="AE3462" s="99"/>
      <c r="AF3462" s="99"/>
      <c r="AG3462" s="99"/>
      <c r="AH3462" s="99"/>
      <c r="AI3462" s="99"/>
      <c r="AJ3462" s="99"/>
      <c r="AK3462" s="99"/>
      <c r="AL3462" s="99"/>
      <c r="AM3462" s="99"/>
      <c r="AN3462" s="99"/>
      <c r="AO3462" s="99"/>
      <c r="AP3462" s="99"/>
      <c r="AQ3462" s="99"/>
      <c r="AR3462" s="99"/>
      <c r="AS3462" s="99"/>
      <c r="AT3462" s="99"/>
      <c r="AU3462" s="99"/>
      <c r="AV3462" s="99"/>
      <c r="AW3462" s="99"/>
      <c r="AX3462" s="99"/>
      <c r="AY3462" s="99"/>
      <c r="AZ3462" s="99"/>
      <c r="BA3462" s="99"/>
      <c r="BB3462" s="99"/>
      <c r="BC3462" s="99"/>
      <c r="BD3462" s="99"/>
      <c r="BE3462" s="99"/>
      <c r="BF3462" s="99"/>
    </row>
    <row r="3463" spans="28:58" x14ac:dyDescent="0.25">
      <c r="AB3463" s="99"/>
      <c r="AC3463" s="99"/>
      <c r="AD3463" s="99"/>
      <c r="AE3463" s="99"/>
      <c r="AF3463" s="99"/>
      <c r="AG3463" s="99"/>
      <c r="AH3463" s="99"/>
      <c r="AI3463" s="99"/>
      <c r="AJ3463" s="99"/>
      <c r="AK3463" s="99"/>
      <c r="AL3463" s="99"/>
      <c r="AM3463" s="99"/>
      <c r="AN3463" s="99"/>
      <c r="AO3463" s="99"/>
      <c r="AP3463" s="99"/>
      <c r="AQ3463" s="99"/>
      <c r="AR3463" s="99"/>
      <c r="AS3463" s="99"/>
      <c r="AT3463" s="99"/>
      <c r="AU3463" s="99"/>
      <c r="AV3463" s="99"/>
      <c r="AW3463" s="99"/>
      <c r="AX3463" s="99"/>
      <c r="AY3463" s="99"/>
      <c r="AZ3463" s="99"/>
      <c r="BA3463" s="99"/>
      <c r="BB3463" s="99"/>
      <c r="BC3463" s="99"/>
      <c r="BD3463" s="99"/>
      <c r="BE3463" s="99"/>
      <c r="BF3463" s="99"/>
    </row>
    <row r="3464" spans="28:58" x14ac:dyDescent="0.25">
      <c r="AB3464" s="99"/>
      <c r="AC3464" s="99"/>
      <c r="AD3464" s="99"/>
      <c r="AE3464" s="99"/>
      <c r="AF3464" s="99"/>
      <c r="AG3464" s="99"/>
      <c r="AH3464" s="99"/>
      <c r="AI3464" s="99"/>
      <c r="AJ3464" s="99"/>
      <c r="AK3464" s="99"/>
      <c r="AL3464" s="99"/>
      <c r="AM3464" s="99"/>
      <c r="AN3464" s="99"/>
      <c r="AO3464" s="99"/>
      <c r="AP3464" s="99"/>
      <c r="AQ3464" s="99"/>
      <c r="AR3464" s="99"/>
      <c r="AS3464" s="99"/>
      <c r="AT3464" s="99"/>
      <c r="AU3464" s="99"/>
      <c r="AV3464" s="99"/>
      <c r="AW3464" s="99"/>
      <c r="AX3464" s="99"/>
      <c r="AY3464" s="99"/>
      <c r="AZ3464" s="99"/>
      <c r="BA3464" s="99"/>
      <c r="BB3464" s="99"/>
      <c r="BC3464" s="99"/>
      <c r="BD3464" s="99"/>
      <c r="BE3464" s="99"/>
      <c r="BF3464" s="99"/>
    </row>
    <row r="3465" spans="28:58" x14ac:dyDescent="0.25">
      <c r="AB3465" s="99"/>
      <c r="AC3465" s="99"/>
      <c r="AD3465" s="99"/>
      <c r="AE3465" s="99"/>
      <c r="AF3465" s="99"/>
      <c r="AG3465" s="99"/>
      <c r="AH3465" s="99"/>
      <c r="AI3465" s="99"/>
      <c r="AJ3465" s="99"/>
      <c r="AK3465" s="99"/>
      <c r="AL3465" s="99"/>
      <c r="AM3465" s="99"/>
      <c r="AN3465" s="99"/>
      <c r="AO3465" s="99"/>
      <c r="AP3465" s="99"/>
      <c r="AQ3465" s="99"/>
      <c r="AR3465" s="99"/>
      <c r="AS3465" s="99"/>
      <c r="AT3465" s="99"/>
      <c r="AU3465" s="99"/>
      <c r="AV3465" s="99"/>
      <c r="AW3465" s="99"/>
      <c r="AX3465" s="99"/>
      <c r="AY3465" s="99"/>
      <c r="AZ3465" s="99"/>
      <c r="BA3465" s="99"/>
      <c r="BB3465" s="99"/>
      <c r="BC3465" s="99"/>
      <c r="BD3465" s="99"/>
      <c r="BE3465" s="99"/>
      <c r="BF3465" s="99"/>
    </row>
    <row r="3466" spans="28:58" x14ac:dyDescent="0.25">
      <c r="AB3466" s="99"/>
      <c r="AC3466" s="99"/>
      <c r="AD3466" s="99"/>
      <c r="AE3466" s="99"/>
      <c r="AF3466" s="99"/>
      <c r="AG3466" s="99"/>
      <c r="AH3466" s="99"/>
      <c r="AI3466" s="99"/>
      <c r="AJ3466" s="99"/>
      <c r="AK3466" s="99"/>
      <c r="AL3466" s="99"/>
      <c r="AM3466" s="99"/>
      <c r="AN3466" s="99"/>
      <c r="AO3466" s="99"/>
      <c r="AP3466" s="99"/>
      <c r="AQ3466" s="99"/>
      <c r="AR3466" s="99"/>
      <c r="AS3466" s="99"/>
      <c r="AT3466" s="99"/>
      <c r="AU3466" s="99"/>
      <c r="AV3466" s="99"/>
      <c r="AW3466" s="99"/>
      <c r="AX3466" s="99"/>
      <c r="AY3466" s="99"/>
      <c r="AZ3466" s="99"/>
      <c r="BA3466" s="99"/>
      <c r="BB3466" s="99"/>
      <c r="BC3466" s="99"/>
      <c r="BD3466" s="99"/>
      <c r="BE3466" s="99"/>
      <c r="BF3466" s="99"/>
    </row>
    <row r="3467" spans="28:58" x14ac:dyDescent="0.25">
      <c r="AB3467" s="99"/>
      <c r="AC3467" s="99"/>
      <c r="AD3467" s="99"/>
      <c r="AE3467" s="99"/>
      <c r="AF3467" s="99"/>
      <c r="AG3467" s="99"/>
      <c r="AH3467" s="99"/>
      <c r="AI3467" s="99"/>
      <c r="AJ3467" s="99"/>
      <c r="AK3467" s="99"/>
      <c r="AL3467" s="99"/>
      <c r="AM3467" s="99"/>
      <c r="AN3467" s="99"/>
      <c r="AO3467" s="99"/>
      <c r="AP3467" s="99"/>
      <c r="AQ3467" s="99"/>
      <c r="AR3467" s="99"/>
      <c r="AS3467" s="99"/>
      <c r="AT3467" s="99"/>
      <c r="AU3467" s="99"/>
      <c r="AV3467" s="99"/>
      <c r="AW3467" s="99"/>
      <c r="AX3467" s="99"/>
      <c r="AY3467" s="99"/>
      <c r="AZ3467" s="99"/>
      <c r="BA3467" s="99"/>
      <c r="BB3467" s="99"/>
      <c r="BC3467" s="99"/>
      <c r="BD3467" s="99"/>
      <c r="BE3467" s="99"/>
      <c r="BF3467" s="99"/>
    </row>
    <row r="3468" spans="28:58" x14ac:dyDescent="0.25">
      <c r="AB3468" s="99"/>
      <c r="AC3468" s="99"/>
      <c r="AD3468" s="99"/>
      <c r="AE3468" s="99"/>
      <c r="AF3468" s="99"/>
      <c r="AG3468" s="99"/>
      <c r="AH3468" s="99"/>
      <c r="AI3468" s="99"/>
      <c r="AJ3468" s="99"/>
      <c r="AK3468" s="99"/>
      <c r="AL3468" s="99"/>
      <c r="AM3468" s="99"/>
      <c r="AN3468" s="99"/>
      <c r="AO3468" s="99"/>
      <c r="AP3468" s="99"/>
      <c r="AQ3468" s="99"/>
      <c r="AR3468" s="99"/>
      <c r="AS3468" s="99"/>
      <c r="AT3468" s="99"/>
      <c r="AU3468" s="99"/>
      <c r="AV3468" s="99"/>
      <c r="AW3468" s="99"/>
      <c r="AX3468" s="99"/>
      <c r="AY3468" s="99"/>
      <c r="AZ3468" s="99"/>
      <c r="BA3468" s="99"/>
      <c r="BB3468" s="99"/>
      <c r="BC3468" s="99"/>
      <c r="BD3468" s="99"/>
      <c r="BE3468" s="99"/>
      <c r="BF3468" s="99"/>
    </row>
    <row r="3469" spans="28:58" x14ac:dyDescent="0.25">
      <c r="AB3469" s="99"/>
      <c r="AC3469" s="99"/>
      <c r="AD3469" s="99"/>
      <c r="AE3469" s="99"/>
      <c r="AF3469" s="99"/>
      <c r="AG3469" s="99"/>
      <c r="AH3469" s="99"/>
      <c r="AI3469" s="99"/>
      <c r="AJ3469" s="99"/>
      <c r="AK3469" s="99"/>
      <c r="AL3469" s="99"/>
      <c r="AM3469" s="99"/>
      <c r="AN3469" s="99"/>
      <c r="AO3469" s="99"/>
      <c r="AP3469" s="99"/>
      <c r="AQ3469" s="99"/>
      <c r="AR3469" s="99"/>
      <c r="AS3469" s="99"/>
      <c r="AT3469" s="99"/>
      <c r="AU3469" s="99"/>
      <c r="AV3469" s="99"/>
      <c r="AW3469" s="99"/>
      <c r="AX3469" s="99"/>
      <c r="AY3469" s="99"/>
      <c r="AZ3469" s="99"/>
      <c r="BA3469" s="99"/>
      <c r="BB3469" s="99"/>
      <c r="BC3469" s="99"/>
      <c r="BD3469" s="99"/>
      <c r="BE3469" s="99"/>
      <c r="BF3469" s="99"/>
    </row>
    <row r="3470" spans="28:58" x14ac:dyDescent="0.25">
      <c r="AB3470" s="99"/>
      <c r="AC3470" s="99"/>
      <c r="AD3470" s="99"/>
      <c r="AE3470" s="99"/>
      <c r="AF3470" s="99"/>
      <c r="AG3470" s="99"/>
      <c r="AH3470" s="99"/>
      <c r="AI3470" s="99"/>
      <c r="AJ3470" s="99"/>
      <c r="AK3470" s="99"/>
      <c r="AL3470" s="99"/>
      <c r="AM3470" s="99"/>
      <c r="AN3470" s="99"/>
      <c r="AO3470" s="99"/>
      <c r="AP3470" s="99"/>
      <c r="AQ3470" s="99"/>
      <c r="AR3470" s="99"/>
      <c r="AS3470" s="99"/>
      <c r="AT3470" s="99"/>
      <c r="AU3470" s="99"/>
      <c r="AV3470" s="99"/>
      <c r="AW3470" s="99"/>
      <c r="AX3470" s="99"/>
      <c r="AY3470" s="99"/>
      <c r="AZ3470" s="99"/>
      <c r="BA3470" s="99"/>
      <c r="BB3470" s="99"/>
      <c r="BC3470" s="99"/>
      <c r="BD3470" s="99"/>
      <c r="BE3470" s="99"/>
      <c r="BF3470" s="99"/>
    </row>
    <row r="3471" spans="28:58" x14ac:dyDescent="0.25">
      <c r="AB3471" s="99"/>
      <c r="AC3471" s="99"/>
      <c r="AD3471" s="99"/>
      <c r="AE3471" s="99"/>
      <c r="AF3471" s="99"/>
      <c r="AG3471" s="99"/>
      <c r="AH3471" s="99"/>
      <c r="AI3471" s="99"/>
      <c r="AJ3471" s="99"/>
      <c r="AK3471" s="99"/>
      <c r="AL3471" s="99"/>
      <c r="AM3471" s="99"/>
      <c r="AN3471" s="99"/>
      <c r="AO3471" s="99"/>
      <c r="AP3471" s="99"/>
      <c r="AQ3471" s="99"/>
      <c r="AR3471" s="99"/>
      <c r="AS3471" s="99"/>
      <c r="AT3471" s="99"/>
      <c r="AU3471" s="99"/>
      <c r="AV3471" s="99"/>
      <c r="AW3471" s="99"/>
      <c r="AX3471" s="99"/>
      <c r="AY3471" s="99"/>
      <c r="AZ3471" s="99"/>
      <c r="BA3471" s="99"/>
      <c r="BB3471" s="99"/>
      <c r="BC3471" s="99"/>
      <c r="BD3471" s="99"/>
      <c r="BE3471" s="99"/>
      <c r="BF3471" s="99"/>
    </row>
    <row r="3472" spans="28:58" x14ac:dyDescent="0.25">
      <c r="AB3472" s="99"/>
      <c r="AC3472" s="99"/>
      <c r="AD3472" s="99"/>
      <c r="AE3472" s="99"/>
      <c r="AF3472" s="99"/>
      <c r="AG3472" s="99"/>
      <c r="AH3472" s="99"/>
      <c r="AI3472" s="99"/>
      <c r="AJ3472" s="99"/>
      <c r="AK3472" s="99"/>
      <c r="AL3472" s="99"/>
      <c r="AM3472" s="99"/>
      <c r="AN3472" s="99"/>
      <c r="AO3472" s="99"/>
      <c r="AP3472" s="99"/>
      <c r="AQ3472" s="99"/>
      <c r="AR3472" s="99"/>
      <c r="AS3472" s="99"/>
      <c r="AT3472" s="99"/>
      <c r="AU3472" s="99"/>
      <c r="AV3472" s="99"/>
      <c r="AW3472" s="99"/>
      <c r="AX3472" s="99"/>
      <c r="AY3472" s="99"/>
      <c r="AZ3472" s="99"/>
      <c r="BA3472" s="99"/>
      <c r="BB3472" s="99"/>
      <c r="BC3472" s="99"/>
      <c r="BD3472" s="99"/>
      <c r="BE3472" s="99"/>
      <c r="BF3472" s="99"/>
    </row>
    <row r="3473" spans="28:58" x14ac:dyDescent="0.25">
      <c r="AB3473" s="99"/>
      <c r="AC3473" s="99"/>
      <c r="AD3473" s="99"/>
      <c r="AE3473" s="99"/>
      <c r="AF3473" s="99"/>
      <c r="AG3473" s="99"/>
      <c r="AH3473" s="99"/>
      <c r="AI3473" s="99"/>
      <c r="AJ3473" s="99"/>
      <c r="AK3473" s="99"/>
      <c r="AL3473" s="99"/>
      <c r="AM3473" s="99"/>
      <c r="AN3473" s="99"/>
      <c r="AO3473" s="99"/>
      <c r="AP3473" s="99"/>
      <c r="AQ3473" s="99"/>
      <c r="AR3473" s="99"/>
      <c r="AS3473" s="99"/>
      <c r="AT3473" s="99"/>
      <c r="AU3473" s="99"/>
      <c r="AV3473" s="99"/>
      <c r="AW3473" s="99"/>
      <c r="AX3473" s="99"/>
      <c r="AY3473" s="99"/>
      <c r="AZ3473" s="99"/>
      <c r="BA3473" s="99"/>
      <c r="BB3473" s="99"/>
      <c r="BC3473" s="99"/>
      <c r="BD3473" s="99"/>
      <c r="BE3473" s="99"/>
      <c r="BF3473" s="99"/>
    </row>
    <row r="3474" spans="28:58" x14ac:dyDescent="0.25">
      <c r="AB3474" s="99"/>
      <c r="AC3474" s="99"/>
      <c r="AD3474" s="99"/>
      <c r="AE3474" s="99"/>
      <c r="AF3474" s="99"/>
      <c r="AG3474" s="99"/>
      <c r="AH3474" s="99"/>
      <c r="AI3474" s="99"/>
      <c r="AJ3474" s="99"/>
      <c r="AK3474" s="99"/>
      <c r="AL3474" s="99"/>
      <c r="AM3474" s="99"/>
      <c r="AN3474" s="99"/>
      <c r="AO3474" s="99"/>
      <c r="AP3474" s="99"/>
      <c r="AQ3474" s="99"/>
      <c r="AR3474" s="99"/>
      <c r="AS3474" s="99"/>
      <c r="AT3474" s="99"/>
      <c r="AU3474" s="99"/>
      <c r="AV3474" s="99"/>
      <c r="AW3474" s="99"/>
      <c r="AX3474" s="99"/>
      <c r="AY3474" s="99"/>
      <c r="AZ3474" s="99"/>
      <c r="BA3474" s="99"/>
      <c r="BB3474" s="99"/>
      <c r="BC3474" s="99"/>
      <c r="BD3474" s="99"/>
      <c r="BE3474" s="99"/>
      <c r="BF3474" s="99"/>
    </row>
    <row r="3475" spans="28:58" x14ac:dyDescent="0.25">
      <c r="AB3475" s="99"/>
      <c r="AC3475" s="99"/>
      <c r="AD3475" s="99"/>
      <c r="AE3475" s="99"/>
      <c r="AF3475" s="99"/>
      <c r="AG3475" s="99"/>
      <c r="AH3475" s="99"/>
      <c r="AI3475" s="99"/>
      <c r="AJ3475" s="99"/>
      <c r="AK3475" s="99"/>
      <c r="AL3475" s="99"/>
      <c r="AM3475" s="99"/>
      <c r="AN3475" s="99"/>
      <c r="AO3475" s="99"/>
      <c r="AP3475" s="99"/>
      <c r="AQ3475" s="99"/>
      <c r="AR3475" s="99"/>
      <c r="AS3475" s="99"/>
      <c r="AT3475" s="99"/>
      <c r="AU3475" s="99"/>
      <c r="AV3475" s="99"/>
      <c r="AW3475" s="99"/>
      <c r="AX3475" s="99"/>
      <c r="AY3475" s="99"/>
      <c r="AZ3475" s="99"/>
      <c r="BA3475" s="99"/>
      <c r="BB3475" s="99"/>
      <c r="BC3475" s="99"/>
      <c r="BD3475" s="99"/>
      <c r="BE3475" s="99"/>
      <c r="BF3475" s="99"/>
    </row>
    <row r="3476" spans="28:58" x14ac:dyDescent="0.25">
      <c r="AB3476" s="99"/>
      <c r="AC3476" s="99"/>
      <c r="AD3476" s="99"/>
      <c r="AE3476" s="99"/>
      <c r="AF3476" s="99"/>
      <c r="AG3476" s="99"/>
      <c r="AH3476" s="99"/>
      <c r="AI3476" s="99"/>
      <c r="AJ3476" s="99"/>
      <c r="AK3476" s="99"/>
      <c r="AL3476" s="99"/>
      <c r="AM3476" s="99"/>
      <c r="AN3476" s="99"/>
      <c r="AO3476" s="99"/>
      <c r="AP3476" s="99"/>
      <c r="AQ3476" s="99"/>
      <c r="AR3476" s="99"/>
      <c r="AS3476" s="99"/>
      <c r="AT3476" s="99"/>
      <c r="AU3476" s="99"/>
      <c r="AV3476" s="99"/>
      <c r="AW3476" s="99"/>
      <c r="AX3476" s="99"/>
      <c r="AY3476" s="99"/>
      <c r="AZ3476" s="99"/>
      <c r="BA3476" s="99"/>
      <c r="BB3476" s="99"/>
      <c r="BC3476" s="99"/>
      <c r="BD3476" s="99"/>
      <c r="BE3476" s="99"/>
      <c r="BF3476" s="99"/>
    </row>
    <row r="3477" spans="28:58" x14ac:dyDescent="0.25">
      <c r="AB3477" s="99"/>
      <c r="AC3477" s="99"/>
      <c r="AD3477" s="99"/>
      <c r="AE3477" s="99"/>
      <c r="AF3477" s="99"/>
      <c r="AG3477" s="99"/>
      <c r="AH3477" s="99"/>
      <c r="AI3477" s="99"/>
      <c r="AJ3477" s="99"/>
      <c r="AK3477" s="99"/>
      <c r="AL3477" s="99"/>
      <c r="AM3477" s="99"/>
      <c r="AN3477" s="99"/>
      <c r="AO3477" s="99"/>
      <c r="AP3477" s="99"/>
      <c r="AQ3477" s="99"/>
      <c r="AR3477" s="99"/>
      <c r="AS3477" s="99"/>
      <c r="AT3477" s="99"/>
      <c r="AU3477" s="99"/>
      <c r="AV3477" s="99"/>
      <c r="AW3477" s="99"/>
      <c r="AX3477" s="99"/>
      <c r="AY3477" s="99"/>
      <c r="AZ3477" s="99"/>
      <c r="BA3477" s="99"/>
      <c r="BB3477" s="99"/>
      <c r="BC3477" s="99"/>
      <c r="BD3477" s="99"/>
      <c r="BE3477" s="99"/>
      <c r="BF3477" s="99"/>
    </row>
    <row r="3478" spans="28:58" x14ac:dyDescent="0.25">
      <c r="AB3478" s="99"/>
      <c r="AC3478" s="99"/>
      <c r="AD3478" s="99"/>
      <c r="AE3478" s="99"/>
      <c r="AF3478" s="99"/>
      <c r="AG3478" s="99"/>
      <c r="AH3478" s="99"/>
      <c r="AI3478" s="99"/>
      <c r="AJ3478" s="99"/>
      <c r="AK3478" s="99"/>
      <c r="AL3478" s="99"/>
      <c r="AM3478" s="99"/>
      <c r="AN3478" s="99"/>
      <c r="AO3478" s="99"/>
      <c r="AP3478" s="99"/>
      <c r="AQ3478" s="99"/>
      <c r="AR3478" s="99"/>
      <c r="AS3478" s="99"/>
      <c r="AT3478" s="99"/>
      <c r="AU3478" s="99"/>
      <c r="AV3478" s="99"/>
      <c r="AW3478" s="99"/>
      <c r="AX3478" s="99"/>
      <c r="AY3478" s="99"/>
      <c r="AZ3478" s="99"/>
      <c r="BA3478" s="99"/>
      <c r="BB3478" s="99"/>
      <c r="BC3478" s="99"/>
      <c r="BD3478" s="99"/>
      <c r="BE3478" s="99"/>
      <c r="BF3478" s="99"/>
    </row>
    <row r="3479" spans="28:58" x14ac:dyDescent="0.25">
      <c r="AB3479" s="99"/>
      <c r="AC3479" s="99"/>
      <c r="AD3479" s="99"/>
      <c r="AE3479" s="99"/>
      <c r="AF3479" s="99"/>
      <c r="AG3479" s="99"/>
      <c r="AH3479" s="99"/>
      <c r="AI3479" s="99"/>
      <c r="AJ3479" s="99"/>
      <c r="AK3479" s="99"/>
      <c r="AL3479" s="99"/>
      <c r="AM3479" s="99"/>
      <c r="AN3479" s="99"/>
      <c r="AO3479" s="99"/>
      <c r="AP3479" s="99"/>
      <c r="AQ3479" s="99"/>
      <c r="AR3479" s="99"/>
      <c r="AS3479" s="99"/>
      <c r="AT3479" s="99"/>
      <c r="AU3479" s="99"/>
      <c r="AV3479" s="99"/>
      <c r="AW3479" s="99"/>
      <c r="AX3479" s="99"/>
      <c r="AY3479" s="99"/>
      <c r="AZ3479" s="99"/>
      <c r="BA3479" s="99"/>
      <c r="BB3479" s="99"/>
      <c r="BC3479" s="99"/>
      <c r="BD3479" s="99"/>
      <c r="BE3479" s="99"/>
      <c r="BF3479" s="99"/>
    </row>
    <row r="3480" spans="28:58" x14ac:dyDescent="0.25">
      <c r="AB3480" s="99"/>
      <c r="AC3480" s="99"/>
      <c r="AD3480" s="99"/>
      <c r="AE3480" s="99"/>
      <c r="AF3480" s="99"/>
      <c r="AG3480" s="99"/>
      <c r="AH3480" s="99"/>
      <c r="AI3480" s="99"/>
      <c r="AJ3480" s="99"/>
      <c r="AK3480" s="99"/>
      <c r="AL3480" s="99"/>
      <c r="AM3480" s="99"/>
      <c r="AN3480" s="99"/>
      <c r="AO3480" s="99"/>
      <c r="AP3480" s="99"/>
      <c r="AQ3480" s="99"/>
      <c r="AR3480" s="99"/>
      <c r="AS3480" s="99"/>
      <c r="AT3480" s="99"/>
      <c r="AU3480" s="99"/>
      <c r="AV3480" s="99"/>
      <c r="AW3480" s="99"/>
      <c r="AX3480" s="99"/>
      <c r="AY3480" s="99"/>
      <c r="AZ3480" s="99"/>
      <c r="BA3480" s="99"/>
      <c r="BB3480" s="99"/>
      <c r="BC3480" s="99"/>
      <c r="BD3480" s="99"/>
      <c r="BE3480" s="99"/>
      <c r="BF3480" s="99"/>
    </row>
    <row r="3481" spans="28:58" x14ac:dyDescent="0.25">
      <c r="AB3481" s="99"/>
      <c r="AC3481" s="99"/>
      <c r="AD3481" s="99"/>
      <c r="AE3481" s="99"/>
      <c r="AF3481" s="99"/>
      <c r="AG3481" s="99"/>
      <c r="AH3481" s="99"/>
      <c r="AI3481" s="99"/>
      <c r="AJ3481" s="99"/>
      <c r="AK3481" s="99"/>
      <c r="AL3481" s="99"/>
      <c r="AM3481" s="99"/>
      <c r="AN3481" s="99"/>
      <c r="AO3481" s="99"/>
      <c r="AP3481" s="99"/>
      <c r="AQ3481" s="99"/>
      <c r="AR3481" s="99"/>
      <c r="AS3481" s="99"/>
      <c r="AT3481" s="99"/>
      <c r="AU3481" s="99"/>
      <c r="AV3481" s="99"/>
      <c r="AW3481" s="99"/>
      <c r="AX3481" s="99"/>
      <c r="AY3481" s="99"/>
      <c r="AZ3481" s="99"/>
      <c r="BA3481" s="99"/>
      <c r="BB3481" s="99"/>
      <c r="BC3481" s="99"/>
      <c r="BD3481" s="99"/>
      <c r="BE3481" s="99"/>
      <c r="BF3481" s="99"/>
    </row>
    <row r="3482" spans="28:58" x14ac:dyDescent="0.25">
      <c r="AB3482" s="99"/>
      <c r="AC3482" s="99"/>
      <c r="AD3482" s="99"/>
      <c r="AE3482" s="99"/>
      <c r="AF3482" s="99"/>
      <c r="AG3482" s="99"/>
      <c r="AH3482" s="99"/>
      <c r="AI3482" s="99"/>
      <c r="AJ3482" s="99"/>
      <c r="AK3482" s="99"/>
      <c r="AL3482" s="99"/>
      <c r="AM3482" s="99"/>
      <c r="AN3482" s="99"/>
      <c r="AO3482" s="99"/>
      <c r="AP3482" s="99"/>
      <c r="AQ3482" s="99"/>
      <c r="AR3482" s="99"/>
      <c r="AS3482" s="99"/>
      <c r="AT3482" s="99"/>
      <c r="AU3482" s="99"/>
      <c r="AV3482" s="99"/>
      <c r="AW3482" s="99"/>
      <c r="AX3482" s="99"/>
      <c r="AY3482" s="99"/>
      <c r="AZ3482" s="99"/>
      <c r="BA3482" s="99"/>
      <c r="BB3482" s="99"/>
      <c r="BC3482" s="99"/>
      <c r="BD3482" s="99"/>
      <c r="BE3482" s="99"/>
      <c r="BF3482" s="99"/>
    </row>
    <row r="3483" spans="28:58" x14ac:dyDescent="0.25">
      <c r="AB3483" s="99"/>
      <c r="AC3483" s="99"/>
      <c r="AD3483" s="99"/>
      <c r="AE3483" s="99"/>
      <c r="AF3483" s="99"/>
      <c r="AG3483" s="99"/>
      <c r="AH3483" s="99"/>
      <c r="AI3483" s="99"/>
      <c r="AJ3483" s="99"/>
      <c r="AK3483" s="99"/>
      <c r="AL3483" s="99"/>
      <c r="AM3483" s="99"/>
      <c r="AN3483" s="99"/>
      <c r="AO3483" s="99"/>
      <c r="AP3483" s="99"/>
      <c r="AQ3483" s="99"/>
      <c r="AR3483" s="99"/>
      <c r="AS3483" s="99"/>
      <c r="AT3483" s="99"/>
      <c r="AU3483" s="99"/>
      <c r="AV3483" s="99"/>
      <c r="AW3483" s="99"/>
      <c r="AX3483" s="99"/>
      <c r="AY3483" s="99"/>
      <c r="AZ3483" s="99"/>
      <c r="BA3483" s="99"/>
      <c r="BB3483" s="99"/>
      <c r="BC3483" s="99"/>
      <c r="BD3483" s="99"/>
      <c r="BE3483" s="99"/>
      <c r="BF3483" s="99"/>
    </row>
    <row r="3484" spans="28:58" x14ac:dyDescent="0.25">
      <c r="AB3484" s="99"/>
      <c r="AC3484" s="99"/>
      <c r="AD3484" s="99"/>
      <c r="AE3484" s="99"/>
      <c r="AF3484" s="99"/>
      <c r="AG3484" s="99"/>
      <c r="AH3484" s="99"/>
      <c r="AI3484" s="99"/>
      <c r="AJ3484" s="99"/>
      <c r="AK3484" s="99"/>
      <c r="AL3484" s="99"/>
      <c r="AM3484" s="99"/>
      <c r="AN3484" s="99"/>
      <c r="AO3484" s="99"/>
      <c r="AP3484" s="99"/>
      <c r="AQ3484" s="99"/>
      <c r="AR3484" s="99"/>
      <c r="AS3484" s="99"/>
      <c r="AT3484" s="99"/>
      <c r="AU3484" s="99"/>
      <c r="AV3484" s="99"/>
      <c r="AW3484" s="99"/>
      <c r="AX3484" s="99"/>
      <c r="AY3484" s="99"/>
      <c r="AZ3484" s="99"/>
      <c r="BA3484" s="99"/>
      <c r="BB3484" s="99"/>
      <c r="BC3484" s="99"/>
      <c r="BD3484" s="99"/>
      <c r="BE3484" s="99"/>
      <c r="BF3484" s="99"/>
    </row>
    <row r="3485" spans="28:58" x14ac:dyDescent="0.25">
      <c r="AB3485" s="99"/>
      <c r="AC3485" s="99"/>
      <c r="AD3485" s="99"/>
      <c r="AE3485" s="99"/>
      <c r="AF3485" s="99"/>
      <c r="AG3485" s="99"/>
      <c r="AH3485" s="99"/>
      <c r="AI3485" s="99"/>
      <c r="AJ3485" s="99"/>
      <c r="AK3485" s="99"/>
      <c r="AL3485" s="99"/>
      <c r="AM3485" s="99"/>
      <c r="AN3485" s="99"/>
      <c r="AO3485" s="99"/>
      <c r="AP3485" s="99"/>
      <c r="AQ3485" s="99"/>
      <c r="AR3485" s="99"/>
      <c r="AS3485" s="99"/>
      <c r="AT3485" s="99"/>
      <c r="AU3485" s="99"/>
      <c r="AV3485" s="99"/>
      <c r="AW3485" s="99"/>
      <c r="AX3485" s="99"/>
      <c r="AY3485" s="99"/>
      <c r="AZ3485" s="99"/>
      <c r="BA3485" s="99"/>
      <c r="BB3485" s="99"/>
      <c r="BC3485" s="99"/>
      <c r="BD3485" s="99"/>
      <c r="BE3485" s="99"/>
      <c r="BF3485" s="99"/>
    </row>
    <row r="3486" spans="28:58" x14ac:dyDescent="0.25">
      <c r="AB3486" s="99"/>
      <c r="AC3486" s="99"/>
      <c r="AD3486" s="99"/>
      <c r="AE3486" s="99"/>
      <c r="AF3486" s="99"/>
      <c r="AG3486" s="99"/>
      <c r="AH3486" s="99"/>
      <c r="AI3486" s="99"/>
      <c r="AJ3486" s="99"/>
      <c r="AK3486" s="99"/>
      <c r="AL3486" s="99"/>
      <c r="AM3486" s="99"/>
      <c r="AN3486" s="99"/>
      <c r="AO3486" s="99"/>
      <c r="AP3486" s="99"/>
      <c r="AQ3486" s="99"/>
      <c r="AR3486" s="99"/>
      <c r="AS3486" s="99"/>
      <c r="AT3486" s="99"/>
      <c r="AU3486" s="99"/>
      <c r="AV3486" s="99"/>
      <c r="AW3486" s="99"/>
      <c r="AX3486" s="99"/>
      <c r="AY3486" s="99"/>
      <c r="AZ3486" s="99"/>
      <c r="BA3486" s="99"/>
      <c r="BB3486" s="99"/>
      <c r="BC3486" s="99"/>
      <c r="BD3486" s="99"/>
      <c r="BE3486" s="99"/>
      <c r="BF3486" s="99"/>
    </row>
    <row r="3487" spans="28:58" x14ac:dyDescent="0.25">
      <c r="AB3487" s="99"/>
      <c r="AC3487" s="99"/>
      <c r="AD3487" s="99"/>
      <c r="AE3487" s="99"/>
      <c r="AF3487" s="99"/>
      <c r="AG3487" s="99"/>
      <c r="AH3487" s="99"/>
      <c r="AI3487" s="99"/>
      <c r="AJ3487" s="99"/>
      <c r="AK3487" s="99"/>
      <c r="AL3487" s="99"/>
      <c r="AM3487" s="99"/>
      <c r="AN3487" s="99"/>
      <c r="AO3487" s="99"/>
      <c r="AP3487" s="99"/>
      <c r="AQ3487" s="99"/>
      <c r="AR3487" s="99"/>
      <c r="AS3487" s="99"/>
      <c r="AT3487" s="99"/>
      <c r="AU3487" s="99"/>
      <c r="AV3487" s="99"/>
      <c r="AW3487" s="99"/>
      <c r="AX3487" s="99"/>
      <c r="AY3487" s="99"/>
      <c r="AZ3487" s="99"/>
      <c r="BA3487" s="99"/>
      <c r="BB3487" s="99"/>
      <c r="BC3487" s="99"/>
      <c r="BD3487" s="99"/>
      <c r="BE3487" s="99"/>
      <c r="BF3487" s="99"/>
    </row>
    <row r="3488" spans="28:58" x14ac:dyDescent="0.25">
      <c r="AB3488" s="99"/>
      <c r="AC3488" s="99"/>
      <c r="AD3488" s="99"/>
      <c r="AE3488" s="99"/>
      <c r="AF3488" s="99"/>
      <c r="AG3488" s="99"/>
      <c r="AH3488" s="99"/>
      <c r="AI3488" s="99"/>
      <c r="AJ3488" s="99"/>
      <c r="AK3488" s="99"/>
      <c r="AL3488" s="99"/>
      <c r="AM3488" s="99"/>
      <c r="AN3488" s="99"/>
      <c r="AO3488" s="99"/>
      <c r="AP3488" s="99"/>
      <c r="AQ3488" s="99"/>
      <c r="AR3488" s="99"/>
      <c r="AS3488" s="99"/>
      <c r="AT3488" s="99"/>
      <c r="AU3488" s="99"/>
      <c r="AV3488" s="99"/>
      <c r="AW3488" s="99"/>
      <c r="AX3488" s="99"/>
      <c r="AY3488" s="99"/>
      <c r="AZ3488" s="99"/>
      <c r="BA3488" s="99"/>
      <c r="BB3488" s="99"/>
      <c r="BC3488" s="99"/>
      <c r="BD3488" s="99"/>
      <c r="BE3488" s="99"/>
      <c r="BF3488" s="99"/>
    </row>
    <row r="3489" spans="28:58" x14ac:dyDescent="0.25">
      <c r="AB3489" s="99"/>
      <c r="AC3489" s="99"/>
      <c r="AD3489" s="99"/>
      <c r="AE3489" s="99"/>
      <c r="AF3489" s="99"/>
      <c r="AG3489" s="99"/>
      <c r="AH3489" s="99"/>
      <c r="AI3489" s="99"/>
      <c r="AJ3489" s="99"/>
      <c r="AK3489" s="99"/>
      <c r="AL3489" s="99"/>
      <c r="AM3489" s="99"/>
      <c r="AN3489" s="99"/>
      <c r="AO3489" s="99"/>
      <c r="AP3489" s="99"/>
      <c r="AQ3489" s="99"/>
      <c r="AR3489" s="99"/>
      <c r="AS3489" s="99"/>
      <c r="AT3489" s="99"/>
      <c r="AU3489" s="99"/>
      <c r="AV3489" s="99"/>
      <c r="AW3489" s="99"/>
      <c r="AX3489" s="99"/>
      <c r="AY3489" s="99"/>
      <c r="AZ3489" s="99"/>
      <c r="BA3489" s="99"/>
      <c r="BB3489" s="99"/>
      <c r="BC3489" s="99"/>
      <c r="BD3489" s="99"/>
      <c r="BE3489" s="99"/>
      <c r="BF3489" s="99"/>
    </row>
    <row r="3490" spans="28:58" x14ac:dyDescent="0.25">
      <c r="AB3490" s="99"/>
      <c r="AC3490" s="99"/>
      <c r="AD3490" s="99"/>
      <c r="AE3490" s="99"/>
      <c r="AF3490" s="99"/>
      <c r="AG3490" s="99"/>
      <c r="AH3490" s="99"/>
      <c r="AI3490" s="99"/>
      <c r="AJ3490" s="99"/>
      <c r="AK3490" s="99"/>
      <c r="AL3490" s="99"/>
      <c r="AM3490" s="99"/>
      <c r="AN3490" s="99"/>
      <c r="AO3490" s="99"/>
      <c r="AP3490" s="99"/>
      <c r="AQ3490" s="99"/>
      <c r="AR3490" s="99"/>
      <c r="AS3490" s="99"/>
      <c r="AT3490" s="99"/>
      <c r="AU3490" s="99"/>
      <c r="AV3490" s="99"/>
      <c r="AW3490" s="99"/>
      <c r="AX3490" s="99"/>
      <c r="AY3490" s="99"/>
      <c r="AZ3490" s="99"/>
      <c r="BA3490" s="99"/>
      <c r="BB3490" s="99"/>
      <c r="BC3490" s="99"/>
      <c r="BD3490" s="99"/>
      <c r="BE3490" s="99"/>
      <c r="BF3490" s="99"/>
    </row>
    <row r="3491" spans="28:58" x14ac:dyDescent="0.25">
      <c r="AB3491" s="99"/>
      <c r="AC3491" s="99"/>
      <c r="AD3491" s="99"/>
      <c r="AE3491" s="99"/>
      <c r="AF3491" s="99"/>
      <c r="AG3491" s="99"/>
      <c r="AH3491" s="99"/>
      <c r="AI3491" s="99"/>
      <c r="AJ3491" s="99"/>
      <c r="AK3491" s="99"/>
      <c r="AL3491" s="99"/>
      <c r="AM3491" s="99"/>
      <c r="AN3491" s="99"/>
      <c r="AO3491" s="99"/>
      <c r="AP3491" s="99"/>
      <c r="AQ3491" s="99"/>
      <c r="AR3491" s="99"/>
      <c r="AS3491" s="99"/>
      <c r="AT3491" s="99"/>
      <c r="AU3491" s="99"/>
      <c r="AV3491" s="99"/>
      <c r="AW3491" s="99"/>
      <c r="AX3491" s="99"/>
      <c r="AY3491" s="99"/>
      <c r="AZ3491" s="99"/>
      <c r="BA3491" s="99"/>
      <c r="BB3491" s="99"/>
      <c r="BC3491" s="99"/>
      <c r="BD3491" s="99"/>
      <c r="BE3491" s="99"/>
      <c r="BF3491" s="99"/>
    </row>
    <row r="3492" spans="28:58" x14ac:dyDescent="0.25">
      <c r="AB3492" s="99"/>
      <c r="AC3492" s="99"/>
      <c r="AD3492" s="99"/>
      <c r="AE3492" s="99"/>
      <c r="AF3492" s="99"/>
      <c r="AG3492" s="99"/>
      <c r="AH3492" s="99"/>
      <c r="AI3492" s="99"/>
      <c r="AJ3492" s="99"/>
      <c r="AK3492" s="99"/>
      <c r="AL3492" s="99"/>
      <c r="AM3492" s="99"/>
      <c r="AN3492" s="99"/>
      <c r="AO3492" s="99"/>
      <c r="AP3492" s="99"/>
      <c r="AQ3492" s="99"/>
      <c r="AR3492" s="99"/>
      <c r="AS3492" s="99"/>
      <c r="AT3492" s="99"/>
      <c r="AU3492" s="99"/>
      <c r="AV3492" s="99"/>
      <c r="AW3492" s="99"/>
      <c r="AX3492" s="99"/>
      <c r="AY3492" s="99"/>
      <c r="AZ3492" s="99"/>
      <c r="BA3492" s="99"/>
      <c r="BB3492" s="99"/>
      <c r="BC3492" s="99"/>
      <c r="BD3492" s="99"/>
      <c r="BE3492" s="99"/>
      <c r="BF3492" s="99"/>
    </row>
    <row r="3493" spans="28:58" x14ac:dyDescent="0.25">
      <c r="AB3493" s="99"/>
      <c r="AC3493" s="99"/>
      <c r="AD3493" s="99"/>
      <c r="AE3493" s="99"/>
      <c r="AF3493" s="99"/>
      <c r="AG3493" s="99"/>
      <c r="AH3493" s="99"/>
      <c r="AI3493" s="99"/>
      <c r="AJ3493" s="99"/>
      <c r="AK3493" s="99"/>
      <c r="AL3493" s="99"/>
      <c r="AM3493" s="99"/>
      <c r="AN3493" s="99"/>
      <c r="AO3493" s="99"/>
      <c r="AP3493" s="99"/>
      <c r="AQ3493" s="99"/>
      <c r="AR3493" s="99"/>
      <c r="AS3493" s="99"/>
      <c r="AT3493" s="99"/>
      <c r="AU3493" s="99"/>
      <c r="AV3493" s="99"/>
      <c r="AW3493" s="99"/>
      <c r="AX3493" s="99"/>
      <c r="AY3493" s="99"/>
      <c r="AZ3493" s="99"/>
      <c r="BA3493" s="99"/>
      <c r="BB3493" s="99"/>
      <c r="BC3493" s="99"/>
      <c r="BD3493" s="99"/>
      <c r="BE3493" s="99"/>
      <c r="BF3493" s="99"/>
    </row>
    <row r="3494" spans="28:58" x14ac:dyDescent="0.25">
      <c r="AB3494" s="99"/>
      <c r="AC3494" s="99"/>
      <c r="AD3494" s="99"/>
      <c r="AE3494" s="99"/>
      <c r="AF3494" s="99"/>
      <c r="AG3494" s="99"/>
      <c r="AH3494" s="99"/>
      <c r="AI3494" s="99"/>
      <c r="AJ3494" s="99"/>
      <c r="AK3494" s="99"/>
      <c r="AL3494" s="99"/>
      <c r="AM3494" s="99"/>
      <c r="AN3494" s="99"/>
      <c r="AO3494" s="99"/>
      <c r="AP3494" s="99"/>
      <c r="AQ3494" s="99"/>
      <c r="AR3494" s="99"/>
      <c r="AS3494" s="99"/>
      <c r="AT3494" s="99"/>
      <c r="AU3494" s="99"/>
      <c r="AV3494" s="99"/>
      <c r="AW3494" s="99"/>
      <c r="AX3494" s="99"/>
      <c r="AY3494" s="99"/>
      <c r="AZ3494" s="99"/>
      <c r="BA3494" s="99"/>
      <c r="BB3494" s="99"/>
      <c r="BC3494" s="99"/>
      <c r="BD3494" s="99"/>
      <c r="BE3494" s="99"/>
      <c r="BF3494" s="99"/>
    </row>
    <row r="3495" spans="28:58" x14ac:dyDescent="0.25">
      <c r="AB3495" s="99"/>
      <c r="AC3495" s="99"/>
      <c r="AD3495" s="99"/>
      <c r="AE3495" s="99"/>
      <c r="AF3495" s="99"/>
      <c r="AG3495" s="99"/>
      <c r="AH3495" s="99"/>
      <c r="AI3495" s="99"/>
      <c r="AJ3495" s="99"/>
      <c r="AK3495" s="99"/>
      <c r="AL3495" s="99"/>
      <c r="AM3495" s="99"/>
      <c r="AN3495" s="99"/>
      <c r="AO3495" s="99"/>
      <c r="AP3495" s="99"/>
      <c r="AQ3495" s="99"/>
      <c r="AR3495" s="99"/>
      <c r="AS3495" s="99"/>
      <c r="AT3495" s="99"/>
      <c r="AU3495" s="99"/>
      <c r="AV3495" s="99"/>
      <c r="AW3495" s="99"/>
      <c r="AX3495" s="99"/>
      <c r="AY3495" s="99"/>
      <c r="AZ3495" s="99"/>
      <c r="BA3495" s="99"/>
      <c r="BB3495" s="99"/>
      <c r="BC3495" s="99"/>
      <c r="BD3495" s="99"/>
      <c r="BE3495" s="99"/>
      <c r="BF3495" s="99"/>
    </row>
    <row r="3496" spans="28:58" x14ac:dyDescent="0.25">
      <c r="AB3496" s="99"/>
      <c r="AC3496" s="99"/>
      <c r="AD3496" s="99"/>
      <c r="AE3496" s="99"/>
      <c r="AF3496" s="99"/>
      <c r="AG3496" s="99"/>
      <c r="AH3496" s="99"/>
      <c r="AI3496" s="99"/>
      <c r="AJ3496" s="99"/>
      <c r="AK3496" s="99"/>
      <c r="AL3496" s="99"/>
      <c r="AM3496" s="99"/>
      <c r="AN3496" s="99"/>
      <c r="AO3496" s="99"/>
      <c r="AP3496" s="99"/>
      <c r="AQ3496" s="99"/>
      <c r="AR3496" s="99"/>
      <c r="AS3496" s="99"/>
      <c r="AT3496" s="99"/>
      <c r="AU3496" s="99"/>
      <c r="AV3496" s="99"/>
      <c r="AW3496" s="99"/>
      <c r="AX3496" s="99"/>
      <c r="AY3496" s="99"/>
      <c r="AZ3496" s="99"/>
      <c r="BA3496" s="99"/>
      <c r="BB3496" s="99"/>
      <c r="BC3496" s="99"/>
      <c r="BD3496" s="99"/>
      <c r="BE3496" s="99"/>
      <c r="BF3496" s="99"/>
    </row>
    <row r="3497" spans="28:58" x14ac:dyDescent="0.25">
      <c r="AB3497" s="99"/>
      <c r="AC3497" s="99"/>
      <c r="AD3497" s="99"/>
      <c r="AE3497" s="99"/>
      <c r="AF3497" s="99"/>
      <c r="AG3497" s="99"/>
      <c r="AH3497" s="99"/>
      <c r="AI3497" s="99"/>
      <c r="AJ3497" s="99"/>
      <c r="AK3497" s="99"/>
      <c r="AL3497" s="99"/>
      <c r="AM3497" s="99"/>
      <c r="AN3497" s="99"/>
      <c r="AO3497" s="99"/>
      <c r="AP3497" s="99"/>
      <c r="AQ3497" s="99"/>
      <c r="AR3497" s="99"/>
      <c r="AS3497" s="99"/>
      <c r="AT3497" s="99"/>
      <c r="AU3497" s="99"/>
      <c r="AV3497" s="99"/>
      <c r="AW3497" s="99"/>
      <c r="AX3497" s="99"/>
      <c r="AY3497" s="99"/>
      <c r="AZ3497" s="99"/>
      <c r="BA3497" s="99"/>
      <c r="BB3497" s="99"/>
      <c r="BC3497" s="99"/>
      <c r="BD3497" s="99"/>
      <c r="BE3497" s="99"/>
      <c r="BF3497" s="99"/>
    </row>
    <row r="3498" spans="28:58" x14ac:dyDescent="0.25">
      <c r="AB3498" s="99"/>
      <c r="AC3498" s="99"/>
      <c r="AD3498" s="99"/>
      <c r="AE3498" s="99"/>
      <c r="AF3498" s="99"/>
      <c r="AG3498" s="99"/>
      <c r="AH3498" s="99"/>
      <c r="AI3498" s="99"/>
      <c r="AJ3498" s="99"/>
      <c r="AK3498" s="99"/>
      <c r="AL3498" s="99"/>
      <c r="AM3498" s="99"/>
      <c r="AN3498" s="99"/>
      <c r="AO3498" s="99"/>
      <c r="AP3498" s="99"/>
      <c r="AQ3498" s="99"/>
      <c r="AR3498" s="99"/>
      <c r="AS3498" s="99"/>
      <c r="AT3498" s="99"/>
      <c r="AU3498" s="99"/>
      <c r="AV3498" s="99"/>
      <c r="AW3498" s="99"/>
      <c r="AX3498" s="99"/>
      <c r="AY3498" s="99"/>
      <c r="AZ3498" s="99"/>
      <c r="BA3498" s="99"/>
      <c r="BB3498" s="99"/>
      <c r="BC3498" s="99"/>
      <c r="BD3498" s="99"/>
      <c r="BE3498" s="99"/>
      <c r="BF3498" s="99"/>
    </row>
    <row r="3499" spans="28:58" x14ac:dyDescent="0.25">
      <c r="AB3499" s="99"/>
      <c r="AC3499" s="99"/>
      <c r="AD3499" s="99"/>
      <c r="AE3499" s="99"/>
      <c r="AF3499" s="99"/>
      <c r="AG3499" s="99"/>
      <c r="AH3499" s="99"/>
      <c r="AI3499" s="99"/>
      <c r="AJ3499" s="99"/>
      <c r="AK3499" s="99"/>
      <c r="AL3499" s="99"/>
      <c r="AM3499" s="99"/>
      <c r="AN3499" s="99"/>
      <c r="AO3499" s="99"/>
      <c r="AP3499" s="99"/>
      <c r="AQ3499" s="99"/>
      <c r="AR3499" s="99"/>
      <c r="AS3499" s="99"/>
      <c r="AT3499" s="99"/>
      <c r="AU3499" s="99"/>
      <c r="AV3499" s="99"/>
      <c r="AW3499" s="99"/>
      <c r="AX3499" s="99"/>
      <c r="AY3499" s="99"/>
      <c r="AZ3499" s="99"/>
      <c r="BA3499" s="99"/>
      <c r="BB3499" s="99"/>
      <c r="BC3499" s="99"/>
      <c r="BD3499" s="99"/>
      <c r="BE3499" s="99"/>
      <c r="BF3499" s="99"/>
    </row>
    <row r="3500" spans="28:58" x14ac:dyDescent="0.25">
      <c r="AB3500" s="99"/>
      <c r="AC3500" s="99"/>
      <c r="AD3500" s="99"/>
      <c r="AE3500" s="99"/>
      <c r="AF3500" s="99"/>
      <c r="AG3500" s="99"/>
      <c r="AH3500" s="99"/>
      <c r="AI3500" s="99"/>
      <c r="AJ3500" s="99"/>
      <c r="AK3500" s="99"/>
      <c r="AL3500" s="99"/>
      <c r="AM3500" s="99"/>
      <c r="AN3500" s="99"/>
      <c r="AO3500" s="99"/>
      <c r="AP3500" s="99"/>
      <c r="AQ3500" s="99"/>
      <c r="AR3500" s="99"/>
      <c r="AS3500" s="99"/>
      <c r="AT3500" s="99"/>
      <c r="AU3500" s="99"/>
      <c r="AV3500" s="99"/>
      <c r="AW3500" s="99"/>
      <c r="AX3500" s="99"/>
      <c r="AY3500" s="99"/>
      <c r="AZ3500" s="99"/>
      <c r="BA3500" s="99"/>
      <c r="BB3500" s="99"/>
      <c r="BC3500" s="99"/>
      <c r="BD3500" s="99"/>
      <c r="BE3500" s="99"/>
      <c r="BF3500" s="99"/>
    </row>
    <row r="3501" spans="28:58" x14ac:dyDescent="0.25">
      <c r="AB3501" s="99"/>
      <c r="AC3501" s="99"/>
      <c r="AD3501" s="99"/>
      <c r="AE3501" s="99"/>
      <c r="AF3501" s="99"/>
      <c r="AG3501" s="99"/>
      <c r="AH3501" s="99"/>
      <c r="AI3501" s="99"/>
      <c r="AJ3501" s="99"/>
      <c r="AK3501" s="99"/>
      <c r="AL3501" s="99"/>
      <c r="AM3501" s="99"/>
      <c r="AN3501" s="99"/>
      <c r="AO3501" s="99"/>
      <c r="AP3501" s="99"/>
      <c r="AQ3501" s="99"/>
      <c r="AR3501" s="99"/>
      <c r="AS3501" s="99"/>
      <c r="AT3501" s="99"/>
      <c r="AU3501" s="99"/>
      <c r="AV3501" s="99"/>
      <c r="AW3501" s="99"/>
      <c r="AX3501" s="99"/>
      <c r="AY3501" s="99"/>
      <c r="AZ3501" s="99"/>
      <c r="BA3501" s="99"/>
      <c r="BB3501" s="99"/>
      <c r="BC3501" s="99"/>
      <c r="BD3501" s="99"/>
      <c r="BE3501" s="99"/>
      <c r="BF3501" s="99"/>
    </row>
    <row r="3502" spans="28:58" x14ac:dyDescent="0.25">
      <c r="AB3502" s="99"/>
      <c r="AC3502" s="99"/>
      <c r="AD3502" s="99"/>
      <c r="AE3502" s="99"/>
      <c r="AF3502" s="99"/>
      <c r="AG3502" s="99"/>
      <c r="AH3502" s="99"/>
      <c r="AI3502" s="99"/>
      <c r="AJ3502" s="99"/>
      <c r="AK3502" s="99"/>
      <c r="AL3502" s="99"/>
      <c r="AM3502" s="99"/>
      <c r="AN3502" s="99"/>
      <c r="AO3502" s="99"/>
      <c r="AP3502" s="99"/>
      <c r="AQ3502" s="99"/>
      <c r="AR3502" s="99"/>
      <c r="AS3502" s="99"/>
      <c r="AT3502" s="99"/>
      <c r="AU3502" s="99"/>
      <c r="AV3502" s="99"/>
      <c r="AW3502" s="99"/>
      <c r="AX3502" s="99"/>
      <c r="AY3502" s="99"/>
      <c r="AZ3502" s="99"/>
      <c r="BA3502" s="99"/>
      <c r="BB3502" s="99"/>
      <c r="BC3502" s="99"/>
      <c r="BD3502" s="99"/>
      <c r="BE3502" s="99"/>
      <c r="BF3502" s="99"/>
    </row>
    <row r="3503" spans="28:58" x14ac:dyDescent="0.25">
      <c r="AB3503" s="99"/>
      <c r="AC3503" s="99"/>
      <c r="AD3503" s="99"/>
      <c r="AE3503" s="99"/>
      <c r="AF3503" s="99"/>
      <c r="AG3503" s="99"/>
      <c r="AH3503" s="99"/>
      <c r="AI3503" s="99"/>
      <c r="AJ3503" s="99"/>
      <c r="AK3503" s="99"/>
      <c r="AL3503" s="99"/>
      <c r="AM3503" s="99"/>
      <c r="AN3503" s="99"/>
      <c r="AO3503" s="99"/>
      <c r="AP3503" s="99"/>
      <c r="AQ3503" s="99"/>
      <c r="AR3503" s="99"/>
      <c r="AS3503" s="99"/>
      <c r="AT3503" s="99"/>
      <c r="AU3503" s="99"/>
      <c r="AV3503" s="99"/>
      <c r="AW3503" s="99"/>
      <c r="AX3503" s="99"/>
      <c r="AY3503" s="99"/>
      <c r="AZ3503" s="99"/>
      <c r="BA3503" s="99"/>
      <c r="BB3503" s="99"/>
      <c r="BC3503" s="99"/>
      <c r="BD3503" s="99"/>
      <c r="BE3503" s="99"/>
      <c r="BF3503" s="99"/>
    </row>
    <row r="3504" spans="28:58" x14ac:dyDescent="0.25">
      <c r="AB3504" s="99"/>
      <c r="AC3504" s="99"/>
      <c r="AD3504" s="99"/>
      <c r="AE3504" s="99"/>
      <c r="AF3504" s="99"/>
      <c r="AG3504" s="99"/>
      <c r="AH3504" s="99"/>
      <c r="AI3504" s="99"/>
      <c r="AJ3504" s="99"/>
      <c r="AK3504" s="99"/>
      <c r="AL3504" s="99"/>
      <c r="AM3504" s="99"/>
      <c r="AN3504" s="99"/>
      <c r="AO3504" s="99"/>
      <c r="AP3504" s="99"/>
      <c r="AQ3504" s="99"/>
      <c r="AR3504" s="99"/>
      <c r="AS3504" s="99"/>
      <c r="AT3504" s="99"/>
      <c r="AU3504" s="99"/>
      <c r="AV3504" s="99"/>
      <c r="AW3504" s="99"/>
      <c r="AX3504" s="99"/>
      <c r="AY3504" s="99"/>
      <c r="AZ3504" s="99"/>
      <c r="BA3504" s="99"/>
      <c r="BB3504" s="99"/>
      <c r="BC3504" s="99"/>
      <c r="BD3504" s="99"/>
      <c r="BE3504" s="99"/>
      <c r="BF3504" s="99"/>
    </row>
    <row r="3505" spans="28:58" x14ac:dyDescent="0.25">
      <c r="AB3505" s="99"/>
      <c r="AC3505" s="99"/>
      <c r="AD3505" s="99"/>
      <c r="AE3505" s="99"/>
      <c r="AF3505" s="99"/>
      <c r="AG3505" s="99"/>
      <c r="AH3505" s="99"/>
      <c r="AI3505" s="99"/>
      <c r="AJ3505" s="99"/>
      <c r="AK3505" s="99"/>
      <c r="AL3505" s="99"/>
      <c r="AM3505" s="99"/>
      <c r="AN3505" s="99"/>
      <c r="AO3505" s="99"/>
      <c r="AP3505" s="99"/>
      <c r="AQ3505" s="99"/>
      <c r="AR3505" s="99"/>
      <c r="AS3505" s="99"/>
      <c r="AT3505" s="99"/>
      <c r="AU3505" s="99"/>
      <c r="AV3505" s="99"/>
      <c r="AW3505" s="99"/>
      <c r="AX3505" s="99"/>
      <c r="AY3505" s="99"/>
      <c r="AZ3505" s="99"/>
      <c r="BA3505" s="99"/>
      <c r="BB3505" s="99"/>
      <c r="BC3505" s="99"/>
      <c r="BD3505" s="99"/>
      <c r="BE3505" s="99"/>
      <c r="BF3505" s="99"/>
    </row>
    <row r="3506" spans="28:58" x14ac:dyDescent="0.25">
      <c r="AB3506" s="99"/>
      <c r="AC3506" s="99"/>
      <c r="AD3506" s="99"/>
      <c r="AE3506" s="99"/>
      <c r="AF3506" s="99"/>
      <c r="AG3506" s="99"/>
      <c r="AH3506" s="99"/>
      <c r="AI3506" s="99"/>
      <c r="AJ3506" s="99"/>
      <c r="AK3506" s="99"/>
      <c r="AL3506" s="99"/>
      <c r="AM3506" s="99"/>
      <c r="AN3506" s="99"/>
      <c r="AO3506" s="99"/>
      <c r="AP3506" s="99"/>
      <c r="AQ3506" s="99"/>
      <c r="AR3506" s="99"/>
      <c r="AS3506" s="99"/>
      <c r="AT3506" s="99"/>
      <c r="AU3506" s="99"/>
      <c r="AV3506" s="99"/>
      <c r="AW3506" s="99"/>
      <c r="AX3506" s="99"/>
      <c r="AY3506" s="99"/>
      <c r="AZ3506" s="99"/>
      <c r="BA3506" s="99"/>
      <c r="BB3506" s="99"/>
      <c r="BC3506" s="99"/>
      <c r="BD3506" s="99"/>
      <c r="BE3506" s="99"/>
      <c r="BF3506" s="99"/>
    </row>
    <row r="3507" spans="28:58" x14ac:dyDescent="0.25">
      <c r="AB3507" s="99"/>
      <c r="AC3507" s="99"/>
      <c r="AD3507" s="99"/>
      <c r="AE3507" s="99"/>
      <c r="AF3507" s="99"/>
      <c r="AG3507" s="99"/>
      <c r="AH3507" s="99"/>
      <c r="AI3507" s="99"/>
      <c r="AJ3507" s="99"/>
      <c r="AK3507" s="99"/>
      <c r="AL3507" s="99"/>
      <c r="AM3507" s="99"/>
      <c r="AN3507" s="99"/>
      <c r="AO3507" s="99"/>
      <c r="AP3507" s="99"/>
      <c r="AQ3507" s="99"/>
      <c r="AR3507" s="99"/>
      <c r="AS3507" s="99"/>
      <c r="AT3507" s="99"/>
      <c r="AU3507" s="99"/>
      <c r="AV3507" s="99"/>
      <c r="AW3507" s="99"/>
      <c r="AX3507" s="99"/>
      <c r="AY3507" s="99"/>
      <c r="AZ3507" s="99"/>
      <c r="BA3507" s="99"/>
      <c r="BB3507" s="99"/>
      <c r="BC3507" s="99"/>
      <c r="BD3507" s="99"/>
      <c r="BE3507" s="99"/>
      <c r="BF3507" s="99"/>
    </row>
    <row r="3508" spans="28:58" x14ac:dyDescent="0.25">
      <c r="AB3508" s="99"/>
      <c r="AC3508" s="99"/>
      <c r="AD3508" s="99"/>
      <c r="AE3508" s="99"/>
      <c r="AF3508" s="99"/>
      <c r="AG3508" s="99"/>
      <c r="AH3508" s="99"/>
      <c r="AI3508" s="99"/>
      <c r="AJ3508" s="99"/>
      <c r="AK3508" s="99"/>
      <c r="AL3508" s="99"/>
      <c r="AM3508" s="99"/>
      <c r="AN3508" s="99"/>
      <c r="AO3508" s="99"/>
      <c r="AP3508" s="99"/>
      <c r="AQ3508" s="99"/>
      <c r="AR3508" s="99"/>
      <c r="AS3508" s="99"/>
      <c r="AT3508" s="99"/>
      <c r="AU3508" s="99"/>
      <c r="AV3508" s="99"/>
      <c r="AW3508" s="99"/>
      <c r="AX3508" s="99"/>
      <c r="AY3508" s="99"/>
      <c r="AZ3508" s="99"/>
      <c r="BA3508" s="99"/>
      <c r="BB3508" s="99"/>
      <c r="BC3508" s="99"/>
      <c r="BD3508" s="99"/>
      <c r="BE3508" s="99"/>
      <c r="BF3508" s="99"/>
    </row>
    <row r="3509" spans="28:58" x14ac:dyDescent="0.25">
      <c r="AB3509" s="99"/>
      <c r="AC3509" s="99"/>
      <c r="AD3509" s="99"/>
      <c r="AE3509" s="99"/>
      <c r="AF3509" s="99"/>
      <c r="AG3509" s="99"/>
      <c r="AH3509" s="99"/>
      <c r="AI3509" s="99"/>
      <c r="AJ3509" s="99"/>
      <c r="AK3509" s="99"/>
      <c r="AL3509" s="99"/>
      <c r="AM3509" s="99"/>
      <c r="AN3509" s="99"/>
      <c r="AO3509" s="99"/>
      <c r="AP3509" s="99"/>
      <c r="AQ3509" s="99"/>
      <c r="AR3509" s="99"/>
      <c r="AS3509" s="99"/>
      <c r="AT3509" s="99"/>
      <c r="AU3509" s="99"/>
      <c r="AV3509" s="99"/>
      <c r="AW3509" s="99"/>
      <c r="AX3509" s="99"/>
      <c r="AY3509" s="99"/>
      <c r="AZ3509" s="99"/>
      <c r="BA3509" s="99"/>
      <c r="BB3509" s="99"/>
      <c r="BC3509" s="99"/>
      <c r="BD3509" s="99"/>
      <c r="BE3509" s="99"/>
      <c r="BF3509" s="99"/>
    </row>
    <row r="3510" spans="28:58" x14ac:dyDescent="0.25">
      <c r="AB3510" s="99"/>
      <c r="AC3510" s="99"/>
      <c r="AD3510" s="99"/>
      <c r="AE3510" s="99"/>
      <c r="AF3510" s="99"/>
      <c r="AG3510" s="99"/>
      <c r="AH3510" s="99"/>
      <c r="AI3510" s="99"/>
      <c r="AJ3510" s="99"/>
      <c r="AK3510" s="99"/>
      <c r="AL3510" s="99"/>
      <c r="AM3510" s="99"/>
      <c r="AN3510" s="99"/>
      <c r="AO3510" s="99"/>
      <c r="AP3510" s="99"/>
      <c r="AQ3510" s="99"/>
      <c r="AR3510" s="99"/>
      <c r="AS3510" s="99"/>
      <c r="AT3510" s="99"/>
      <c r="AU3510" s="99"/>
      <c r="AV3510" s="99"/>
      <c r="AW3510" s="99"/>
      <c r="AX3510" s="99"/>
      <c r="AY3510" s="99"/>
      <c r="AZ3510" s="99"/>
      <c r="BA3510" s="99"/>
      <c r="BB3510" s="99"/>
      <c r="BC3510" s="99"/>
      <c r="BD3510" s="99"/>
      <c r="BE3510" s="99"/>
      <c r="BF3510" s="99"/>
    </row>
    <row r="3511" spans="28:58" x14ac:dyDescent="0.25">
      <c r="AB3511" s="99"/>
      <c r="AC3511" s="99"/>
      <c r="AD3511" s="99"/>
      <c r="AE3511" s="99"/>
      <c r="AF3511" s="99"/>
      <c r="AG3511" s="99"/>
      <c r="AH3511" s="99"/>
      <c r="AI3511" s="99"/>
      <c r="AJ3511" s="99"/>
      <c r="AK3511" s="99"/>
      <c r="AL3511" s="99"/>
      <c r="AM3511" s="99"/>
      <c r="AN3511" s="99"/>
      <c r="AO3511" s="99"/>
      <c r="AP3511" s="99"/>
      <c r="AQ3511" s="99"/>
      <c r="AR3511" s="99"/>
      <c r="AS3511" s="99"/>
      <c r="AT3511" s="99"/>
      <c r="AU3511" s="99"/>
      <c r="AV3511" s="99"/>
      <c r="AW3511" s="99"/>
      <c r="AX3511" s="99"/>
      <c r="AY3511" s="99"/>
      <c r="AZ3511" s="99"/>
      <c r="BA3511" s="99"/>
      <c r="BB3511" s="99"/>
      <c r="BC3511" s="99"/>
      <c r="BD3511" s="99"/>
      <c r="BE3511" s="99"/>
      <c r="BF3511" s="99"/>
    </row>
    <row r="3512" spans="28:58" x14ac:dyDescent="0.25">
      <c r="AB3512" s="99"/>
      <c r="AC3512" s="99"/>
      <c r="AD3512" s="99"/>
      <c r="AE3512" s="99"/>
      <c r="AF3512" s="99"/>
      <c r="AG3512" s="99"/>
      <c r="AH3512" s="99"/>
      <c r="AI3512" s="99"/>
      <c r="AJ3512" s="99"/>
      <c r="AK3512" s="99"/>
      <c r="AL3512" s="99"/>
      <c r="AM3512" s="99"/>
      <c r="AN3512" s="99"/>
      <c r="AO3512" s="99"/>
      <c r="AP3512" s="99"/>
      <c r="AQ3512" s="99"/>
      <c r="AR3512" s="99"/>
      <c r="AS3512" s="99"/>
      <c r="AT3512" s="99"/>
      <c r="AU3512" s="99"/>
      <c r="AV3512" s="99"/>
      <c r="AW3512" s="99"/>
      <c r="AX3512" s="99"/>
      <c r="AY3512" s="99"/>
      <c r="AZ3512" s="99"/>
      <c r="BA3512" s="99"/>
      <c r="BB3512" s="99"/>
      <c r="BC3512" s="99"/>
      <c r="BD3512" s="99"/>
      <c r="BE3512" s="99"/>
      <c r="BF3512" s="99"/>
    </row>
    <row r="3513" spans="28:58" x14ac:dyDescent="0.25">
      <c r="AB3513" s="99"/>
      <c r="AC3513" s="99"/>
      <c r="AD3513" s="99"/>
      <c r="AE3513" s="99"/>
      <c r="AF3513" s="99"/>
      <c r="AG3513" s="99"/>
      <c r="AH3513" s="99"/>
      <c r="AI3513" s="99"/>
      <c r="AJ3513" s="99"/>
      <c r="AK3513" s="99"/>
      <c r="AL3513" s="99"/>
      <c r="AM3513" s="99"/>
      <c r="AN3513" s="99"/>
      <c r="AO3513" s="99"/>
      <c r="AP3513" s="99"/>
      <c r="AQ3513" s="99"/>
      <c r="AR3513" s="99"/>
      <c r="AS3513" s="99"/>
      <c r="AT3513" s="99"/>
      <c r="AU3513" s="99"/>
      <c r="AV3513" s="99"/>
      <c r="AW3513" s="99"/>
      <c r="AX3513" s="99"/>
      <c r="AY3513" s="99"/>
      <c r="AZ3513" s="99"/>
      <c r="BA3513" s="99"/>
      <c r="BB3513" s="99"/>
      <c r="BC3513" s="99"/>
      <c r="BD3513" s="99"/>
      <c r="BE3513" s="99"/>
      <c r="BF3513" s="99"/>
    </row>
    <row r="3514" spans="28:58" x14ac:dyDescent="0.25">
      <c r="AB3514" s="99"/>
      <c r="AC3514" s="99"/>
      <c r="AD3514" s="99"/>
      <c r="AE3514" s="99"/>
      <c r="AF3514" s="99"/>
      <c r="AG3514" s="99"/>
      <c r="AH3514" s="99"/>
      <c r="AI3514" s="99"/>
      <c r="AJ3514" s="99"/>
      <c r="AK3514" s="99"/>
      <c r="AL3514" s="99"/>
      <c r="AM3514" s="99"/>
      <c r="AN3514" s="99"/>
      <c r="AO3514" s="99"/>
      <c r="AP3514" s="99"/>
      <c r="AQ3514" s="99"/>
      <c r="AR3514" s="99"/>
      <c r="AS3514" s="99"/>
      <c r="AT3514" s="99"/>
      <c r="AU3514" s="99"/>
      <c r="AV3514" s="99"/>
      <c r="AW3514" s="99"/>
      <c r="AX3514" s="99"/>
      <c r="AY3514" s="99"/>
      <c r="AZ3514" s="99"/>
      <c r="BA3514" s="99"/>
      <c r="BB3514" s="99"/>
      <c r="BC3514" s="99"/>
      <c r="BD3514" s="99"/>
      <c r="BE3514" s="99"/>
      <c r="BF3514" s="99"/>
    </row>
    <row r="3515" spans="28:58" x14ac:dyDescent="0.25">
      <c r="AB3515" s="99"/>
      <c r="AC3515" s="99"/>
      <c r="AD3515" s="99"/>
      <c r="AE3515" s="99"/>
      <c r="AF3515" s="99"/>
      <c r="AG3515" s="99"/>
      <c r="AH3515" s="99"/>
      <c r="AI3515" s="99"/>
      <c r="AJ3515" s="99"/>
      <c r="AK3515" s="99"/>
      <c r="AL3515" s="99"/>
      <c r="AM3515" s="99"/>
      <c r="AN3515" s="99"/>
      <c r="AO3515" s="99"/>
      <c r="AP3515" s="99"/>
      <c r="AQ3515" s="99"/>
      <c r="AR3515" s="99"/>
      <c r="AS3515" s="99"/>
      <c r="AT3515" s="99"/>
      <c r="AU3515" s="99"/>
      <c r="AV3515" s="99"/>
      <c r="AW3515" s="99"/>
      <c r="AX3515" s="99"/>
      <c r="AY3515" s="99"/>
      <c r="AZ3515" s="99"/>
      <c r="BA3515" s="99"/>
      <c r="BB3515" s="99"/>
      <c r="BC3515" s="99"/>
      <c r="BD3515" s="99"/>
      <c r="BE3515" s="99"/>
      <c r="BF3515" s="99"/>
    </row>
    <row r="3516" spans="28:58" x14ac:dyDescent="0.25">
      <c r="AB3516" s="99"/>
      <c r="AC3516" s="99"/>
      <c r="AD3516" s="99"/>
      <c r="AE3516" s="99"/>
      <c r="AF3516" s="99"/>
      <c r="AG3516" s="99"/>
      <c r="AH3516" s="99"/>
      <c r="AI3516" s="99"/>
      <c r="AJ3516" s="99"/>
      <c r="AK3516" s="99"/>
      <c r="AL3516" s="99"/>
      <c r="AM3516" s="99"/>
      <c r="AN3516" s="99"/>
      <c r="AO3516" s="99"/>
      <c r="AP3516" s="99"/>
      <c r="AQ3516" s="99"/>
      <c r="AR3516" s="99"/>
      <c r="AS3516" s="99"/>
      <c r="AT3516" s="99"/>
      <c r="AU3516" s="99"/>
      <c r="AV3516" s="99"/>
      <c r="AW3516" s="99"/>
      <c r="AX3516" s="99"/>
      <c r="AY3516" s="99"/>
      <c r="AZ3516" s="99"/>
      <c r="BA3516" s="99"/>
      <c r="BB3516" s="99"/>
      <c r="BC3516" s="99"/>
      <c r="BD3516" s="99"/>
      <c r="BE3516" s="99"/>
      <c r="BF3516" s="99"/>
    </row>
    <row r="3517" spans="28:58" x14ac:dyDescent="0.25">
      <c r="AB3517" s="99"/>
      <c r="AC3517" s="99"/>
      <c r="AD3517" s="99"/>
      <c r="AE3517" s="99"/>
      <c r="AF3517" s="99"/>
      <c r="AG3517" s="99"/>
      <c r="AH3517" s="99"/>
      <c r="AI3517" s="99"/>
      <c r="AJ3517" s="99"/>
      <c r="AK3517" s="99"/>
      <c r="AL3517" s="99"/>
      <c r="AM3517" s="99"/>
      <c r="AN3517" s="99"/>
      <c r="AO3517" s="99"/>
      <c r="AP3517" s="99"/>
      <c r="AQ3517" s="99"/>
      <c r="AR3517" s="99"/>
      <c r="AS3517" s="99"/>
      <c r="AT3517" s="99"/>
      <c r="AU3517" s="99"/>
      <c r="AV3517" s="99"/>
      <c r="AW3517" s="99"/>
      <c r="AX3517" s="99"/>
      <c r="AY3517" s="99"/>
      <c r="AZ3517" s="99"/>
      <c r="BA3517" s="99"/>
      <c r="BB3517" s="99"/>
      <c r="BC3517" s="99"/>
      <c r="BD3517" s="99"/>
      <c r="BE3517" s="99"/>
      <c r="BF3517" s="99"/>
    </row>
    <row r="3518" spans="28:58" x14ac:dyDescent="0.25">
      <c r="AB3518" s="99"/>
      <c r="AC3518" s="99"/>
      <c r="AD3518" s="99"/>
      <c r="AE3518" s="99"/>
      <c r="AF3518" s="99"/>
      <c r="AG3518" s="99"/>
      <c r="AH3518" s="99"/>
      <c r="AI3518" s="99"/>
      <c r="AJ3518" s="99"/>
      <c r="AK3518" s="99"/>
      <c r="AL3518" s="99"/>
      <c r="AM3518" s="99"/>
      <c r="AN3518" s="99"/>
      <c r="AO3518" s="99"/>
      <c r="AP3518" s="99"/>
      <c r="AQ3518" s="99"/>
      <c r="AR3518" s="99"/>
      <c r="AS3518" s="99"/>
      <c r="AT3518" s="99"/>
      <c r="AU3518" s="99"/>
      <c r="AV3518" s="99"/>
      <c r="AW3518" s="99"/>
      <c r="AX3518" s="99"/>
      <c r="AY3518" s="99"/>
      <c r="AZ3518" s="99"/>
      <c r="BA3518" s="99"/>
      <c r="BB3518" s="99"/>
      <c r="BC3518" s="99"/>
      <c r="BD3518" s="99"/>
      <c r="BE3518" s="99"/>
      <c r="BF3518" s="99"/>
    </row>
    <row r="3519" spans="28:58" x14ac:dyDescent="0.25">
      <c r="AB3519" s="99"/>
      <c r="AC3519" s="99"/>
      <c r="AD3519" s="99"/>
      <c r="AE3519" s="99"/>
      <c r="AF3519" s="99"/>
      <c r="AG3519" s="99"/>
      <c r="AH3519" s="99"/>
      <c r="AI3519" s="99"/>
      <c r="AJ3519" s="99"/>
      <c r="AK3519" s="99"/>
      <c r="AL3519" s="99"/>
      <c r="AM3519" s="99"/>
      <c r="AN3519" s="99"/>
      <c r="AO3519" s="99"/>
      <c r="AP3519" s="99"/>
      <c r="AQ3519" s="99"/>
      <c r="AR3519" s="99"/>
      <c r="AS3519" s="99"/>
      <c r="AT3519" s="99"/>
      <c r="AU3519" s="99"/>
      <c r="AV3519" s="99"/>
      <c r="AW3519" s="99"/>
      <c r="AX3519" s="99"/>
      <c r="AY3519" s="99"/>
      <c r="AZ3519" s="99"/>
      <c r="BA3519" s="99"/>
      <c r="BB3519" s="99"/>
      <c r="BC3519" s="99"/>
      <c r="BD3519" s="99"/>
      <c r="BE3519" s="99"/>
      <c r="BF3519" s="99"/>
    </row>
    <row r="3520" spans="28:58" x14ac:dyDescent="0.25">
      <c r="AB3520" s="99"/>
      <c r="AC3520" s="99"/>
      <c r="AD3520" s="99"/>
      <c r="AE3520" s="99"/>
      <c r="AF3520" s="99"/>
      <c r="AG3520" s="99"/>
      <c r="AH3520" s="99"/>
      <c r="AI3520" s="99"/>
      <c r="AJ3520" s="99"/>
      <c r="AK3520" s="99"/>
      <c r="AL3520" s="99"/>
      <c r="AM3520" s="99"/>
      <c r="AN3520" s="99"/>
      <c r="AO3520" s="99"/>
      <c r="AP3520" s="99"/>
      <c r="AQ3520" s="99"/>
      <c r="AR3520" s="99"/>
      <c r="AS3520" s="99"/>
      <c r="AT3520" s="99"/>
      <c r="AU3520" s="99"/>
      <c r="AV3520" s="99"/>
      <c r="AW3520" s="99"/>
      <c r="AX3520" s="99"/>
      <c r="AY3520" s="99"/>
      <c r="AZ3520" s="99"/>
      <c r="BA3520" s="99"/>
      <c r="BB3520" s="99"/>
      <c r="BC3520" s="99"/>
      <c r="BD3520" s="99"/>
      <c r="BE3520" s="99"/>
      <c r="BF3520" s="99"/>
    </row>
    <row r="3521" spans="28:58" x14ac:dyDescent="0.25">
      <c r="AB3521" s="99"/>
      <c r="AC3521" s="99"/>
      <c r="AD3521" s="99"/>
      <c r="AE3521" s="99"/>
      <c r="AF3521" s="99"/>
      <c r="AG3521" s="99"/>
      <c r="AH3521" s="99"/>
      <c r="AI3521" s="99"/>
      <c r="AJ3521" s="99"/>
      <c r="AK3521" s="99"/>
      <c r="AL3521" s="99"/>
      <c r="AM3521" s="99"/>
      <c r="AN3521" s="99"/>
      <c r="AO3521" s="99"/>
      <c r="AP3521" s="99"/>
      <c r="AQ3521" s="99"/>
      <c r="AR3521" s="99"/>
      <c r="AS3521" s="99"/>
      <c r="AT3521" s="99"/>
      <c r="AU3521" s="99"/>
      <c r="AV3521" s="99"/>
      <c r="AW3521" s="99"/>
      <c r="AX3521" s="99"/>
      <c r="AY3521" s="99"/>
      <c r="AZ3521" s="99"/>
      <c r="BA3521" s="99"/>
      <c r="BB3521" s="99"/>
      <c r="BC3521" s="99"/>
      <c r="BD3521" s="99"/>
      <c r="BE3521" s="99"/>
      <c r="BF3521" s="99"/>
    </row>
    <row r="3522" spans="28:58" x14ac:dyDescent="0.25">
      <c r="AB3522" s="99"/>
      <c r="AC3522" s="99"/>
      <c r="AD3522" s="99"/>
      <c r="AE3522" s="99"/>
      <c r="AF3522" s="99"/>
      <c r="AG3522" s="99"/>
      <c r="AH3522" s="99"/>
      <c r="AI3522" s="99"/>
      <c r="AJ3522" s="99"/>
      <c r="AK3522" s="99"/>
      <c r="AL3522" s="99"/>
      <c r="AM3522" s="99"/>
      <c r="AN3522" s="99"/>
      <c r="AO3522" s="99"/>
      <c r="AP3522" s="99"/>
      <c r="AQ3522" s="99"/>
      <c r="AR3522" s="99"/>
      <c r="AS3522" s="99"/>
      <c r="AT3522" s="99"/>
      <c r="AU3522" s="99"/>
      <c r="AV3522" s="99"/>
      <c r="AW3522" s="99"/>
      <c r="AX3522" s="99"/>
      <c r="AY3522" s="99"/>
      <c r="AZ3522" s="99"/>
      <c r="BA3522" s="99"/>
      <c r="BB3522" s="99"/>
      <c r="BC3522" s="99"/>
      <c r="BD3522" s="99"/>
      <c r="BE3522" s="99"/>
      <c r="BF3522" s="99"/>
    </row>
    <row r="3523" spans="28:58" x14ac:dyDescent="0.25">
      <c r="AB3523" s="99"/>
      <c r="AC3523" s="99"/>
      <c r="AD3523" s="99"/>
      <c r="AE3523" s="99"/>
      <c r="AF3523" s="99"/>
      <c r="AG3523" s="99"/>
      <c r="AH3523" s="99"/>
      <c r="AI3523" s="99"/>
      <c r="AJ3523" s="99"/>
      <c r="AK3523" s="99"/>
      <c r="AL3523" s="99"/>
      <c r="AM3523" s="99"/>
      <c r="AN3523" s="99"/>
      <c r="AO3523" s="99"/>
      <c r="AP3523" s="99"/>
      <c r="AQ3523" s="99"/>
      <c r="AR3523" s="99"/>
      <c r="AS3523" s="99"/>
      <c r="AT3523" s="99"/>
      <c r="AU3523" s="99"/>
      <c r="AV3523" s="99"/>
      <c r="AW3523" s="99"/>
      <c r="AX3523" s="99"/>
      <c r="AY3523" s="99"/>
      <c r="AZ3523" s="99"/>
      <c r="BA3523" s="99"/>
      <c r="BB3523" s="99"/>
      <c r="BC3523" s="99"/>
      <c r="BD3523" s="99"/>
      <c r="BE3523" s="99"/>
      <c r="BF3523" s="99"/>
    </row>
    <row r="3524" spans="28:58" x14ac:dyDescent="0.25">
      <c r="AB3524" s="99"/>
      <c r="AC3524" s="99"/>
      <c r="AD3524" s="99"/>
      <c r="AE3524" s="99"/>
      <c r="AF3524" s="99"/>
      <c r="AG3524" s="99"/>
      <c r="AH3524" s="99"/>
      <c r="AI3524" s="99"/>
      <c r="AJ3524" s="99"/>
      <c r="AK3524" s="99"/>
      <c r="AL3524" s="99"/>
      <c r="AM3524" s="99"/>
      <c r="AN3524" s="99"/>
      <c r="AO3524" s="99"/>
      <c r="AP3524" s="99"/>
      <c r="AQ3524" s="99"/>
      <c r="AR3524" s="99"/>
      <c r="AS3524" s="99"/>
      <c r="AT3524" s="99"/>
      <c r="AU3524" s="99"/>
      <c r="AV3524" s="99"/>
      <c r="AW3524" s="99"/>
      <c r="AX3524" s="99"/>
      <c r="AY3524" s="99"/>
      <c r="AZ3524" s="99"/>
      <c r="BA3524" s="99"/>
      <c r="BB3524" s="99"/>
      <c r="BC3524" s="99"/>
      <c r="BD3524" s="99"/>
      <c r="BE3524" s="99"/>
      <c r="BF3524" s="99"/>
    </row>
    <row r="3525" spans="28:58" x14ac:dyDescent="0.25">
      <c r="AB3525" s="99"/>
      <c r="AC3525" s="99"/>
      <c r="AD3525" s="99"/>
      <c r="AE3525" s="99"/>
      <c r="AF3525" s="99"/>
      <c r="AG3525" s="99"/>
      <c r="AH3525" s="99"/>
      <c r="AI3525" s="99"/>
      <c r="AJ3525" s="99"/>
      <c r="AK3525" s="99"/>
      <c r="AL3525" s="99"/>
      <c r="AM3525" s="99"/>
      <c r="AN3525" s="99"/>
      <c r="AO3525" s="99"/>
      <c r="AP3525" s="99"/>
      <c r="AQ3525" s="99"/>
      <c r="AR3525" s="99"/>
      <c r="AS3525" s="99"/>
      <c r="AT3525" s="99"/>
      <c r="AU3525" s="99"/>
      <c r="AV3525" s="99"/>
      <c r="AW3525" s="99"/>
      <c r="AX3525" s="99"/>
      <c r="AY3525" s="99"/>
      <c r="AZ3525" s="99"/>
      <c r="BA3525" s="99"/>
      <c r="BB3525" s="99"/>
      <c r="BC3525" s="99"/>
      <c r="BD3525" s="99"/>
      <c r="BE3525" s="99"/>
      <c r="BF3525" s="99"/>
    </row>
    <row r="3526" spans="28:58" x14ac:dyDescent="0.25">
      <c r="AB3526" s="99"/>
      <c r="AC3526" s="99"/>
      <c r="AD3526" s="99"/>
      <c r="AE3526" s="99"/>
      <c r="AF3526" s="99"/>
      <c r="AG3526" s="99"/>
      <c r="AH3526" s="99"/>
      <c r="AI3526" s="99"/>
      <c r="AJ3526" s="99"/>
      <c r="AK3526" s="99"/>
      <c r="AL3526" s="99"/>
      <c r="AM3526" s="99"/>
      <c r="AN3526" s="99"/>
      <c r="AO3526" s="99"/>
      <c r="AP3526" s="99"/>
      <c r="AQ3526" s="99"/>
      <c r="AR3526" s="99"/>
      <c r="AS3526" s="99"/>
      <c r="AT3526" s="99"/>
      <c r="AU3526" s="99"/>
      <c r="AV3526" s="99"/>
      <c r="AW3526" s="99"/>
      <c r="AX3526" s="99"/>
      <c r="AY3526" s="99"/>
      <c r="AZ3526" s="99"/>
      <c r="BA3526" s="99"/>
      <c r="BB3526" s="99"/>
      <c r="BC3526" s="99"/>
      <c r="BD3526" s="99"/>
      <c r="BE3526" s="99"/>
      <c r="BF3526" s="99"/>
    </row>
    <row r="3527" spans="28:58" x14ac:dyDescent="0.25">
      <c r="AB3527" s="99"/>
      <c r="AC3527" s="99"/>
      <c r="AD3527" s="99"/>
      <c r="AE3527" s="99"/>
      <c r="AF3527" s="99"/>
      <c r="AG3527" s="99"/>
      <c r="AH3527" s="99"/>
      <c r="AI3527" s="99"/>
      <c r="AJ3527" s="99"/>
      <c r="AK3527" s="99"/>
      <c r="AL3527" s="99"/>
      <c r="AM3527" s="99"/>
      <c r="AN3527" s="99"/>
      <c r="AO3527" s="99"/>
      <c r="AP3527" s="99"/>
      <c r="AQ3527" s="99"/>
      <c r="AR3527" s="99"/>
      <c r="AS3527" s="99"/>
      <c r="AT3527" s="99"/>
      <c r="AU3527" s="99"/>
      <c r="AV3527" s="99"/>
      <c r="AW3527" s="99"/>
      <c r="AX3527" s="99"/>
      <c r="AY3527" s="99"/>
      <c r="AZ3527" s="99"/>
      <c r="BA3527" s="99"/>
      <c r="BB3527" s="99"/>
      <c r="BC3527" s="99"/>
      <c r="BD3527" s="99"/>
      <c r="BE3527" s="99"/>
      <c r="BF3527" s="99"/>
    </row>
    <row r="3528" spans="28:58" x14ac:dyDescent="0.25">
      <c r="AB3528" s="99"/>
      <c r="AC3528" s="99"/>
      <c r="AD3528" s="99"/>
      <c r="AE3528" s="99"/>
      <c r="AF3528" s="99"/>
      <c r="AG3528" s="99"/>
      <c r="AH3528" s="99"/>
      <c r="AI3528" s="99"/>
      <c r="AJ3528" s="99"/>
      <c r="AK3528" s="99"/>
      <c r="AL3528" s="99"/>
      <c r="AM3528" s="99"/>
      <c r="AN3528" s="99"/>
      <c r="AO3528" s="99"/>
      <c r="AP3528" s="99"/>
      <c r="AQ3528" s="99"/>
      <c r="AR3528" s="99"/>
      <c r="AS3528" s="99"/>
      <c r="AT3528" s="99"/>
      <c r="AU3528" s="99"/>
      <c r="AV3528" s="99"/>
      <c r="AW3528" s="99"/>
      <c r="AX3528" s="99"/>
      <c r="AY3528" s="99"/>
      <c r="AZ3528" s="99"/>
      <c r="BA3528" s="99"/>
      <c r="BB3528" s="99"/>
      <c r="BC3528" s="99"/>
      <c r="BD3528" s="99"/>
      <c r="BE3528" s="99"/>
      <c r="BF3528" s="99"/>
    </row>
    <row r="3529" spans="28:58" x14ac:dyDescent="0.25">
      <c r="AB3529" s="99"/>
      <c r="AC3529" s="99"/>
      <c r="AD3529" s="99"/>
      <c r="AE3529" s="99"/>
      <c r="AF3529" s="99"/>
      <c r="AG3529" s="99"/>
      <c r="AH3529" s="99"/>
      <c r="AI3529" s="99"/>
      <c r="AJ3529" s="99"/>
      <c r="AK3529" s="99"/>
      <c r="AL3529" s="99"/>
      <c r="AM3529" s="99"/>
      <c r="AN3529" s="99"/>
      <c r="AO3529" s="99"/>
      <c r="AP3529" s="99"/>
      <c r="AQ3529" s="99"/>
      <c r="AR3529" s="99"/>
      <c r="AS3529" s="99"/>
      <c r="AT3529" s="99"/>
      <c r="AU3529" s="99"/>
      <c r="AV3529" s="99"/>
      <c r="AW3529" s="99"/>
      <c r="AX3529" s="99"/>
      <c r="AY3529" s="99"/>
      <c r="AZ3529" s="99"/>
      <c r="BA3529" s="99"/>
      <c r="BB3529" s="99"/>
      <c r="BC3529" s="99"/>
      <c r="BD3529" s="99"/>
      <c r="BE3529" s="99"/>
      <c r="BF3529" s="99"/>
    </row>
    <row r="3530" spans="28:58" x14ac:dyDescent="0.25">
      <c r="AB3530" s="99"/>
      <c r="AC3530" s="99"/>
      <c r="AD3530" s="99"/>
      <c r="AE3530" s="99"/>
      <c r="AF3530" s="99"/>
      <c r="AG3530" s="99"/>
      <c r="AH3530" s="99"/>
      <c r="AI3530" s="99"/>
      <c r="AJ3530" s="99"/>
      <c r="AK3530" s="99"/>
      <c r="AL3530" s="99"/>
      <c r="AM3530" s="99"/>
      <c r="AN3530" s="99"/>
      <c r="AO3530" s="99"/>
      <c r="AP3530" s="99"/>
      <c r="AQ3530" s="99"/>
      <c r="AR3530" s="99"/>
      <c r="AS3530" s="99"/>
      <c r="AT3530" s="99"/>
      <c r="AU3530" s="99"/>
      <c r="AV3530" s="99"/>
      <c r="AW3530" s="99"/>
      <c r="AX3530" s="99"/>
      <c r="AY3530" s="99"/>
      <c r="AZ3530" s="99"/>
      <c r="BA3530" s="99"/>
      <c r="BB3530" s="99"/>
      <c r="BC3530" s="99"/>
      <c r="BD3530" s="99"/>
      <c r="BE3530" s="99"/>
      <c r="BF3530" s="99"/>
    </row>
    <row r="3531" spans="28:58" x14ac:dyDescent="0.25">
      <c r="AB3531" s="99"/>
      <c r="AC3531" s="99"/>
      <c r="AD3531" s="99"/>
      <c r="AE3531" s="99"/>
      <c r="AF3531" s="99"/>
      <c r="AG3531" s="99"/>
      <c r="AH3531" s="99"/>
      <c r="AI3531" s="99"/>
      <c r="AJ3531" s="99"/>
      <c r="AK3531" s="99"/>
      <c r="AL3531" s="99"/>
      <c r="AM3531" s="99"/>
      <c r="AN3531" s="99"/>
      <c r="AO3531" s="99"/>
      <c r="AP3531" s="99"/>
      <c r="AQ3531" s="99"/>
      <c r="AR3531" s="99"/>
      <c r="AS3531" s="99"/>
      <c r="AT3531" s="99"/>
      <c r="AU3531" s="99"/>
      <c r="AV3531" s="99"/>
      <c r="AW3531" s="99"/>
      <c r="AX3531" s="99"/>
      <c r="AY3531" s="99"/>
      <c r="AZ3531" s="99"/>
      <c r="BA3531" s="99"/>
      <c r="BB3531" s="99"/>
      <c r="BC3531" s="99"/>
      <c r="BD3531" s="99"/>
      <c r="BE3531" s="99"/>
      <c r="BF3531" s="99"/>
    </row>
    <row r="3532" spans="28:58" x14ac:dyDescent="0.25">
      <c r="AB3532" s="99"/>
      <c r="AC3532" s="99"/>
      <c r="AD3532" s="99"/>
      <c r="AE3532" s="99"/>
      <c r="AF3532" s="99"/>
      <c r="AG3532" s="99"/>
      <c r="AH3532" s="99"/>
      <c r="AI3532" s="99"/>
      <c r="AJ3532" s="99"/>
      <c r="AK3532" s="99"/>
      <c r="AL3532" s="99"/>
      <c r="AM3532" s="99"/>
      <c r="AN3532" s="99"/>
      <c r="AO3532" s="99"/>
      <c r="AP3532" s="99"/>
      <c r="AQ3532" s="99"/>
      <c r="AR3532" s="99"/>
      <c r="AS3532" s="99"/>
      <c r="AT3532" s="99"/>
      <c r="AU3532" s="99"/>
      <c r="AV3532" s="99"/>
      <c r="AW3532" s="99"/>
      <c r="AX3532" s="99"/>
      <c r="AY3532" s="99"/>
      <c r="AZ3532" s="99"/>
      <c r="BA3532" s="99"/>
      <c r="BB3532" s="99"/>
      <c r="BC3532" s="99"/>
      <c r="BD3532" s="99"/>
      <c r="BE3532" s="99"/>
      <c r="BF3532" s="99"/>
    </row>
    <row r="3533" spans="28:58" x14ac:dyDescent="0.25">
      <c r="AB3533" s="99"/>
      <c r="AC3533" s="99"/>
      <c r="AD3533" s="99"/>
      <c r="AE3533" s="99"/>
      <c r="AF3533" s="99"/>
      <c r="AG3533" s="99"/>
      <c r="AH3533" s="99"/>
      <c r="AI3533" s="99"/>
      <c r="AJ3533" s="99"/>
      <c r="AK3533" s="99"/>
      <c r="AL3533" s="99"/>
      <c r="AM3533" s="99"/>
      <c r="AN3533" s="99"/>
      <c r="AO3533" s="99"/>
      <c r="AP3533" s="99"/>
      <c r="AQ3533" s="99"/>
      <c r="AR3533" s="99"/>
      <c r="AS3533" s="99"/>
      <c r="AT3533" s="99"/>
      <c r="AU3533" s="99"/>
      <c r="AV3533" s="99"/>
      <c r="AW3533" s="99"/>
      <c r="AX3533" s="99"/>
      <c r="AY3533" s="99"/>
      <c r="AZ3533" s="99"/>
      <c r="BA3533" s="99"/>
      <c r="BB3533" s="99"/>
      <c r="BC3533" s="99"/>
      <c r="BD3533" s="99"/>
      <c r="BE3533" s="99"/>
      <c r="BF3533" s="99"/>
    </row>
    <row r="3534" spans="28:58" x14ac:dyDescent="0.25">
      <c r="AB3534" s="99"/>
      <c r="AC3534" s="99"/>
      <c r="AD3534" s="99"/>
      <c r="AE3534" s="99"/>
      <c r="AF3534" s="99"/>
      <c r="AG3534" s="99"/>
      <c r="AH3534" s="99"/>
      <c r="AI3534" s="99"/>
      <c r="AJ3534" s="99"/>
      <c r="AK3534" s="99"/>
      <c r="AL3534" s="99"/>
      <c r="AM3534" s="99"/>
      <c r="AN3534" s="99"/>
      <c r="AO3534" s="99"/>
      <c r="AP3534" s="99"/>
      <c r="AQ3534" s="99"/>
      <c r="AR3534" s="99"/>
      <c r="AS3534" s="99"/>
      <c r="AT3534" s="99"/>
      <c r="AU3534" s="99"/>
      <c r="AV3534" s="99"/>
      <c r="AW3534" s="99"/>
      <c r="AX3534" s="99"/>
      <c r="AY3534" s="99"/>
      <c r="AZ3534" s="99"/>
      <c r="BA3534" s="99"/>
      <c r="BB3534" s="99"/>
      <c r="BC3534" s="99"/>
      <c r="BD3534" s="99"/>
      <c r="BE3534" s="99"/>
      <c r="BF3534" s="99"/>
    </row>
    <row r="3535" spans="28:58" x14ac:dyDescent="0.25">
      <c r="AB3535" s="99"/>
      <c r="AC3535" s="99"/>
      <c r="AD3535" s="99"/>
      <c r="AE3535" s="99"/>
      <c r="AF3535" s="99"/>
      <c r="AG3535" s="99"/>
      <c r="AH3535" s="99"/>
      <c r="AI3535" s="99"/>
      <c r="AJ3535" s="99"/>
      <c r="AK3535" s="99"/>
      <c r="AL3535" s="99"/>
      <c r="AM3535" s="99"/>
      <c r="AN3535" s="99"/>
      <c r="AO3535" s="99"/>
      <c r="AP3535" s="99"/>
      <c r="AQ3535" s="99"/>
      <c r="AR3535" s="99"/>
      <c r="AS3535" s="99"/>
      <c r="AT3535" s="99"/>
      <c r="AU3535" s="99"/>
      <c r="AV3535" s="99"/>
      <c r="AW3535" s="99"/>
      <c r="AX3535" s="99"/>
      <c r="AY3535" s="99"/>
      <c r="AZ3535" s="99"/>
      <c r="BA3535" s="99"/>
      <c r="BB3535" s="99"/>
      <c r="BC3535" s="99"/>
      <c r="BD3535" s="99"/>
      <c r="BE3535" s="99"/>
      <c r="BF3535" s="99"/>
    </row>
    <row r="3536" spans="28:58" x14ac:dyDescent="0.25">
      <c r="AB3536" s="99"/>
      <c r="AC3536" s="99"/>
      <c r="AD3536" s="99"/>
      <c r="AE3536" s="99"/>
      <c r="AF3536" s="99"/>
      <c r="AG3536" s="99"/>
      <c r="AH3536" s="99"/>
      <c r="AI3536" s="99"/>
      <c r="AJ3536" s="99"/>
      <c r="AK3536" s="99"/>
      <c r="AL3536" s="99"/>
      <c r="AM3536" s="99"/>
      <c r="AN3536" s="99"/>
      <c r="AO3536" s="99"/>
      <c r="AP3536" s="99"/>
      <c r="AQ3536" s="99"/>
      <c r="AR3536" s="99"/>
      <c r="AS3536" s="99"/>
      <c r="AT3536" s="99"/>
      <c r="AU3536" s="99"/>
      <c r="AV3536" s="99"/>
      <c r="AW3536" s="99"/>
      <c r="AX3536" s="99"/>
      <c r="AY3536" s="99"/>
      <c r="AZ3536" s="99"/>
      <c r="BA3536" s="99"/>
      <c r="BB3536" s="99"/>
      <c r="BC3536" s="99"/>
      <c r="BD3536" s="99"/>
      <c r="BE3536" s="99"/>
      <c r="BF3536" s="99"/>
    </row>
    <row r="3537" spans="28:58" x14ac:dyDescent="0.25">
      <c r="AB3537" s="99"/>
      <c r="AC3537" s="99"/>
      <c r="AD3537" s="99"/>
      <c r="AE3537" s="99"/>
      <c r="AF3537" s="99"/>
      <c r="AG3537" s="99"/>
      <c r="AH3537" s="99"/>
      <c r="AI3537" s="99"/>
      <c r="AJ3537" s="99"/>
      <c r="AK3537" s="99"/>
      <c r="AL3537" s="99"/>
      <c r="AM3537" s="99"/>
      <c r="AN3537" s="99"/>
      <c r="AO3537" s="99"/>
      <c r="AP3537" s="99"/>
      <c r="AQ3537" s="99"/>
      <c r="AR3537" s="99"/>
      <c r="AS3537" s="99"/>
      <c r="AT3537" s="99"/>
      <c r="AU3537" s="99"/>
      <c r="AV3537" s="99"/>
      <c r="AW3537" s="99"/>
      <c r="AX3537" s="99"/>
      <c r="AY3537" s="99"/>
      <c r="AZ3537" s="99"/>
      <c r="BA3537" s="99"/>
      <c r="BB3537" s="99"/>
      <c r="BC3537" s="99"/>
      <c r="BD3537" s="99"/>
      <c r="BE3537" s="99"/>
      <c r="BF3537" s="99"/>
    </row>
    <row r="3538" spans="28:58" x14ac:dyDescent="0.25">
      <c r="AB3538" s="99"/>
      <c r="AC3538" s="99"/>
      <c r="AD3538" s="99"/>
      <c r="AE3538" s="99"/>
      <c r="AF3538" s="99"/>
      <c r="AG3538" s="99"/>
      <c r="AH3538" s="99"/>
      <c r="AI3538" s="99"/>
      <c r="AJ3538" s="99"/>
      <c r="AK3538" s="99"/>
      <c r="AL3538" s="99"/>
      <c r="AM3538" s="99"/>
      <c r="AN3538" s="99"/>
      <c r="AO3538" s="99"/>
      <c r="AP3538" s="99"/>
      <c r="AQ3538" s="99"/>
      <c r="AR3538" s="99"/>
      <c r="AS3538" s="99"/>
      <c r="AT3538" s="99"/>
      <c r="AU3538" s="99"/>
      <c r="AV3538" s="99"/>
      <c r="AW3538" s="99"/>
      <c r="AX3538" s="99"/>
      <c r="AY3538" s="99"/>
      <c r="AZ3538" s="99"/>
      <c r="BA3538" s="99"/>
      <c r="BB3538" s="99"/>
      <c r="BC3538" s="99"/>
      <c r="BD3538" s="99"/>
      <c r="BE3538" s="99"/>
      <c r="BF3538" s="99"/>
    </row>
    <row r="3539" spans="28:58" x14ac:dyDescent="0.25">
      <c r="AB3539" s="99"/>
      <c r="AC3539" s="99"/>
      <c r="AD3539" s="99"/>
      <c r="AE3539" s="99"/>
      <c r="AF3539" s="99"/>
      <c r="AG3539" s="99"/>
      <c r="AH3539" s="99"/>
      <c r="AI3539" s="99"/>
      <c r="AJ3539" s="99"/>
      <c r="AK3539" s="99"/>
      <c r="AL3539" s="99"/>
      <c r="AM3539" s="99"/>
      <c r="AN3539" s="99"/>
      <c r="AO3539" s="99"/>
      <c r="AP3539" s="99"/>
      <c r="AQ3539" s="99"/>
      <c r="AR3539" s="99"/>
      <c r="AS3539" s="99"/>
      <c r="AT3539" s="99"/>
      <c r="AU3539" s="99"/>
      <c r="AV3539" s="99"/>
      <c r="AW3539" s="99"/>
      <c r="AX3539" s="99"/>
      <c r="AY3539" s="99"/>
      <c r="AZ3539" s="99"/>
      <c r="BA3539" s="99"/>
      <c r="BB3539" s="99"/>
      <c r="BC3539" s="99"/>
      <c r="BD3539" s="99"/>
      <c r="BE3539" s="99"/>
      <c r="BF3539" s="99"/>
    </row>
    <row r="3540" spans="28:58" x14ac:dyDescent="0.25">
      <c r="AB3540" s="99"/>
      <c r="AC3540" s="99"/>
      <c r="AD3540" s="99"/>
      <c r="AE3540" s="99"/>
      <c r="AF3540" s="99"/>
      <c r="AG3540" s="99"/>
      <c r="AH3540" s="99"/>
      <c r="AI3540" s="99"/>
      <c r="AJ3540" s="99"/>
      <c r="AK3540" s="99"/>
      <c r="AL3540" s="99"/>
      <c r="AM3540" s="99"/>
      <c r="AN3540" s="99"/>
      <c r="AO3540" s="99"/>
      <c r="AP3540" s="99"/>
      <c r="AQ3540" s="99"/>
      <c r="AR3540" s="99"/>
      <c r="AS3540" s="99"/>
      <c r="AT3540" s="99"/>
      <c r="AU3540" s="99"/>
      <c r="AV3540" s="99"/>
      <c r="AW3540" s="99"/>
      <c r="AX3540" s="99"/>
      <c r="AY3540" s="99"/>
      <c r="AZ3540" s="99"/>
      <c r="BA3540" s="99"/>
      <c r="BB3540" s="99"/>
      <c r="BC3540" s="99"/>
      <c r="BD3540" s="99"/>
      <c r="BE3540" s="99"/>
      <c r="BF3540" s="99"/>
    </row>
    <row r="3541" spans="28:58" x14ac:dyDescent="0.25">
      <c r="AB3541" s="99"/>
      <c r="AC3541" s="99"/>
      <c r="AD3541" s="99"/>
      <c r="AE3541" s="99"/>
      <c r="AF3541" s="99"/>
      <c r="AG3541" s="99"/>
      <c r="AH3541" s="99"/>
      <c r="AI3541" s="99"/>
      <c r="AJ3541" s="99"/>
      <c r="AK3541" s="99"/>
      <c r="AL3541" s="99"/>
      <c r="AM3541" s="99"/>
      <c r="AN3541" s="99"/>
      <c r="AO3541" s="99"/>
      <c r="AP3541" s="99"/>
      <c r="AQ3541" s="99"/>
      <c r="AR3541" s="99"/>
      <c r="AS3541" s="99"/>
      <c r="AT3541" s="99"/>
      <c r="AU3541" s="99"/>
      <c r="AV3541" s="99"/>
      <c r="AW3541" s="99"/>
      <c r="AX3541" s="99"/>
      <c r="AY3541" s="99"/>
      <c r="AZ3541" s="99"/>
      <c r="BA3541" s="99"/>
      <c r="BB3541" s="99"/>
      <c r="BC3541" s="99"/>
      <c r="BD3541" s="99"/>
      <c r="BE3541" s="99"/>
      <c r="BF3541" s="99"/>
    </row>
    <row r="3542" spans="28:58" x14ac:dyDescent="0.25">
      <c r="AB3542" s="99"/>
      <c r="AC3542" s="99"/>
      <c r="AD3542" s="99"/>
      <c r="AE3542" s="99"/>
      <c r="AF3542" s="99"/>
      <c r="AG3542" s="99"/>
      <c r="AH3542" s="99"/>
      <c r="AI3542" s="99"/>
      <c r="AJ3542" s="99"/>
      <c r="AK3542" s="99"/>
      <c r="AL3542" s="99"/>
      <c r="AM3542" s="99"/>
      <c r="AN3542" s="99"/>
      <c r="AO3542" s="99"/>
      <c r="AP3542" s="99"/>
      <c r="AQ3542" s="99"/>
      <c r="AR3542" s="99"/>
      <c r="AS3542" s="99"/>
      <c r="AT3542" s="99"/>
      <c r="AU3542" s="99"/>
      <c r="AV3542" s="99"/>
      <c r="AW3542" s="99"/>
      <c r="AX3542" s="99"/>
      <c r="AY3542" s="99"/>
      <c r="AZ3542" s="99"/>
      <c r="BA3542" s="99"/>
      <c r="BB3542" s="99"/>
      <c r="BC3542" s="99"/>
      <c r="BD3542" s="99"/>
      <c r="BE3542" s="99"/>
      <c r="BF3542" s="99"/>
    </row>
    <row r="3543" spans="28:58" x14ac:dyDescent="0.25">
      <c r="AB3543" s="99"/>
      <c r="AC3543" s="99"/>
      <c r="AD3543" s="99"/>
      <c r="AE3543" s="99"/>
      <c r="AF3543" s="99"/>
      <c r="AG3543" s="99"/>
      <c r="AH3543" s="99"/>
      <c r="AI3543" s="99"/>
      <c r="AJ3543" s="99"/>
      <c r="AK3543" s="99"/>
      <c r="AL3543" s="99"/>
      <c r="AM3543" s="99"/>
      <c r="AN3543" s="99"/>
      <c r="AO3543" s="99"/>
      <c r="AP3543" s="99"/>
      <c r="AQ3543" s="99"/>
      <c r="AR3543" s="99"/>
      <c r="AS3543" s="99"/>
      <c r="AT3543" s="99"/>
      <c r="AU3543" s="99"/>
      <c r="AV3543" s="99"/>
      <c r="AW3543" s="99"/>
      <c r="AX3543" s="99"/>
      <c r="AY3543" s="99"/>
      <c r="AZ3543" s="99"/>
      <c r="BA3543" s="99"/>
      <c r="BB3543" s="99"/>
      <c r="BC3543" s="99"/>
      <c r="BD3543" s="99"/>
      <c r="BE3543" s="99"/>
      <c r="BF3543" s="99"/>
    </row>
    <row r="3544" spans="28:58" x14ac:dyDescent="0.25">
      <c r="AB3544" s="99"/>
      <c r="AC3544" s="99"/>
      <c r="AD3544" s="99"/>
      <c r="AE3544" s="99"/>
      <c r="AF3544" s="99"/>
      <c r="AG3544" s="99"/>
      <c r="AH3544" s="99"/>
      <c r="AI3544" s="99"/>
      <c r="AJ3544" s="99"/>
      <c r="AK3544" s="99"/>
      <c r="AL3544" s="99"/>
      <c r="AM3544" s="99"/>
      <c r="AN3544" s="99"/>
      <c r="AO3544" s="99"/>
      <c r="AP3544" s="99"/>
      <c r="AQ3544" s="99"/>
      <c r="AR3544" s="99"/>
      <c r="AS3544" s="99"/>
      <c r="AT3544" s="99"/>
      <c r="AU3544" s="99"/>
      <c r="AV3544" s="99"/>
      <c r="AW3544" s="99"/>
      <c r="AX3544" s="99"/>
      <c r="AY3544" s="99"/>
      <c r="AZ3544" s="99"/>
      <c r="BA3544" s="99"/>
      <c r="BB3544" s="99"/>
      <c r="BC3544" s="99"/>
      <c r="BD3544" s="99"/>
      <c r="BE3544" s="99"/>
      <c r="BF3544" s="99"/>
    </row>
    <row r="3545" spans="28:58" x14ac:dyDescent="0.25">
      <c r="AB3545" s="99"/>
      <c r="AC3545" s="99"/>
      <c r="AD3545" s="99"/>
      <c r="AE3545" s="99"/>
      <c r="AF3545" s="99"/>
      <c r="AG3545" s="99"/>
      <c r="AH3545" s="99"/>
      <c r="AI3545" s="99"/>
      <c r="AJ3545" s="99"/>
      <c r="AK3545" s="99"/>
      <c r="AL3545" s="99"/>
      <c r="AM3545" s="99"/>
      <c r="AN3545" s="99"/>
      <c r="AO3545" s="99"/>
      <c r="AP3545" s="99"/>
      <c r="AQ3545" s="99"/>
      <c r="AR3545" s="99"/>
      <c r="AS3545" s="99"/>
      <c r="AT3545" s="99"/>
      <c r="AU3545" s="99"/>
      <c r="AV3545" s="99"/>
      <c r="AW3545" s="99"/>
      <c r="AX3545" s="99"/>
      <c r="AY3545" s="99"/>
      <c r="AZ3545" s="99"/>
      <c r="BA3545" s="99"/>
      <c r="BB3545" s="99"/>
      <c r="BC3545" s="99"/>
      <c r="BD3545" s="99"/>
      <c r="BE3545" s="99"/>
      <c r="BF3545" s="99"/>
    </row>
    <row r="3546" spans="28:58" x14ac:dyDescent="0.25">
      <c r="AB3546" s="99"/>
      <c r="AC3546" s="99"/>
      <c r="AD3546" s="99"/>
      <c r="AE3546" s="99"/>
      <c r="AF3546" s="99"/>
      <c r="AG3546" s="99"/>
      <c r="AH3546" s="99"/>
      <c r="AI3546" s="99"/>
      <c r="AJ3546" s="99"/>
      <c r="AK3546" s="99"/>
      <c r="AL3546" s="99"/>
      <c r="AM3546" s="99"/>
      <c r="AN3546" s="99"/>
      <c r="AO3546" s="99"/>
      <c r="AP3546" s="99"/>
      <c r="AQ3546" s="99"/>
      <c r="AR3546" s="99"/>
      <c r="AS3546" s="99"/>
      <c r="AT3546" s="99"/>
      <c r="AU3546" s="99"/>
      <c r="AV3546" s="99"/>
      <c r="AW3546" s="99"/>
      <c r="AX3546" s="99"/>
      <c r="AY3546" s="99"/>
      <c r="AZ3546" s="99"/>
      <c r="BA3546" s="99"/>
      <c r="BB3546" s="99"/>
      <c r="BC3546" s="99"/>
      <c r="BD3546" s="99"/>
      <c r="BE3546" s="99"/>
      <c r="BF3546" s="99"/>
    </row>
    <row r="3547" spans="28:58" x14ac:dyDescent="0.25">
      <c r="AB3547" s="99"/>
      <c r="AC3547" s="99"/>
      <c r="AD3547" s="99"/>
      <c r="AE3547" s="99"/>
      <c r="AF3547" s="99"/>
      <c r="AG3547" s="99"/>
      <c r="AH3547" s="99"/>
      <c r="AI3547" s="99"/>
      <c r="AJ3547" s="99"/>
      <c r="AK3547" s="99"/>
      <c r="AL3547" s="99"/>
      <c r="AM3547" s="99"/>
      <c r="AN3547" s="99"/>
      <c r="AO3547" s="99"/>
      <c r="AP3547" s="99"/>
      <c r="AQ3547" s="99"/>
      <c r="AR3547" s="99"/>
      <c r="AS3547" s="99"/>
      <c r="AT3547" s="99"/>
      <c r="AU3547" s="99"/>
      <c r="AV3547" s="99"/>
      <c r="AW3547" s="99"/>
      <c r="AX3547" s="99"/>
      <c r="AY3547" s="99"/>
      <c r="AZ3547" s="99"/>
      <c r="BA3547" s="99"/>
      <c r="BB3547" s="99"/>
      <c r="BC3547" s="99"/>
      <c r="BD3547" s="99"/>
      <c r="BE3547" s="99"/>
      <c r="BF3547" s="99"/>
    </row>
    <row r="3548" spans="28:58" x14ac:dyDescent="0.25">
      <c r="AB3548" s="99"/>
      <c r="AC3548" s="99"/>
      <c r="AD3548" s="99"/>
      <c r="AE3548" s="99"/>
      <c r="AF3548" s="99"/>
      <c r="AG3548" s="99"/>
      <c r="AH3548" s="99"/>
      <c r="AI3548" s="99"/>
      <c r="AJ3548" s="99"/>
      <c r="AK3548" s="99"/>
      <c r="AL3548" s="99"/>
      <c r="AM3548" s="99"/>
      <c r="AN3548" s="99"/>
      <c r="AO3548" s="99"/>
      <c r="AP3548" s="99"/>
      <c r="AQ3548" s="99"/>
      <c r="AR3548" s="99"/>
      <c r="AS3548" s="99"/>
      <c r="AT3548" s="99"/>
      <c r="AU3548" s="99"/>
      <c r="AV3548" s="99"/>
      <c r="AW3548" s="99"/>
      <c r="AX3548" s="99"/>
      <c r="AY3548" s="99"/>
      <c r="AZ3548" s="99"/>
      <c r="BA3548" s="99"/>
      <c r="BB3548" s="99"/>
      <c r="BC3548" s="99"/>
      <c r="BD3548" s="99"/>
      <c r="BE3548" s="99"/>
      <c r="BF3548" s="99"/>
    </row>
    <row r="3549" spans="28:58" x14ac:dyDescent="0.25">
      <c r="AB3549" s="99"/>
      <c r="AC3549" s="99"/>
      <c r="AD3549" s="99"/>
      <c r="AE3549" s="99"/>
      <c r="AF3549" s="99"/>
      <c r="AG3549" s="99"/>
      <c r="AH3549" s="99"/>
      <c r="AI3549" s="99"/>
      <c r="AJ3549" s="99"/>
      <c r="AK3549" s="99"/>
      <c r="AL3549" s="99"/>
      <c r="AM3549" s="99"/>
      <c r="AN3549" s="99"/>
      <c r="AO3549" s="99"/>
      <c r="AP3549" s="99"/>
      <c r="AQ3549" s="99"/>
      <c r="AR3549" s="99"/>
      <c r="AS3549" s="99"/>
      <c r="AT3549" s="99"/>
      <c r="AU3549" s="99"/>
      <c r="AV3549" s="99"/>
      <c r="AW3549" s="99"/>
      <c r="AX3549" s="99"/>
      <c r="AY3549" s="99"/>
      <c r="AZ3549" s="99"/>
      <c r="BA3549" s="99"/>
      <c r="BB3549" s="99"/>
      <c r="BC3549" s="99"/>
      <c r="BD3549" s="99"/>
      <c r="BE3549" s="99"/>
      <c r="BF3549" s="99"/>
    </row>
    <row r="3550" spans="28:58" x14ac:dyDescent="0.25">
      <c r="AB3550" s="99"/>
      <c r="AC3550" s="99"/>
      <c r="AD3550" s="99"/>
      <c r="AE3550" s="99"/>
      <c r="AF3550" s="99"/>
      <c r="AG3550" s="99"/>
      <c r="AH3550" s="99"/>
      <c r="AI3550" s="99"/>
      <c r="AJ3550" s="99"/>
      <c r="AK3550" s="99"/>
      <c r="AL3550" s="99"/>
      <c r="AM3550" s="99"/>
      <c r="AN3550" s="99"/>
      <c r="AO3550" s="99"/>
      <c r="AP3550" s="99"/>
      <c r="AQ3550" s="99"/>
      <c r="AR3550" s="99"/>
      <c r="AS3550" s="99"/>
      <c r="AT3550" s="99"/>
      <c r="AU3550" s="99"/>
      <c r="AV3550" s="99"/>
      <c r="AW3550" s="99"/>
      <c r="AX3550" s="99"/>
      <c r="AY3550" s="99"/>
      <c r="AZ3550" s="99"/>
      <c r="BA3550" s="99"/>
      <c r="BB3550" s="99"/>
      <c r="BC3550" s="99"/>
      <c r="BD3550" s="99"/>
      <c r="BE3550" s="99"/>
      <c r="BF3550" s="99"/>
    </row>
    <row r="3551" spans="28:58" x14ac:dyDescent="0.25">
      <c r="AB3551" s="99"/>
      <c r="AC3551" s="99"/>
      <c r="AD3551" s="99"/>
      <c r="AE3551" s="99"/>
      <c r="AF3551" s="99"/>
      <c r="AG3551" s="99"/>
      <c r="AH3551" s="99"/>
      <c r="AI3551" s="99"/>
      <c r="AJ3551" s="99"/>
      <c r="AK3551" s="99"/>
      <c r="AL3551" s="99"/>
      <c r="AM3551" s="99"/>
      <c r="AN3551" s="99"/>
      <c r="AO3551" s="99"/>
      <c r="AP3551" s="99"/>
      <c r="AQ3551" s="99"/>
      <c r="AR3551" s="99"/>
      <c r="AS3551" s="99"/>
      <c r="AT3551" s="99"/>
      <c r="AU3551" s="99"/>
      <c r="AV3551" s="99"/>
      <c r="AW3551" s="99"/>
      <c r="AX3551" s="99"/>
      <c r="AY3551" s="99"/>
      <c r="AZ3551" s="99"/>
      <c r="BA3551" s="99"/>
      <c r="BB3551" s="99"/>
      <c r="BC3551" s="99"/>
      <c r="BD3551" s="99"/>
      <c r="BE3551" s="99"/>
      <c r="BF3551" s="99"/>
    </row>
    <row r="3552" spans="28:58" x14ac:dyDescent="0.25">
      <c r="AB3552" s="99"/>
      <c r="AC3552" s="99"/>
      <c r="AD3552" s="99"/>
      <c r="AE3552" s="99"/>
      <c r="AF3552" s="99"/>
      <c r="AG3552" s="99"/>
      <c r="AH3552" s="99"/>
      <c r="AI3552" s="99"/>
      <c r="AJ3552" s="99"/>
      <c r="AK3552" s="99"/>
      <c r="AL3552" s="99"/>
      <c r="AM3552" s="99"/>
      <c r="AN3552" s="99"/>
      <c r="AO3552" s="99"/>
      <c r="AP3552" s="99"/>
      <c r="AQ3552" s="99"/>
      <c r="AR3552" s="99"/>
      <c r="AS3552" s="99"/>
      <c r="AT3552" s="99"/>
      <c r="AU3552" s="99"/>
      <c r="AV3552" s="99"/>
      <c r="AW3552" s="99"/>
      <c r="AX3552" s="99"/>
      <c r="AY3552" s="99"/>
      <c r="AZ3552" s="99"/>
      <c r="BA3552" s="99"/>
      <c r="BB3552" s="99"/>
      <c r="BC3552" s="99"/>
      <c r="BD3552" s="99"/>
      <c r="BE3552" s="99"/>
      <c r="BF3552" s="99"/>
    </row>
    <row r="3553" spans="28:58" x14ac:dyDescent="0.25">
      <c r="AB3553" s="99"/>
      <c r="AC3553" s="99"/>
      <c r="AD3553" s="99"/>
      <c r="AE3553" s="99"/>
      <c r="AF3553" s="99"/>
      <c r="AG3553" s="99"/>
      <c r="AH3553" s="99"/>
      <c r="AI3553" s="99"/>
      <c r="AJ3553" s="99"/>
      <c r="AK3553" s="99"/>
      <c r="AL3553" s="99"/>
      <c r="AM3553" s="99"/>
      <c r="AN3553" s="99"/>
      <c r="AO3553" s="99"/>
      <c r="AP3553" s="99"/>
      <c r="AQ3553" s="99"/>
      <c r="AR3553" s="99"/>
      <c r="AS3553" s="99"/>
      <c r="AT3553" s="99"/>
      <c r="AU3553" s="99"/>
      <c r="AV3553" s="99"/>
      <c r="AW3553" s="99"/>
      <c r="AX3553" s="99"/>
      <c r="AY3553" s="99"/>
      <c r="AZ3553" s="99"/>
      <c r="BA3553" s="99"/>
      <c r="BB3553" s="99"/>
      <c r="BC3553" s="99"/>
      <c r="BD3553" s="99"/>
      <c r="BE3553" s="99"/>
      <c r="BF3553" s="99"/>
    </row>
    <row r="3554" spans="28:58" x14ac:dyDescent="0.25">
      <c r="AB3554" s="99"/>
      <c r="AC3554" s="99"/>
      <c r="AD3554" s="99"/>
      <c r="AE3554" s="99"/>
      <c r="AF3554" s="99"/>
      <c r="AG3554" s="99"/>
      <c r="AH3554" s="99"/>
      <c r="AI3554" s="99"/>
      <c r="AJ3554" s="99"/>
      <c r="AK3554" s="99"/>
      <c r="AL3554" s="99"/>
      <c r="AM3554" s="99"/>
      <c r="AN3554" s="99"/>
      <c r="AO3554" s="99"/>
      <c r="AP3554" s="99"/>
      <c r="AQ3554" s="99"/>
      <c r="AR3554" s="99"/>
      <c r="AS3554" s="99"/>
      <c r="AT3554" s="99"/>
      <c r="AU3554" s="99"/>
      <c r="AV3554" s="99"/>
      <c r="AW3554" s="99"/>
      <c r="AX3554" s="99"/>
      <c r="AY3554" s="99"/>
      <c r="AZ3554" s="99"/>
      <c r="BA3554" s="99"/>
      <c r="BB3554" s="99"/>
      <c r="BC3554" s="99"/>
      <c r="BD3554" s="99"/>
      <c r="BE3554" s="99"/>
      <c r="BF3554" s="99"/>
    </row>
    <row r="3555" spans="28:58" x14ac:dyDescent="0.25">
      <c r="AB3555" s="99"/>
      <c r="AC3555" s="99"/>
      <c r="AD3555" s="99"/>
      <c r="AE3555" s="99"/>
      <c r="AF3555" s="99"/>
      <c r="AG3555" s="99"/>
      <c r="AH3555" s="99"/>
      <c r="AI3555" s="99"/>
      <c r="AJ3555" s="99"/>
      <c r="AK3555" s="99"/>
      <c r="AL3555" s="99"/>
      <c r="AM3555" s="99"/>
      <c r="AN3555" s="99"/>
      <c r="AO3555" s="99"/>
      <c r="AP3555" s="99"/>
      <c r="AQ3555" s="99"/>
      <c r="AR3555" s="99"/>
      <c r="AS3555" s="99"/>
      <c r="AT3555" s="99"/>
      <c r="AU3555" s="99"/>
      <c r="AV3555" s="99"/>
      <c r="AW3555" s="99"/>
      <c r="AX3555" s="99"/>
      <c r="AY3555" s="99"/>
      <c r="AZ3555" s="99"/>
      <c r="BA3555" s="99"/>
      <c r="BB3555" s="99"/>
      <c r="BC3555" s="99"/>
      <c r="BD3555" s="99"/>
      <c r="BE3555" s="99"/>
      <c r="BF3555" s="99"/>
    </row>
    <row r="3556" spans="28:58" x14ac:dyDescent="0.25">
      <c r="AB3556" s="99"/>
      <c r="AC3556" s="99"/>
      <c r="AD3556" s="99"/>
      <c r="AE3556" s="99"/>
      <c r="AF3556" s="99"/>
      <c r="AG3556" s="99"/>
      <c r="AH3556" s="99"/>
      <c r="AI3556" s="99"/>
      <c r="AJ3556" s="99"/>
      <c r="AK3556" s="99"/>
      <c r="AL3556" s="99"/>
      <c r="AM3556" s="99"/>
      <c r="AN3556" s="99"/>
      <c r="AO3556" s="99"/>
      <c r="AP3556" s="99"/>
      <c r="AQ3556" s="99"/>
      <c r="AR3556" s="99"/>
      <c r="AS3556" s="99"/>
      <c r="AT3556" s="99"/>
      <c r="AU3556" s="99"/>
      <c r="AV3556" s="99"/>
      <c r="AW3556" s="99"/>
      <c r="AX3556" s="99"/>
      <c r="AY3556" s="99"/>
      <c r="AZ3556" s="99"/>
      <c r="BA3556" s="99"/>
      <c r="BB3556" s="99"/>
      <c r="BC3556" s="99"/>
      <c r="BD3556" s="99"/>
      <c r="BE3556" s="99"/>
      <c r="BF3556" s="99"/>
    </row>
    <row r="3557" spans="28:58" x14ac:dyDescent="0.25">
      <c r="AB3557" s="99"/>
      <c r="AC3557" s="99"/>
      <c r="AD3557" s="99"/>
      <c r="AE3557" s="99"/>
      <c r="AF3557" s="99"/>
      <c r="AG3557" s="99"/>
      <c r="AH3557" s="99"/>
      <c r="AI3557" s="99"/>
      <c r="AJ3557" s="99"/>
      <c r="AK3557" s="99"/>
      <c r="AL3557" s="99"/>
      <c r="AM3557" s="99"/>
      <c r="AN3557" s="99"/>
      <c r="AO3557" s="99"/>
      <c r="AP3557" s="99"/>
      <c r="AQ3557" s="99"/>
      <c r="AR3557" s="99"/>
      <c r="AS3557" s="99"/>
      <c r="AT3557" s="99"/>
      <c r="AU3557" s="99"/>
      <c r="AV3557" s="99"/>
      <c r="AW3557" s="99"/>
      <c r="AX3557" s="99"/>
      <c r="AY3557" s="99"/>
      <c r="AZ3557" s="99"/>
      <c r="BA3557" s="99"/>
      <c r="BB3557" s="99"/>
      <c r="BC3557" s="99"/>
      <c r="BD3557" s="99"/>
      <c r="BE3557" s="99"/>
      <c r="BF3557" s="99"/>
    </row>
    <row r="3558" spans="28:58" x14ac:dyDescent="0.25">
      <c r="AB3558" s="99"/>
      <c r="AC3558" s="99"/>
      <c r="AD3558" s="99"/>
      <c r="AE3558" s="99"/>
      <c r="AF3558" s="99"/>
      <c r="AG3558" s="99"/>
      <c r="AH3558" s="99"/>
      <c r="AI3558" s="99"/>
      <c r="AJ3558" s="99"/>
      <c r="AK3558" s="99"/>
      <c r="AL3558" s="99"/>
      <c r="AM3558" s="99"/>
      <c r="AN3558" s="99"/>
      <c r="AO3558" s="99"/>
      <c r="AP3558" s="99"/>
      <c r="AQ3558" s="99"/>
      <c r="AR3558" s="99"/>
      <c r="AS3558" s="99"/>
      <c r="AT3558" s="99"/>
      <c r="AU3558" s="99"/>
      <c r="AV3558" s="99"/>
      <c r="AW3558" s="99"/>
      <c r="AX3558" s="99"/>
      <c r="AY3558" s="99"/>
      <c r="AZ3558" s="99"/>
      <c r="BA3558" s="99"/>
      <c r="BB3558" s="99"/>
      <c r="BC3558" s="99"/>
      <c r="BD3558" s="99"/>
      <c r="BE3558" s="99"/>
      <c r="BF3558" s="99"/>
    </row>
    <row r="3559" spans="28:58" x14ac:dyDescent="0.25">
      <c r="AB3559" s="99"/>
      <c r="AC3559" s="99"/>
      <c r="AD3559" s="99"/>
      <c r="AE3559" s="99"/>
      <c r="AF3559" s="99"/>
      <c r="AG3559" s="99"/>
      <c r="AH3559" s="99"/>
      <c r="AI3559" s="99"/>
      <c r="AJ3559" s="99"/>
      <c r="AK3559" s="99"/>
      <c r="AL3559" s="99"/>
      <c r="AM3559" s="99"/>
      <c r="AN3559" s="99"/>
      <c r="AO3559" s="99"/>
      <c r="AP3559" s="99"/>
      <c r="AQ3559" s="99"/>
      <c r="AR3559" s="99"/>
      <c r="AS3559" s="99"/>
      <c r="AT3559" s="99"/>
      <c r="AU3559" s="99"/>
      <c r="AV3559" s="99"/>
      <c r="AW3559" s="99"/>
      <c r="AX3559" s="99"/>
      <c r="AY3559" s="99"/>
      <c r="AZ3559" s="99"/>
      <c r="BA3559" s="99"/>
      <c r="BB3559" s="99"/>
      <c r="BC3559" s="99"/>
      <c r="BD3559" s="99"/>
      <c r="BE3559" s="99"/>
      <c r="BF3559" s="99"/>
    </row>
    <row r="3560" spans="28:58" x14ac:dyDescent="0.25">
      <c r="AB3560" s="99"/>
      <c r="AC3560" s="99"/>
      <c r="AD3560" s="99"/>
      <c r="AE3560" s="99"/>
      <c r="AF3560" s="99"/>
      <c r="AG3560" s="99"/>
      <c r="AH3560" s="99"/>
      <c r="AI3560" s="99"/>
      <c r="AJ3560" s="99"/>
      <c r="AK3560" s="99"/>
      <c r="AL3560" s="99"/>
      <c r="AM3560" s="99"/>
      <c r="AN3560" s="99"/>
      <c r="AO3560" s="99"/>
      <c r="AP3560" s="99"/>
      <c r="AQ3560" s="99"/>
      <c r="AR3560" s="99"/>
      <c r="AS3560" s="99"/>
      <c r="AT3560" s="99"/>
      <c r="AU3560" s="99"/>
      <c r="AV3560" s="99"/>
      <c r="AW3560" s="99"/>
      <c r="AX3560" s="99"/>
      <c r="AY3560" s="99"/>
      <c r="AZ3560" s="99"/>
      <c r="BA3560" s="99"/>
      <c r="BB3560" s="99"/>
      <c r="BC3560" s="99"/>
      <c r="BD3560" s="99"/>
      <c r="BE3560" s="99"/>
      <c r="BF3560" s="99"/>
    </row>
    <row r="3561" spans="28:58" x14ac:dyDescent="0.25">
      <c r="AB3561" s="99"/>
      <c r="AC3561" s="99"/>
      <c r="AD3561" s="99"/>
      <c r="AE3561" s="99"/>
      <c r="AF3561" s="99"/>
      <c r="AG3561" s="99"/>
      <c r="AH3561" s="99"/>
      <c r="AI3561" s="99"/>
      <c r="AJ3561" s="99"/>
      <c r="AK3561" s="99"/>
      <c r="AL3561" s="99"/>
      <c r="AM3561" s="99"/>
      <c r="AN3561" s="99"/>
      <c r="AO3561" s="99"/>
      <c r="AP3561" s="99"/>
      <c r="AQ3561" s="99"/>
      <c r="AR3561" s="99"/>
      <c r="AS3561" s="99"/>
      <c r="AT3561" s="99"/>
      <c r="AU3561" s="99"/>
      <c r="AV3561" s="99"/>
      <c r="AW3561" s="99"/>
      <c r="AX3561" s="99"/>
      <c r="AY3561" s="99"/>
      <c r="AZ3561" s="99"/>
      <c r="BA3561" s="99"/>
      <c r="BB3561" s="99"/>
      <c r="BC3561" s="99"/>
      <c r="BD3561" s="99"/>
      <c r="BE3561" s="99"/>
      <c r="BF3561" s="99"/>
    </row>
    <row r="3562" spans="28:58" x14ac:dyDescent="0.25">
      <c r="AB3562" s="99"/>
      <c r="AC3562" s="99"/>
      <c r="AD3562" s="99"/>
      <c r="AE3562" s="99"/>
      <c r="AF3562" s="99"/>
      <c r="AG3562" s="99"/>
      <c r="AH3562" s="99"/>
      <c r="AI3562" s="99"/>
      <c r="AJ3562" s="99"/>
      <c r="AK3562" s="99"/>
      <c r="AL3562" s="99"/>
      <c r="AM3562" s="99"/>
      <c r="AN3562" s="99"/>
      <c r="AO3562" s="99"/>
      <c r="AP3562" s="99"/>
      <c r="AQ3562" s="99"/>
      <c r="AR3562" s="99"/>
      <c r="AS3562" s="99"/>
      <c r="AT3562" s="99"/>
      <c r="AU3562" s="99"/>
      <c r="AV3562" s="99"/>
      <c r="AW3562" s="99"/>
      <c r="AX3562" s="99"/>
      <c r="AY3562" s="99"/>
      <c r="AZ3562" s="99"/>
      <c r="BA3562" s="99"/>
      <c r="BB3562" s="99"/>
      <c r="BC3562" s="99"/>
      <c r="BD3562" s="99"/>
      <c r="BE3562" s="99"/>
      <c r="BF3562" s="99"/>
    </row>
    <row r="3563" spans="28:58" x14ac:dyDescent="0.25">
      <c r="AB3563" s="99"/>
      <c r="AC3563" s="99"/>
      <c r="AD3563" s="99"/>
      <c r="AE3563" s="99"/>
      <c r="AF3563" s="99"/>
      <c r="AG3563" s="99"/>
      <c r="AH3563" s="99"/>
      <c r="AI3563" s="99"/>
      <c r="AJ3563" s="99"/>
      <c r="AK3563" s="99"/>
      <c r="AL3563" s="99"/>
      <c r="AM3563" s="99"/>
      <c r="AN3563" s="99"/>
      <c r="AO3563" s="99"/>
      <c r="AP3563" s="99"/>
      <c r="AQ3563" s="99"/>
      <c r="AR3563" s="99"/>
      <c r="AS3563" s="99"/>
      <c r="AT3563" s="99"/>
      <c r="AU3563" s="99"/>
      <c r="AV3563" s="99"/>
      <c r="AW3563" s="99"/>
      <c r="AX3563" s="99"/>
      <c r="AY3563" s="99"/>
      <c r="AZ3563" s="99"/>
      <c r="BA3563" s="99"/>
      <c r="BB3563" s="99"/>
      <c r="BC3563" s="99"/>
      <c r="BD3563" s="99"/>
      <c r="BE3563" s="99"/>
      <c r="BF3563" s="99"/>
    </row>
    <row r="3564" spans="28:58" x14ac:dyDescent="0.25">
      <c r="AB3564" s="99"/>
      <c r="AC3564" s="99"/>
      <c r="AD3564" s="99"/>
      <c r="AE3564" s="99"/>
      <c r="AF3564" s="99"/>
      <c r="AG3564" s="99"/>
      <c r="AH3564" s="99"/>
      <c r="AI3564" s="99"/>
      <c r="AJ3564" s="99"/>
      <c r="AK3564" s="99"/>
      <c r="AL3564" s="99"/>
      <c r="AM3564" s="99"/>
      <c r="AN3564" s="99"/>
      <c r="AO3564" s="99"/>
      <c r="AP3564" s="99"/>
      <c r="AQ3564" s="99"/>
      <c r="AR3564" s="99"/>
      <c r="AS3564" s="99"/>
      <c r="AT3564" s="99"/>
      <c r="AU3564" s="99"/>
      <c r="AV3564" s="99"/>
      <c r="AW3564" s="99"/>
      <c r="AX3564" s="99"/>
      <c r="AY3564" s="99"/>
      <c r="AZ3564" s="99"/>
      <c r="BA3564" s="99"/>
      <c r="BB3564" s="99"/>
      <c r="BC3564" s="99"/>
      <c r="BD3564" s="99"/>
      <c r="BE3564" s="99"/>
      <c r="BF3564" s="99"/>
    </row>
    <row r="3565" spans="28:58" x14ac:dyDescent="0.25">
      <c r="AB3565" s="99"/>
      <c r="AC3565" s="99"/>
      <c r="AD3565" s="99"/>
      <c r="AE3565" s="99"/>
      <c r="AF3565" s="99"/>
      <c r="AG3565" s="99"/>
      <c r="AH3565" s="99"/>
      <c r="AI3565" s="99"/>
      <c r="AJ3565" s="99"/>
      <c r="AK3565" s="99"/>
      <c r="AL3565" s="99"/>
      <c r="AM3565" s="99"/>
      <c r="AN3565" s="99"/>
      <c r="AO3565" s="99"/>
      <c r="AP3565" s="99"/>
      <c r="AQ3565" s="99"/>
      <c r="AR3565" s="99"/>
      <c r="AS3565" s="99"/>
      <c r="AT3565" s="99"/>
      <c r="AU3565" s="99"/>
      <c r="AV3565" s="99"/>
      <c r="AW3565" s="99"/>
      <c r="AX3565" s="99"/>
      <c r="AY3565" s="99"/>
      <c r="AZ3565" s="99"/>
      <c r="BA3565" s="99"/>
      <c r="BB3565" s="99"/>
      <c r="BC3565" s="99"/>
      <c r="BD3565" s="99"/>
      <c r="BE3565" s="99"/>
      <c r="BF3565" s="99"/>
    </row>
    <row r="3566" spans="28:58" x14ac:dyDescent="0.25">
      <c r="AB3566" s="99"/>
      <c r="AC3566" s="99"/>
      <c r="AD3566" s="99"/>
      <c r="AE3566" s="99"/>
      <c r="AF3566" s="99"/>
      <c r="AG3566" s="99"/>
      <c r="AH3566" s="99"/>
      <c r="AI3566" s="99"/>
      <c r="AJ3566" s="99"/>
      <c r="AK3566" s="99"/>
      <c r="AL3566" s="99"/>
      <c r="AM3566" s="99"/>
      <c r="AN3566" s="99"/>
      <c r="AO3566" s="99"/>
      <c r="AP3566" s="99"/>
      <c r="AQ3566" s="99"/>
      <c r="AR3566" s="99"/>
      <c r="AS3566" s="99"/>
      <c r="AT3566" s="99"/>
      <c r="AU3566" s="99"/>
      <c r="AV3566" s="99"/>
      <c r="AW3566" s="99"/>
      <c r="AX3566" s="99"/>
      <c r="AY3566" s="99"/>
      <c r="AZ3566" s="99"/>
      <c r="BA3566" s="99"/>
      <c r="BB3566" s="99"/>
      <c r="BC3566" s="99"/>
      <c r="BD3566" s="99"/>
      <c r="BE3566" s="99"/>
      <c r="BF3566" s="99"/>
    </row>
    <row r="3567" spans="28:58" x14ac:dyDescent="0.25">
      <c r="AB3567" s="99"/>
      <c r="AC3567" s="99"/>
      <c r="AD3567" s="99"/>
      <c r="AE3567" s="99"/>
      <c r="AF3567" s="99"/>
      <c r="AG3567" s="99"/>
      <c r="AH3567" s="99"/>
      <c r="AI3567" s="99"/>
      <c r="AJ3567" s="99"/>
      <c r="AK3567" s="99"/>
      <c r="AL3567" s="99"/>
      <c r="AM3567" s="99"/>
      <c r="AN3567" s="99"/>
      <c r="AO3567" s="99"/>
      <c r="AP3567" s="99"/>
      <c r="AQ3567" s="99"/>
      <c r="AR3567" s="99"/>
      <c r="AS3567" s="99"/>
      <c r="AT3567" s="99"/>
      <c r="AU3567" s="99"/>
      <c r="AV3567" s="99"/>
      <c r="AW3567" s="99"/>
      <c r="AX3567" s="99"/>
      <c r="AY3567" s="99"/>
      <c r="AZ3567" s="99"/>
      <c r="BA3567" s="99"/>
      <c r="BB3567" s="99"/>
      <c r="BC3567" s="99"/>
      <c r="BD3567" s="99"/>
      <c r="BE3567" s="99"/>
      <c r="BF3567" s="99"/>
    </row>
    <row r="3568" spans="28:58" x14ac:dyDescent="0.25">
      <c r="AB3568" s="99"/>
      <c r="AC3568" s="99"/>
      <c r="AD3568" s="99"/>
      <c r="AE3568" s="99"/>
      <c r="AF3568" s="99"/>
      <c r="AG3568" s="99"/>
      <c r="AH3568" s="99"/>
      <c r="AI3568" s="99"/>
      <c r="AJ3568" s="99"/>
      <c r="AK3568" s="99"/>
      <c r="AL3568" s="99"/>
      <c r="AM3568" s="99"/>
      <c r="AN3568" s="99"/>
      <c r="AO3568" s="99"/>
      <c r="AP3568" s="99"/>
      <c r="AQ3568" s="99"/>
      <c r="AR3568" s="99"/>
      <c r="AS3568" s="99"/>
      <c r="AT3568" s="99"/>
      <c r="AU3568" s="99"/>
      <c r="AV3568" s="99"/>
      <c r="AW3568" s="99"/>
      <c r="AX3568" s="99"/>
      <c r="AY3568" s="99"/>
      <c r="AZ3568" s="99"/>
      <c r="BA3568" s="99"/>
      <c r="BB3568" s="99"/>
      <c r="BC3568" s="99"/>
      <c r="BD3568" s="99"/>
      <c r="BE3568" s="99"/>
      <c r="BF3568" s="99"/>
    </row>
    <row r="3569" spans="28:58" x14ac:dyDescent="0.25">
      <c r="AB3569" s="99"/>
      <c r="AC3569" s="99"/>
      <c r="AD3569" s="99"/>
      <c r="AE3569" s="99"/>
      <c r="AF3569" s="99"/>
      <c r="AG3569" s="99"/>
      <c r="AH3569" s="99"/>
      <c r="AI3569" s="99"/>
      <c r="AJ3569" s="99"/>
      <c r="AK3569" s="99"/>
      <c r="AL3569" s="99"/>
      <c r="AM3569" s="99"/>
      <c r="AN3569" s="99"/>
      <c r="AO3569" s="99"/>
      <c r="AP3569" s="99"/>
      <c r="AQ3569" s="99"/>
      <c r="AR3569" s="99"/>
      <c r="AS3569" s="99"/>
      <c r="AT3569" s="99"/>
      <c r="AU3569" s="99"/>
      <c r="AV3569" s="99"/>
      <c r="AW3569" s="99"/>
      <c r="AX3569" s="99"/>
      <c r="AY3569" s="99"/>
      <c r="AZ3569" s="99"/>
      <c r="BA3569" s="99"/>
      <c r="BB3569" s="99"/>
      <c r="BC3569" s="99"/>
      <c r="BD3569" s="99"/>
      <c r="BE3569" s="99"/>
      <c r="BF3569" s="99"/>
    </row>
    <row r="3570" spans="28:58" x14ac:dyDescent="0.25">
      <c r="AB3570" s="99"/>
      <c r="AC3570" s="99"/>
      <c r="AD3570" s="99"/>
      <c r="AE3570" s="99"/>
      <c r="AF3570" s="99"/>
      <c r="AG3570" s="99"/>
      <c r="AH3570" s="99"/>
      <c r="AI3570" s="99"/>
      <c r="AJ3570" s="99"/>
      <c r="AK3570" s="99"/>
      <c r="AL3570" s="99"/>
      <c r="AM3570" s="99"/>
      <c r="AN3570" s="99"/>
      <c r="AO3570" s="99"/>
      <c r="AP3570" s="99"/>
      <c r="AQ3570" s="99"/>
      <c r="AR3570" s="99"/>
      <c r="AS3570" s="99"/>
      <c r="AT3570" s="99"/>
      <c r="AU3570" s="99"/>
      <c r="AV3570" s="99"/>
      <c r="AW3570" s="99"/>
      <c r="AX3570" s="99"/>
      <c r="AY3570" s="99"/>
      <c r="AZ3570" s="99"/>
      <c r="BA3570" s="99"/>
      <c r="BB3570" s="99"/>
      <c r="BC3570" s="99"/>
      <c r="BD3570" s="99"/>
      <c r="BE3570" s="99"/>
      <c r="BF3570" s="99"/>
    </row>
    <row r="3571" spans="28:58" x14ac:dyDescent="0.25">
      <c r="AB3571" s="99"/>
      <c r="AC3571" s="99"/>
      <c r="AD3571" s="99"/>
      <c r="AE3571" s="99"/>
      <c r="AF3571" s="99"/>
      <c r="AG3571" s="99"/>
      <c r="AH3571" s="99"/>
      <c r="AI3571" s="99"/>
      <c r="AJ3571" s="99"/>
      <c r="AK3571" s="99"/>
      <c r="AL3571" s="99"/>
      <c r="AM3571" s="99"/>
      <c r="AN3571" s="99"/>
      <c r="AO3571" s="99"/>
      <c r="AP3571" s="99"/>
      <c r="AQ3571" s="99"/>
      <c r="AR3571" s="99"/>
      <c r="AS3571" s="99"/>
      <c r="AT3571" s="99"/>
      <c r="AU3571" s="99"/>
      <c r="AV3571" s="99"/>
      <c r="AW3571" s="99"/>
      <c r="AX3571" s="99"/>
      <c r="AY3571" s="99"/>
      <c r="AZ3571" s="99"/>
      <c r="BA3571" s="99"/>
      <c r="BB3571" s="99"/>
      <c r="BC3571" s="99"/>
      <c r="BD3571" s="99"/>
      <c r="BE3571" s="99"/>
      <c r="BF3571" s="99"/>
    </row>
    <row r="3572" spans="28:58" x14ac:dyDescent="0.25">
      <c r="AB3572" s="99"/>
      <c r="AC3572" s="99"/>
      <c r="AD3572" s="99"/>
      <c r="AE3572" s="99"/>
      <c r="AF3572" s="99"/>
      <c r="AG3572" s="99"/>
      <c r="AH3572" s="99"/>
      <c r="AI3572" s="99"/>
      <c r="AJ3572" s="99"/>
      <c r="AK3572" s="99"/>
      <c r="AL3572" s="99"/>
      <c r="AM3572" s="99"/>
      <c r="AN3572" s="99"/>
      <c r="AO3572" s="99"/>
      <c r="AP3572" s="99"/>
      <c r="AQ3572" s="99"/>
      <c r="AR3572" s="99"/>
      <c r="AS3572" s="99"/>
      <c r="AT3572" s="99"/>
      <c r="AU3572" s="99"/>
      <c r="AV3572" s="99"/>
      <c r="AW3572" s="99"/>
      <c r="AX3572" s="99"/>
      <c r="AY3572" s="99"/>
      <c r="AZ3572" s="99"/>
      <c r="BA3572" s="99"/>
      <c r="BB3572" s="99"/>
      <c r="BC3572" s="99"/>
      <c r="BD3572" s="99"/>
      <c r="BE3572" s="99"/>
      <c r="BF3572" s="99"/>
    </row>
    <row r="3573" spans="28:58" x14ac:dyDescent="0.25">
      <c r="AB3573" s="99"/>
      <c r="AC3573" s="99"/>
      <c r="AD3573" s="99"/>
      <c r="AE3573" s="99"/>
      <c r="AF3573" s="99"/>
      <c r="AG3573" s="99"/>
      <c r="AH3573" s="99"/>
      <c r="AI3573" s="99"/>
      <c r="AJ3573" s="99"/>
      <c r="AK3573" s="99"/>
      <c r="AL3573" s="99"/>
      <c r="AM3573" s="99"/>
      <c r="AN3573" s="99"/>
      <c r="AO3573" s="99"/>
      <c r="AP3573" s="99"/>
      <c r="AQ3573" s="99"/>
      <c r="AR3573" s="99"/>
      <c r="AS3573" s="99"/>
      <c r="AT3573" s="99"/>
      <c r="AU3573" s="99"/>
      <c r="AV3573" s="99"/>
      <c r="AW3573" s="99"/>
      <c r="AX3573" s="99"/>
      <c r="AY3573" s="99"/>
      <c r="AZ3573" s="99"/>
      <c r="BA3573" s="99"/>
      <c r="BB3573" s="99"/>
      <c r="BC3573" s="99"/>
      <c r="BD3573" s="99"/>
      <c r="BE3573" s="99"/>
      <c r="BF3573" s="99"/>
    </row>
    <row r="3574" spans="28:58" x14ac:dyDescent="0.25">
      <c r="AB3574" s="99"/>
      <c r="AC3574" s="99"/>
      <c r="AD3574" s="99"/>
      <c r="AE3574" s="99"/>
      <c r="AF3574" s="99"/>
      <c r="AG3574" s="99"/>
      <c r="AH3574" s="99"/>
      <c r="AI3574" s="99"/>
      <c r="AJ3574" s="99"/>
      <c r="AK3574" s="99"/>
      <c r="AL3574" s="99"/>
      <c r="AM3574" s="99"/>
      <c r="AN3574" s="99"/>
      <c r="AO3574" s="99"/>
      <c r="AP3574" s="99"/>
      <c r="AQ3574" s="99"/>
      <c r="AR3574" s="99"/>
      <c r="AS3574" s="99"/>
      <c r="AT3574" s="99"/>
      <c r="AU3574" s="99"/>
      <c r="AV3574" s="99"/>
      <c r="AW3574" s="99"/>
      <c r="AX3574" s="99"/>
      <c r="AY3574" s="99"/>
      <c r="AZ3574" s="99"/>
      <c r="BA3574" s="99"/>
      <c r="BB3574" s="99"/>
      <c r="BC3574" s="99"/>
      <c r="BD3574" s="99"/>
      <c r="BE3574" s="99"/>
      <c r="BF3574" s="99"/>
    </row>
    <row r="3575" spans="28:58" x14ac:dyDescent="0.25">
      <c r="AB3575" s="99"/>
      <c r="AC3575" s="99"/>
      <c r="AD3575" s="99"/>
      <c r="AE3575" s="99"/>
      <c r="AF3575" s="99"/>
      <c r="AG3575" s="99"/>
      <c r="AH3575" s="99"/>
      <c r="AI3575" s="99"/>
      <c r="AJ3575" s="99"/>
      <c r="AK3575" s="99"/>
      <c r="AL3575" s="99"/>
      <c r="AM3575" s="99"/>
      <c r="AN3575" s="99"/>
      <c r="AO3575" s="99"/>
      <c r="AP3575" s="99"/>
      <c r="AQ3575" s="99"/>
      <c r="AR3575" s="99"/>
      <c r="AS3575" s="99"/>
      <c r="AT3575" s="99"/>
      <c r="AU3575" s="99"/>
      <c r="AV3575" s="99"/>
      <c r="AW3575" s="99"/>
      <c r="AX3575" s="99"/>
      <c r="AY3575" s="99"/>
      <c r="AZ3575" s="99"/>
      <c r="BA3575" s="99"/>
      <c r="BB3575" s="99"/>
      <c r="BC3575" s="99"/>
      <c r="BD3575" s="99"/>
      <c r="BE3575" s="99"/>
      <c r="BF3575" s="99"/>
    </row>
    <row r="3576" spans="28:58" x14ac:dyDescent="0.25">
      <c r="AB3576" s="99"/>
      <c r="AC3576" s="99"/>
      <c r="AD3576" s="99"/>
      <c r="AE3576" s="99"/>
      <c r="AF3576" s="99"/>
      <c r="AG3576" s="99"/>
      <c r="AH3576" s="99"/>
      <c r="AI3576" s="99"/>
      <c r="AJ3576" s="99"/>
      <c r="AK3576" s="99"/>
      <c r="AL3576" s="99"/>
      <c r="AM3576" s="99"/>
      <c r="AN3576" s="99"/>
      <c r="AO3576" s="99"/>
      <c r="AP3576" s="99"/>
      <c r="AQ3576" s="99"/>
      <c r="AR3576" s="99"/>
      <c r="AS3576" s="99"/>
      <c r="AT3576" s="99"/>
      <c r="AU3576" s="99"/>
      <c r="AV3576" s="99"/>
      <c r="AW3576" s="99"/>
      <c r="AX3576" s="99"/>
      <c r="AY3576" s="99"/>
      <c r="AZ3576" s="99"/>
      <c r="BA3576" s="99"/>
      <c r="BB3576" s="99"/>
      <c r="BC3576" s="99"/>
      <c r="BD3576" s="99"/>
      <c r="BE3576" s="99"/>
      <c r="BF3576" s="99"/>
    </row>
    <row r="3577" spans="28:58" x14ac:dyDescent="0.25">
      <c r="AB3577" s="99"/>
      <c r="AC3577" s="99"/>
      <c r="AD3577" s="99"/>
      <c r="AE3577" s="99"/>
      <c r="AF3577" s="99"/>
      <c r="AG3577" s="99"/>
      <c r="AH3577" s="99"/>
      <c r="AI3577" s="99"/>
      <c r="AJ3577" s="99"/>
      <c r="AK3577" s="99"/>
      <c r="AL3577" s="99"/>
      <c r="AM3577" s="99"/>
      <c r="AN3577" s="99"/>
      <c r="AO3577" s="99"/>
      <c r="AP3577" s="99"/>
      <c r="AQ3577" s="99"/>
      <c r="AR3577" s="99"/>
      <c r="AS3577" s="99"/>
      <c r="AT3577" s="99"/>
      <c r="AU3577" s="99"/>
      <c r="AV3577" s="99"/>
      <c r="AW3577" s="99"/>
      <c r="AX3577" s="99"/>
      <c r="AY3577" s="99"/>
      <c r="AZ3577" s="99"/>
      <c r="BA3577" s="99"/>
      <c r="BB3577" s="99"/>
      <c r="BC3577" s="99"/>
      <c r="BD3577" s="99"/>
      <c r="BE3577" s="99"/>
      <c r="BF3577" s="99"/>
    </row>
    <row r="3578" spans="28:58" x14ac:dyDescent="0.25">
      <c r="AB3578" s="99"/>
      <c r="AC3578" s="99"/>
      <c r="AD3578" s="99"/>
      <c r="AE3578" s="99"/>
      <c r="AF3578" s="99"/>
      <c r="AG3578" s="99"/>
      <c r="AH3578" s="99"/>
      <c r="AI3578" s="99"/>
      <c r="AJ3578" s="99"/>
      <c r="AK3578" s="99"/>
      <c r="AL3578" s="99"/>
      <c r="AM3578" s="99"/>
      <c r="AN3578" s="99"/>
      <c r="AO3578" s="99"/>
      <c r="AP3578" s="99"/>
      <c r="AQ3578" s="99"/>
      <c r="AR3578" s="99"/>
      <c r="AS3578" s="99"/>
      <c r="AT3578" s="99"/>
      <c r="AU3578" s="99"/>
      <c r="AV3578" s="99"/>
      <c r="AW3578" s="99"/>
      <c r="AX3578" s="99"/>
      <c r="AY3578" s="99"/>
      <c r="AZ3578" s="99"/>
      <c r="BA3578" s="99"/>
      <c r="BB3578" s="99"/>
      <c r="BC3578" s="99"/>
      <c r="BD3578" s="99"/>
      <c r="BE3578" s="99"/>
      <c r="BF3578" s="99"/>
    </row>
    <row r="3579" spans="28:58" x14ac:dyDescent="0.25">
      <c r="AB3579" s="99"/>
      <c r="AC3579" s="99"/>
      <c r="AD3579" s="99"/>
      <c r="AE3579" s="99"/>
      <c r="AF3579" s="99"/>
      <c r="AG3579" s="99"/>
      <c r="AH3579" s="99"/>
      <c r="AI3579" s="99"/>
      <c r="AJ3579" s="99"/>
      <c r="AK3579" s="99"/>
      <c r="AL3579" s="99"/>
      <c r="AM3579" s="99"/>
      <c r="AN3579" s="99"/>
      <c r="AO3579" s="99"/>
      <c r="AP3579" s="99"/>
      <c r="AQ3579" s="99"/>
      <c r="AR3579" s="99"/>
      <c r="AS3579" s="99"/>
      <c r="AT3579" s="99"/>
      <c r="AU3579" s="99"/>
      <c r="AV3579" s="99"/>
      <c r="AW3579" s="99"/>
      <c r="AX3579" s="99"/>
      <c r="AY3579" s="99"/>
      <c r="AZ3579" s="99"/>
      <c r="BA3579" s="99"/>
      <c r="BB3579" s="99"/>
      <c r="BC3579" s="99"/>
      <c r="BD3579" s="99"/>
      <c r="BE3579" s="99"/>
      <c r="BF3579" s="99"/>
    </row>
    <row r="3580" spans="28:58" x14ac:dyDescent="0.25">
      <c r="AB3580" s="99"/>
      <c r="AC3580" s="99"/>
      <c r="AD3580" s="99"/>
      <c r="AE3580" s="99"/>
      <c r="AF3580" s="99"/>
      <c r="AG3580" s="99"/>
      <c r="AH3580" s="99"/>
      <c r="AI3580" s="99"/>
      <c r="AJ3580" s="99"/>
      <c r="AK3580" s="99"/>
      <c r="AL3580" s="99"/>
      <c r="AM3580" s="99"/>
      <c r="AN3580" s="99"/>
      <c r="AO3580" s="99"/>
      <c r="AP3580" s="99"/>
      <c r="AQ3580" s="99"/>
      <c r="AR3580" s="99"/>
      <c r="AS3580" s="99"/>
      <c r="AT3580" s="99"/>
      <c r="AU3580" s="99"/>
      <c r="AV3580" s="99"/>
      <c r="AW3580" s="99"/>
      <c r="AX3580" s="99"/>
      <c r="AY3580" s="99"/>
      <c r="AZ3580" s="99"/>
      <c r="BA3580" s="99"/>
      <c r="BB3580" s="99"/>
      <c r="BC3580" s="99"/>
      <c r="BD3580" s="99"/>
      <c r="BE3580" s="99"/>
      <c r="BF3580" s="99"/>
    </row>
    <row r="3581" spans="28:58" x14ac:dyDescent="0.25">
      <c r="AB3581" s="99"/>
      <c r="AC3581" s="99"/>
      <c r="AD3581" s="99"/>
      <c r="AE3581" s="99"/>
      <c r="AF3581" s="99"/>
      <c r="AG3581" s="99"/>
      <c r="AH3581" s="99"/>
      <c r="AI3581" s="99"/>
      <c r="AJ3581" s="99"/>
      <c r="AK3581" s="99"/>
      <c r="AL3581" s="99"/>
      <c r="AM3581" s="99"/>
      <c r="AN3581" s="99"/>
      <c r="AO3581" s="99"/>
      <c r="AP3581" s="99"/>
      <c r="AQ3581" s="99"/>
      <c r="AR3581" s="99"/>
      <c r="AS3581" s="99"/>
      <c r="AT3581" s="99"/>
      <c r="AU3581" s="99"/>
      <c r="AV3581" s="99"/>
      <c r="AW3581" s="99"/>
      <c r="AX3581" s="99"/>
      <c r="AY3581" s="99"/>
      <c r="AZ3581" s="99"/>
      <c r="BA3581" s="99"/>
      <c r="BB3581" s="99"/>
      <c r="BC3581" s="99"/>
      <c r="BD3581" s="99"/>
      <c r="BE3581" s="99"/>
      <c r="BF3581" s="99"/>
    </row>
    <row r="3582" spans="28:58" x14ac:dyDescent="0.25">
      <c r="AB3582" s="99"/>
      <c r="AC3582" s="99"/>
      <c r="AD3582" s="99"/>
      <c r="AE3582" s="99"/>
      <c r="AF3582" s="99"/>
      <c r="AG3582" s="99"/>
      <c r="AH3582" s="99"/>
      <c r="AI3582" s="99"/>
      <c r="AJ3582" s="99"/>
      <c r="AK3582" s="99"/>
      <c r="AL3582" s="99"/>
      <c r="AM3582" s="99"/>
      <c r="AN3582" s="99"/>
      <c r="AO3582" s="99"/>
      <c r="AP3582" s="99"/>
      <c r="AQ3582" s="99"/>
      <c r="AR3582" s="99"/>
      <c r="AS3582" s="99"/>
      <c r="AT3582" s="99"/>
      <c r="AU3582" s="99"/>
      <c r="AV3582" s="99"/>
      <c r="AW3582" s="99"/>
      <c r="AX3582" s="99"/>
      <c r="AY3582" s="99"/>
      <c r="AZ3582" s="99"/>
      <c r="BA3582" s="99"/>
      <c r="BB3582" s="99"/>
      <c r="BC3582" s="99"/>
      <c r="BD3582" s="99"/>
      <c r="BE3582" s="99"/>
      <c r="BF3582" s="99"/>
    </row>
    <row r="3583" spans="28:58" x14ac:dyDescent="0.25">
      <c r="AB3583" s="99"/>
      <c r="AC3583" s="99"/>
      <c r="AD3583" s="99"/>
      <c r="AE3583" s="99"/>
      <c r="AF3583" s="99"/>
      <c r="AG3583" s="99"/>
      <c r="AH3583" s="99"/>
      <c r="AI3583" s="99"/>
      <c r="AJ3583" s="99"/>
      <c r="AK3583" s="99"/>
      <c r="AL3583" s="99"/>
      <c r="AM3583" s="99"/>
      <c r="AN3583" s="99"/>
      <c r="AO3583" s="99"/>
      <c r="AP3583" s="99"/>
      <c r="AQ3583" s="99"/>
      <c r="AR3583" s="99"/>
      <c r="AS3583" s="99"/>
      <c r="AT3583" s="99"/>
      <c r="AU3583" s="99"/>
      <c r="AV3583" s="99"/>
      <c r="AW3583" s="99"/>
      <c r="AX3583" s="99"/>
      <c r="AY3583" s="99"/>
      <c r="AZ3583" s="99"/>
      <c r="BA3583" s="99"/>
      <c r="BB3583" s="99"/>
      <c r="BC3583" s="99"/>
      <c r="BD3583" s="99"/>
      <c r="BE3583" s="99"/>
      <c r="BF3583" s="99"/>
    </row>
    <row r="3584" spans="28:58" x14ac:dyDescent="0.25">
      <c r="AB3584" s="99"/>
      <c r="AC3584" s="99"/>
      <c r="AD3584" s="99"/>
      <c r="AE3584" s="99"/>
      <c r="AF3584" s="99"/>
      <c r="AG3584" s="99"/>
      <c r="AH3584" s="99"/>
      <c r="AI3584" s="99"/>
      <c r="AJ3584" s="99"/>
      <c r="AK3584" s="99"/>
      <c r="AL3584" s="99"/>
      <c r="AM3584" s="99"/>
      <c r="AN3584" s="99"/>
      <c r="AO3584" s="99"/>
      <c r="AP3584" s="99"/>
      <c r="AQ3584" s="99"/>
      <c r="AR3584" s="99"/>
      <c r="AS3584" s="99"/>
      <c r="AT3584" s="99"/>
      <c r="AU3584" s="99"/>
      <c r="AV3584" s="99"/>
      <c r="AW3584" s="99"/>
      <c r="AX3584" s="99"/>
      <c r="AY3584" s="99"/>
      <c r="AZ3584" s="99"/>
      <c r="BA3584" s="99"/>
      <c r="BB3584" s="99"/>
      <c r="BC3584" s="99"/>
      <c r="BD3584" s="99"/>
      <c r="BE3584" s="99"/>
      <c r="BF3584" s="99"/>
    </row>
    <row r="3585" spans="28:58" x14ac:dyDescent="0.25">
      <c r="AB3585" s="99"/>
      <c r="AC3585" s="99"/>
      <c r="AD3585" s="99"/>
      <c r="AE3585" s="99"/>
      <c r="AF3585" s="99"/>
      <c r="AG3585" s="99"/>
      <c r="AH3585" s="99"/>
      <c r="AI3585" s="99"/>
      <c r="AJ3585" s="99"/>
      <c r="AK3585" s="99"/>
      <c r="AL3585" s="99"/>
      <c r="AM3585" s="99"/>
      <c r="AN3585" s="99"/>
      <c r="AO3585" s="99"/>
      <c r="AP3585" s="99"/>
      <c r="AQ3585" s="99"/>
      <c r="AR3585" s="99"/>
      <c r="AS3585" s="99"/>
      <c r="AT3585" s="99"/>
      <c r="AU3585" s="99"/>
      <c r="AV3585" s="99"/>
      <c r="AW3585" s="99"/>
      <c r="AX3585" s="99"/>
      <c r="AY3585" s="99"/>
      <c r="AZ3585" s="99"/>
      <c r="BA3585" s="99"/>
      <c r="BB3585" s="99"/>
      <c r="BC3585" s="99"/>
      <c r="BD3585" s="99"/>
      <c r="BE3585" s="99"/>
      <c r="BF3585" s="99"/>
    </row>
    <row r="3586" spans="28:58" x14ac:dyDescent="0.25">
      <c r="AB3586" s="99"/>
      <c r="AC3586" s="99"/>
      <c r="AD3586" s="99"/>
      <c r="AE3586" s="99"/>
      <c r="AF3586" s="99"/>
      <c r="AG3586" s="99"/>
      <c r="AH3586" s="99"/>
      <c r="AI3586" s="99"/>
      <c r="AJ3586" s="99"/>
      <c r="AK3586" s="99"/>
      <c r="AL3586" s="99"/>
      <c r="AM3586" s="99"/>
      <c r="AN3586" s="99"/>
      <c r="AO3586" s="99"/>
      <c r="AP3586" s="99"/>
      <c r="AQ3586" s="99"/>
      <c r="AR3586" s="99"/>
      <c r="AS3586" s="99"/>
      <c r="AT3586" s="99"/>
      <c r="AU3586" s="99"/>
      <c r="AV3586" s="99"/>
      <c r="AW3586" s="99"/>
      <c r="AX3586" s="99"/>
      <c r="AY3586" s="99"/>
      <c r="AZ3586" s="99"/>
      <c r="BA3586" s="99"/>
      <c r="BB3586" s="99"/>
      <c r="BC3586" s="99"/>
      <c r="BD3586" s="99"/>
      <c r="BE3586" s="99"/>
      <c r="BF3586" s="99"/>
    </row>
    <row r="3587" spans="28:58" x14ac:dyDescent="0.25">
      <c r="AB3587" s="99"/>
      <c r="AC3587" s="99"/>
      <c r="AD3587" s="99"/>
      <c r="AE3587" s="99"/>
      <c r="AF3587" s="99"/>
      <c r="AG3587" s="99"/>
      <c r="AH3587" s="99"/>
      <c r="AI3587" s="99"/>
      <c r="AJ3587" s="99"/>
      <c r="AK3587" s="99"/>
      <c r="AL3587" s="99"/>
      <c r="AM3587" s="99"/>
      <c r="AN3587" s="99"/>
      <c r="AO3587" s="99"/>
      <c r="AP3587" s="99"/>
      <c r="AQ3587" s="99"/>
      <c r="AR3587" s="99"/>
      <c r="AS3587" s="99"/>
      <c r="AT3587" s="99"/>
      <c r="AU3587" s="99"/>
      <c r="AV3587" s="99"/>
      <c r="AW3587" s="99"/>
      <c r="AX3587" s="99"/>
      <c r="AY3587" s="99"/>
      <c r="AZ3587" s="99"/>
      <c r="BA3587" s="99"/>
      <c r="BB3587" s="99"/>
      <c r="BC3587" s="99"/>
      <c r="BD3587" s="99"/>
      <c r="BE3587" s="99"/>
      <c r="BF3587" s="99"/>
    </row>
    <row r="3588" spans="28:58" x14ac:dyDescent="0.25">
      <c r="AB3588" s="99"/>
      <c r="AC3588" s="99"/>
      <c r="AD3588" s="99"/>
      <c r="AE3588" s="99"/>
      <c r="AF3588" s="99"/>
      <c r="AG3588" s="99"/>
      <c r="AH3588" s="99"/>
      <c r="AI3588" s="99"/>
      <c r="AJ3588" s="99"/>
      <c r="AK3588" s="99"/>
      <c r="AL3588" s="99"/>
      <c r="AM3588" s="99"/>
      <c r="AN3588" s="99"/>
      <c r="AO3588" s="99"/>
      <c r="AP3588" s="99"/>
      <c r="AQ3588" s="99"/>
      <c r="AR3588" s="99"/>
      <c r="AS3588" s="99"/>
      <c r="AT3588" s="99"/>
      <c r="AU3588" s="99"/>
      <c r="AV3588" s="99"/>
      <c r="AW3588" s="99"/>
      <c r="AX3588" s="99"/>
      <c r="AY3588" s="99"/>
      <c r="AZ3588" s="99"/>
      <c r="BA3588" s="99"/>
      <c r="BB3588" s="99"/>
      <c r="BC3588" s="99"/>
      <c r="BD3588" s="99"/>
      <c r="BE3588" s="99"/>
      <c r="BF3588" s="99"/>
    </row>
    <row r="3589" spans="28:58" x14ac:dyDescent="0.25">
      <c r="AB3589" s="99"/>
      <c r="AC3589" s="99"/>
      <c r="AD3589" s="99"/>
      <c r="AE3589" s="99"/>
      <c r="AF3589" s="99"/>
      <c r="AG3589" s="99"/>
      <c r="AH3589" s="99"/>
      <c r="AI3589" s="99"/>
      <c r="AJ3589" s="99"/>
      <c r="AK3589" s="99"/>
      <c r="AL3589" s="99"/>
      <c r="AM3589" s="99"/>
      <c r="AN3589" s="99"/>
      <c r="AO3589" s="99"/>
      <c r="AP3589" s="99"/>
      <c r="AQ3589" s="99"/>
      <c r="AR3589" s="99"/>
      <c r="AS3589" s="99"/>
      <c r="AT3589" s="99"/>
      <c r="AU3589" s="99"/>
      <c r="AV3589" s="99"/>
      <c r="AW3589" s="99"/>
      <c r="AX3589" s="99"/>
      <c r="AY3589" s="99"/>
      <c r="AZ3589" s="99"/>
      <c r="BA3589" s="99"/>
      <c r="BB3589" s="99"/>
      <c r="BC3589" s="99"/>
      <c r="BD3589" s="99"/>
      <c r="BE3589" s="99"/>
      <c r="BF3589" s="99"/>
    </row>
    <row r="3590" spans="28:58" x14ac:dyDescent="0.25">
      <c r="AB3590" s="99"/>
      <c r="AC3590" s="99"/>
      <c r="AD3590" s="99"/>
      <c r="AE3590" s="99"/>
      <c r="AF3590" s="99"/>
      <c r="AG3590" s="99"/>
      <c r="AH3590" s="99"/>
      <c r="AI3590" s="99"/>
      <c r="AJ3590" s="99"/>
      <c r="AK3590" s="99"/>
      <c r="AL3590" s="99"/>
      <c r="AM3590" s="99"/>
      <c r="AN3590" s="99"/>
      <c r="AO3590" s="99"/>
      <c r="AP3590" s="99"/>
      <c r="AQ3590" s="99"/>
      <c r="AR3590" s="99"/>
      <c r="AS3590" s="99"/>
      <c r="AT3590" s="99"/>
      <c r="AU3590" s="99"/>
      <c r="AV3590" s="99"/>
      <c r="AW3590" s="99"/>
      <c r="AX3590" s="99"/>
      <c r="AY3590" s="99"/>
      <c r="AZ3590" s="99"/>
      <c r="BA3590" s="99"/>
      <c r="BB3590" s="99"/>
      <c r="BC3590" s="99"/>
      <c r="BD3590" s="99"/>
      <c r="BE3590" s="99"/>
      <c r="BF3590" s="99"/>
    </row>
    <row r="3591" spans="28:58" x14ac:dyDescent="0.25">
      <c r="AB3591" s="99"/>
      <c r="AC3591" s="99"/>
      <c r="AD3591" s="99"/>
      <c r="AE3591" s="99"/>
      <c r="AF3591" s="99"/>
      <c r="AG3591" s="99"/>
      <c r="AH3591" s="99"/>
      <c r="AI3591" s="99"/>
      <c r="AJ3591" s="99"/>
      <c r="AK3591" s="99"/>
      <c r="AL3591" s="99"/>
      <c r="AM3591" s="99"/>
      <c r="AN3591" s="99"/>
      <c r="AO3591" s="99"/>
      <c r="AP3591" s="99"/>
      <c r="AQ3591" s="99"/>
      <c r="AR3591" s="99"/>
      <c r="AS3591" s="99"/>
      <c r="AT3591" s="99"/>
      <c r="AU3591" s="99"/>
      <c r="AV3591" s="99"/>
      <c r="AW3591" s="99"/>
      <c r="AX3591" s="99"/>
      <c r="AY3591" s="99"/>
      <c r="AZ3591" s="99"/>
      <c r="BA3591" s="99"/>
      <c r="BB3591" s="99"/>
      <c r="BC3591" s="99"/>
      <c r="BD3591" s="99"/>
      <c r="BE3591" s="99"/>
      <c r="BF3591" s="99"/>
    </row>
    <row r="3592" spans="28:58" x14ac:dyDescent="0.25">
      <c r="AB3592" s="99"/>
      <c r="AC3592" s="99"/>
      <c r="AD3592" s="99"/>
      <c r="AE3592" s="99"/>
      <c r="AF3592" s="99"/>
      <c r="AG3592" s="99"/>
      <c r="AH3592" s="99"/>
      <c r="AI3592" s="99"/>
      <c r="AJ3592" s="99"/>
      <c r="AK3592" s="99"/>
      <c r="AL3592" s="99"/>
      <c r="AM3592" s="99"/>
      <c r="AN3592" s="99"/>
      <c r="AO3592" s="99"/>
      <c r="AP3592" s="99"/>
      <c r="AQ3592" s="99"/>
      <c r="AR3592" s="99"/>
      <c r="AS3592" s="99"/>
      <c r="AT3592" s="99"/>
      <c r="AU3592" s="99"/>
      <c r="AV3592" s="99"/>
      <c r="AW3592" s="99"/>
      <c r="AX3592" s="99"/>
      <c r="AY3592" s="99"/>
      <c r="AZ3592" s="99"/>
      <c r="BA3592" s="99"/>
      <c r="BB3592" s="99"/>
      <c r="BC3592" s="99"/>
      <c r="BD3592" s="99"/>
      <c r="BE3592" s="99"/>
      <c r="BF3592" s="99"/>
    </row>
    <row r="3593" spans="28:58" x14ac:dyDescent="0.25">
      <c r="AB3593" s="99"/>
      <c r="AC3593" s="99"/>
      <c r="AD3593" s="99"/>
      <c r="AE3593" s="99"/>
      <c r="AF3593" s="99"/>
      <c r="AG3593" s="99"/>
      <c r="AH3593" s="99"/>
      <c r="AI3593" s="99"/>
      <c r="AJ3593" s="99"/>
      <c r="AK3593" s="99"/>
      <c r="AL3593" s="99"/>
      <c r="AM3593" s="99"/>
      <c r="AN3593" s="99"/>
      <c r="AO3593" s="99"/>
      <c r="AP3593" s="99"/>
      <c r="AQ3593" s="99"/>
      <c r="AR3593" s="99"/>
      <c r="AS3593" s="99"/>
      <c r="AT3593" s="99"/>
      <c r="AU3593" s="99"/>
      <c r="AV3593" s="99"/>
      <c r="AW3593" s="99"/>
      <c r="AX3593" s="99"/>
      <c r="AY3593" s="99"/>
      <c r="AZ3593" s="99"/>
      <c r="BA3593" s="99"/>
      <c r="BB3593" s="99"/>
      <c r="BC3593" s="99"/>
      <c r="BD3593" s="99"/>
      <c r="BE3593" s="99"/>
      <c r="BF3593" s="99"/>
    </row>
    <row r="3594" spans="28:58" x14ac:dyDescent="0.25">
      <c r="AB3594" s="99"/>
      <c r="AC3594" s="99"/>
      <c r="AD3594" s="99"/>
      <c r="AE3594" s="99"/>
      <c r="AF3594" s="99"/>
      <c r="AG3594" s="99"/>
      <c r="AH3594" s="99"/>
      <c r="AI3594" s="99"/>
      <c r="AJ3594" s="99"/>
      <c r="AK3594" s="99"/>
      <c r="AL3594" s="99"/>
      <c r="AM3594" s="99"/>
      <c r="AN3594" s="99"/>
      <c r="AO3594" s="99"/>
      <c r="AP3594" s="99"/>
      <c r="AQ3594" s="99"/>
      <c r="AR3594" s="99"/>
      <c r="AS3594" s="99"/>
      <c r="AT3594" s="99"/>
      <c r="AU3594" s="99"/>
      <c r="AV3594" s="99"/>
      <c r="AW3594" s="99"/>
      <c r="AX3594" s="99"/>
      <c r="AY3594" s="99"/>
      <c r="AZ3594" s="99"/>
      <c r="BA3594" s="99"/>
      <c r="BB3594" s="99"/>
      <c r="BC3594" s="99"/>
      <c r="BD3594" s="99"/>
      <c r="BE3594" s="99"/>
      <c r="BF3594" s="99"/>
    </row>
    <row r="3595" spans="28:58" x14ac:dyDescent="0.25">
      <c r="AB3595" s="99"/>
      <c r="AC3595" s="99"/>
      <c r="AD3595" s="99"/>
      <c r="AE3595" s="99"/>
      <c r="AF3595" s="99"/>
      <c r="AG3595" s="99"/>
      <c r="AH3595" s="99"/>
      <c r="AI3595" s="99"/>
      <c r="AJ3595" s="99"/>
      <c r="AK3595" s="99"/>
      <c r="AL3595" s="99"/>
      <c r="AM3595" s="99"/>
      <c r="AN3595" s="99"/>
      <c r="AO3595" s="99"/>
      <c r="AP3595" s="99"/>
      <c r="AQ3595" s="99"/>
      <c r="AR3595" s="99"/>
      <c r="AS3595" s="99"/>
      <c r="AT3595" s="99"/>
      <c r="AU3595" s="99"/>
      <c r="AV3595" s="99"/>
      <c r="AW3595" s="99"/>
      <c r="AX3595" s="99"/>
      <c r="AY3595" s="99"/>
      <c r="AZ3595" s="99"/>
      <c r="BA3595" s="99"/>
      <c r="BB3595" s="99"/>
      <c r="BC3595" s="99"/>
      <c r="BD3595" s="99"/>
      <c r="BE3595" s="99"/>
      <c r="BF3595" s="99"/>
    </row>
    <row r="3596" spans="28:58" x14ac:dyDescent="0.25">
      <c r="AB3596" s="99"/>
      <c r="AC3596" s="99"/>
      <c r="AD3596" s="99"/>
      <c r="AE3596" s="99"/>
      <c r="AF3596" s="99"/>
      <c r="AG3596" s="99"/>
      <c r="AH3596" s="99"/>
      <c r="AI3596" s="99"/>
      <c r="AJ3596" s="99"/>
      <c r="AK3596" s="99"/>
      <c r="AL3596" s="99"/>
      <c r="AM3596" s="99"/>
      <c r="AN3596" s="99"/>
      <c r="AO3596" s="99"/>
      <c r="AP3596" s="99"/>
      <c r="AQ3596" s="99"/>
      <c r="AR3596" s="99"/>
      <c r="AS3596" s="99"/>
      <c r="AT3596" s="99"/>
      <c r="AU3596" s="99"/>
      <c r="AV3596" s="99"/>
      <c r="AW3596" s="99"/>
      <c r="AX3596" s="99"/>
      <c r="AY3596" s="99"/>
      <c r="AZ3596" s="99"/>
      <c r="BA3596" s="99"/>
      <c r="BB3596" s="99"/>
      <c r="BC3596" s="99"/>
      <c r="BD3596" s="99"/>
      <c r="BE3596" s="99"/>
      <c r="BF3596" s="99"/>
    </row>
    <row r="3597" spans="28:58" x14ac:dyDescent="0.25">
      <c r="AB3597" s="99"/>
      <c r="AC3597" s="99"/>
      <c r="AD3597" s="99"/>
      <c r="AE3597" s="99"/>
      <c r="AF3597" s="99"/>
      <c r="AG3597" s="99"/>
      <c r="AH3597" s="99"/>
      <c r="AI3597" s="99"/>
      <c r="AJ3597" s="99"/>
      <c r="AK3597" s="99"/>
      <c r="AL3597" s="99"/>
      <c r="AM3597" s="99"/>
      <c r="AN3597" s="99"/>
      <c r="AO3597" s="99"/>
      <c r="AP3597" s="99"/>
      <c r="AQ3597" s="99"/>
      <c r="AR3597" s="99"/>
      <c r="AS3597" s="99"/>
      <c r="AT3597" s="99"/>
      <c r="AU3597" s="99"/>
      <c r="AV3597" s="99"/>
      <c r="AW3597" s="99"/>
      <c r="AX3597" s="99"/>
      <c r="AY3597" s="99"/>
      <c r="AZ3597" s="99"/>
      <c r="BA3597" s="99"/>
      <c r="BB3597" s="99"/>
      <c r="BC3597" s="99"/>
      <c r="BD3597" s="99"/>
      <c r="BE3597" s="99"/>
      <c r="BF3597" s="99"/>
    </row>
    <row r="3598" spans="28:58" x14ac:dyDescent="0.25">
      <c r="AB3598" s="99"/>
      <c r="AC3598" s="99"/>
      <c r="AD3598" s="99"/>
      <c r="AE3598" s="99"/>
      <c r="AF3598" s="99"/>
      <c r="AG3598" s="99"/>
      <c r="AH3598" s="99"/>
      <c r="AI3598" s="99"/>
      <c r="AJ3598" s="99"/>
      <c r="AK3598" s="99"/>
      <c r="AL3598" s="99"/>
      <c r="AM3598" s="99"/>
      <c r="AN3598" s="99"/>
      <c r="AO3598" s="99"/>
      <c r="AP3598" s="99"/>
      <c r="AQ3598" s="99"/>
      <c r="AR3598" s="99"/>
      <c r="AS3598" s="99"/>
      <c r="AT3598" s="99"/>
      <c r="AU3598" s="99"/>
      <c r="AV3598" s="99"/>
      <c r="AW3598" s="99"/>
      <c r="AX3598" s="99"/>
      <c r="AY3598" s="99"/>
      <c r="AZ3598" s="99"/>
      <c r="BA3598" s="99"/>
      <c r="BB3598" s="99"/>
      <c r="BC3598" s="99"/>
      <c r="BD3598" s="99"/>
      <c r="BE3598" s="99"/>
      <c r="BF3598" s="99"/>
    </row>
    <row r="3599" spans="28:58" x14ac:dyDescent="0.25">
      <c r="AB3599" s="99"/>
      <c r="AC3599" s="99"/>
      <c r="AD3599" s="99"/>
      <c r="AE3599" s="99"/>
      <c r="AF3599" s="99"/>
      <c r="AG3599" s="99"/>
      <c r="AH3599" s="99"/>
      <c r="AI3599" s="99"/>
      <c r="AJ3599" s="99"/>
      <c r="AK3599" s="99"/>
      <c r="AL3599" s="99"/>
      <c r="AM3599" s="99"/>
      <c r="AN3599" s="99"/>
      <c r="AO3599" s="99"/>
      <c r="AP3599" s="99"/>
      <c r="AQ3599" s="99"/>
      <c r="AR3599" s="99"/>
      <c r="AS3599" s="99"/>
      <c r="AT3599" s="99"/>
      <c r="AU3599" s="99"/>
      <c r="AV3599" s="99"/>
      <c r="AW3599" s="99"/>
      <c r="AX3599" s="99"/>
      <c r="AY3599" s="99"/>
      <c r="AZ3599" s="99"/>
      <c r="BA3599" s="99"/>
      <c r="BB3599" s="99"/>
      <c r="BC3599" s="99"/>
      <c r="BD3599" s="99"/>
      <c r="BE3599" s="99"/>
      <c r="BF3599" s="99"/>
    </row>
    <row r="3600" spans="28:58" x14ac:dyDescent="0.25">
      <c r="AB3600" s="99"/>
      <c r="AC3600" s="99"/>
      <c r="AD3600" s="99"/>
      <c r="AE3600" s="99"/>
      <c r="AF3600" s="99"/>
      <c r="AG3600" s="99"/>
      <c r="AH3600" s="99"/>
      <c r="AI3600" s="99"/>
      <c r="AJ3600" s="99"/>
      <c r="AK3600" s="99"/>
      <c r="AL3600" s="99"/>
      <c r="AM3600" s="99"/>
      <c r="AN3600" s="99"/>
      <c r="AO3600" s="99"/>
      <c r="AP3600" s="99"/>
      <c r="AQ3600" s="99"/>
      <c r="AR3600" s="99"/>
      <c r="AS3600" s="99"/>
      <c r="AT3600" s="99"/>
      <c r="AU3600" s="99"/>
      <c r="AV3600" s="99"/>
      <c r="AW3600" s="99"/>
      <c r="AX3600" s="99"/>
      <c r="AY3600" s="99"/>
      <c r="AZ3600" s="99"/>
      <c r="BA3600" s="99"/>
      <c r="BB3600" s="99"/>
      <c r="BC3600" s="99"/>
      <c r="BD3600" s="99"/>
      <c r="BE3600" s="99"/>
      <c r="BF3600" s="99"/>
    </row>
    <row r="3601" spans="28:58" x14ac:dyDescent="0.25">
      <c r="AB3601" s="99"/>
      <c r="AC3601" s="99"/>
      <c r="AD3601" s="99"/>
      <c r="AE3601" s="99"/>
      <c r="AF3601" s="99"/>
      <c r="AG3601" s="99"/>
      <c r="AH3601" s="99"/>
      <c r="AI3601" s="99"/>
      <c r="AJ3601" s="99"/>
      <c r="AK3601" s="99"/>
      <c r="AL3601" s="99"/>
      <c r="AM3601" s="99"/>
      <c r="AN3601" s="99"/>
      <c r="AO3601" s="99"/>
      <c r="AP3601" s="99"/>
      <c r="AQ3601" s="99"/>
      <c r="AR3601" s="99"/>
      <c r="AS3601" s="99"/>
      <c r="AT3601" s="99"/>
      <c r="AU3601" s="99"/>
      <c r="AV3601" s="99"/>
      <c r="AW3601" s="99"/>
      <c r="AX3601" s="99"/>
      <c r="AY3601" s="99"/>
      <c r="AZ3601" s="99"/>
      <c r="BA3601" s="99"/>
      <c r="BB3601" s="99"/>
      <c r="BC3601" s="99"/>
      <c r="BD3601" s="99"/>
      <c r="BE3601" s="99"/>
      <c r="BF3601" s="99"/>
    </row>
    <row r="3602" spans="28:58" x14ac:dyDescent="0.25">
      <c r="AB3602" s="99"/>
      <c r="AC3602" s="99"/>
      <c r="AD3602" s="99"/>
      <c r="AE3602" s="99"/>
      <c r="AF3602" s="99"/>
      <c r="AG3602" s="99"/>
      <c r="AH3602" s="99"/>
      <c r="AI3602" s="99"/>
      <c r="AJ3602" s="99"/>
      <c r="AK3602" s="99"/>
      <c r="AL3602" s="99"/>
      <c r="AM3602" s="99"/>
      <c r="AN3602" s="99"/>
      <c r="AO3602" s="99"/>
      <c r="AP3602" s="99"/>
      <c r="AQ3602" s="99"/>
      <c r="AR3602" s="99"/>
      <c r="AS3602" s="99"/>
      <c r="AT3602" s="99"/>
      <c r="AU3602" s="99"/>
      <c r="AV3602" s="99"/>
      <c r="AW3602" s="99"/>
      <c r="AX3602" s="99"/>
      <c r="AY3602" s="99"/>
      <c r="AZ3602" s="99"/>
      <c r="BA3602" s="99"/>
      <c r="BB3602" s="99"/>
      <c r="BC3602" s="99"/>
      <c r="BD3602" s="99"/>
      <c r="BE3602" s="99"/>
      <c r="BF3602" s="99"/>
    </row>
    <row r="3603" spans="28:58" x14ac:dyDescent="0.25">
      <c r="AB3603" s="99"/>
      <c r="AC3603" s="99"/>
      <c r="AD3603" s="99"/>
      <c r="AE3603" s="99"/>
      <c r="AF3603" s="99"/>
      <c r="AG3603" s="99"/>
      <c r="AH3603" s="99"/>
      <c r="AI3603" s="99"/>
      <c r="AJ3603" s="99"/>
      <c r="AK3603" s="99"/>
      <c r="AL3603" s="99"/>
      <c r="AM3603" s="99"/>
      <c r="AN3603" s="99"/>
      <c r="AO3603" s="99"/>
      <c r="AP3603" s="99"/>
      <c r="AQ3603" s="99"/>
      <c r="AR3603" s="99"/>
      <c r="AS3603" s="99"/>
      <c r="AT3603" s="99"/>
      <c r="AU3603" s="99"/>
      <c r="AV3603" s="99"/>
      <c r="AW3603" s="99"/>
      <c r="AX3603" s="99"/>
      <c r="AY3603" s="99"/>
      <c r="AZ3603" s="99"/>
      <c r="BA3603" s="99"/>
      <c r="BB3603" s="99"/>
      <c r="BC3603" s="99"/>
      <c r="BD3603" s="99"/>
      <c r="BE3603" s="99"/>
      <c r="BF3603" s="99"/>
    </row>
    <row r="3604" spans="28:58" x14ac:dyDescent="0.25">
      <c r="AB3604" s="99"/>
      <c r="AC3604" s="99"/>
      <c r="AD3604" s="99"/>
      <c r="AE3604" s="99"/>
      <c r="AF3604" s="99"/>
      <c r="AG3604" s="99"/>
      <c r="AH3604" s="99"/>
      <c r="AI3604" s="99"/>
      <c r="AJ3604" s="99"/>
      <c r="AK3604" s="99"/>
      <c r="AL3604" s="99"/>
      <c r="AM3604" s="99"/>
      <c r="AN3604" s="99"/>
      <c r="AO3604" s="99"/>
      <c r="AP3604" s="99"/>
      <c r="AQ3604" s="99"/>
      <c r="AR3604" s="99"/>
      <c r="AS3604" s="99"/>
      <c r="AT3604" s="99"/>
      <c r="AU3604" s="99"/>
      <c r="AV3604" s="99"/>
      <c r="AW3604" s="99"/>
      <c r="AX3604" s="99"/>
      <c r="AY3604" s="99"/>
      <c r="AZ3604" s="99"/>
      <c r="BA3604" s="99"/>
      <c r="BB3604" s="99"/>
      <c r="BC3604" s="99"/>
      <c r="BD3604" s="99"/>
      <c r="BE3604" s="99"/>
      <c r="BF3604" s="99"/>
    </row>
    <row r="3605" spans="28:58" x14ac:dyDescent="0.25">
      <c r="AB3605" s="99"/>
      <c r="AC3605" s="99"/>
      <c r="AD3605" s="99"/>
      <c r="AE3605" s="99"/>
      <c r="AF3605" s="99"/>
      <c r="AG3605" s="99"/>
      <c r="AH3605" s="99"/>
      <c r="AI3605" s="99"/>
      <c r="AJ3605" s="99"/>
      <c r="AK3605" s="99"/>
      <c r="AL3605" s="99"/>
      <c r="AM3605" s="99"/>
      <c r="AN3605" s="99"/>
      <c r="AO3605" s="99"/>
      <c r="AP3605" s="99"/>
      <c r="AQ3605" s="99"/>
      <c r="AR3605" s="99"/>
      <c r="AS3605" s="99"/>
      <c r="AT3605" s="99"/>
      <c r="AU3605" s="99"/>
      <c r="AV3605" s="99"/>
      <c r="AW3605" s="99"/>
      <c r="AX3605" s="99"/>
      <c r="AY3605" s="99"/>
      <c r="AZ3605" s="99"/>
      <c r="BA3605" s="99"/>
      <c r="BB3605" s="99"/>
      <c r="BC3605" s="99"/>
      <c r="BD3605" s="99"/>
      <c r="BE3605" s="99"/>
      <c r="BF3605" s="99"/>
    </row>
    <row r="3606" spans="28:58" x14ac:dyDescent="0.25">
      <c r="AB3606" s="99"/>
      <c r="AC3606" s="99"/>
      <c r="AD3606" s="99"/>
      <c r="AE3606" s="99"/>
      <c r="AF3606" s="99"/>
      <c r="AG3606" s="99"/>
      <c r="AH3606" s="99"/>
      <c r="AI3606" s="99"/>
      <c r="AJ3606" s="99"/>
      <c r="AK3606" s="99"/>
      <c r="AL3606" s="99"/>
      <c r="AM3606" s="99"/>
      <c r="AN3606" s="99"/>
      <c r="AO3606" s="99"/>
      <c r="AP3606" s="99"/>
      <c r="AQ3606" s="99"/>
      <c r="AR3606" s="99"/>
      <c r="AS3606" s="99"/>
      <c r="AT3606" s="99"/>
      <c r="AU3606" s="99"/>
      <c r="AV3606" s="99"/>
      <c r="AW3606" s="99"/>
      <c r="AX3606" s="99"/>
      <c r="AY3606" s="99"/>
      <c r="AZ3606" s="99"/>
      <c r="BA3606" s="99"/>
      <c r="BB3606" s="99"/>
      <c r="BC3606" s="99"/>
      <c r="BD3606" s="99"/>
      <c r="BE3606" s="99"/>
      <c r="BF3606" s="99"/>
    </row>
    <row r="3607" spans="28:58" x14ac:dyDescent="0.25">
      <c r="AB3607" s="99"/>
      <c r="AC3607" s="99"/>
      <c r="AD3607" s="99"/>
      <c r="AE3607" s="99"/>
      <c r="AF3607" s="99"/>
      <c r="AG3607" s="99"/>
      <c r="AH3607" s="99"/>
      <c r="AI3607" s="99"/>
      <c r="AJ3607" s="99"/>
      <c r="AK3607" s="99"/>
      <c r="AL3607" s="99"/>
      <c r="AM3607" s="99"/>
      <c r="AN3607" s="99"/>
      <c r="AO3607" s="99"/>
      <c r="AP3607" s="99"/>
      <c r="AQ3607" s="99"/>
      <c r="AR3607" s="99"/>
      <c r="AS3607" s="99"/>
      <c r="AT3607" s="99"/>
      <c r="AU3607" s="99"/>
      <c r="AV3607" s="99"/>
      <c r="AW3607" s="99"/>
      <c r="AX3607" s="99"/>
      <c r="AY3607" s="99"/>
      <c r="AZ3607" s="99"/>
      <c r="BA3607" s="99"/>
      <c r="BB3607" s="99"/>
      <c r="BC3607" s="99"/>
      <c r="BD3607" s="99"/>
      <c r="BE3607" s="99"/>
      <c r="BF3607" s="99"/>
    </row>
    <row r="3608" spans="28:58" x14ac:dyDescent="0.25">
      <c r="AB3608" s="99"/>
      <c r="AC3608" s="99"/>
      <c r="AD3608" s="99"/>
      <c r="AE3608" s="99"/>
      <c r="AF3608" s="99"/>
      <c r="AG3608" s="99"/>
      <c r="AH3608" s="99"/>
      <c r="AI3608" s="99"/>
      <c r="AJ3608" s="99"/>
      <c r="AK3608" s="99"/>
      <c r="AL3608" s="99"/>
      <c r="AM3608" s="99"/>
      <c r="AN3608" s="99"/>
      <c r="AO3608" s="99"/>
      <c r="AP3608" s="99"/>
      <c r="AQ3608" s="99"/>
      <c r="AR3608" s="99"/>
      <c r="AS3608" s="99"/>
      <c r="AT3608" s="99"/>
      <c r="AU3608" s="99"/>
      <c r="AV3608" s="99"/>
      <c r="AW3608" s="99"/>
      <c r="AX3608" s="99"/>
      <c r="AY3608" s="99"/>
      <c r="AZ3608" s="99"/>
      <c r="BA3608" s="99"/>
      <c r="BB3608" s="99"/>
      <c r="BC3608" s="99"/>
      <c r="BD3608" s="99"/>
      <c r="BE3608" s="99"/>
      <c r="BF3608" s="99"/>
    </row>
    <row r="3609" spans="28:58" x14ac:dyDescent="0.25">
      <c r="AB3609" s="99"/>
      <c r="AC3609" s="99"/>
      <c r="AD3609" s="99"/>
      <c r="AE3609" s="99"/>
      <c r="AF3609" s="99"/>
      <c r="AG3609" s="99"/>
      <c r="AH3609" s="99"/>
      <c r="AI3609" s="99"/>
      <c r="AJ3609" s="99"/>
      <c r="AK3609" s="99"/>
      <c r="AL3609" s="99"/>
      <c r="AM3609" s="99"/>
      <c r="AN3609" s="99"/>
      <c r="AO3609" s="99"/>
      <c r="AP3609" s="99"/>
      <c r="AQ3609" s="99"/>
      <c r="AR3609" s="99"/>
      <c r="AS3609" s="99"/>
      <c r="AT3609" s="99"/>
      <c r="AU3609" s="99"/>
      <c r="AV3609" s="99"/>
      <c r="AW3609" s="99"/>
      <c r="AX3609" s="99"/>
      <c r="AY3609" s="99"/>
      <c r="AZ3609" s="99"/>
      <c r="BA3609" s="99"/>
      <c r="BB3609" s="99"/>
      <c r="BC3609" s="99"/>
      <c r="BD3609" s="99"/>
      <c r="BE3609" s="99"/>
      <c r="BF3609" s="99"/>
    </row>
    <row r="3610" spans="28:58" x14ac:dyDescent="0.25">
      <c r="AB3610" s="99"/>
      <c r="AC3610" s="99"/>
      <c r="AD3610" s="99"/>
      <c r="AE3610" s="99"/>
      <c r="AF3610" s="99"/>
      <c r="AG3610" s="99"/>
      <c r="AH3610" s="99"/>
      <c r="AI3610" s="99"/>
      <c r="AJ3610" s="99"/>
      <c r="AK3610" s="99"/>
      <c r="AL3610" s="99"/>
      <c r="AM3610" s="99"/>
      <c r="AN3610" s="99"/>
      <c r="AO3610" s="99"/>
      <c r="AP3610" s="99"/>
      <c r="AQ3610" s="99"/>
      <c r="AR3610" s="99"/>
      <c r="AS3610" s="99"/>
      <c r="AT3610" s="99"/>
      <c r="AU3610" s="99"/>
      <c r="AV3610" s="99"/>
      <c r="AW3610" s="99"/>
      <c r="AX3610" s="99"/>
      <c r="AY3610" s="99"/>
      <c r="AZ3610" s="99"/>
      <c r="BA3610" s="99"/>
      <c r="BB3610" s="99"/>
      <c r="BC3610" s="99"/>
      <c r="BD3610" s="99"/>
      <c r="BE3610" s="99"/>
      <c r="BF3610" s="99"/>
    </row>
    <row r="3611" spans="28:58" x14ac:dyDescent="0.25">
      <c r="AB3611" s="99"/>
      <c r="AC3611" s="99"/>
      <c r="AD3611" s="99"/>
      <c r="AE3611" s="99"/>
      <c r="AF3611" s="99"/>
      <c r="AG3611" s="99"/>
      <c r="AH3611" s="99"/>
      <c r="AI3611" s="99"/>
      <c r="AJ3611" s="99"/>
      <c r="AK3611" s="99"/>
      <c r="AL3611" s="99"/>
      <c r="AM3611" s="99"/>
      <c r="AN3611" s="99"/>
      <c r="AO3611" s="99"/>
      <c r="AP3611" s="99"/>
      <c r="AQ3611" s="99"/>
      <c r="AR3611" s="99"/>
      <c r="AS3611" s="99"/>
      <c r="AT3611" s="99"/>
      <c r="AU3611" s="99"/>
      <c r="AV3611" s="99"/>
      <c r="AW3611" s="99"/>
      <c r="AX3611" s="99"/>
      <c r="AY3611" s="99"/>
      <c r="AZ3611" s="99"/>
      <c r="BA3611" s="99"/>
      <c r="BB3611" s="99"/>
      <c r="BC3611" s="99"/>
      <c r="BD3611" s="99"/>
      <c r="BE3611" s="99"/>
      <c r="BF3611" s="99"/>
    </row>
    <row r="3612" spans="28:58" x14ac:dyDescent="0.25">
      <c r="AB3612" s="99"/>
      <c r="AC3612" s="99"/>
      <c r="AD3612" s="99"/>
      <c r="AE3612" s="99"/>
      <c r="AF3612" s="99"/>
      <c r="AG3612" s="99"/>
      <c r="AH3612" s="99"/>
      <c r="AI3612" s="99"/>
      <c r="AJ3612" s="99"/>
      <c r="AK3612" s="99"/>
      <c r="AL3612" s="99"/>
      <c r="AM3612" s="99"/>
      <c r="AN3612" s="99"/>
      <c r="AO3612" s="99"/>
      <c r="AP3612" s="99"/>
      <c r="AQ3612" s="99"/>
      <c r="AR3612" s="99"/>
      <c r="AS3612" s="99"/>
      <c r="AT3612" s="99"/>
      <c r="AU3612" s="99"/>
      <c r="AV3612" s="99"/>
      <c r="AW3612" s="99"/>
      <c r="AX3612" s="99"/>
      <c r="AY3612" s="99"/>
      <c r="AZ3612" s="99"/>
      <c r="BA3612" s="99"/>
      <c r="BB3612" s="99"/>
      <c r="BC3612" s="99"/>
      <c r="BD3612" s="99"/>
      <c r="BE3612" s="99"/>
      <c r="BF3612" s="99"/>
    </row>
    <row r="3613" spans="28:58" x14ac:dyDescent="0.25">
      <c r="AB3613" s="99"/>
      <c r="AC3613" s="99"/>
      <c r="AD3613" s="99"/>
      <c r="AE3613" s="99"/>
      <c r="AF3613" s="99"/>
      <c r="AG3613" s="99"/>
      <c r="AH3613" s="99"/>
      <c r="AI3613" s="99"/>
      <c r="AJ3613" s="99"/>
      <c r="AK3613" s="99"/>
      <c r="AL3613" s="99"/>
      <c r="AM3613" s="99"/>
      <c r="AN3613" s="99"/>
      <c r="AO3613" s="99"/>
      <c r="AP3613" s="99"/>
      <c r="AQ3613" s="99"/>
      <c r="AR3613" s="99"/>
      <c r="AS3613" s="99"/>
      <c r="AT3613" s="99"/>
      <c r="AU3613" s="99"/>
      <c r="AV3613" s="99"/>
      <c r="AW3613" s="99"/>
      <c r="AX3613" s="99"/>
      <c r="AY3613" s="99"/>
      <c r="AZ3613" s="99"/>
      <c r="BA3613" s="99"/>
      <c r="BB3613" s="99"/>
      <c r="BC3613" s="99"/>
      <c r="BD3613" s="99"/>
      <c r="BE3613" s="99"/>
      <c r="BF3613" s="99"/>
    </row>
    <row r="3614" spans="28:58" x14ac:dyDescent="0.25">
      <c r="AB3614" s="99"/>
      <c r="AC3614" s="99"/>
      <c r="AD3614" s="99"/>
      <c r="AE3614" s="99"/>
      <c r="AF3614" s="99"/>
      <c r="AG3614" s="99"/>
      <c r="AH3614" s="99"/>
      <c r="AI3614" s="99"/>
      <c r="AJ3614" s="99"/>
      <c r="AK3614" s="99"/>
      <c r="AL3614" s="99"/>
      <c r="AM3614" s="99"/>
      <c r="AN3614" s="99"/>
      <c r="AO3614" s="99"/>
      <c r="AP3614" s="99"/>
      <c r="AQ3614" s="99"/>
      <c r="AR3614" s="99"/>
      <c r="AS3614" s="99"/>
      <c r="AT3614" s="99"/>
      <c r="AU3614" s="99"/>
      <c r="AV3614" s="99"/>
      <c r="AW3614" s="99"/>
      <c r="AX3614" s="99"/>
      <c r="AY3614" s="99"/>
      <c r="AZ3614" s="99"/>
      <c r="BA3614" s="99"/>
      <c r="BB3614" s="99"/>
      <c r="BC3614" s="99"/>
      <c r="BD3614" s="99"/>
      <c r="BE3614" s="99"/>
      <c r="BF3614" s="99"/>
    </row>
    <row r="3615" spans="28:58" x14ac:dyDescent="0.25">
      <c r="AB3615" s="99"/>
      <c r="AC3615" s="99"/>
      <c r="AD3615" s="99"/>
      <c r="AE3615" s="99"/>
      <c r="AF3615" s="99"/>
      <c r="AG3615" s="99"/>
      <c r="AH3615" s="99"/>
      <c r="AI3615" s="99"/>
      <c r="AJ3615" s="99"/>
      <c r="AK3615" s="99"/>
      <c r="AL3615" s="99"/>
      <c r="AM3615" s="99"/>
      <c r="AN3615" s="99"/>
      <c r="AO3615" s="99"/>
      <c r="AP3615" s="99"/>
      <c r="AQ3615" s="99"/>
      <c r="AR3615" s="99"/>
      <c r="AS3615" s="99"/>
      <c r="AT3615" s="99"/>
      <c r="AU3615" s="99"/>
      <c r="AV3615" s="99"/>
      <c r="AW3615" s="99"/>
      <c r="AX3615" s="99"/>
      <c r="AY3615" s="99"/>
      <c r="AZ3615" s="99"/>
      <c r="BA3615" s="99"/>
      <c r="BB3615" s="99"/>
      <c r="BC3615" s="99"/>
      <c r="BD3615" s="99"/>
      <c r="BE3615" s="99"/>
      <c r="BF3615" s="99"/>
    </row>
    <row r="3616" spans="28:58" x14ac:dyDescent="0.25">
      <c r="AB3616" s="99"/>
      <c r="AC3616" s="99"/>
      <c r="AD3616" s="99"/>
      <c r="AE3616" s="99"/>
      <c r="AF3616" s="99"/>
      <c r="AG3616" s="99"/>
      <c r="AH3616" s="99"/>
      <c r="AI3616" s="99"/>
      <c r="AJ3616" s="99"/>
      <c r="AK3616" s="99"/>
      <c r="AL3616" s="99"/>
      <c r="AM3616" s="99"/>
      <c r="AN3616" s="99"/>
      <c r="AO3616" s="99"/>
      <c r="AP3616" s="99"/>
      <c r="AQ3616" s="99"/>
      <c r="AR3616" s="99"/>
      <c r="AS3616" s="99"/>
      <c r="AT3616" s="99"/>
      <c r="AU3616" s="99"/>
      <c r="AV3616" s="99"/>
      <c r="AW3616" s="99"/>
      <c r="AX3616" s="99"/>
      <c r="AY3616" s="99"/>
      <c r="AZ3616" s="99"/>
      <c r="BA3616" s="99"/>
      <c r="BB3616" s="99"/>
      <c r="BC3616" s="99"/>
      <c r="BD3616" s="99"/>
      <c r="BE3616" s="99"/>
      <c r="BF3616" s="99"/>
    </row>
    <row r="3617" spans="28:58" x14ac:dyDescent="0.25">
      <c r="AB3617" s="99"/>
      <c r="AC3617" s="99"/>
      <c r="AD3617" s="99"/>
      <c r="AE3617" s="99"/>
      <c r="AF3617" s="99"/>
      <c r="AG3617" s="99"/>
      <c r="AH3617" s="99"/>
      <c r="AI3617" s="99"/>
      <c r="AJ3617" s="99"/>
      <c r="AK3617" s="99"/>
      <c r="AL3617" s="99"/>
      <c r="AM3617" s="99"/>
      <c r="AN3617" s="99"/>
      <c r="AO3617" s="99"/>
      <c r="AP3617" s="99"/>
      <c r="AQ3617" s="99"/>
      <c r="AR3617" s="99"/>
      <c r="AS3617" s="99"/>
      <c r="AT3617" s="99"/>
      <c r="AU3617" s="99"/>
      <c r="AV3617" s="99"/>
      <c r="AW3617" s="99"/>
      <c r="AX3617" s="99"/>
      <c r="AY3617" s="99"/>
      <c r="AZ3617" s="99"/>
      <c r="BA3617" s="99"/>
      <c r="BB3617" s="99"/>
      <c r="BC3617" s="99"/>
      <c r="BD3617" s="99"/>
      <c r="BE3617" s="99"/>
      <c r="BF3617" s="99"/>
    </row>
    <row r="3618" spans="28:58" x14ac:dyDescent="0.25">
      <c r="AB3618" s="99"/>
      <c r="AC3618" s="99"/>
      <c r="AD3618" s="99"/>
      <c r="AE3618" s="99"/>
      <c r="AF3618" s="99"/>
      <c r="AG3618" s="99"/>
      <c r="AH3618" s="99"/>
      <c r="AI3618" s="99"/>
      <c r="AJ3618" s="99"/>
      <c r="AK3618" s="99"/>
      <c r="AL3618" s="99"/>
      <c r="AM3618" s="99"/>
      <c r="AN3618" s="99"/>
      <c r="AO3618" s="99"/>
      <c r="AP3618" s="99"/>
      <c r="AQ3618" s="99"/>
      <c r="AR3618" s="99"/>
      <c r="AS3618" s="99"/>
      <c r="AT3618" s="99"/>
      <c r="AU3618" s="99"/>
      <c r="AV3618" s="99"/>
      <c r="AW3618" s="99"/>
      <c r="AX3618" s="99"/>
      <c r="AY3618" s="99"/>
      <c r="AZ3618" s="99"/>
      <c r="BA3618" s="99"/>
      <c r="BB3618" s="99"/>
      <c r="BC3618" s="99"/>
      <c r="BD3618" s="99"/>
      <c r="BE3618" s="99"/>
      <c r="BF3618" s="99"/>
    </row>
    <row r="3619" spans="28:58" x14ac:dyDescent="0.25">
      <c r="AB3619" s="99"/>
      <c r="AC3619" s="99"/>
      <c r="AD3619" s="99"/>
      <c r="AE3619" s="99"/>
      <c r="AF3619" s="99"/>
      <c r="AG3619" s="99"/>
      <c r="AH3619" s="99"/>
      <c r="AI3619" s="99"/>
      <c r="AJ3619" s="99"/>
      <c r="AK3619" s="99"/>
      <c r="AL3619" s="99"/>
      <c r="AM3619" s="99"/>
      <c r="AN3619" s="99"/>
      <c r="AO3619" s="99"/>
      <c r="AP3619" s="99"/>
      <c r="AQ3619" s="99"/>
      <c r="AR3619" s="99"/>
      <c r="AS3619" s="99"/>
      <c r="AT3619" s="99"/>
      <c r="AU3619" s="99"/>
      <c r="AV3619" s="99"/>
      <c r="AW3619" s="99"/>
      <c r="AX3619" s="99"/>
      <c r="AY3619" s="99"/>
      <c r="AZ3619" s="99"/>
      <c r="BA3619" s="99"/>
      <c r="BB3619" s="99"/>
      <c r="BC3619" s="99"/>
      <c r="BD3619" s="99"/>
      <c r="BE3619" s="99"/>
      <c r="BF3619" s="99"/>
    </row>
    <row r="3620" spans="28:58" x14ac:dyDescent="0.25">
      <c r="AB3620" s="99"/>
      <c r="AC3620" s="99"/>
      <c r="AD3620" s="99"/>
      <c r="AE3620" s="99"/>
      <c r="AF3620" s="99"/>
      <c r="AG3620" s="99"/>
      <c r="AH3620" s="99"/>
      <c r="AI3620" s="99"/>
      <c r="AJ3620" s="99"/>
      <c r="AK3620" s="99"/>
      <c r="AL3620" s="99"/>
      <c r="AM3620" s="99"/>
      <c r="AN3620" s="99"/>
      <c r="AO3620" s="99"/>
      <c r="AP3620" s="99"/>
      <c r="AQ3620" s="99"/>
      <c r="AR3620" s="99"/>
      <c r="AS3620" s="99"/>
      <c r="AT3620" s="99"/>
      <c r="AU3620" s="99"/>
      <c r="AV3620" s="99"/>
      <c r="AW3620" s="99"/>
      <c r="AX3620" s="99"/>
      <c r="AY3620" s="99"/>
      <c r="AZ3620" s="99"/>
      <c r="BA3620" s="99"/>
      <c r="BB3620" s="99"/>
      <c r="BC3620" s="99"/>
      <c r="BD3620" s="99"/>
      <c r="BE3620" s="99"/>
      <c r="BF3620" s="99"/>
    </row>
    <row r="3621" spans="28:58" x14ac:dyDescent="0.25">
      <c r="AB3621" s="99"/>
      <c r="AC3621" s="99"/>
      <c r="AD3621" s="99"/>
      <c r="AE3621" s="99"/>
      <c r="AF3621" s="99"/>
      <c r="AG3621" s="99"/>
      <c r="AH3621" s="99"/>
      <c r="AI3621" s="99"/>
      <c r="AJ3621" s="99"/>
      <c r="AK3621" s="99"/>
      <c r="AL3621" s="99"/>
      <c r="AM3621" s="99"/>
      <c r="AN3621" s="99"/>
      <c r="AO3621" s="99"/>
      <c r="AP3621" s="99"/>
      <c r="AQ3621" s="99"/>
      <c r="AR3621" s="99"/>
      <c r="AS3621" s="99"/>
      <c r="AT3621" s="99"/>
      <c r="AU3621" s="99"/>
      <c r="AV3621" s="99"/>
      <c r="AW3621" s="99"/>
      <c r="AX3621" s="99"/>
      <c r="AY3621" s="99"/>
      <c r="AZ3621" s="99"/>
      <c r="BA3621" s="99"/>
      <c r="BB3621" s="99"/>
      <c r="BC3621" s="99"/>
      <c r="BD3621" s="99"/>
      <c r="BE3621" s="99"/>
      <c r="BF3621" s="99"/>
    </row>
    <row r="3622" spans="28:58" x14ac:dyDescent="0.25">
      <c r="AB3622" s="99"/>
      <c r="AC3622" s="99"/>
      <c r="AD3622" s="99"/>
      <c r="AE3622" s="99"/>
      <c r="AF3622" s="99"/>
      <c r="AG3622" s="99"/>
      <c r="AH3622" s="99"/>
      <c r="AI3622" s="99"/>
      <c r="AJ3622" s="99"/>
      <c r="AK3622" s="99"/>
      <c r="AL3622" s="99"/>
      <c r="AM3622" s="99"/>
      <c r="AN3622" s="99"/>
      <c r="AO3622" s="99"/>
      <c r="AP3622" s="99"/>
      <c r="AQ3622" s="99"/>
      <c r="AR3622" s="99"/>
      <c r="AS3622" s="99"/>
      <c r="AT3622" s="99"/>
      <c r="AU3622" s="99"/>
      <c r="AV3622" s="99"/>
      <c r="AW3622" s="99"/>
      <c r="AX3622" s="99"/>
      <c r="AY3622" s="99"/>
      <c r="AZ3622" s="99"/>
      <c r="BA3622" s="99"/>
      <c r="BB3622" s="99"/>
      <c r="BC3622" s="99"/>
      <c r="BD3622" s="99"/>
      <c r="BE3622" s="99"/>
      <c r="BF3622" s="99"/>
    </row>
    <row r="3623" spans="28:58" x14ac:dyDescent="0.25">
      <c r="AB3623" s="99"/>
      <c r="AC3623" s="99"/>
      <c r="AD3623" s="99"/>
      <c r="AE3623" s="99"/>
      <c r="AF3623" s="99"/>
      <c r="AG3623" s="99"/>
      <c r="AH3623" s="99"/>
      <c r="AI3623" s="99"/>
      <c r="AJ3623" s="99"/>
      <c r="AK3623" s="99"/>
      <c r="AL3623" s="99"/>
      <c r="AM3623" s="99"/>
      <c r="AN3623" s="99"/>
      <c r="AO3623" s="99"/>
      <c r="AP3623" s="99"/>
      <c r="AQ3623" s="99"/>
      <c r="AR3623" s="99"/>
      <c r="AS3623" s="99"/>
      <c r="AT3623" s="99"/>
      <c r="AU3623" s="99"/>
      <c r="AV3623" s="99"/>
      <c r="AW3623" s="99"/>
      <c r="AX3623" s="99"/>
      <c r="AY3623" s="99"/>
      <c r="AZ3623" s="99"/>
      <c r="BA3623" s="99"/>
      <c r="BB3623" s="99"/>
      <c r="BC3623" s="99"/>
      <c r="BD3623" s="99"/>
      <c r="BE3623" s="99"/>
      <c r="BF3623" s="99"/>
    </row>
    <row r="3624" spans="28:58" x14ac:dyDescent="0.25">
      <c r="AB3624" s="99"/>
      <c r="AC3624" s="99"/>
      <c r="AD3624" s="99"/>
      <c r="AE3624" s="99"/>
      <c r="AF3624" s="99"/>
      <c r="AG3624" s="99"/>
      <c r="AH3624" s="99"/>
      <c r="AI3624" s="99"/>
      <c r="AJ3624" s="99"/>
      <c r="AK3624" s="99"/>
      <c r="AL3624" s="99"/>
      <c r="AM3624" s="99"/>
      <c r="AN3624" s="99"/>
      <c r="AO3624" s="99"/>
      <c r="AP3624" s="99"/>
      <c r="AQ3624" s="99"/>
      <c r="AR3624" s="99"/>
      <c r="AS3624" s="99"/>
      <c r="AT3624" s="99"/>
      <c r="AU3624" s="99"/>
      <c r="AV3624" s="99"/>
      <c r="AW3624" s="99"/>
      <c r="AX3624" s="99"/>
      <c r="AY3624" s="99"/>
      <c r="AZ3624" s="99"/>
      <c r="BA3624" s="99"/>
      <c r="BB3624" s="99"/>
      <c r="BC3624" s="99"/>
      <c r="BD3624" s="99"/>
      <c r="BE3624" s="99"/>
      <c r="BF3624" s="99"/>
    </row>
    <row r="3625" spans="28:58" x14ac:dyDescent="0.25">
      <c r="AB3625" s="99"/>
      <c r="AC3625" s="99"/>
      <c r="AD3625" s="99"/>
      <c r="AE3625" s="99"/>
      <c r="AF3625" s="99"/>
      <c r="AG3625" s="99"/>
      <c r="AH3625" s="99"/>
      <c r="AI3625" s="99"/>
      <c r="AJ3625" s="99"/>
      <c r="AK3625" s="99"/>
      <c r="AL3625" s="99"/>
      <c r="AM3625" s="99"/>
      <c r="AN3625" s="99"/>
      <c r="AO3625" s="99"/>
      <c r="AP3625" s="99"/>
      <c r="AQ3625" s="99"/>
      <c r="AR3625" s="99"/>
      <c r="AS3625" s="99"/>
      <c r="AT3625" s="99"/>
      <c r="AU3625" s="99"/>
      <c r="AV3625" s="99"/>
      <c r="AW3625" s="99"/>
      <c r="AX3625" s="99"/>
      <c r="AY3625" s="99"/>
      <c r="AZ3625" s="99"/>
      <c r="BA3625" s="99"/>
      <c r="BB3625" s="99"/>
      <c r="BC3625" s="99"/>
      <c r="BD3625" s="99"/>
      <c r="BE3625" s="99"/>
      <c r="BF3625" s="99"/>
    </row>
    <row r="3626" spans="28:58" x14ac:dyDescent="0.25">
      <c r="AB3626" s="99"/>
      <c r="AC3626" s="99"/>
      <c r="AD3626" s="99"/>
      <c r="AE3626" s="99"/>
      <c r="AF3626" s="99"/>
      <c r="AG3626" s="99"/>
      <c r="AH3626" s="99"/>
      <c r="AI3626" s="99"/>
      <c r="AJ3626" s="99"/>
      <c r="AK3626" s="99"/>
      <c r="AL3626" s="99"/>
      <c r="AM3626" s="99"/>
      <c r="AN3626" s="99"/>
      <c r="AO3626" s="99"/>
      <c r="AP3626" s="99"/>
      <c r="AQ3626" s="99"/>
      <c r="AR3626" s="99"/>
      <c r="AS3626" s="99"/>
      <c r="AT3626" s="99"/>
      <c r="AU3626" s="99"/>
      <c r="AV3626" s="99"/>
      <c r="AW3626" s="99"/>
      <c r="AX3626" s="99"/>
      <c r="AY3626" s="99"/>
      <c r="AZ3626" s="99"/>
      <c r="BA3626" s="99"/>
      <c r="BB3626" s="99"/>
      <c r="BC3626" s="99"/>
      <c r="BD3626" s="99"/>
      <c r="BE3626" s="99"/>
      <c r="BF3626" s="99"/>
    </row>
    <row r="3627" spans="28:58" x14ac:dyDescent="0.25">
      <c r="AB3627" s="99"/>
      <c r="AC3627" s="99"/>
      <c r="AD3627" s="99"/>
      <c r="AE3627" s="99"/>
      <c r="AF3627" s="99"/>
      <c r="AG3627" s="99"/>
      <c r="AH3627" s="99"/>
      <c r="AI3627" s="99"/>
      <c r="AJ3627" s="99"/>
      <c r="AK3627" s="99"/>
      <c r="AL3627" s="99"/>
      <c r="AM3627" s="99"/>
      <c r="AN3627" s="99"/>
      <c r="AO3627" s="99"/>
      <c r="AP3627" s="99"/>
      <c r="AQ3627" s="99"/>
      <c r="AR3627" s="99"/>
      <c r="AS3627" s="99"/>
      <c r="AT3627" s="99"/>
      <c r="AU3627" s="99"/>
      <c r="AV3627" s="99"/>
      <c r="AW3627" s="99"/>
      <c r="AX3627" s="99"/>
      <c r="AY3627" s="99"/>
      <c r="AZ3627" s="99"/>
      <c r="BA3627" s="99"/>
      <c r="BB3627" s="99"/>
      <c r="BC3627" s="99"/>
      <c r="BD3627" s="99"/>
      <c r="BE3627" s="99"/>
      <c r="BF3627" s="99"/>
    </row>
    <row r="3628" spans="28:58" x14ac:dyDescent="0.25">
      <c r="AB3628" s="99"/>
      <c r="AC3628" s="99"/>
      <c r="AD3628" s="99"/>
      <c r="AE3628" s="99"/>
      <c r="AF3628" s="99"/>
      <c r="AG3628" s="99"/>
      <c r="AH3628" s="99"/>
      <c r="AI3628" s="99"/>
      <c r="AJ3628" s="99"/>
      <c r="AK3628" s="99"/>
      <c r="AL3628" s="99"/>
      <c r="AM3628" s="99"/>
      <c r="AN3628" s="99"/>
      <c r="AO3628" s="99"/>
      <c r="AP3628" s="99"/>
      <c r="AQ3628" s="99"/>
      <c r="AR3628" s="99"/>
      <c r="AS3628" s="99"/>
      <c r="AT3628" s="99"/>
      <c r="AU3628" s="99"/>
      <c r="AV3628" s="99"/>
      <c r="AW3628" s="99"/>
      <c r="AX3628" s="99"/>
      <c r="AY3628" s="99"/>
      <c r="AZ3628" s="99"/>
      <c r="BA3628" s="99"/>
      <c r="BB3628" s="99"/>
      <c r="BC3628" s="99"/>
      <c r="BD3628" s="99"/>
      <c r="BE3628" s="99"/>
      <c r="BF3628" s="99"/>
    </row>
    <row r="3629" spans="28:58" x14ac:dyDescent="0.25">
      <c r="AB3629" s="99"/>
      <c r="AC3629" s="99"/>
      <c r="AD3629" s="99"/>
      <c r="AE3629" s="99"/>
      <c r="AF3629" s="99"/>
      <c r="AG3629" s="99"/>
      <c r="AH3629" s="99"/>
      <c r="AI3629" s="99"/>
      <c r="AJ3629" s="99"/>
      <c r="AK3629" s="99"/>
      <c r="AL3629" s="99"/>
      <c r="AM3629" s="99"/>
      <c r="AN3629" s="99"/>
      <c r="AO3629" s="99"/>
      <c r="AP3629" s="99"/>
      <c r="AQ3629" s="99"/>
      <c r="AR3629" s="99"/>
      <c r="AS3629" s="99"/>
      <c r="AT3629" s="99"/>
      <c r="AU3629" s="99"/>
      <c r="AV3629" s="99"/>
      <c r="AW3629" s="99"/>
      <c r="AX3629" s="99"/>
      <c r="AY3629" s="99"/>
      <c r="AZ3629" s="99"/>
      <c r="BA3629" s="99"/>
      <c r="BB3629" s="99"/>
      <c r="BC3629" s="99"/>
      <c r="BD3629" s="99"/>
      <c r="BE3629" s="99"/>
      <c r="BF3629" s="99"/>
    </row>
    <row r="3630" spans="28:58" x14ac:dyDescent="0.25">
      <c r="AB3630" s="99"/>
      <c r="AC3630" s="99"/>
      <c r="AD3630" s="99"/>
      <c r="AE3630" s="99"/>
      <c r="AF3630" s="99"/>
      <c r="AG3630" s="99"/>
      <c r="AH3630" s="99"/>
      <c r="AI3630" s="99"/>
      <c r="AJ3630" s="99"/>
      <c r="AK3630" s="99"/>
      <c r="AL3630" s="99"/>
      <c r="AM3630" s="99"/>
      <c r="AN3630" s="99"/>
      <c r="AO3630" s="99"/>
      <c r="AP3630" s="99"/>
      <c r="AQ3630" s="99"/>
      <c r="AR3630" s="99"/>
      <c r="AS3630" s="99"/>
      <c r="AT3630" s="99"/>
      <c r="AU3630" s="99"/>
      <c r="AV3630" s="99"/>
      <c r="AW3630" s="99"/>
      <c r="AX3630" s="99"/>
      <c r="AY3630" s="99"/>
      <c r="AZ3630" s="99"/>
      <c r="BA3630" s="99"/>
      <c r="BB3630" s="99"/>
      <c r="BC3630" s="99"/>
      <c r="BD3630" s="99"/>
      <c r="BE3630" s="99"/>
      <c r="BF3630" s="99"/>
    </row>
    <row r="3631" spans="28:58" x14ac:dyDescent="0.25">
      <c r="AB3631" s="99"/>
      <c r="AC3631" s="99"/>
      <c r="AD3631" s="99"/>
      <c r="AE3631" s="99"/>
      <c r="AF3631" s="99"/>
      <c r="AG3631" s="99"/>
      <c r="AH3631" s="99"/>
      <c r="AI3631" s="99"/>
      <c r="AJ3631" s="99"/>
      <c r="AK3631" s="99"/>
      <c r="AL3631" s="99"/>
      <c r="AM3631" s="99"/>
      <c r="AN3631" s="99"/>
      <c r="AO3631" s="99"/>
      <c r="AP3631" s="99"/>
      <c r="AQ3631" s="99"/>
      <c r="AR3631" s="99"/>
      <c r="AS3631" s="99"/>
      <c r="AT3631" s="99"/>
      <c r="AU3631" s="99"/>
      <c r="AV3631" s="99"/>
      <c r="AW3631" s="99"/>
      <c r="AX3631" s="99"/>
      <c r="AY3631" s="99"/>
      <c r="AZ3631" s="99"/>
      <c r="BA3631" s="99"/>
      <c r="BB3631" s="99"/>
      <c r="BC3631" s="99"/>
      <c r="BD3631" s="99"/>
      <c r="BE3631" s="99"/>
      <c r="BF3631" s="99"/>
    </row>
    <row r="3632" spans="28:58" x14ac:dyDescent="0.25">
      <c r="AB3632" s="99"/>
      <c r="AC3632" s="99"/>
      <c r="AD3632" s="99"/>
      <c r="AE3632" s="99"/>
      <c r="AF3632" s="99"/>
      <c r="AG3632" s="99"/>
      <c r="AH3632" s="99"/>
      <c r="AI3632" s="99"/>
      <c r="AJ3632" s="99"/>
      <c r="AK3632" s="99"/>
      <c r="AL3632" s="99"/>
      <c r="AM3632" s="99"/>
      <c r="AN3632" s="99"/>
      <c r="AO3632" s="99"/>
      <c r="AP3632" s="99"/>
      <c r="AQ3632" s="99"/>
      <c r="AR3632" s="99"/>
      <c r="AS3632" s="99"/>
      <c r="AT3632" s="99"/>
      <c r="AU3632" s="99"/>
      <c r="AV3632" s="99"/>
      <c r="AW3632" s="99"/>
      <c r="AX3632" s="99"/>
      <c r="AY3632" s="99"/>
      <c r="AZ3632" s="99"/>
      <c r="BA3632" s="99"/>
      <c r="BB3632" s="99"/>
      <c r="BC3632" s="99"/>
      <c r="BD3632" s="99"/>
      <c r="BE3632" s="99"/>
      <c r="BF3632" s="99"/>
    </row>
    <row r="3633" spans="28:58" x14ac:dyDescent="0.25">
      <c r="AB3633" s="99"/>
      <c r="AC3633" s="99"/>
      <c r="AD3633" s="99"/>
      <c r="AE3633" s="99"/>
      <c r="AF3633" s="99"/>
      <c r="AG3633" s="99"/>
      <c r="AH3633" s="99"/>
      <c r="AI3633" s="99"/>
      <c r="AJ3633" s="99"/>
      <c r="AK3633" s="99"/>
      <c r="AL3633" s="99"/>
      <c r="AM3633" s="99"/>
      <c r="AN3633" s="99"/>
      <c r="AO3633" s="99"/>
      <c r="AP3633" s="99"/>
      <c r="AQ3633" s="99"/>
      <c r="AR3633" s="99"/>
      <c r="AS3633" s="99"/>
      <c r="AT3633" s="99"/>
      <c r="AU3633" s="99"/>
      <c r="AV3633" s="99"/>
      <c r="AW3633" s="99"/>
      <c r="AX3633" s="99"/>
      <c r="AY3633" s="99"/>
      <c r="AZ3633" s="99"/>
      <c r="BA3633" s="99"/>
      <c r="BB3633" s="99"/>
      <c r="BC3633" s="99"/>
      <c r="BD3633" s="99"/>
      <c r="BE3633" s="99"/>
      <c r="BF3633" s="99"/>
    </row>
    <row r="3634" spans="28:58" x14ac:dyDescent="0.25">
      <c r="AB3634" s="99"/>
      <c r="AC3634" s="99"/>
      <c r="AD3634" s="99"/>
      <c r="AE3634" s="99"/>
      <c r="AF3634" s="99"/>
      <c r="AG3634" s="99"/>
      <c r="AH3634" s="99"/>
      <c r="AI3634" s="99"/>
      <c r="AJ3634" s="99"/>
      <c r="AK3634" s="99"/>
      <c r="AL3634" s="99"/>
      <c r="AM3634" s="99"/>
      <c r="AN3634" s="99"/>
      <c r="AO3634" s="99"/>
      <c r="AP3634" s="99"/>
      <c r="AQ3634" s="99"/>
      <c r="AR3634" s="99"/>
      <c r="AS3634" s="99"/>
      <c r="AT3634" s="99"/>
      <c r="AU3634" s="99"/>
      <c r="AV3634" s="99"/>
      <c r="AW3634" s="99"/>
      <c r="AX3634" s="99"/>
      <c r="AY3634" s="99"/>
      <c r="AZ3634" s="99"/>
      <c r="BA3634" s="99"/>
      <c r="BB3634" s="99"/>
      <c r="BC3634" s="99"/>
      <c r="BD3634" s="99"/>
      <c r="BE3634" s="99"/>
      <c r="BF3634" s="99"/>
    </row>
    <row r="3635" spans="28:58" x14ac:dyDescent="0.25">
      <c r="AB3635" s="99"/>
      <c r="AC3635" s="99"/>
      <c r="AD3635" s="99"/>
      <c r="AE3635" s="99"/>
      <c r="AF3635" s="99"/>
      <c r="AG3635" s="99"/>
      <c r="AH3635" s="99"/>
      <c r="AI3635" s="99"/>
      <c r="AJ3635" s="99"/>
      <c r="AK3635" s="99"/>
      <c r="AL3635" s="99"/>
      <c r="AM3635" s="99"/>
      <c r="AN3635" s="99"/>
      <c r="AO3635" s="99"/>
      <c r="AP3635" s="99"/>
      <c r="AQ3635" s="99"/>
      <c r="AR3635" s="99"/>
      <c r="AS3635" s="99"/>
      <c r="AT3635" s="99"/>
      <c r="AU3635" s="99"/>
      <c r="AV3635" s="99"/>
      <c r="AW3635" s="99"/>
      <c r="AX3635" s="99"/>
      <c r="AY3635" s="99"/>
      <c r="AZ3635" s="99"/>
      <c r="BA3635" s="99"/>
      <c r="BB3635" s="99"/>
      <c r="BC3635" s="99"/>
      <c r="BD3635" s="99"/>
      <c r="BE3635" s="99"/>
      <c r="BF3635" s="99"/>
    </row>
    <row r="3636" spans="28:58" x14ac:dyDescent="0.25">
      <c r="AB3636" s="99"/>
      <c r="AC3636" s="99"/>
      <c r="AD3636" s="99"/>
      <c r="AE3636" s="99"/>
      <c r="AF3636" s="99"/>
      <c r="AG3636" s="99"/>
      <c r="AH3636" s="99"/>
      <c r="AI3636" s="99"/>
      <c r="AJ3636" s="99"/>
      <c r="AK3636" s="99"/>
      <c r="AL3636" s="99"/>
      <c r="AM3636" s="99"/>
      <c r="AN3636" s="99"/>
      <c r="AO3636" s="99"/>
      <c r="AP3636" s="99"/>
      <c r="AQ3636" s="99"/>
      <c r="AR3636" s="99"/>
      <c r="AS3636" s="99"/>
      <c r="AT3636" s="99"/>
      <c r="AU3636" s="99"/>
      <c r="AV3636" s="99"/>
      <c r="AW3636" s="99"/>
      <c r="AX3636" s="99"/>
      <c r="AY3636" s="99"/>
      <c r="AZ3636" s="99"/>
      <c r="BA3636" s="99"/>
      <c r="BB3636" s="99"/>
      <c r="BC3636" s="99"/>
      <c r="BD3636" s="99"/>
      <c r="BE3636" s="99"/>
      <c r="BF3636" s="99"/>
    </row>
    <row r="3637" spans="28:58" x14ac:dyDescent="0.25">
      <c r="AB3637" s="99"/>
      <c r="AC3637" s="99"/>
      <c r="AD3637" s="99"/>
      <c r="AE3637" s="99"/>
      <c r="AF3637" s="99"/>
      <c r="AG3637" s="99"/>
      <c r="AH3637" s="99"/>
      <c r="AI3637" s="99"/>
      <c r="AJ3637" s="99"/>
      <c r="AK3637" s="99"/>
      <c r="AL3637" s="99"/>
      <c r="AM3637" s="99"/>
      <c r="AN3637" s="99"/>
      <c r="AO3637" s="99"/>
      <c r="AP3637" s="99"/>
      <c r="AQ3637" s="99"/>
      <c r="AR3637" s="99"/>
      <c r="AS3637" s="99"/>
      <c r="AT3637" s="99"/>
      <c r="AU3637" s="99"/>
      <c r="AV3637" s="99"/>
      <c r="AW3637" s="99"/>
      <c r="AX3637" s="99"/>
      <c r="AY3637" s="99"/>
      <c r="AZ3637" s="99"/>
      <c r="BA3637" s="99"/>
      <c r="BB3637" s="99"/>
      <c r="BC3637" s="99"/>
      <c r="BD3637" s="99"/>
      <c r="BE3637" s="99"/>
      <c r="BF3637" s="99"/>
    </row>
    <row r="3638" spans="28:58" x14ac:dyDescent="0.25">
      <c r="AB3638" s="99"/>
      <c r="AC3638" s="99"/>
      <c r="AD3638" s="99"/>
      <c r="AE3638" s="99"/>
      <c r="AF3638" s="99"/>
      <c r="AG3638" s="99"/>
      <c r="AH3638" s="99"/>
      <c r="AI3638" s="99"/>
      <c r="AJ3638" s="99"/>
      <c r="AK3638" s="99"/>
      <c r="AL3638" s="99"/>
      <c r="AM3638" s="99"/>
      <c r="AN3638" s="99"/>
      <c r="AO3638" s="99"/>
      <c r="AP3638" s="99"/>
      <c r="AQ3638" s="99"/>
      <c r="AR3638" s="99"/>
      <c r="AS3638" s="99"/>
      <c r="AT3638" s="99"/>
      <c r="AU3638" s="99"/>
      <c r="AV3638" s="99"/>
      <c r="AW3638" s="99"/>
      <c r="AX3638" s="99"/>
      <c r="AY3638" s="99"/>
      <c r="AZ3638" s="99"/>
      <c r="BA3638" s="99"/>
      <c r="BB3638" s="99"/>
      <c r="BC3638" s="99"/>
      <c r="BD3638" s="99"/>
      <c r="BE3638" s="99"/>
      <c r="BF3638" s="99"/>
    </row>
    <row r="3639" spans="28:58" x14ac:dyDescent="0.25">
      <c r="AB3639" s="99"/>
      <c r="AC3639" s="99"/>
      <c r="AD3639" s="99"/>
      <c r="AE3639" s="99"/>
      <c r="AF3639" s="99"/>
      <c r="AG3639" s="99"/>
      <c r="AH3639" s="99"/>
      <c r="AI3639" s="99"/>
      <c r="AJ3639" s="99"/>
      <c r="AK3639" s="99"/>
      <c r="AL3639" s="99"/>
      <c r="AM3639" s="99"/>
      <c r="AN3639" s="99"/>
      <c r="AO3639" s="99"/>
      <c r="AP3639" s="99"/>
      <c r="AQ3639" s="99"/>
      <c r="AR3639" s="99"/>
      <c r="AS3639" s="99"/>
      <c r="AT3639" s="99"/>
      <c r="AU3639" s="99"/>
      <c r="AV3639" s="99"/>
      <c r="AW3639" s="99"/>
      <c r="AX3639" s="99"/>
      <c r="AY3639" s="99"/>
      <c r="AZ3639" s="99"/>
      <c r="BA3639" s="99"/>
      <c r="BB3639" s="99"/>
      <c r="BC3639" s="99"/>
      <c r="BD3639" s="99"/>
      <c r="BE3639" s="99"/>
      <c r="BF3639" s="99"/>
    </row>
    <row r="3640" spans="28:58" x14ac:dyDescent="0.25">
      <c r="AB3640" s="99"/>
      <c r="AC3640" s="99"/>
      <c r="AD3640" s="99"/>
      <c r="AE3640" s="99"/>
      <c r="AF3640" s="99"/>
      <c r="AG3640" s="99"/>
      <c r="AH3640" s="99"/>
      <c r="AI3640" s="99"/>
      <c r="AJ3640" s="99"/>
      <c r="AK3640" s="99"/>
      <c r="AL3640" s="99"/>
      <c r="AM3640" s="99"/>
      <c r="AN3640" s="99"/>
      <c r="AO3640" s="99"/>
      <c r="AP3640" s="99"/>
      <c r="AQ3640" s="99"/>
      <c r="AR3640" s="99"/>
      <c r="AS3640" s="99"/>
      <c r="AT3640" s="99"/>
      <c r="AU3640" s="99"/>
      <c r="AV3640" s="99"/>
      <c r="AW3640" s="99"/>
      <c r="AX3640" s="99"/>
      <c r="AY3640" s="99"/>
      <c r="AZ3640" s="99"/>
      <c r="BA3640" s="99"/>
      <c r="BB3640" s="99"/>
      <c r="BC3640" s="99"/>
      <c r="BD3640" s="99"/>
      <c r="BE3640" s="99"/>
      <c r="BF3640" s="99"/>
    </row>
    <row r="3641" spans="28:58" x14ac:dyDescent="0.25">
      <c r="AB3641" s="99"/>
      <c r="AC3641" s="99"/>
      <c r="AD3641" s="99"/>
      <c r="AE3641" s="99"/>
      <c r="AF3641" s="99"/>
      <c r="AG3641" s="99"/>
      <c r="AH3641" s="99"/>
      <c r="AI3641" s="99"/>
      <c r="AJ3641" s="99"/>
      <c r="AK3641" s="99"/>
      <c r="AL3641" s="99"/>
      <c r="AM3641" s="99"/>
      <c r="AN3641" s="99"/>
      <c r="AO3641" s="99"/>
      <c r="AP3641" s="99"/>
      <c r="AQ3641" s="99"/>
      <c r="AR3641" s="99"/>
      <c r="AS3641" s="99"/>
      <c r="AT3641" s="99"/>
      <c r="AU3641" s="99"/>
      <c r="AV3641" s="99"/>
      <c r="AW3641" s="99"/>
      <c r="AX3641" s="99"/>
      <c r="AY3641" s="99"/>
      <c r="AZ3641" s="99"/>
      <c r="BA3641" s="99"/>
      <c r="BB3641" s="99"/>
      <c r="BC3641" s="99"/>
      <c r="BD3641" s="99"/>
      <c r="BE3641" s="99"/>
      <c r="BF3641" s="99"/>
    </row>
    <row r="3642" spans="28:58" x14ac:dyDescent="0.25">
      <c r="AB3642" s="99"/>
      <c r="AC3642" s="99"/>
      <c r="AD3642" s="99"/>
      <c r="AE3642" s="99"/>
      <c r="AF3642" s="99"/>
      <c r="AG3642" s="99"/>
      <c r="AH3642" s="99"/>
      <c r="AI3642" s="99"/>
      <c r="AJ3642" s="99"/>
      <c r="AK3642" s="99"/>
      <c r="AL3642" s="99"/>
      <c r="AM3642" s="99"/>
      <c r="AN3642" s="99"/>
      <c r="AO3642" s="99"/>
      <c r="AP3642" s="99"/>
      <c r="AQ3642" s="99"/>
      <c r="AR3642" s="99"/>
      <c r="AS3642" s="99"/>
      <c r="AT3642" s="99"/>
      <c r="AU3642" s="99"/>
      <c r="AV3642" s="99"/>
      <c r="AW3642" s="99"/>
      <c r="AX3642" s="99"/>
      <c r="AY3642" s="99"/>
      <c r="AZ3642" s="99"/>
      <c r="BA3642" s="99"/>
      <c r="BB3642" s="99"/>
      <c r="BC3642" s="99"/>
      <c r="BD3642" s="99"/>
      <c r="BE3642" s="99"/>
      <c r="BF3642" s="99"/>
    </row>
    <row r="3643" spans="28:58" x14ac:dyDescent="0.25">
      <c r="AB3643" s="99"/>
      <c r="AC3643" s="99"/>
      <c r="AD3643" s="99"/>
      <c r="AE3643" s="99"/>
      <c r="AF3643" s="99"/>
      <c r="AG3643" s="99"/>
      <c r="AH3643" s="99"/>
      <c r="AI3643" s="99"/>
      <c r="AJ3643" s="99"/>
      <c r="AK3643" s="99"/>
      <c r="AL3643" s="99"/>
      <c r="AM3643" s="99"/>
      <c r="AN3643" s="99"/>
      <c r="AO3643" s="99"/>
      <c r="AP3643" s="99"/>
      <c r="AQ3643" s="99"/>
      <c r="AR3643" s="99"/>
      <c r="AS3643" s="99"/>
      <c r="AT3643" s="99"/>
      <c r="AU3643" s="99"/>
      <c r="AV3643" s="99"/>
      <c r="AW3643" s="99"/>
      <c r="AX3643" s="99"/>
      <c r="AY3643" s="99"/>
      <c r="AZ3643" s="99"/>
      <c r="BA3643" s="99"/>
      <c r="BB3643" s="99"/>
      <c r="BC3643" s="99"/>
      <c r="BD3643" s="99"/>
      <c r="BE3643" s="99"/>
      <c r="BF3643" s="99"/>
    </row>
    <row r="3644" spans="28:58" x14ac:dyDescent="0.25">
      <c r="AB3644" s="99"/>
      <c r="AC3644" s="99"/>
      <c r="AD3644" s="99"/>
      <c r="AE3644" s="99"/>
      <c r="AF3644" s="99"/>
      <c r="AG3644" s="99"/>
      <c r="AH3644" s="99"/>
      <c r="AI3644" s="99"/>
      <c r="AJ3644" s="99"/>
      <c r="AK3644" s="99"/>
      <c r="AL3644" s="99"/>
      <c r="AM3644" s="99"/>
      <c r="AN3644" s="99"/>
      <c r="AO3644" s="99"/>
      <c r="AP3644" s="99"/>
      <c r="AQ3644" s="99"/>
      <c r="AR3644" s="99"/>
      <c r="AS3644" s="99"/>
      <c r="AT3644" s="99"/>
      <c r="AU3644" s="99"/>
      <c r="AV3644" s="99"/>
      <c r="AW3644" s="99"/>
      <c r="AX3644" s="99"/>
      <c r="AY3644" s="99"/>
      <c r="AZ3644" s="99"/>
      <c r="BA3644" s="99"/>
      <c r="BB3644" s="99"/>
      <c r="BC3644" s="99"/>
      <c r="BD3644" s="99"/>
      <c r="BE3644" s="99"/>
      <c r="BF3644" s="99"/>
    </row>
    <row r="3645" spans="28:58" x14ac:dyDescent="0.25">
      <c r="AB3645" s="99"/>
      <c r="AC3645" s="99"/>
      <c r="AD3645" s="99"/>
      <c r="AE3645" s="99"/>
      <c r="AF3645" s="99"/>
      <c r="AG3645" s="99"/>
      <c r="AH3645" s="99"/>
      <c r="AI3645" s="99"/>
      <c r="AJ3645" s="99"/>
      <c r="AK3645" s="99"/>
      <c r="AL3645" s="99"/>
      <c r="AM3645" s="99"/>
      <c r="AN3645" s="99"/>
      <c r="AO3645" s="99"/>
      <c r="AP3645" s="99"/>
      <c r="AQ3645" s="99"/>
      <c r="AR3645" s="99"/>
      <c r="AS3645" s="99"/>
      <c r="AT3645" s="99"/>
      <c r="AU3645" s="99"/>
      <c r="AV3645" s="99"/>
      <c r="AW3645" s="99"/>
      <c r="AX3645" s="99"/>
      <c r="AY3645" s="99"/>
      <c r="AZ3645" s="99"/>
      <c r="BA3645" s="99"/>
      <c r="BB3645" s="99"/>
      <c r="BC3645" s="99"/>
      <c r="BD3645" s="99"/>
      <c r="BE3645" s="99"/>
      <c r="BF3645" s="99"/>
    </row>
    <row r="3646" spans="28:58" x14ac:dyDescent="0.25">
      <c r="AB3646" s="99"/>
      <c r="AC3646" s="99"/>
      <c r="AD3646" s="99"/>
      <c r="AE3646" s="99"/>
      <c r="AF3646" s="99"/>
      <c r="AG3646" s="99"/>
      <c r="AH3646" s="99"/>
      <c r="AI3646" s="99"/>
      <c r="AJ3646" s="99"/>
      <c r="AK3646" s="99"/>
      <c r="AL3646" s="99"/>
      <c r="AM3646" s="99"/>
      <c r="AN3646" s="99"/>
      <c r="AO3646" s="99"/>
      <c r="AP3646" s="99"/>
      <c r="AQ3646" s="99"/>
      <c r="AR3646" s="99"/>
      <c r="AS3646" s="99"/>
      <c r="AT3646" s="99"/>
      <c r="AU3646" s="99"/>
      <c r="AV3646" s="99"/>
      <c r="AW3646" s="99"/>
      <c r="AX3646" s="99"/>
      <c r="AY3646" s="99"/>
      <c r="AZ3646" s="99"/>
      <c r="BA3646" s="99"/>
      <c r="BB3646" s="99"/>
      <c r="BC3646" s="99"/>
      <c r="BD3646" s="99"/>
      <c r="BE3646" s="99"/>
      <c r="BF3646" s="99"/>
    </row>
    <row r="3647" spans="28:58" x14ac:dyDescent="0.25">
      <c r="AB3647" s="99"/>
      <c r="AC3647" s="99"/>
      <c r="AD3647" s="99"/>
      <c r="AE3647" s="99"/>
      <c r="AF3647" s="99"/>
      <c r="AG3647" s="99"/>
      <c r="AH3647" s="99"/>
      <c r="AI3647" s="99"/>
      <c r="AJ3647" s="99"/>
      <c r="AK3647" s="99"/>
      <c r="AL3647" s="99"/>
      <c r="AM3647" s="99"/>
      <c r="AN3647" s="99"/>
      <c r="AO3647" s="99"/>
      <c r="AP3647" s="99"/>
      <c r="AQ3647" s="99"/>
      <c r="AR3647" s="99"/>
      <c r="AS3647" s="99"/>
      <c r="AT3647" s="99"/>
      <c r="AU3647" s="99"/>
      <c r="AV3647" s="99"/>
      <c r="AW3647" s="99"/>
      <c r="AX3647" s="99"/>
      <c r="AY3647" s="99"/>
      <c r="AZ3647" s="99"/>
      <c r="BA3647" s="99"/>
      <c r="BB3647" s="99"/>
      <c r="BC3647" s="99"/>
      <c r="BD3647" s="99"/>
      <c r="BE3647" s="99"/>
      <c r="BF3647" s="99"/>
    </row>
    <row r="3648" spans="28:58" x14ac:dyDescent="0.25">
      <c r="AB3648" s="99"/>
      <c r="AC3648" s="99"/>
      <c r="AD3648" s="99"/>
      <c r="AE3648" s="99"/>
      <c r="AF3648" s="99"/>
      <c r="AG3648" s="99"/>
      <c r="AH3648" s="99"/>
      <c r="AI3648" s="99"/>
      <c r="AJ3648" s="99"/>
      <c r="AK3648" s="99"/>
      <c r="AL3648" s="99"/>
      <c r="AM3648" s="99"/>
      <c r="AN3648" s="99"/>
      <c r="AO3648" s="99"/>
      <c r="AP3648" s="99"/>
      <c r="AQ3648" s="99"/>
      <c r="AR3648" s="99"/>
      <c r="AS3648" s="99"/>
      <c r="AT3648" s="99"/>
      <c r="AU3648" s="99"/>
      <c r="AV3648" s="99"/>
      <c r="AW3648" s="99"/>
      <c r="AX3648" s="99"/>
      <c r="AY3648" s="99"/>
      <c r="AZ3648" s="99"/>
      <c r="BA3648" s="99"/>
      <c r="BB3648" s="99"/>
      <c r="BC3648" s="99"/>
      <c r="BD3648" s="99"/>
      <c r="BE3648" s="99"/>
      <c r="BF3648" s="99"/>
    </row>
    <row r="3649" spans="28:58" x14ac:dyDescent="0.25">
      <c r="AB3649" s="99"/>
      <c r="AC3649" s="99"/>
      <c r="AD3649" s="99"/>
      <c r="AE3649" s="99"/>
      <c r="AF3649" s="99"/>
      <c r="AG3649" s="99"/>
      <c r="AH3649" s="99"/>
      <c r="AI3649" s="99"/>
      <c r="AJ3649" s="99"/>
      <c r="AK3649" s="99"/>
      <c r="AL3649" s="99"/>
      <c r="AM3649" s="99"/>
      <c r="AN3649" s="99"/>
      <c r="AO3649" s="99"/>
      <c r="AP3649" s="99"/>
      <c r="AQ3649" s="99"/>
      <c r="AR3649" s="99"/>
      <c r="AS3649" s="99"/>
      <c r="AT3649" s="99"/>
      <c r="AU3649" s="99"/>
      <c r="AV3649" s="99"/>
      <c r="AW3649" s="99"/>
      <c r="AX3649" s="99"/>
      <c r="AY3649" s="99"/>
      <c r="AZ3649" s="99"/>
      <c r="BA3649" s="99"/>
      <c r="BB3649" s="99"/>
      <c r="BC3649" s="99"/>
      <c r="BD3649" s="99"/>
      <c r="BE3649" s="99"/>
      <c r="BF3649" s="99"/>
    </row>
    <row r="3650" spans="28:58" x14ac:dyDescent="0.25">
      <c r="AB3650" s="99"/>
      <c r="AC3650" s="99"/>
      <c r="AD3650" s="99"/>
      <c r="AE3650" s="99"/>
      <c r="AF3650" s="99"/>
      <c r="AG3650" s="99"/>
      <c r="AH3650" s="99"/>
      <c r="AI3650" s="99"/>
      <c r="AJ3650" s="99"/>
      <c r="AK3650" s="99"/>
      <c r="AL3650" s="99"/>
      <c r="AM3650" s="99"/>
      <c r="AN3650" s="99"/>
      <c r="AO3650" s="99"/>
      <c r="AP3650" s="99"/>
      <c r="AQ3650" s="99"/>
      <c r="AR3650" s="99"/>
      <c r="AS3650" s="99"/>
      <c r="AT3650" s="99"/>
      <c r="AU3650" s="99"/>
      <c r="AV3650" s="99"/>
      <c r="AW3650" s="99"/>
      <c r="AX3650" s="99"/>
      <c r="AY3650" s="99"/>
      <c r="AZ3650" s="99"/>
      <c r="BA3650" s="99"/>
      <c r="BB3650" s="99"/>
      <c r="BC3650" s="99"/>
      <c r="BD3650" s="99"/>
      <c r="BE3650" s="99"/>
      <c r="BF3650" s="99"/>
    </row>
    <row r="3651" spans="28:58" x14ac:dyDescent="0.25">
      <c r="AB3651" s="99"/>
      <c r="AC3651" s="99"/>
      <c r="AD3651" s="99"/>
      <c r="AE3651" s="99"/>
      <c r="AF3651" s="99"/>
      <c r="AG3651" s="99"/>
      <c r="AH3651" s="99"/>
      <c r="AI3651" s="99"/>
      <c r="AJ3651" s="99"/>
      <c r="AK3651" s="99"/>
      <c r="AL3651" s="99"/>
      <c r="AM3651" s="99"/>
      <c r="AN3651" s="99"/>
      <c r="AO3651" s="99"/>
      <c r="AP3651" s="99"/>
      <c r="AQ3651" s="99"/>
      <c r="AR3651" s="99"/>
      <c r="AS3651" s="99"/>
      <c r="AT3651" s="99"/>
      <c r="AU3651" s="99"/>
      <c r="AV3651" s="99"/>
      <c r="AW3651" s="99"/>
      <c r="AX3651" s="99"/>
      <c r="AY3651" s="99"/>
      <c r="AZ3651" s="99"/>
      <c r="BA3651" s="99"/>
      <c r="BB3651" s="99"/>
      <c r="BC3651" s="99"/>
      <c r="BD3651" s="99"/>
      <c r="BE3651" s="99"/>
      <c r="BF3651" s="99"/>
    </row>
    <row r="3652" spans="28:58" x14ac:dyDescent="0.25">
      <c r="AB3652" s="99"/>
      <c r="AC3652" s="99"/>
      <c r="AD3652" s="99"/>
      <c r="AE3652" s="99"/>
      <c r="AF3652" s="99"/>
      <c r="AG3652" s="99"/>
      <c r="AH3652" s="99"/>
      <c r="AI3652" s="99"/>
      <c r="AJ3652" s="99"/>
      <c r="AK3652" s="99"/>
      <c r="AL3652" s="99"/>
      <c r="AM3652" s="99"/>
      <c r="AN3652" s="99"/>
      <c r="AO3652" s="99"/>
      <c r="AP3652" s="99"/>
      <c r="AQ3652" s="99"/>
      <c r="AR3652" s="99"/>
      <c r="AS3652" s="99"/>
      <c r="AT3652" s="99"/>
      <c r="AU3652" s="99"/>
      <c r="AV3652" s="99"/>
      <c r="AW3652" s="99"/>
      <c r="AX3652" s="99"/>
      <c r="AY3652" s="99"/>
      <c r="AZ3652" s="99"/>
      <c r="BA3652" s="99"/>
      <c r="BB3652" s="99"/>
      <c r="BC3652" s="99"/>
      <c r="BD3652" s="99"/>
      <c r="BE3652" s="99"/>
      <c r="BF3652" s="99"/>
    </row>
    <row r="3653" spans="28:58" x14ac:dyDescent="0.25">
      <c r="AB3653" s="99"/>
      <c r="AC3653" s="99"/>
      <c r="AD3653" s="99"/>
      <c r="AE3653" s="99"/>
      <c r="AF3653" s="99"/>
      <c r="AG3653" s="99"/>
      <c r="AH3653" s="99"/>
      <c r="AI3653" s="99"/>
      <c r="AJ3653" s="99"/>
      <c r="AK3653" s="99"/>
      <c r="AL3653" s="99"/>
      <c r="AM3653" s="99"/>
      <c r="AN3653" s="99"/>
      <c r="AO3653" s="99"/>
      <c r="AP3653" s="99"/>
      <c r="AQ3653" s="99"/>
      <c r="AR3653" s="99"/>
      <c r="AS3653" s="99"/>
      <c r="AT3653" s="99"/>
      <c r="AU3653" s="99"/>
      <c r="AV3653" s="99"/>
      <c r="AW3653" s="99"/>
      <c r="AX3653" s="99"/>
      <c r="AY3653" s="99"/>
      <c r="AZ3653" s="99"/>
      <c r="BA3653" s="99"/>
      <c r="BB3653" s="99"/>
      <c r="BC3653" s="99"/>
      <c r="BD3653" s="99"/>
      <c r="BE3653" s="99"/>
      <c r="BF3653" s="99"/>
    </row>
    <row r="3654" spans="28:58" x14ac:dyDescent="0.25">
      <c r="AB3654" s="99"/>
      <c r="AC3654" s="99"/>
      <c r="AD3654" s="99"/>
      <c r="AE3654" s="99"/>
      <c r="AF3654" s="99"/>
      <c r="AG3654" s="99"/>
      <c r="AH3654" s="99"/>
      <c r="AI3654" s="99"/>
      <c r="AJ3654" s="99"/>
      <c r="AK3654" s="99"/>
      <c r="AL3654" s="99"/>
      <c r="AM3654" s="99"/>
      <c r="AN3654" s="99"/>
      <c r="AO3654" s="99"/>
      <c r="AP3654" s="99"/>
      <c r="AQ3654" s="99"/>
      <c r="AR3654" s="99"/>
      <c r="AS3654" s="99"/>
      <c r="AT3654" s="99"/>
      <c r="AU3654" s="99"/>
      <c r="AV3654" s="99"/>
      <c r="AW3654" s="99"/>
      <c r="AX3654" s="99"/>
      <c r="AY3654" s="99"/>
      <c r="AZ3654" s="99"/>
      <c r="BA3654" s="99"/>
      <c r="BB3654" s="99"/>
      <c r="BC3654" s="99"/>
      <c r="BD3654" s="99"/>
      <c r="BE3654" s="99"/>
      <c r="BF3654" s="99"/>
    </row>
    <row r="3655" spans="28:58" x14ac:dyDescent="0.25">
      <c r="AB3655" s="99"/>
      <c r="AC3655" s="99"/>
      <c r="AD3655" s="99"/>
      <c r="AE3655" s="99"/>
      <c r="AF3655" s="99"/>
      <c r="AG3655" s="99"/>
      <c r="AH3655" s="99"/>
      <c r="AI3655" s="99"/>
      <c r="AJ3655" s="99"/>
      <c r="AK3655" s="99"/>
      <c r="AL3655" s="99"/>
      <c r="AM3655" s="99"/>
      <c r="AN3655" s="99"/>
      <c r="AO3655" s="99"/>
      <c r="AP3655" s="99"/>
      <c r="AQ3655" s="99"/>
      <c r="AR3655" s="99"/>
      <c r="AS3655" s="99"/>
      <c r="AT3655" s="99"/>
      <c r="AU3655" s="99"/>
      <c r="AV3655" s="99"/>
      <c r="AW3655" s="99"/>
      <c r="AX3655" s="99"/>
      <c r="AY3655" s="99"/>
      <c r="AZ3655" s="99"/>
      <c r="BA3655" s="99"/>
      <c r="BB3655" s="99"/>
      <c r="BC3655" s="99"/>
      <c r="BD3655" s="99"/>
      <c r="BE3655" s="99"/>
      <c r="BF3655" s="99"/>
    </row>
    <row r="3656" spans="28:58" x14ac:dyDescent="0.25">
      <c r="AB3656" s="99"/>
      <c r="AC3656" s="99"/>
      <c r="AD3656" s="99"/>
      <c r="AE3656" s="99"/>
      <c r="AF3656" s="99"/>
      <c r="AG3656" s="99"/>
      <c r="AH3656" s="99"/>
      <c r="AI3656" s="99"/>
      <c r="AJ3656" s="99"/>
      <c r="AK3656" s="99"/>
      <c r="AL3656" s="99"/>
      <c r="AM3656" s="99"/>
      <c r="AN3656" s="99"/>
      <c r="AO3656" s="99"/>
      <c r="AP3656" s="99"/>
      <c r="AQ3656" s="99"/>
      <c r="AR3656" s="99"/>
      <c r="AS3656" s="99"/>
      <c r="AT3656" s="99"/>
      <c r="AU3656" s="99"/>
      <c r="AV3656" s="99"/>
      <c r="AW3656" s="99"/>
      <c r="AX3656" s="99"/>
      <c r="AY3656" s="99"/>
      <c r="AZ3656" s="99"/>
      <c r="BA3656" s="99"/>
      <c r="BB3656" s="99"/>
      <c r="BC3656" s="99"/>
      <c r="BD3656" s="99"/>
      <c r="BE3656" s="99"/>
      <c r="BF3656" s="99"/>
    </row>
    <row r="3657" spans="28:58" x14ac:dyDescent="0.25">
      <c r="AB3657" s="99"/>
      <c r="AC3657" s="99"/>
      <c r="AD3657" s="99"/>
      <c r="AE3657" s="99"/>
      <c r="AF3657" s="99"/>
      <c r="AG3657" s="99"/>
      <c r="AH3657" s="99"/>
      <c r="AI3657" s="99"/>
      <c r="AJ3657" s="99"/>
      <c r="AK3657" s="99"/>
      <c r="AL3657" s="99"/>
      <c r="AM3657" s="99"/>
      <c r="AN3657" s="99"/>
      <c r="AO3657" s="99"/>
      <c r="AP3657" s="99"/>
      <c r="AQ3657" s="99"/>
      <c r="AR3657" s="99"/>
      <c r="AS3657" s="99"/>
      <c r="AT3657" s="99"/>
      <c r="AU3657" s="99"/>
      <c r="AV3657" s="99"/>
      <c r="AW3657" s="99"/>
      <c r="AX3657" s="99"/>
      <c r="AY3657" s="99"/>
      <c r="AZ3657" s="99"/>
      <c r="BA3657" s="99"/>
      <c r="BB3657" s="99"/>
      <c r="BC3657" s="99"/>
      <c r="BD3657" s="99"/>
      <c r="BE3657" s="99"/>
      <c r="BF3657" s="99"/>
    </row>
    <row r="3658" spans="28:58" x14ac:dyDescent="0.25">
      <c r="AB3658" s="99"/>
      <c r="AC3658" s="99"/>
      <c r="AD3658" s="99"/>
      <c r="AE3658" s="99"/>
      <c r="AF3658" s="99"/>
      <c r="AG3658" s="99"/>
      <c r="AH3658" s="99"/>
      <c r="AI3658" s="99"/>
      <c r="AJ3658" s="99"/>
      <c r="AK3658" s="99"/>
      <c r="AL3658" s="99"/>
      <c r="AM3658" s="99"/>
      <c r="AN3658" s="99"/>
      <c r="AO3658" s="99"/>
      <c r="AP3658" s="99"/>
      <c r="AQ3658" s="99"/>
      <c r="AR3658" s="99"/>
      <c r="AS3658" s="99"/>
      <c r="AT3658" s="99"/>
      <c r="AU3658" s="99"/>
      <c r="AV3658" s="99"/>
      <c r="AW3658" s="99"/>
      <c r="AX3658" s="99"/>
      <c r="AY3658" s="99"/>
      <c r="AZ3658" s="99"/>
      <c r="BA3658" s="99"/>
      <c r="BB3658" s="99"/>
      <c r="BC3658" s="99"/>
      <c r="BD3658" s="99"/>
      <c r="BE3658" s="99"/>
      <c r="BF3658" s="99"/>
    </row>
    <row r="3659" spans="28:58" x14ac:dyDescent="0.25">
      <c r="AB3659" s="99"/>
      <c r="AC3659" s="99"/>
      <c r="AD3659" s="99"/>
      <c r="AE3659" s="99"/>
      <c r="AF3659" s="99"/>
      <c r="AG3659" s="99"/>
      <c r="AH3659" s="99"/>
      <c r="AI3659" s="99"/>
      <c r="AJ3659" s="99"/>
      <c r="AK3659" s="99"/>
      <c r="AL3659" s="99"/>
      <c r="AM3659" s="99"/>
      <c r="AN3659" s="99"/>
      <c r="AO3659" s="99"/>
      <c r="AP3659" s="99"/>
      <c r="AQ3659" s="99"/>
      <c r="AR3659" s="99"/>
      <c r="AS3659" s="99"/>
      <c r="AT3659" s="99"/>
      <c r="AU3659" s="99"/>
      <c r="AV3659" s="99"/>
      <c r="AW3659" s="99"/>
      <c r="AX3659" s="99"/>
      <c r="AY3659" s="99"/>
      <c r="AZ3659" s="99"/>
      <c r="BA3659" s="99"/>
      <c r="BB3659" s="99"/>
      <c r="BC3659" s="99"/>
      <c r="BD3659" s="99"/>
      <c r="BE3659" s="99"/>
      <c r="BF3659" s="99"/>
    </row>
    <row r="3660" spans="28:58" x14ac:dyDescent="0.25">
      <c r="AB3660" s="99"/>
      <c r="AC3660" s="99"/>
      <c r="AD3660" s="99"/>
      <c r="AE3660" s="99"/>
      <c r="AF3660" s="99"/>
      <c r="AG3660" s="99"/>
      <c r="AH3660" s="99"/>
      <c r="AI3660" s="99"/>
      <c r="AJ3660" s="99"/>
      <c r="AK3660" s="99"/>
      <c r="AL3660" s="99"/>
      <c r="AM3660" s="99"/>
      <c r="AN3660" s="99"/>
      <c r="AO3660" s="99"/>
      <c r="AP3660" s="99"/>
      <c r="AQ3660" s="99"/>
      <c r="AR3660" s="99"/>
      <c r="AS3660" s="99"/>
      <c r="AT3660" s="99"/>
      <c r="AU3660" s="99"/>
      <c r="AV3660" s="99"/>
      <c r="AW3660" s="99"/>
      <c r="AX3660" s="99"/>
      <c r="AY3660" s="99"/>
      <c r="AZ3660" s="99"/>
      <c r="BA3660" s="99"/>
      <c r="BB3660" s="99"/>
      <c r="BC3660" s="99"/>
      <c r="BD3660" s="99"/>
      <c r="BE3660" s="99"/>
      <c r="BF3660" s="99"/>
    </row>
    <row r="3661" spans="28:58" x14ac:dyDescent="0.25">
      <c r="AB3661" s="99"/>
      <c r="AC3661" s="99"/>
      <c r="AD3661" s="99"/>
      <c r="AE3661" s="99"/>
      <c r="AF3661" s="99"/>
      <c r="AG3661" s="99"/>
      <c r="AH3661" s="99"/>
      <c r="AI3661" s="99"/>
      <c r="AJ3661" s="99"/>
      <c r="AK3661" s="99"/>
      <c r="AL3661" s="99"/>
      <c r="AM3661" s="99"/>
      <c r="AN3661" s="99"/>
      <c r="AO3661" s="99"/>
      <c r="AP3661" s="99"/>
      <c r="AQ3661" s="99"/>
      <c r="AR3661" s="99"/>
      <c r="AS3661" s="99"/>
      <c r="AT3661" s="99"/>
      <c r="AU3661" s="99"/>
      <c r="AV3661" s="99"/>
      <c r="AW3661" s="99"/>
      <c r="AX3661" s="99"/>
      <c r="AY3661" s="99"/>
      <c r="AZ3661" s="99"/>
      <c r="BA3661" s="99"/>
      <c r="BB3661" s="99"/>
      <c r="BC3661" s="99"/>
      <c r="BD3661" s="99"/>
      <c r="BE3661" s="99"/>
      <c r="BF3661" s="99"/>
    </row>
    <row r="3662" spans="28:58" x14ac:dyDescent="0.25">
      <c r="AB3662" s="99"/>
      <c r="AC3662" s="99"/>
      <c r="AD3662" s="99"/>
      <c r="AE3662" s="99"/>
      <c r="AF3662" s="99"/>
      <c r="AG3662" s="99"/>
      <c r="AH3662" s="99"/>
      <c r="AI3662" s="99"/>
      <c r="AJ3662" s="99"/>
      <c r="AK3662" s="99"/>
      <c r="AL3662" s="99"/>
      <c r="AM3662" s="99"/>
      <c r="AN3662" s="99"/>
      <c r="AO3662" s="99"/>
      <c r="AP3662" s="99"/>
      <c r="AQ3662" s="99"/>
      <c r="AR3662" s="99"/>
      <c r="AS3662" s="99"/>
      <c r="AT3662" s="99"/>
      <c r="AU3662" s="99"/>
      <c r="AV3662" s="99"/>
      <c r="AW3662" s="99"/>
      <c r="AX3662" s="99"/>
      <c r="AY3662" s="99"/>
      <c r="AZ3662" s="99"/>
      <c r="BA3662" s="99"/>
      <c r="BB3662" s="99"/>
      <c r="BC3662" s="99"/>
      <c r="BD3662" s="99"/>
      <c r="BE3662" s="99"/>
      <c r="BF3662" s="99"/>
    </row>
    <row r="3663" spans="28:58" x14ac:dyDescent="0.25">
      <c r="AB3663" s="99"/>
      <c r="AC3663" s="99"/>
      <c r="AD3663" s="99"/>
      <c r="AE3663" s="99"/>
      <c r="AF3663" s="99"/>
      <c r="AG3663" s="99"/>
      <c r="AH3663" s="99"/>
      <c r="AI3663" s="99"/>
      <c r="AJ3663" s="99"/>
      <c r="AK3663" s="99"/>
      <c r="AL3663" s="99"/>
      <c r="AM3663" s="99"/>
      <c r="AN3663" s="99"/>
      <c r="AO3663" s="99"/>
      <c r="AP3663" s="99"/>
      <c r="AQ3663" s="99"/>
      <c r="AR3663" s="99"/>
      <c r="AS3663" s="99"/>
      <c r="AT3663" s="99"/>
      <c r="AU3663" s="99"/>
      <c r="AV3663" s="99"/>
      <c r="AW3663" s="99"/>
      <c r="AX3663" s="99"/>
      <c r="AY3663" s="99"/>
      <c r="AZ3663" s="99"/>
      <c r="BA3663" s="99"/>
      <c r="BB3663" s="99"/>
      <c r="BC3663" s="99"/>
      <c r="BD3663" s="99"/>
      <c r="BE3663" s="99"/>
      <c r="BF3663" s="99"/>
    </row>
    <row r="3664" spans="28:58" x14ac:dyDescent="0.25">
      <c r="AB3664" s="99"/>
      <c r="AC3664" s="99"/>
      <c r="AD3664" s="99"/>
      <c r="AE3664" s="99"/>
      <c r="AF3664" s="99"/>
      <c r="AG3664" s="99"/>
      <c r="AH3664" s="99"/>
      <c r="AI3664" s="99"/>
      <c r="AJ3664" s="99"/>
      <c r="AK3664" s="99"/>
      <c r="AL3664" s="99"/>
      <c r="AM3664" s="99"/>
      <c r="AN3664" s="99"/>
      <c r="AO3664" s="99"/>
      <c r="AP3664" s="99"/>
      <c r="AQ3664" s="99"/>
      <c r="AR3664" s="99"/>
      <c r="AS3664" s="99"/>
      <c r="AT3664" s="99"/>
      <c r="AU3664" s="99"/>
      <c r="AV3664" s="99"/>
      <c r="AW3664" s="99"/>
      <c r="AX3664" s="99"/>
      <c r="AY3664" s="99"/>
      <c r="AZ3664" s="99"/>
      <c r="BA3664" s="99"/>
      <c r="BB3664" s="99"/>
      <c r="BC3664" s="99"/>
      <c r="BD3664" s="99"/>
      <c r="BE3664" s="99"/>
      <c r="BF3664" s="99"/>
    </row>
    <row r="3665" spans="28:58" x14ac:dyDescent="0.25">
      <c r="AB3665" s="99"/>
      <c r="AC3665" s="99"/>
      <c r="AD3665" s="99"/>
      <c r="AE3665" s="99"/>
      <c r="AF3665" s="99"/>
      <c r="AG3665" s="99"/>
      <c r="AH3665" s="99"/>
      <c r="AI3665" s="99"/>
      <c r="AJ3665" s="99"/>
      <c r="AK3665" s="99"/>
      <c r="AL3665" s="99"/>
      <c r="AM3665" s="99"/>
      <c r="AN3665" s="99"/>
      <c r="AO3665" s="99"/>
      <c r="AP3665" s="99"/>
      <c r="AQ3665" s="99"/>
      <c r="AR3665" s="99"/>
      <c r="AS3665" s="99"/>
      <c r="AT3665" s="99"/>
      <c r="AU3665" s="99"/>
      <c r="AV3665" s="99"/>
      <c r="AW3665" s="99"/>
      <c r="AX3665" s="99"/>
      <c r="AY3665" s="99"/>
      <c r="AZ3665" s="99"/>
      <c r="BA3665" s="99"/>
      <c r="BB3665" s="99"/>
      <c r="BC3665" s="99"/>
      <c r="BD3665" s="99"/>
      <c r="BE3665" s="99"/>
      <c r="BF3665" s="99"/>
    </row>
    <row r="3666" spans="28:58" x14ac:dyDescent="0.25">
      <c r="AB3666" s="99"/>
      <c r="AC3666" s="99"/>
      <c r="AD3666" s="99"/>
      <c r="AE3666" s="99"/>
      <c r="AF3666" s="99"/>
      <c r="AG3666" s="99"/>
      <c r="AH3666" s="99"/>
      <c r="AI3666" s="99"/>
      <c r="AJ3666" s="99"/>
      <c r="AK3666" s="99"/>
      <c r="AL3666" s="99"/>
      <c r="AM3666" s="99"/>
      <c r="AN3666" s="99"/>
      <c r="AO3666" s="99"/>
      <c r="AP3666" s="99"/>
      <c r="AQ3666" s="99"/>
      <c r="AR3666" s="99"/>
      <c r="AS3666" s="99"/>
      <c r="AT3666" s="99"/>
      <c r="AU3666" s="99"/>
      <c r="AV3666" s="99"/>
      <c r="AW3666" s="99"/>
      <c r="AX3666" s="99"/>
      <c r="AY3666" s="99"/>
      <c r="AZ3666" s="99"/>
      <c r="BA3666" s="99"/>
      <c r="BB3666" s="99"/>
      <c r="BC3666" s="99"/>
      <c r="BD3666" s="99"/>
      <c r="BE3666" s="99"/>
      <c r="BF3666" s="99"/>
    </row>
    <row r="3667" spans="28:58" x14ac:dyDescent="0.25">
      <c r="AB3667" s="99"/>
      <c r="AC3667" s="99"/>
      <c r="AD3667" s="99"/>
      <c r="AE3667" s="99"/>
      <c r="AF3667" s="99"/>
      <c r="AG3667" s="99"/>
      <c r="AH3667" s="99"/>
      <c r="AI3667" s="99"/>
      <c r="AJ3667" s="99"/>
      <c r="AK3667" s="99"/>
      <c r="AL3667" s="99"/>
      <c r="AM3667" s="99"/>
      <c r="AN3667" s="99"/>
      <c r="AO3667" s="99"/>
      <c r="AP3667" s="99"/>
      <c r="AQ3667" s="99"/>
      <c r="AR3667" s="99"/>
      <c r="AS3667" s="99"/>
      <c r="AT3667" s="99"/>
      <c r="AU3667" s="99"/>
      <c r="AV3667" s="99"/>
      <c r="AW3667" s="99"/>
      <c r="AX3667" s="99"/>
      <c r="AY3667" s="99"/>
      <c r="AZ3667" s="99"/>
      <c r="BA3667" s="99"/>
      <c r="BB3667" s="99"/>
      <c r="BC3667" s="99"/>
      <c r="BD3667" s="99"/>
      <c r="BE3667" s="99"/>
      <c r="BF3667" s="99"/>
    </row>
    <row r="3668" spans="28:58" x14ac:dyDescent="0.25">
      <c r="AB3668" s="99"/>
      <c r="AC3668" s="99"/>
      <c r="AD3668" s="99"/>
      <c r="AE3668" s="99"/>
      <c r="AF3668" s="99"/>
      <c r="AG3668" s="99"/>
      <c r="AH3668" s="99"/>
      <c r="AI3668" s="99"/>
      <c r="AJ3668" s="99"/>
      <c r="AK3668" s="99"/>
      <c r="AL3668" s="99"/>
      <c r="AM3668" s="99"/>
      <c r="AN3668" s="99"/>
      <c r="AO3668" s="99"/>
      <c r="AP3668" s="99"/>
      <c r="AQ3668" s="99"/>
      <c r="AR3668" s="99"/>
      <c r="AS3668" s="99"/>
      <c r="AT3668" s="99"/>
      <c r="AU3668" s="99"/>
      <c r="AV3668" s="99"/>
      <c r="AW3668" s="99"/>
      <c r="AX3668" s="99"/>
      <c r="AY3668" s="99"/>
      <c r="AZ3668" s="99"/>
      <c r="BA3668" s="99"/>
      <c r="BB3668" s="99"/>
      <c r="BC3668" s="99"/>
      <c r="BD3668" s="99"/>
      <c r="BE3668" s="99"/>
      <c r="BF3668" s="99"/>
    </row>
    <row r="3669" spans="28:58" x14ac:dyDescent="0.25">
      <c r="AB3669" s="99"/>
      <c r="AC3669" s="99"/>
      <c r="AD3669" s="99"/>
      <c r="AE3669" s="99"/>
      <c r="AF3669" s="99"/>
      <c r="AG3669" s="99"/>
      <c r="AH3669" s="99"/>
      <c r="AI3669" s="99"/>
      <c r="AJ3669" s="99"/>
      <c r="AK3669" s="99"/>
      <c r="AL3669" s="99"/>
      <c r="AM3669" s="99"/>
      <c r="AN3669" s="99"/>
      <c r="AO3669" s="99"/>
      <c r="AP3669" s="99"/>
      <c r="AQ3669" s="99"/>
      <c r="AR3669" s="99"/>
      <c r="AS3669" s="99"/>
      <c r="AT3669" s="99"/>
      <c r="AU3669" s="99"/>
      <c r="AV3669" s="99"/>
      <c r="AW3669" s="99"/>
      <c r="AX3669" s="99"/>
      <c r="AY3669" s="99"/>
      <c r="AZ3669" s="99"/>
      <c r="BA3669" s="99"/>
      <c r="BB3669" s="99"/>
      <c r="BC3669" s="99"/>
      <c r="BD3669" s="99"/>
      <c r="BE3669" s="99"/>
      <c r="BF3669" s="99"/>
    </row>
    <row r="3670" spans="28:58" x14ac:dyDescent="0.25">
      <c r="AB3670" s="99"/>
      <c r="AC3670" s="99"/>
      <c r="AD3670" s="99"/>
      <c r="AE3670" s="99"/>
      <c r="AF3670" s="99"/>
      <c r="AG3670" s="99"/>
      <c r="AH3670" s="99"/>
      <c r="AI3670" s="99"/>
      <c r="AJ3670" s="99"/>
      <c r="AK3670" s="99"/>
      <c r="AL3670" s="99"/>
      <c r="AM3670" s="99"/>
      <c r="AN3670" s="99"/>
      <c r="AO3670" s="99"/>
      <c r="AP3670" s="99"/>
      <c r="AQ3670" s="99"/>
      <c r="AR3670" s="99"/>
      <c r="AS3670" s="99"/>
      <c r="AT3670" s="99"/>
      <c r="AU3670" s="99"/>
      <c r="AV3670" s="99"/>
      <c r="AW3670" s="99"/>
      <c r="AX3670" s="99"/>
      <c r="AY3670" s="99"/>
      <c r="AZ3670" s="99"/>
      <c r="BA3670" s="99"/>
      <c r="BB3670" s="99"/>
      <c r="BC3670" s="99"/>
      <c r="BD3670" s="99"/>
      <c r="BE3670" s="99"/>
      <c r="BF3670" s="99"/>
    </row>
    <row r="3671" spans="28:58" x14ac:dyDescent="0.25">
      <c r="AB3671" s="99"/>
      <c r="AC3671" s="99"/>
      <c r="AD3671" s="99"/>
      <c r="AE3671" s="99"/>
      <c r="AF3671" s="99"/>
      <c r="AG3671" s="99"/>
      <c r="AH3671" s="99"/>
      <c r="AI3671" s="99"/>
      <c r="AJ3671" s="99"/>
      <c r="AK3671" s="99"/>
      <c r="AL3671" s="99"/>
      <c r="AM3671" s="99"/>
      <c r="AN3671" s="99"/>
      <c r="AO3671" s="99"/>
      <c r="AP3671" s="99"/>
      <c r="AQ3671" s="99"/>
      <c r="AR3671" s="99"/>
      <c r="AS3671" s="99"/>
      <c r="AT3671" s="99"/>
      <c r="AU3671" s="99"/>
      <c r="AV3671" s="99"/>
      <c r="AW3671" s="99"/>
      <c r="AX3671" s="99"/>
      <c r="AY3671" s="99"/>
      <c r="AZ3671" s="99"/>
      <c r="BA3671" s="99"/>
      <c r="BB3671" s="99"/>
      <c r="BC3671" s="99"/>
      <c r="BD3671" s="99"/>
      <c r="BE3671" s="99"/>
      <c r="BF3671" s="99"/>
    </row>
    <row r="3672" spans="28:58" x14ac:dyDescent="0.25">
      <c r="AB3672" s="99"/>
      <c r="AC3672" s="99"/>
      <c r="AD3672" s="99"/>
      <c r="AE3672" s="99"/>
      <c r="AF3672" s="99"/>
      <c r="AG3672" s="99"/>
      <c r="AH3672" s="99"/>
      <c r="AI3672" s="99"/>
      <c r="AJ3672" s="99"/>
      <c r="AK3672" s="99"/>
      <c r="AL3672" s="99"/>
      <c r="AM3672" s="99"/>
      <c r="AN3672" s="99"/>
      <c r="AO3672" s="99"/>
      <c r="AP3672" s="99"/>
      <c r="AQ3672" s="99"/>
      <c r="AR3672" s="99"/>
      <c r="AS3672" s="99"/>
      <c r="AT3672" s="99"/>
      <c r="AU3672" s="99"/>
      <c r="AV3672" s="99"/>
      <c r="AW3672" s="99"/>
      <c r="AX3672" s="99"/>
      <c r="AY3672" s="99"/>
      <c r="AZ3672" s="99"/>
      <c r="BA3672" s="99"/>
      <c r="BB3672" s="99"/>
      <c r="BC3672" s="99"/>
      <c r="BD3672" s="99"/>
      <c r="BE3672" s="99"/>
      <c r="BF3672" s="99"/>
    </row>
    <row r="3673" spans="28:58" x14ac:dyDescent="0.25">
      <c r="AB3673" s="99"/>
      <c r="AC3673" s="99"/>
      <c r="AD3673" s="99"/>
      <c r="AE3673" s="99"/>
      <c r="AF3673" s="99"/>
      <c r="AG3673" s="99"/>
      <c r="AH3673" s="99"/>
      <c r="AI3673" s="99"/>
      <c r="AJ3673" s="99"/>
      <c r="AK3673" s="99"/>
      <c r="AL3673" s="99"/>
      <c r="AM3673" s="99"/>
      <c r="AN3673" s="99"/>
      <c r="AO3673" s="99"/>
      <c r="AP3673" s="99"/>
      <c r="AQ3673" s="99"/>
      <c r="AR3673" s="99"/>
      <c r="AS3673" s="99"/>
      <c r="AT3673" s="99"/>
      <c r="AU3673" s="99"/>
      <c r="AV3673" s="99"/>
      <c r="AW3673" s="99"/>
      <c r="AX3673" s="99"/>
      <c r="AY3673" s="99"/>
      <c r="AZ3673" s="99"/>
      <c r="BA3673" s="99"/>
      <c r="BB3673" s="99"/>
      <c r="BC3673" s="99"/>
      <c r="BD3673" s="99"/>
      <c r="BE3673" s="99"/>
      <c r="BF3673" s="99"/>
    </row>
    <row r="3674" spans="28:58" x14ac:dyDescent="0.25">
      <c r="AB3674" s="99"/>
      <c r="AC3674" s="99"/>
      <c r="AD3674" s="99"/>
      <c r="AE3674" s="99"/>
      <c r="AF3674" s="99"/>
      <c r="AG3674" s="99"/>
      <c r="AH3674" s="99"/>
      <c r="AI3674" s="99"/>
      <c r="AJ3674" s="99"/>
      <c r="AK3674" s="99"/>
      <c r="AL3674" s="99"/>
      <c r="AM3674" s="99"/>
      <c r="AN3674" s="99"/>
      <c r="AO3674" s="99"/>
      <c r="AP3674" s="99"/>
      <c r="AQ3674" s="99"/>
      <c r="AR3674" s="99"/>
      <c r="AS3674" s="99"/>
      <c r="AT3674" s="99"/>
      <c r="AU3674" s="99"/>
      <c r="AV3674" s="99"/>
      <c r="AW3674" s="99"/>
      <c r="AX3674" s="99"/>
      <c r="AY3674" s="99"/>
      <c r="AZ3674" s="99"/>
      <c r="BA3674" s="99"/>
      <c r="BB3674" s="99"/>
      <c r="BC3674" s="99"/>
      <c r="BD3674" s="99"/>
      <c r="BE3674" s="99"/>
      <c r="BF3674" s="99"/>
    </row>
    <row r="3675" spans="28:58" x14ac:dyDescent="0.25">
      <c r="AB3675" s="99"/>
      <c r="AC3675" s="99"/>
      <c r="AD3675" s="99"/>
      <c r="AE3675" s="99"/>
      <c r="AF3675" s="99"/>
      <c r="AG3675" s="99"/>
      <c r="AH3675" s="99"/>
      <c r="AI3675" s="99"/>
      <c r="AJ3675" s="99"/>
      <c r="AK3675" s="99"/>
      <c r="AL3675" s="99"/>
      <c r="AM3675" s="99"/>
      <c r="AN3675" s="99"/>
      <c r="AO3675" s="99"/>
      <c r="AP3675" s="99"/>
      <c r="AQ3675" s="99"/>
      <c r="AR3675" s="99"/>
      <c r="AS3675" s="99"/>
      <c r="AT3675" s="99"/>
      <c r="AU3675" s="99"/>
      <c r="AV3675" s="99"/>
      <c r="AW3675" s="99"/>
      <c r="AX3675" s="99"/>
      <c r="AY3675" s="99"/>
      <c r="AZ3675" s="99"/>
      <c r="BA3675" s="99"/>
      <c r="BB3675" s="99"/>
      <c r="BC3675" s="99"/>
      <c r="BD3675" s="99"/>
      <c r="BE3675" s="99"/>
      <c r="BF3675" s="99"/>
    </row>
    <row r="3676" spans="28:58" x14ac:dyDescent="0.25">
      <c r="AB3676" s="99"/>
      <c r="AC3676" s="99"/>
      <c r="AD3676" s="99"/>
      <c r="AE3676" s="99"/>
      <c r="AF3676" s="99"/>
      <c r="AG3676" s="99"/>
      <c r="AH3676" s="99"/>
      <c r="AI3676" s="99"/>
      <c r="AJ3676" s="99"/>
      <c r="AK3676" s="99"/>
      <c r="AL3676" s="99"/>
      <c r="AM3676" s="99"/>
      <c r="AN3676" s="99"/>
      <c r="AO3676" s="99"/>
      <c r="AP3676" s="99"/>
      <c r="AQ3676" s="99"/>
      <c r="AR3676" s="99"/>
      <c r="AS3676" s="99"/>
      <c r="AT3676" s="99"/>
      <c r="AU3676" s="99"/>
      <c r="AV3676" s="99"/>
      <c r="AW3676" s="99"/>
      <c r="AX3676" s="99"/>
      <c r="AY3676" s="99"/>
      <c r="AZ3676" s="99"/>
      <c r="BA3676" s="99"/>
      <c r="BB3676" s="99"/>
      <c r="BC3676" s="99"/>
      <c r="BD3676" s="99"/>
      <c r="BE3676" s="99"/>
      <c r="BF3676" s="99"/>
    </row>
    <row r="3677" spans="28:58" x14ac:dyDescent="0.25">
      <c r="AB3677" s="99"/>
      <c r="AC3677" s="99"/>
      <c r="AD3677" s="99"/>
      <c r="AE3677" s="99"/>
      <c r="AF3677" s="99"/>
      <c r="AG3677" s="99"/>
      <c r="AH3677" s="99"/>
      <c r="AI3677" s="99"/>
      <c r="AJ3677" s="99"/>
      <c r="AK3677" s="99"/>
      <c r="AL3677" s="99"/>
      <c r="AM3677" s="99"/>
      <c r="AN3677" s="99"/>
      <c r="AO3677" s="99"/>
      <c r="AP3677" s="99"/>
      <c r="AQ3677" s="99"/>
      <c r="AR3677" s="99"/>
      <c r="AS3677" s="99"/>
      <c r="AT3677" s="99"/>
      <c r="AU3677" s="99"/>
      <c r="AV3677" s="99"/>
      <c r="AW3677" s="99"/>
      <c r="AX3677" s="99"/>
      <c r="AY3677" s="99"/>
      <c r="AZ3677" s="99"/>
      <c r="BA3677" s="99"/>
      <c r="BB3677" s="99"/>
      <c r="BC3677" s="99"/>
      <c r="BD3677" s="99"/>
      <c r="BE3677" s="99"/>
      <c r="BF3677" s="99"/>
    </row>
    <row r="3678" spans="28:58" x14ac:dyDescent="0.25">
      <c r="AB3678" s="99"/>
      <c r="AC3678" s="99"/>
      <c r="AD3678" s="99"/>
      <c r="AE3678" s="99"/>
      <c r="AF3678" s="99"/>
      <c r="AG3678" s="99"/>
      <c r="AH3678" s="99"/>
      <c r="AI3678" s="99"/>
      <c r="AJ3678" s="99"/>
      <c r="AK3678" s="99"/>
      <c r="AL3678" s="99"/>
      <c r="AM3678" s="99"/>
      <c r="AN3678" s="99"/>
      <c r="AO3678" s="99"/>
      <c r="AP3678" s="99"/>
      <c r="AQ3678" s="99"/>
      <c r="AR3678" s="99"/>
      <c r="AS3678" s="99"/>
      <c r="AT3678" s="99"/>
      <c r="AU3678" s="99"/>
      <c r="AV3678" s="99"/>
      <c r="AW3678" s="99"/>
      <c r="AX3678" s="99"/>
      <c r="AY3678" s="99"/>
      <c r="AZ3678" s="99"/>
      <c r="BA3678" s="99"/>
      <c r="BB3678" s="99"/>
      <c r="BC3678" s="99"/>
      <c r="BD3678" s="99"/>
      <c r="BE3678" s="99"/>
      <c r="BF3678" s="99"/>
    </row>
    <row r="3679" spans="28:58" x14ac:dyDescent="0.25">
      <c r="AB3679" s="99"/>
      <c r="AC3679" s="99"/>
      <c r="AD3679" s="99"/>
      <c r="AE3679" s="99"/>
      <c r="AF3679" s="99"/>
      <c r="AG3679" s="99"/>
      <c r="AH3679" s="99"/>
      <c r="AI3679" s="99"/>
      <c r="AJ3679" s="99"/>
      <c r="AK3679" s="99"/>
      <c r="AL3679" s="99"/>
      <c r="AM3679" s="99"/>
      <c r="AN3679" s="99"/>
      <c r="AO3679" s="99"/>
      <c r="AP3679" s="99"/>
      <c r="AQ3679" s="99"/>
      <c r="AR3679" s="99"/>
      <c r="AS3679" s="99"/>
      <c r="AT3679" s="99"/>
      <c r="AU3679" s="99"/>
      <c r="AV3679" s="99"/>
      <c r="AW3679" s="99"/>
      <c r="AX3679" s="99"/>
      <c r="AY3679" s="99"/>
      <c r="AZ3679" s="99"/>
      <c r="BA3679" s="99"/>
      <c r="BB3679" s="99"/>
      <c r="BC3679" s="99"/>
      <c r="BD3679" s="99"/>
      <c r="BE3679" s="99"/>
      <c r="BF3679" s="99"/>
    </row>
    <row r="3680" spans="28:58" x14ac:dyDescent="0.25">
      <c r="AB3680" s="99"/>
      <c r="AC3680" s="99"/>
      <c r="AD3680" s="99"/>
      <c r="AE3680" s="99"/>
      <c r="AF3680" s="99"/>
      <c r="AG3680" s="99"/>
      <c r="AH3680" s="99"/>
      <c r="AI3680" s="99"/>
      <c r="AJ3680" s="99"/>
      <c r="AK3680" s="99"/>
      <c r="AL3680" s="99"/>
      <c r="AM3680" s="99"/>
      <c r="AN3680" s="99"/>
      <c r="AO3680" s="99"/>
      <c r="AP3680" s="99"/>
      <c r="AQ3680" s="99"/>
      <c r="AR3680" s="99"/>
      <c r="AS3680" s="99"/>
      <c r="AT3680" s="99"/>
      <c r="AU3680" s="99"/>
      <c r="AV3680" s="99"/>
      <c r="AW3680" s="99"/>
      <c r="AX3680" s="99"/>
      <c r="AY3680" s="99"/>
      <c r="AZ3680" s="99"/>
      <c r="BA3680" s="99"/>
      <c r="BB3680" s="99"/>
      <c r="BC3680" s="99"/>
      <c r="BD3680" s="99"/>
      <c r="BE3680" s="99"/>
      <c r="BF3680" s="99"/>
    </row>
    <row r="3681" spans="28:58" x14ac:dyDescent="0.25">
      <c r="AB3681" s="99"/>
      <c r="AC3681" s="99"/>
      <c r="AD3681" s="99"/>
      <c r="AE3681" s="99"/>
      <c r="AF3681" s="99"/>
      <c r="AG3681" s="99"/>
      <c r="AH3681" s="99"/>
      <c r="AI3681" s="99"/>
      <c r="AJ3681" s="99"/>
      <c r="AK3681" s="99"/>
      <c r="AL3681" s="99"/>
      <c r="AM3681" s="99"/>
      <c r="AN3681" s="99"/>
      <c r="AO3681" s="99"/>
      <c r="AP3681" s="99"/>
      <c r="AQ3681" s="99"/>
      <c r="AR3681" s="99"/>
      <c r="AS3681" s="99"/>
      <c r="AT3681" s="99"/>
      <c r="AU3681" s="99"/>
      <c r="AV3681" s="99"/>
      <c r="AW3681" s="99"/>
      <c r="AX3681" s="99"/>
      <c r="AY3681" s="99"/>
      <c r="AZ3681" s="99"/>
      <c r="BA3681" s="99"/>
      <c r="BB3681" s="99"/>
      <c r="BC3681" s="99"/>
      <c r="BD3681" s="99"/>
      <c r="BE3681" s="99"/>
      <c r="BF3681" s="99"/>
    </row>
    <row r="3682" spans="28:58" x14ac:dyDescent="0.25">
      <c r="AB3682" s="99"/>
      <c r="AC3682" s="99"/>
      <c r="AD3682" s="99"/>
      <c r="AE3682" s="99"/>
      <c r="AF3682" s="99"/>
      <c r="AG3682" s="99"/>
      <c r="AH3682" s="99"/>
      <c r="AI3682" s="99"/>
      <c r="AJ3682" s="99"/>
      <c r="AK3682" s="99"/>
      <c r="AL3682" s="99"/>
      <c r="AM3682" s="99"/>
      <c r="AN3682" s="99"/>
      <c r="AO3682" s="99"/>
      <c r="AP3682" s="99"/>
      <c r="AQ3682" s="99"/>
      <c r="AR3682" s="99"/>
      <c r="AS3682" s="99"/>
      <c r="AT3682" s="99"/>
      <c r="AU3682" s="99"/>
      <c r="AV3682" s="99"/>
      <c r="AW3682" s="99"/>
      <c r="AX3682" s="99"/>
      <c r="AY3682" s="99"/>
      <c r="AZ3682" s="99"/>
      <c r="BA3682" s="99"/>
      <c r="BB3682" s="99"/>
      <c r="BC3682" s="99"/>
      <c r="BD3682" s="99"/>
      <c r="BE3682" s="99"/>
      <c r="BF3682" s="99"/>
    </row>
    <row r="3683" spans="28:58" x14ac:dyDescent="0.25">
      <c r="AB3683" s="99"/>
      <c r="AC3683" s="99"/>
      <c r="AD3683" s="99"/>
      <c r="AE3683" s="99"/>
      <c r="AF3683" s="99"/>
      <c r="AG3683" s="99"/>
      <c r="AH3683" s="99"/>
      <c r="AI3683" s="99"/>
      <c r="AJ3683" s="99"/>
      <c r="AK3683" s="99"/>
      <c r="AL3683" s="99"/>
      <c r="AM3683" s="99"/>
      <c r="AN3683" s="99"/>
      <c r="AO3683" s="99"/>
      <c r="AP3683" s="99"/>
      <c r="AQ3683" s="99"/>
      <c r="AR3683" s="99"/>
      <c r="AS3683" s="99"/>
      <c r="AT3683" s="99"/>
      <c r="AU3683" s="99"/>
      <c r="AV3683" s="99"/>
      <c r="AW3683" s="99"/>
      <c r="AX3683" s="99"/>
      <c r="AY3683" s="99"/>
      <c r="AZ3683" s="99"/>
      <c r="BA3683" s="99"/>
      <c r="BB3683" s="99"/>
      <c r="BC3683" s="99"/>
      <c r="BD3683" s="99"/>
      <c r="BE3683" s="99"/>
      <c r="BF3683" s="99"/>
    </row>
    <row r="3684" spans="28:58" x14ac:dyDescent="0.25">
      <c r="AB3684" s="99"/>
      <c r="AC3684" s="99"/>
      <c r="AD3684" s="99"/>
      <c r="AE3684" s="99"/>
      <c r="AF3684" s="99"/>
      <c r="AG3684" s="99"/>
      <c r="AH3684" s="99"/>
      <c r="AI3684" s="99"/>
      <c r="AJ3684" s="99"/>
      <c r="AK3684" s="99"/>
      <c r="AL3684" s="99"/>
      <c r="AM3684" s="99"/>
      <c r="AN3684" s="99"/>
      <c r="AO3684" s="99"/>
      <c r="AP3684" s="99"/>
      <c r="AQ3684" s="99"/>
      <c r="AR3684" s="99"/>
      <c r="AS3684" s="99"/>
      <c r="AT3684" s="99"/>
      <c r="AU3684" s="99"/>
      <c r="AV3684" s="99"/>
      <c r="AW3684" s="99"/>
      <c r="AX3684" s="99"/>
      <c r="AY3684" s="99"/>
      <c r="AZ3684" s="99"/>
      <c r="BA3684" s="99"/>
      <c r="BB3684" s="99"/>
      <c r="BC3684" s="99"/>
      <c r="BD3684" s="99"/>
      <c r="BE3684" s="99"/>
      <c r="BF3684" s="99"/>
    </row>
    <row r="3685" spans="28:58" x14ac:dyDescent="0.25">
      <c r="AB3685" s="99"/>
      <c r="AC3685" s="99"/>
      <c r="AD3685" s="99"/>
      <c r="AE3685" s="99"/>
      <c r="AF3685" s="99"/>
      <c r="AG3685" s="99"/>
      <c r="AH3685" s="99"/>
      <c r="AI3685" s="99"/>
      <c r="AJ3685" s="99"/>
      <c r="AK3685" s="99"/>
      <c r="AL3685" s="99"/>
      <c r="AM3685" s="99"/>
      <c r="AN3685" s="99"/>
      <c r="AO3685" s="99"/>
      <c r="AP3685" s="99"/>
      <c r="AQ3685" s="99"/>
      <c r="AR3685" s="99"/>
      <c r="AS3685" s="99"/>
      <c r="AT3685" s="99"/>
      <c r="AU3685" s="99"/>
      <c r="AV3685" s="99"/>
      <c r="AW3685" s="99"/>
      <c r="AX3685" s="99"/>
      <c r="AY3685" s="99"/>
      <c r="AZ3685" s="99"/>
      <c r="BA3685" s="99"/>
      <c r="BB3685" s="99"/>
      <c r="BC3685" s="99"/>
      <c r="BD3685" s="99"/>
      <c r="BE3685" s="99"/>
      <c r="BF3685" s="99"/>
    </row>
    <row r="3686" spans="28:58" x14ac:dyDescent="0.25">
      <c r="AB3686" s="99"/>
      <c r="AC3686" s="99"/>
      <c r="AD3686" s="99"/>
      <c r="AE3686" s="99"/>
      <c r="AF3686" s="99"/>
      <c r="AG3686" s="99"/>
      <c r="AH3686" s="99"/>
      <c r="AI3686" s="99"/>
      <c r="AJ3686" s="99"/>
      <c r="AK3686" s="99"/>
      <c r="AL3686" s="99"/>
      <c r="AM3686" s="99"/>
      <c r="AN3686" s="99"/>
      <c r="AO3686" s="99"/>
      <c r="AP3686" s="99"/>
      <c r="AQ3686" s="99"/>
      <c r="AR3686" s="99"/>
      <c r="AS3686" s="99"/>
      <c r="AT3686" s="99"/>
      <c r="AU3686" s="99"/>
      <c r="AV3686" s="99"/>
      <c r="AW3686" s="99"/>
      <c r="AX3686" s="99"/>
      <c r="AY3686" s="99"/>
      <c r="AZ3686" s="99"/>
      <c r="BA3686" s="99"/>
      <c r="BB3686" s="99"/>
      <c r="BC3686" s="99"/>
      <c r="BD3686" s="99"/>
      <c r="BE3686" s="99"/>
      <c r="BF3686" s="99"/>
    </row>
    <row r="3687" spans="28:58" x14ac:dyDescent="0.25">
      <c r="AB3687" s="99"/>
      <c r="AC3687" s="99"/>
      <c r="AD3687" s="99"/>
      <c r="AE3687" s="99"/>
      <c r="AF3687" s="99"/>
      <c r="AG3687" s="99"/>
      <c r="AH3687" s="99"/>
      <c r="AI3687" s="99"/>
      <c r="AJ3687" s="99"/>
      <c r="AK3687" s="99"/>
      <c r="AL3687" s="99"/>
      <c r="AM3687" s="99"/>
      <c r="AN3687" s="99"/>
      <c r="AO3687" s="99"/>
      <c r="AP3687" s="99"/>
      <c r="AQ3687" s="99"/>
      <c r="AR3687" s="99"/>
      <c r="AS3687" s="99"/>
      <c r="AT3687" s="99"/>
      <c r="AU3687" s="99"/>
      <c r="AV3687" s="99"/>
      <c r="AW3687" s="99"/>
      <c r="AX3687" s="99"/>
      <c r="AY3687" s="99"/>
      <c r="AZ3687" s="99"/>
      <c r="BA3687" s="99"/>
      <c r="BB3687" s="99"/>
      <c r="BC3687" s="99"/>
      <c r="BD3687" s="99"/>
      <c r="BE3687" s="99"/>
      <c r="BF3687" s="99"/>
    </row>
    <row r="3688" spans="28:58" x14ac:dyDescent="0.25">
      <c r="AB3688" s="99"/>
      <c r="AC3688" s="99"/>
      <c r="AD3688" s="99"/>
      <c r="AE3688" s="99"/>
      <c r="AF3688" s="99"/>
      <c r="AG3688" s="99"/>
      <c r="AH3688" s="99"/>
      <c r="AI3688" s="99"/>
      <c r="AJ3688" s="99"/>
      <c r="AK3688" s="99"/>
      <c r="AL3688" s="99"/>
      <c r="AM3688" s="99"/>
      <c r="AN3688" s="99"/>
      <c r="AO3688" s="99"/>
      <c r="AP3688" s="99"/>
      <c r="AQ3688" s="99"/>
      <c r="AR3688" s="99"/>
      <c r="AS3688" s="99"/>
      <c r="AT3688" s="99"/>
      <c r="AU3688" s="99"/>
      <c r="AV3688" s="99"/>
      <c r="AW3688" s="99"/>
      <c r="AX3688" s="99"/>
      <c r="AY3688" s="99"/>
      <c r="AZ3688" s="99"/>
      <c r="BA3688" s="99"/>
      <c r="BB3688" s="99"/>
      <c r="BC3688" s="99"/>
      <c r="BD3688" s="99"/>
      <c r="BE3688" s="99"/>
      <c r="BF3688" s="99"/>
    </row>
    <row r="3689" spans="28:58" x14ac:dyDescent="0.25">
      <c r="AB3689" s="99"/>
      <c r="AC3689" s="99"/>
      <c r="AD3689" s="99"/>
      <c r="AE3689" s="99"/>
      <c r="AF3689" s="99"/>
      <c r="AG3689" s="99"/>
      <c r="AH3689" s="99"/>
      <c r="AI3689" s="99"/>
      <c r="AJ3689" s="99"/>
      <c r="AK3689" s="99"/>
      <c r="AL3689" s="99"/>
      <c r="AM3689" s="99"/>
      <c r="AN3689" s="99"/>
      <c r="AO3689" s="99"/>
      <c r="AP3689" s="99"/>
      <c r="AQ3689" s="99"/>
      <c r="AR3689" s="99"/>
      <c r="AS3689" s="99"/>
      <c r="AT3689" s="99"/>
      <c r="AU3689" s="99"/>
      <c r="AV3689" s="99"/>
      <c r="AW3689" s="99"/>
      <c r="AX3689" s="99"/>
      <c r="AY3689" s="99"/>
      <c r="AZ3689" s="99"/>
      <c r="BA3689" s="99"/>
      <c r="BB3689" s="99"/>
      <c r="BC3689" s="99"/>
      <c r="BD3689" s="99"/>
      <c r="BE3689" s="99"/>
      <c r="BF3689" s="99"/>
    </row>
    <row r="3690" spans="28:58" x14ac:dyDescent="0.25">
      <c r="AB3690" s="99"/>
      <c r="AC3690" s="99"/>
      <c r="AD3690" s="99"/>
      <c r="AE3690" s="99"/>
      <c r="AF3690" s="99"/>
      <c r="AG3690" s="99"/>
      <c r="AH3690" s="99"/>
      <c r="AI3690" s="99"/>
      <c r="AJ3690" s="99"/>
      <c r="AK3690" s="99"/>
      <c r="AL3690" s="99"/>
      <c r="AM3690" s="99"/>
      <c r="AN3690" s="99"/>
      <c r="AO3690" s="99"/>
      <c r="AP3690" s="99"/>
      <c r="AQ3690" s="99"/>
      <c r="AR3690" s="99"/>
      <c r="AS3690" s="99"/>
      <c r="AT3690" s="99"/>
      <c r="AU3690" s="99"/>
      <c r="AV3690" s="99"/>
      <c r="AW3690" s="99"/>
      <c r="AX3690" s="99"/>
      <c r="AY3690" s="99"/>
      <c r="AZ3690" s="99"/>
      <c r="BA3690" s="99"/>
      <c r="BB3690" s="99"/>
      <c r="BC3690" s="99"/>
      <c r="BD3690" s="99"/>
      <c r="BE3690" s="99"/>
      <c r="BF3690" s="99"/>
    </row>
    <row r="3691" spans="28:58" x14ac:dyDescent="0.25">
      <c r="AB3691" s="99"/>
      <c r="AC3691" s="99"/>
      <c r="AD3691" s="99"/>
      <c r="AE3691" s="99"/>
      <c r="AF3691" s="99"/>
      <c r="AG3691" s="99"/>
      <c r="AH3691" s="99"/>
      <c r="AI3691" s="99"/>
      <c r="AJ3691" s="99"/>
      <c r="AK3691" s="99"/>
      <c r="AL3691" s="99"/>
      <c r="AM3691" s="99"/>
      <c r="AN3691" s="99"/>
      <c r="AO3691" s="99"/>
      <c r="AP3691" s="99"/>
      <c r="AQ3691" s="99"/>
      <c r="AR3691" s="99"/>
      <c r="AS3691" s="99"/>
      <c r="AT3691" s="99"/>
      <c r="AU3691" s="99"/>
      <c r="AV3691" s="99"/>
      <c r="AW3691" s="99"/>
      <c r="AX3691" s="99"/>
      <c r="AY3691" s="99"/>
      <c r="AZ3691" s="99"/>
      <c r="BA3691" s="99"/>
      <c r="BB3691" s="99"/>
      <c r="BC3691" s="99"/>
      <c r="BD3691" s="99"/>
      <c r="BE3691" s="99"/>
      <c r="BF3691" s="99"/>
    </row>
    <row r="3692" spans="28:58" x14ac:dyDescent="0.25">
      <c r="AB3692" s="99"/>
      <c r="AC3692" s="99"/>
      <c r="AD3692" s="99"/>
      <c r="AE3692" s="99"/>
      <c r="AF3692" s="99"/>
      <c r="AG3692" s="99"/>
      <c r="AH3692" s="99"/>
      <c r="AI3692" s="99"/>
      <c r="AJ3692" s="99"/>
      <c r="AK3692" s="99"/>
      <c r="AL3692" s="99"/>
      <c r="AM3692" s="99"/>
      <c r="AN3692" s="99"/>
      <c r="AO3692" s="99"/>
      <c r="AP3692" s="99"/>
      <c r="AQ3692" s="99"/>
      <c r="AR3692" s="99"/>
      <c r="AS3692" s="99"/>
      <c r="AT3692" s="99"/>
      <c r="AU3692" s="99"/>
      <c r="AV3692" s="99"/>
      <c r="AW3692" s="99"/>
      <c r="AX3692" s="99"/>
      <c r="AY3692" s="99"/>
      <c r="AZ3692" s="99"/>
      <c r="BA3692" s="99"/>
      <c r="BB3692" s="99"/>
      <c r="BC3692" s="99"/>
      <c r="BD3692" s="99"/>
      <c r="BE3692" s="99"/>
      <c r="BF3692" s="99"/>
    </row>
    <row r="3693" spans="28:58" x14ac:dyDescent="0.25">
      <c r="AB3693" s="99"/>
      <c r="AC3693" s="99"/>
      <c r="AD3693" s="99"/>
      <c r="AE3693" s="99"/>
      <c r="AF3693" s="99"/>
      <c r="AG3693" s="99"/>
      <c r="AH3693" s="99"/>
      <c r="AI3693" s="99"/>
      <c r="AJ3693" s="99"/>
      <c r="AK3693" s="99"/>
      <c r="AL3693" s="99"/>
      <c r="AM3693" s="99"/>
      <c r="AN3693" s="99"/>
      <c r="AO3693" s="99"/>
      <c r="AP3693" s="99"/>
      <c r="AQ3693" s="99"/>
      <c r="AR3693" s="99"/>
      <c r="AS3693" s="99"/>
      <c r="AT3693" s="99"/>
      <c r="AU3693" s="99"/>
      <c r="AV3693" s="99"/>
      <c r="AW3693" s="99"/>
      <c r="AX3693" s="99"/>
      <c r="AY3693" s="99"/>
      <c r="AZ3693" s="99"/>
      <c r="BA3693" s="99"/>
      <c r="BB3693" s="99"/>
      <c r="BC3693" s="99"/>
      <c r="BD3693" s="99"/>
      <c r="BE3693" s="99"/>
      <c r="BF3693" s="99"/>
    </row>
    <row r="3694" spans="28:58" x14ac:dyDescent="0.25">
      <c r="AB3694" s="99"/>
      <c r="AC3694" s="99"/>
      <c r="AD3694" s="99"/>
      <c r="AE3694" s="99"/>
      <c r="AF3694" s="99"/>
      <c r="AG3694" s="99"/>
      <c r="AH3694" s="99"/>
      <c r="AI3694" s="99"/>
      <c r="AJ3694" s="99"/>
      <c r="AK3694" s="99"/>
      <c r="AL3694" s="99"/>
      <c r="AM3694" s="99"/>
      <c r="AN3694" s="99"/>
      <c r="AO3694" s="99"/>
      <c r="AP3694" s="99"/>
      <c r="AQ3694" s="99"/>
      <c r="AR3694" s="99"/>
      <c r="AS3694" s="99"/>
      <c r="AT3694" s="99"/>
      <c r="AU3694" s="99"/>
      <c r="AV3694" s="99"/>
      <c r="AW3694" s="99"/>
      <c r="AX3694" s="99"/>
      <c r="AY3694" s="99"/>
      <c r="AZ3694" s="99"/>
      <c r="BA3694" s="99"/>
      <c r="BB3694" s="99"/>
      <c r="BC3694" s="99"/>
      <c r="BD3694" s="99"/>
      <c r="BE3694" s="99"/>
      <c r="BF3694" s="99"/>
    </row>
    <row r="3695" spans="28:58" x14ac:dyDescent="0.25">
      <c r="AB3695" s="99"/>
      <c r="AC3695" s="99"/>
      <c r="AD3695" s="99"/>
      <c r="AE3695" s="99"/>
      <c r="AF3695" s="99"/>
      <c r="AG3695" s="99"/>
      <c r="AH3695" s="99"/>
      <c r="AI3695" s="99"/>
      <c r="AJ3695" s="99"/>
      <c r="AK3695" s="99"/>
      <c r="AL3695" s="99"/>
      <c r="AM3695" s="99"/>
      <c r="AN3695" s="99"/>
      <c r="AO3695" s="99"/>
      <c r="AP3695" s="99"/>
      <c r="AQ3695" s="99"/>
      <c r="AR3695" s="99"/>
      <c r="AS3695" s="99"/>
      <c r="AT3695" s="99"/>
      <c r="AU3695" s="99"/>
      <c r="AV3695" s="99"/>
      <c r="AW3695" s="99"/>
      <c r="AX3695" s="99"/>
      <c r="AY3695" s="99"/>
      <c r="AZ3695" s="99"/>
      <c r="BA3695" s="99"/>
      <c r="BB3695" s="99"/>
      <c r="BC3695" s="99"/>
      <c r="BD3695" s="99"/>
      <c r="BE3695" s="99"/>
      <c r="BF3695" s="99"/>
    </row>
    <row r="3696" spans="28:58" x14ac:dyDescent="0.25">
      <c r="AB3696" s="99"/>
      <c r="AC3696" s="99"/>
      <c r="AD3696" s="99"/>
      <c r="AE3696" s="99"/>
      <c r="AF3696" s="99"/>
      <c r="AG3696" s="99"/>
      <c r="AH3696" s="99"/>
      <c r="AI3696" s="99"/>
      <c r="AJ3696" s="99"/>
      <c r="AK3696" s="99"/>
      <c r="AL3696" s="99"/>
      <c r="AM3696" s="99"/>
      <c r="AN3696" s="99"/>
      <c r="AO3696" s="99"/>
      <c r="AP3696" s="99"/>
      <c r="AQ3696" s="99"/>
      <c r="AR3696" s="99"/>
      <c r="AS3696" s="99"/>
      <c r="AT3696" s="99"/>
      <c r="AU3696" s="99"/>
      <c r="AV3696" s="99"/>
      <c r="AW3696" s="99"/>
      <c r="AX3696" s="99"/>
      <c r="AY3696" s="99"/>
      <c r="AZ3696" s="99"/>
      <c r="BA3696" s="99"/>
      <c r="BB3696" s="99"/>
      <c r="BC3696" s="99"/>
      <c r="BD3696" s="99"/>
      <c r="BE3696" s="99"/>
      <c r="BF3696" s="99"/>
    </row>
    <row r="3697" spans="28:58" x14ac:dyDescent="0.25">
      <c r="AB3697" s="99"/>
      <c r="AC3697" s="99"/>
      <c r="AD3697" s="99"/>
      <c r="AE3697" s="99"/>
      <c r="AF3697" s="99"/>
      <c r="AG3697" s="99"/>
      <c r="AH3697" s="99"/>
      <c r="AI3697" s="99"/>
      <c r="AJ3697" s="99"/>
      <c r="AK3697" s="99"/>
      <c r="AL3697" s="99"/>
      <c r="AM3697" s="99"/>
      <c r="AN3697" s="99"/>
      <c r="AO3697" s="99"/>
      <c r="AP3697" s="99"/>
      <c r="AQ3697" s="99"/>
      <c r="AR3697" s="99"/>
      <c r="AS3697" s="99"/>
      <c r="AT3697" s="99"/>
      <c r="AU3697" s="99"/>
      <c r="AV3697" s="99"/>
      <c r="AW3697" s="99"/>
      <c r="AX3697" s="99"/>
      <c r="AY3697" s="99"/>
      <c r="AZ3697" s="99"/>
      <c r="BA3697" s="99"/>
      <c r="BB3697" s="99"/>
      <c r="BC3697" s="99"/>
      <c r="BD3697" s="99"/>
      <c r="BE3697" s="99"/>
      <c r="BF3697" s="99"/>
    </row>
    <row r="3698" spans="28:58" x14ac:dyDescent="0.25">
      <c r="AB3698" s="99"/>
      <c r="AC3698" s="99"/>
      <c r="AD3698" s="99"/>
      <c r="AE3698" s="99"/>
      <c r="AF3698" s="99"/>
      <c r="AG3698" s="99"/>
      <c r="AH3698" s="99"/>
      <c r="AI3698" s="99"/>
      <c r="AJ3698" s="99"/>
      <c r="AK3698" s="99"/>
      <c r="AL3698" s="99"/>
      <c r="AM3698" s="99"/>
      <c r="AN3698" s="99"/>
      <c r="AO3698" s="99"/>
      <c r="AP3698" s="99"/>
      <c r="AQ3698" s="99"/>
      <c r="AR3698" s="99"/>
      <c r="AS3698" s="99"/>
      <c r="AT3698" s="99"/>
      <c r="AU3698" s="99"/>
      <c r="AV3698" s="99"/>
      <c r="AW3698" s="99"/>
      <c r="AX3698" s="99"/>
      <c r="AY3698" s="99"/>
      <c r="AZ3698" s="99"/>
      <c r="BA3698" s="99"/>
      <c r="BB3698" s="99"/>
      <c r="BC3698" s="99"/>
      <c r="BD3698" s="99"/>
      <c r="BE3698" s="99"/>
      <c r="BF3698" s="99"/>
    </row>
    <row r="3699" spans="28:58" x14ac:dyDescent="0.25">
      <c r="AB3699" s="99"/>
      <c r="AC3699" s="99"/>
      <c r="AD3699" s="99"/>
      <c r="AE3699" s="99"/>
      <c r="AF3699" s="99"/>
      <c r="AG3699" s="99"/>
      <c r="AH3699" s="99"/>
      <c r="AI3699" s="99"/>
      <c r="AJ3699" s="99"/>
      <c r="AK3699" s="99"/>
      <c r="AL3699" s="99"/>
      <c r="AM3699" s="99"/>
      <c r="AN3699" s="99"/>
      <c r="AO3699" s="99"/>
      <c r="AP3699" s="99"/>
      <c r="AQ3699" s="99"/>
      <c r="AR3699" s="99"/>
      <c r="AS3699" s="99"/>
      <c r="AT3699" s="99"/>
      <c r="AU3699" s="99"/>
      <c r="AV3699" s="99"/>
      <c r="AW3699" s="99"/>
      <c r="AX3699" s="99"/>
      <c r="AY3699" s="99"/>
      <c r="AZ3699" s="99"/>
      <c r="BA3699" s="99"/>
      <c r="BB3699" s="99"/>
      <c r="BC3699" s="99"/>
      <c r="BD3699" s="99"/>
      <c r="BE3699" s="99"/>
      <c r="BF3699" s="99"/>
    </row>
    <row r="3700" spans="28:58" x14ac:dyDescent="0.25">
      <c r="AB3700" s="99"/>
      <c r="AC3700" s="99"/>
      <c r="AD3700" s="99"/>
      <c r="AE3700" s="99"/>
      <c r="AF3700" s="99"/>
      <c r="AG3700" s="99"/>
      <c r="AH3700" s="99"/>
      <c r="AI3700" s="99"/>
      <c r="AJ3700" s="99"/>
      <c r="AK3700" s="99"/>
      <c r="AL3700" s="99"/>
      <c r="AM3700" s="99"/>
      <c r="AN3700" s="99"/>
      <c r="AO3700" s="99"/>
      <c r="AP3700" s="99"/>
      <c r="AQ3700" s="99"/>
      <c r="AR3700" s="99"/>
      <c r="AS3700" s="99"/>
      <c r="AT3700" s="99"/>
      <c r="AU3700" s="99"/>
      <c r="AV3700" s="99"/>
      <c r="AW3700" s="99"/>
      <c r="AX3700" s="99"/>
      <c r="AY3700" s="99"/>
      <c r="AZ3700" s="99"/>
      <c r="BA3700" s="99"/>
      <c r="BB3700" s="99"/>
      <c r="BC3700" s="99"/>
      <c r="BD3700" s="99"/>
      <c r="BE3700" s="99"/>
      <c r="BF3700" s="99"/>
    </row>
    <row r="3701" spans="28:58" x14ac:dyDescent="0.25">
      <c r="AB3701" s="99"/>
      <c r="AC3701" s="99"/>
      <c r="AD3701" s="99"/>
      <c r="AE3701" s="99"/>
      <c r="AF3701" s="99"/>
      <c r="AG3701" s="99"/>
      <c r="AH3701" s="99"/>
      <c r="AI3701" s="99"/>
      <c r="AJ3701" s="99"/>
      <c r="AK3701" s="99"/>
      <c r="AL3701" s="99"/>
      <c r="AM3701" s="99"/>
      <c r="AN3701" s="99"/>
      <c r="AO3701" s="99"/>
      <c r="AP3701" s="99"/>
      <c r="AQ3701" s="99"/>
      <c r="AR3701" s="99"/>
      <c r="AS3701" s="99"/>
      <c r="AT3701" s="99"/>
      <c r="AU3701" s="99"/>
      <c r="AV3701" s="99"/>
      <c r="AW3701" s="99"/>
      <c r="AX3701" s="99"/>
      <c r="AY3701" s="99"/>
      <c r="AZ3701" s="99"/>
      <c r="BA3701" s="99"/>
      <c r="BB3701" s="99"/>
      <c r="BC3701" s="99"/>
      <c r="BD3701" s="99"/>
      <c r="BE3701" s="99"/>
      <c r="BF3701" s="99"/>
    </row>
    <row r="3702" spans="28:58" x14ac:dyDescent="0.25">
      <c r="AB3702" s="99"/>
      <c r="AC3702" s="99"/>
      <c r="AD3702" s="99"/>
      <c r="AE3702" s="99"/>
      <c r="AF3702" s="99"/>
      <c r="AG3702" s="99"/>
      <c r="AH3702" s="99"/>
      <c r="AI3702" s="99"/>
      <c r="AJ3702" s="99"/>
      <c r="AK3702" s="99"/>
      <c r="AL3702" s="99"/>
      <c r="AM3702" s="99"/>
      <c r="AN3702" s="99"/>
      <c r="AO3702" s="99"/>
      <c r="AP3702" s="99"/>
      <c r="AQ3702" s="99"/>
      <c r="AR3702" s="99"/>
      <c r="AS3702" s="99"/>
      <c r="AT3702" s="99"/>
      <c r="AU3702" s="99"/>
      <c r="AV3702" s="99"/>
      <c r="AW3702" s="99"/>
      <c r="AX3702" s="99"/>
      <c r="AY3702" s="99"/>
      <c r="AZ3702" s="99"/>
      <c r="BA3702" s="99"/>
      <c r="BB3702" s="99"/>
      <c r="BC3702" s="99"/>
      <c r="BD3702" s="99"/>
      <c r="BE3702" s="99"/>
      <c r="BF3702" s="99"/>
    </row>
    <row r="3703" spans="28:58" x14ac:dyDescent="0.25">
      <c r="AB3703" s="99"/>
      <c r="AC3703" s="99"/>
      <c r="AD3703" s="99"/>
      <c r="AE3703" s="99"/>
      <c r="AF3703" s="99"/>
      <c r="AG3703" s="99"/>
      <c r="AH3703" s="99"/>
      <c r="AI3703" s="99"/>
      <c r="AJ3703" s="99"/>
      <c r="AK3703" s="99"/>
      <c r="AL3703" s="99"/>
      <c r="AM3703" s="99"/>
      <c r="AN3703" s="99"/>
      <c r="AO3703" s="99"/>
      <c r="AP3703" s="99"/>
      <c r="AQ3703" s="99"/>
      <c r="AR3703" s="99"/>
      <c r="AS3703" s="99"/>
      <c r="AT3703" s="99"/>
      <c r="AU3703" s="99"/>
      <c r="AV3703" s="99"/>
      <c r="AW3703" s="99"/>
      <c r="AX3703" s="99"/>
      <c r="AY3703" s="99"/>
      <c r="AZ3703" s="99"/>
      <c r="BA3703" s="99"/>
      <c r="BB3703" s="99"/>
      <c r="BC3703" s="99"/>
      <c r="BD3703" s="99"/>
      <c r="BE3703" s="99"/>
      <c r="BF3703" s="99"/>
    </row>
    <row r="3704" spans="28:58" x14ac:dyDescent="0.25">
      <c r="AB3704" s="99"/>
      <c r="AC3704" s="99"/>
      <c r="AD3704" s="99"/>
      <c r="AE3704" s="99"/>
      <c r="AF3704" s="99"/>
      <c r="AG3704" s="99"/>
      <c r="AH3704" s="99"/>
      <c r="AI3704" s="99"/>
      <c r="AJ3704" s="99"/>
      <c r="AK3704" s="99"/>
      <c r="AL3704" s="99"/>
      <c r="AM3704" s="99"/>
      <c r="AN3704" s="99"/>
      <c r="AO3704" s="99"/>
      <c r="AP3704" s="99"/>
      <c r="AQ3704" s="99"/>
      <c r="AR3704" s="99"/>
      <c r="AS3704" s="99"/>
      <c r="AT3704" s="99"/>
      <c r="AU3704" s="99"/>
      <c r="AV3704" s="99"/>
      <c r="AW3704" s="99"/>
      <c r="AX3704" s="99"/>
      <c r="AY3704" s="99"/>
      <c r="AZ3704" s="99"/>
      <c r="BA3704" s="99"/>
      <c r="BB3704" s="99"/>
      <c r="BC3704" s="99"/>
      <c r="BD3704" s="99"/>
      <c r="BE3704" s="99"/>
      <c r="BF3704" s="99"/>
    </row>
    <row r="3705" spans="28:58" x14ac:dyDescent="0.25">
      <c r="AB3705" s="99"/>
      <c r="AC3705" s="99"/>
      <c r="AD3705" s="99"/>
      <c r="AE3705" s="99"/>
      <c r="AF3705" s="99"/>
      <c r="AG3705" s="99"/>
      <c r="AH3705" s="99"/>
      <c r="AI3705" s="99"/>
      <c r="AJ3705" s="99"/>
      <c r="AK3705" s="99"/>
      <c r="AL3705" s="99"/>
      <c r="AM3705" s="99"/>
      <c r="AN3705" s="99"/>
      <c r="AO3705" s="99"/>
      <c r="AP3705" s="99"/>
      <c r="AQ3705" s="99"/>
      <c r="AR3705" s="99"/>
      <c r="AS3705" s="99"/>
      <c r="AT3705" s="99"/>
      <c r="AU3705" s="99"/>
      <c r="AV3705" s="99"/>
      <c r="AW3705" s="99"/>
      <c r="AX3705" s="99"/>
      <c r="AY3705" s="99"/>
      <c r="AZ3705" s="99"/>
      <c r="BA3705" s="99"/>
      <c r="BB3705" s="99"/>
      <c r="BC3705" s="99"/>
      <c r="BD3705" s="99"/>
      <c r="BE3705" s="99"/>
      <c r="BF3705" s="99"/>
    </row>
    <row r="3706" spans="28:58" x14ac:dyDescent="0.25">
      <c r="AB3706" s="99"/>
      <c r="AC3706" s="99"/>
      <c r="AD3706" s="99"/>
      <c r="AE3706" s="99"/>
      <c r="AF3706" s="99"/>
      <c r="AG3706" s="99"/>
      <c r="AH3706" s="99"/>
      <c r="AI3706" s="99"/>
      <c r="AJ3706" s="99"/>
      <c r="AK3706" s="99"/>
      <c r="AL3706" s="99"/>
      <c r="AM3706" s="99"/>
      <c r="AN3706" s="99"/>
      <c r="AO3706" s="99"/>
      <c r="AP3706" s="99"/>
      <c r="AQ3706" s="99"/>
      <c r="AR3706" s="99"/>
      <c r="AS3706" s="99"/>
      <c r="AT3706" s="99"/>
      <c r="AU3706" s="99"/>
      <c r="AV3706" s="99"/>
      <c r="AW3706" s="99"/>
      <c r="AX3706" s="99"/>
      <c r="AY3706" s="99"/>
      <c r="AZ3706" s="99"/>
      <c r="BA3706" s="99"/>
      <c r="BB3706" s="99"/>
      <c r="BC3706" s="99"/>
      <c r="BD3706" s="99"/>
      <c r="BE3706" s="99"/>
      <c r="BF3706" s="99"/>
    </row>
    <row r="3707" spans="28:58" x14ac:dyDescent="0.25">
      <c r="AB3707" s="99"/>
      <c r="AC3707" s="99"/>
      <c r="AD3707" s="99"/>
      <c r="AE3707" s="99"/>
      <c r="AF3707" s="99"/>
      <c r="AG3707" s="99"/>
      <c r="AH3707" s="99"/>
      <c r="AI3707" s="99"/>
      <c r="AJ3707" s="99"/>
      <c r="AK3707" s="99"/>
      <c r="AL3707" s="99"/>
      <c r="AM3707" s="99"/>
      <c r="AN3707" s="99"/>
      <c r="AO3707" s="99"/>
      <c r="AP3707" s="99"/>
      <c r="AQ3707" s="99"/>
      <c r="AR3707" s="99"/>
      <c r="AS3707" s="99"/>
      <c r="AT3707" s="99"/>
      <c r="AU3707" s="99"/>
      <c r="AV3707" s="99"/>
      <c r="AW3707" s="99"/>
      <c r="AX3707" s="99"/>
      <c r="AY3707" s="99"/>
      <c r="AZ3707" s="99"/>
      <c r="BA3707" s="99"/>
      <c r="BB3707" s="99"/>
      <c r="BC3707" s="99"/>
      <c r="BD3707" s="99"/>
      <c r="BE3707" s="99"/>
      <c r="BF3707" s="99"/>
    </row>
    <row r="3708" spans="28:58" x14ac:dyDescent="0.25">
      <c r="AB3708" s="99"/>
      <c r="AC3708" s="99"/>
      <c r="AD3708" s="99"/>
      <c r="AE3708" s="99"/>
      <c r="AF3708" s="99"/>
      <c r="AG3708" s="99"/>
      <c r="AH3708" s="99"/>
      <c r="AI3708" s="99"/>
      <c r="AJ3708" s="99"/>
      <c r="AK3708" s="99"/>
      <c r="AL3708" s="99"/>
      <c r="AM3708" s="99"/>
      <c r="AN3708" s="99"/>
      <c r="AO3708" s="99"/>
      <c r="AP3708" s="99"/>
      <c r="AQ3708" s="99"/>
      <c r="AR3708" s="99"/>
      <c r="AS3708" s="99"/>
      <c r="AT3708" s="99"/>
      <c r="AU3708" s="99"/>
      <c r="AV3708" s="99"/>
      <c r="AW3708" s="99"/>
      <c r="AX3708" s="99"/>
      <c r="AY3708" s="99"/>
      <c r="AZ3708" s="99"/>
      <c r="BA3708" s="99"/>
      <c r="BB3708" s="99"/>
      <c r="BC3708" s="99"/>
      <c r="BD3708" s="99"/>
      <c r="BE3708" s="99"/>
      <c r="BF3708" s="99"/>
    </row>
    <row r="3709" spans="28:58" x14ac:dyDescent="0.25">
      <c r="AB3709" s="99"/>
      <c r="AC3709" s="99"/>
      <c r="AD3709" s="99"/>
      <c r="AE3709" s="99"/>
      <c r="AF3709" s="99"/>
      <c r="AG3709" s="99"/>
      <c r="AH3709" s="99"/>
      <c r="AI3709" s="99"/>
      <c r="AJ3709" s="99"/>
      <c r="AK3709" s="99"/>
      <c r="AL3709" s="99"/>
      <c r="AM3709" s="99"/>
      <c r="AN3709" s="99"/>
      <c r="AO3709" s="99"/>
      <c r="AP3709" s="99"/>
      <c r="AQ3709" s="99"/>
      <c r="AR3709" s="99"/>
      <c r="AS3709" s="99"/>
      <c r="AT3709" s="99"/>
      <c r="AU3709" s="99"/>
      <c r="AV3709" s="99"/>
      <c r="AW3709" s="99"/>
      <c r="AX3709" s="99"/>
      <c r="AY3709" s="99"/>
      <c r="AZ3709" s="99"/>
      <c r="BA3709" s="99"/>
      <c r="BB3709" s="99"/>
      <c r="BC3709" s="99"/>
      <c r="BD3709" s="99"/>
      <c r="BE3709" s="99"/>
      <c r="BF3709" s="99"/>
    </row>
    <row r="3710" spans="28:58" x14ac:dyDescent="0.25">
      <c r="AB3710" s="99"/>
      <c r="AC3710" s="99"/>
      <c r="AD3710" s="99"/>
      <c r="AE3710" s="99"/>
      <c r="AF3710" s="99"/>
      <c r="AG3710" s="99"/>
      <c r="AH3710" s="99"/>
      <c r="AI3710" s="99"/>
      <c r="AJ3710" s="99"/>
      <c r="AK3710" s="99"/>
      <c r="AL3710" s="99"/>
      <c r="AM3710" s="99"/>
      <c r="AN3710" s="99"/>
      <c r="AO3710" s="99"/>
      <c r="AP3710" s="99"/>
      <c r="AQ3710" s="99"/>
      <c r="AR3710" s="99"/>
      <c r="AS3710" s="99"/>
      <c r="AT3710" s="99"/>
      <c r="AU3710" s="99"/>
      <c r="AV3710" s="99"/>
      <c r="AW3710" s="99"/>
      <c r="AX3710" s="99"/>
      <c r="AY3710" s="99"/>
      <c r="AZ3710" s="99"/>
      <c r="BA3710" s="99"/>
      <c r="BB3710" s="99"/>
      <c r="BC3710" s="99"/>
      <c r="BD3710" s="99"/>
      <c r="BE3710" s="99"/>
      <c r="BF3710" s="99"/>
    </row>
    <row r="3711" spans="28:58" x14ac:dyDescent="0.25">
      <c r="AB3711" s="99"/>
      <c r="AC3711" s="99"/>
      <c r="AD3711" s="99"/>
      <c r="AE3711" s="99"/>
      <c r="AF3711" s="99"/>
      <c r="AG3711" s="99"/>
      <c r="AH3711" s="99"/>
      <c r="AI3711" s="99"/>
      <c r="AJ3711" s="99"/>
      <c r="AK3711" s="99"/>
      <c r="AL3711" s="99"/>
      <c r="AM3711" s="99"/>
      <c r="AN3711" s="99"/>
      <c r="AO3711" s="99"/>
      <c r="AP3711" s="99"/>
      <c r="AQ3711" s="99"/>
      <c r="AR3711" s="99"/>
      <c r="AS3711" s="99"/>
      <c r="AT3711" s="99"/>
      <c r="AU3711" s="99"/>
      <c r="AV3711" s="99"/>
      <c r="AW3711" s="99"/>
      <c r="AX3711" s="99"/>
      <c r="AY3711" s="99"/>
      <c r="AZ3711" s="99"/>
      <c r="BA3711" s="99"/>
      <c r="BB3711" s="99"/>
      <c r="BC3711" s="99"/>
      <c r="BD3711" s="99"/>
      <c r="BE3711" s="99"/>
      <c r="BF3711" s="99"/>
    </row>
    <row r="3712" spans="28:58" x14ac:dyDescent="0.25">
      <c r="AB3712" s="99"/>
      <c r="AC3712" s="99"/>
      <c r="AD3712" s="99"/>
      <c r="AE3712" s="99"/>
      <c r="AF3712" s="99"/>
      <c r="AG3712" s="99"/>
      <c r="AH3712" s="99"/>
      <c r="AI3712" s="99"/>
      <c r="AJ3712" s="99"/>
      <c r="AK3712" s="99"/>
      <c r="AL3712" s="99"/>
      <c r="AM3712" s="99"/>
      <c r="AN3712" s="99"/>
      <c r="AO3712" s="99"/>
      <c r="AP3712" s="99"/>
      <c r="AQ3712" s="99"/>
      <c r="AR3712" s="99"/>
      <c r="AS3712" s="99"/>
      <c r="AT3712" s="99"/>
      <c r="AU3712" s="99"/>
      <c r="AV3712" s="99"/>
      <c r="AW3712" s="99"/>
      <c r="AX3712" s="99"/>
      <c r="AY3712" s="99"/>
      <c r="AZ3712" s="99"/>
      <c r="BA3712" s="99"/>
      <c r="BB3712" s="99"/>
      <c r="BC3712" s="99"/>
      <c r="BD3712" s="99"/>
      <c r="BE3712" s="99"/>
      <c r="BF3712" s="99"/>
    </row>
    <row r="3713" spans="28:58" x14ac:dyDescent="0.25">
      <c r="AB3713" s="99"/>
      <c r="AC3713" s="99"/>
      <c r="AD3713" s="99"/>
      <c r="AE3713" s="99"/>
      <c r="AF3713" s="99"/>
      <c r="AG3713" s="99"/>
      <c r="AH3713" s="99"/>
      <c r="AI3713" s="99"/>
      <c r="AJ3713" s="99"/>
      <c r="AK3713" s="99"/>
      <c r="AL3713" s="99"/>
      <c r="AM3713" s="99"/>
      <c r="AN3713" s="99"/>
      <c r="AO3713" s="99"/>
      <c r="AP3713" s="99"/>
      <c r="AQ3713" s="99"/>
      <c r="AR3713" s="99"/>
      <c r="AS3713" s="99"/>
      <c r="AT3713" s="99"/>
      <c r="AU3713" s="99"/>
      <c r="AV3713" s="99"/>
      <c r="AW3713" s="99"/>
      <c r="AX3713" s="99"/>
      <c r="AY3713" s="99"/>
      <c r="AZ3713" s="99"/>
      <c r="BA3713" s="99"/>
      <c r="BB3713" s="99"/>
      <c r="BC3713" s="99"/>
      <c r="BD3713" s="99"/>
      <c r="BE3713" s="99"/>
      <c r="BF3713" s="99"/>
    </row>
    <row r="3714" spans="28:58" x14ac:dyDescent="0.25">
      <c r="AB3714" s="99"/>
      <c r="AC3714" s="99"/>
      <c r="AD3714" s="99"/>
      <c r="AE3714" s="99"/>
      <c r="AF3714" s="99"/>
      <c r="AG3714" s="99"/>
      <c r="AH3714" s="99"/>
      <c r="AI3714" s="99"/>
      <c r="AJ3714" s="99"/>
      <c r="AK3714" s="99"/>
      <c r="AL3714" s="99"/>
      <c r="AM3714" s="99"/>
      <c r="AN3714" s="99"/>
      <c r="AO3714" s="99"/>
      <c r="AP3714" s="99"/>
      <c r="AQ3714" s="99"/>
      <c r="AR3714" s="99"/>
      <c r="AS3714" s="99"/>
      <c r="AT3714" s="99"/>
      <c r="AU3714" s="99"/>
      <c r="AV3714" s="99"/>
      <c r="AW3714" s="99"/>
      <c r="AX3714" s="99"/>
      <c r="AY3714" s="99"/>
      <c r="AZ3714" s="99"/>
      <c r="BA3714" s="99"/>
      <c r="BB3714" s="99"/>
      <c r="BC3714" s="99"/>
      <c r="BD3714" s="99"/>
      <c r="BE3714" s="99"/>
      <c r="BF3714" s="99"/>
    </row>
    <row r="3715" spans="28:58" x14ac:dyDescent="0.25">
      <c r="AB3715" s="99"/>
      <c r="AC3715" s="99"/>
      <c r="AD3715" s="99"/>
      <c r="AE3715" s="99"/>
      <c r="AF3715" s="99"/>
      <c r="AG3715" s="99"/>
      <c r="AH3715" s="99"/>
      <c r="AI3715" s="99"/>
      <c r="AJ3715" s="99"/>
      <c r="AK3715" s="99"/>
      <c r="AL3715" s="99"/>
      <c r="AM3715" s="99"/>
      <c r="AN3715" s="99"/>
      <c r="AO3715" s="99"/>
      <c r="AP3715" s="99"/>
      <c r="AQ3715" s="99"/>
      <c r="AR3715" s="99"/>
      <c r="AS3715" s="99"/>
      <c r="AT3715" s="99"/>
      <c r="AU3715" s="99"/>
      <c r="AV3715" s="99"/>
      <c r="AW3715" s="99"/>
      <c r="AX3715" s="99"/>
      <c r="AY3715" s="99"/>
      <c r="AZ3715" s="99"/>
      <c r="BA3715" s="99"/>
      <c r="BB3715" s="99"/>
      <c r="BC3715" s="99"/>
      <c r="BD3715" s="99"/>
      <c r="BE3715" s="99"/>
      <c r="BF3715" s="99"/>
    </row>
    <row r="3716" spans="28:58" x14ac:dyDescent="0.25">
      <c r="AB3716" s="99"/>
      <c r="AC3716" s="99"/>
      <c r="AD3716" s="99"/>
      <c r="AE3716" s="99"/>
      <c r="AF3716" s="99"/>
      <c r="AG3716" s="99"/>
      <c r="AH3716" s="99"/>
      <c r="AI3716" s="99"/>
      <c r="AJ3716" s="99"/>
      <c r="AK3716" s="99"/>
      <c r="AL3716" s="99"/>
      <c r="AM3716" s="99"/>
      <c r="AN3716" s="99"/>
      <c r="AO3716" s="99"/>
      <c r="AP3716" s="99"/>
      <c r="AQ3716" s="99"/>
      <c r="AR3716" s="99"/>
      <c r="AS3716" s="99"/>
      <c r="AT3716" s="99"/>
      <c r="AU3716" s="99"/>
      <c r="AV3716" s="99"/>
      <c r="AW3716" s="99"/>
      <c r="AX3716" s="99"/>
      <c r="AY3716" s="99"/>
      <c r="AZ3716" s="99"/>
      <c r="BA3716" s="99"/>
      <c r="BB3716" s="99"/>
      <c r="BC3716" s="99"/>
      <c r="BD3716" s="99"/>
      <c r="BE3716" s="99"/>
      <c r="BF3716" s="99"/>
    </row>
    <row r="3717" spans="28:58" x14ac:dyDescent="0.25">
      <c r="AB3717" s="99"/>
      <c r="AC3717" s="99"/>
      <c r="AD3717" s="99"/>
      <c r="AE3717" s="99"/>
      <c r="AF3717" s="99"/>
      <c r="AG3717" s="99"/>
      <c r="AH3717" s="99"/>
      <c r="AI3717" s="99"/>
      <c r="AJ3717" s="99"/>
      <c r="AK3717" s="99"/>
      <c r="AL3717" s="99"/>
      <c r="AM3717" s="99"/>
      <c r="AN3717" s="99"/>
      <c r="AO3717" s="99"/>
      <c r="AP3717" s="99"/>
      <c r="AQ3717" s="99"/>
      <c r="AR3717" s="99"/>
      <c r="AS3717" s="99"/>
      <c r="AT3717" s="99"/>
      <c r="AU3717" s="99"/>
      <c r="AV3717" s="99"/>
      <c r="AW3717" s="99"/>
      <c r="AX3717" s="99"/>
      <c r="AY3717" s="99"/>
      <c r="AZ3717" s="99"/>
      <c r="BA3717" s="99"/>
      <c r="BB3717" s="99"/>
      <c r="BC3717" s="99"/>
      <c r="BD3717" s="99"/>
      <c r="BE3717" s="99"/>
      <c r="BF3717" s="99"/>
    </row>
    <row r="3718" spans="28:58" x14ac:dyDescent="0.25">
      <c r="AB3718" s="99"/>
      <c r="AC3718" s="99"/>
      <c r="AD3718" s="99"/>
      <c r="AE3718" s="99"/>
      <c r="AF3718" s="99"/>
      <c r="AG3718" s="99"/>
      <c r="AH3718" s="99"/>
      <c r="AI3718" s="99"/>
      <c r="AJ3718" s="99"/>
      <c r="AK3718" s="99"/>
      <c r="AL3718" s="99"/>
      <c r="AM3718" s="99"/>
      <c r="AN3718" s="99"/>
      <c r="AO3718" s="99"/>
      <c r="AP3718" s="99"/>
      <c r="AQ3718" s="99"/>
      <c r="AR3718" s="99"/>
      <c r="AS3718" s="99"/>
      <c r="AT3718" s="99"/>
      <c r="AU3718" s="99"/>
      <c r="AV3718" s="99"/>
      <c r="AW3718" s="99"/>
      <c r="AX3718" s="99"/>
      <c r="AY3718" s="99"/>
      <c r="AZ3718" s="99"/>
      <c r="BA3718" s="99"/>
      <c r="BB3718" s="99"/>
      <c r="BC3718" s="99"/>
      <c r="BD3718" s="99"/>
      <c r="BE3718" s="99"/>
      <c r="BF3718" s="99"/>
    </row>
    <row r="3719" spans="28:58" x14ac:dyDescent="0.25">
      <c r="AB3719" s="99"/>
      <c r="AC3719" s="99"/>
      <c r="AD3719" s="99"/>
      <c r="AE3719" s="99"/>
      <c r="AF3719" s="99"/>
      <c r="AG3719" s="99"/>
      <c r="AH3719" s="99"/>
      <c r="AI3719" s="99"/>
      <c r="AJ3719" s="99"/>
      <c r="AK3719" s="99"/>
      <c r="AL3719" s="99"/>
      <c r="AM3719" s="99"/>
      <c r="AN3719" s="99"/>
      <c r="AO3719" s="99"/>
      <c r="AP3719" s="99"/>
      <c r="AQ3719" s="99"/>
      <c r="AR3719" s="99"/>
      <c r="AS3719" s="99"/>
      <c r="AT3719" s="99"/>
      <c r="AU3719" s="99"/>
      <c r="AV3719" s="99"/>
      <c r="AW3719" s="99"/>
      <c r="AX3719" s="99"/>
      <c r="AY3719" s="99"/>
      <c r="AZ3719" s="99"/>
      <c r="BA3719" s="99"/>
      <c r="BB3719" s="99"/>
      <c r="BC3719" s="99"/>
      <c r="BD3719" s="99"/>
      <c r="BE3719" s="99"/>
      <c r="BF3719" s="99"/>
    </row>
    <row r="3720" spans="28:58" x14ac:dyDescent="0.25">
      <c r="AB3720" s="99"/>
      <c r="AC3720" s="99"/>
      <c r="AD3720" s="99"/>
      <c r="AE3720" s="99"/>
      <c r="AF3720" s="99"/>
      <c r="AG3720" s="99"/>
      <c r="AH3720" s="99"/>
      <c r="AI3720" s="99"/>
      <c r="AJ3720" s="99"/>
      <c r="AK3720" s="99"/>
      <c r="AL3720" s="99"/>
      <c r="AM3720" s="99"/>
      <c r="AN3720" s="99"/>
      <c r="AO3720" s="99"/>
      <c r="AP3720" s="99"/>
      <c r="AQ3720" s="99"/>
      <c r="AR3720" s="99"/>
      <c r="AS3720" s="99"/>
      <c r="AT3720" s="99"/>
      <c r="AU3720" s="99"/>
      <c r="AV3720" s="99"/>
      <c r="AW3720" s="99"/>
      <c r="AX3720" s="99"/>
      <c r="AY3720" s="99"/>
      <c r="AZ3720" s="99"/>
      <c r="BA3720" s="99"/>
      <c r="BB3720" s="99"/>
      <c r="BC3720" s="99"/>
      <c r="BD3720" s="99"/>
      <c r="BE3720" s="99"/>
      <c r="BF3720" s="99"/>
    </row>
    <row r="3721" spans="28:58" x14ac:dyDescent="0.25">
      <c r="AB3721" s="99"/>
      <c r="AC3721" s="99"/>
      <c r="AD3721" s="99"/>
      <c r="AE3721" s="99"/>
      <c r="AF3721" s="99"/>
      <c r="AG3721" s="99"/>
      <c r="AH3721" s="99"/>
      <c r="AI3721" s="99"/>
      <c r="AJ3721" s="99"/>
      <c r="AK3721" s="99"/>
      <c r="AL3721" s="99"/>
      <c r="AM3721" s="99"/>
      <c r="AN3721" s="99"/>
      <c r="AO3721" s="99"/>
      <c r="AP3721" s="99"/>
      <c r="AQ3721" s="99"/>
      <c r="AR3721" s="99"/>
      <c r="AS3721" s="99"/>
      <c r="AT3721" s="99"/>
      <c r="AU3721" s="99"/>
      <c r="AV3721" s="99"/>
      <c r="AW3721" s="99"/>
      <c r="AX3721" s="99"/>
      <c r="AY3721" s="99"/>
      <c r="AZ3721" s="99"/>
      <c r="BA3721" s="99"/>
      <c r="BB3721" s="99"/>
      <c r="BC3721" s="99"/>
      <c r="BD3721" s="99"/>
      <c r="BE3721" s="99"/>
      <c r="BF3721" s="99"/>
    </row>
    <row r="3722" spans="28:58" x14ac:dyDescent="0.25">
      <c r="AB3722" s="99"/>
      <c r="AC3722" s="99"/>
      <c r="AD3722" s="99"/>
      <c r="AE3722" s="99"/>
      <c r="AF3722" s="99"/>
      <c r="AG3722" s="99"/>
      <c r="AH3722" s="99"/>
      <c r="AI3722" s="99"/>
      <c r="AJ3722" s="99"/>
      <c r="AK3722" s="99"/>
      <c r="AL3722" s="99"/>
      <c r="AM3722" s="99"/>
      <c r="AN3722" s="99"/>
      <c r="AO3722" s="99"/>
      <c r="AP3722" s="99"/>
      <c r="AQ3722" s="99"/>
      <c r="AR3722" s="99"/>
      <c r="AS3722" s="99"/>
      <c r="AT3722" s="99"/>
      <c r="AU3722" s="99"/>
      <c r="AV3722" s="99"/>
      <c r="AW3722" s="99"/>
      <c r="AX3722" s="99"/>
      <c r="AY3722" s="99"/>
      <c r="AZ3722" s="99"/>
      <c r="BA3722" s="99"/>
      <c r="BB3722" s="99"/>
      <c r="BC3722" s="99"/>
      <c r="BD3722" s="99"/>
      <c r="BE3722" s="99"/>
      <c r="BF3722" s="99"/>
    </row>
    <row r="3723" spans="28:58" x14ac:dyDescent="0.25">
      <c r="AB3723" s="99"/>
      <c r="AC3723" s="99"/>
      <c r="AD3723" s="99"/>
      <c r="AE3723" s="99"/>
      <c r="AF3723" s="99"/>
      <c r="AG3723" s="99"/>
      <c r="AH3723" s="99"/>
      <c r="AI3723" s="99"/>
      <c r="AJ3723" s="99"/>
      <c r="AK3723" s="99"/>
      <c r="AL3723" s="99"/>
      <c r="AM3723" s="99"/>
      <c r="AN3723" s="99"/>
      <c r="AO3723" s="99"/>
      <c r="AP3723" s="99"/>
      <c r="AQ3723" s="99"/>
      <c r="AR3723" s="99"/>
      <c r="AS3723" s="99"/>
      <c r="AT3723" s="99"/>
      <c r="AU3723" s="99"/>
      <c r="AV3723" s="99"/>
      <c r="AW3723" s="99"/>
      <c r="AX3723" s="99"/>
      <c r="AY3723" s="99"/>
      <c r="AZ3723" s="99"/>
      <c r="BA3723" s="99"/>
      <c r="BB3723" s="99"/>
      <c r="BC3723" s="99"/>
      <c r="BD3723" s="99"/>
      <c r="BE3723" s="99"/>
      <c r="BF3723" s="99"/>
    </row>
    <row r="3724" spans="28:58" x14ac:dyDescent="0.25">
      <c r="AB3724" s="99"/>
      <c r="AC3724" s="99"/>
      <c r="AD3724" s="99"/>
      <c r="AE3724" s="99"/>
      <c r="AF3724" s="99"/>
      <c r="AG3724" s="99"/>
      <c r="AH3724" s="99"/>
      <c r="AI3724" s="99"/>
      <c r="AJ3724" s="99"/>
      <c r="AK3724" s="99"/>
      <c r="AL3724" s="99"/>
      <c r="AM3724" s="99"/>
      <c r="AN3724" s="99"/>
      <c r="AO3724" s="99"/>
      <c r="AP3724" s="99"/>
      <c r="AQ3724" s="99"/>
      <c r="AR3724" s="99"/>
      <c r="AS3724" s="99"/>
      <c r="AT3724" s="99"/>
      <c r="AU3724" s="99"/>
      <c r="AV3724" s="99"/>
      <c r="AW3724" s="99"/>
      <c r="AX3724" s="99"/>
      <c r="AY3724" s="99"/>
      <c r="AZ3724" s="99"/>
      <c r="BA3724" s="99"/>
      <c r="BB3724" s="99"/>
      <c r="BC3724" s="99"/>
      <c r="BD3724" s="99"/>
      <c r="BE3724" s="99"/>
      <c r="BF3724" s="99"/>
    </row>
    <row r="3725" spans="28:58" x14ac:dyDescent="0.25">
      <c r="AB3725" s="99"/>
      <c r="AC3725" s="99"/>
      <c r="AD3725" s="99"/>
      <c r="AE3725" s="99"/>
      <c r="AF3725" s="99"/>
      <c r="AG3725" s="99"/>
      <c r="AH3725" s="99"/>
      <c r="AI3725" s="99"/>
      <c r="AJ3725" s="99"/>
      <c r="AK3725" s="99"/>
      <c r="AL3725" s="99"/>
      <c r="AM3725" s="99"/>
      <c r="AN3725" s="99"/>
      <c r="AO3725" s="99"/>
      <c r="AP3725" s="99"/>
      <c r="AQ3725" s="99"/>
      <c r="AR3725" s="99"/>
      <c r="AS3725" s="99"/>
      <c r="AT3725" s="99"/>
      <c r="AU3725" s="99"/>
      <c r="AV3725" s="99"/>
      <c r="AW3725" s="99"/>
      <c r="AX3725" s="99"/>
      <c r="AY3725" s="99"/>
      <c r="AZ3725" s="99"/>
      <c r="BA3725" s="99"/>
      <c r="BB3725" s="99"/>
      <c r="BC3725" s="99"/>
      <c r="BD3725" s="99"/>
      <c r="BE3725" s="99"/>
      <c r="BF3725" s="99"/>
    </row>
    <row r="3726" spans="28:58" x14ac:dyDescent="0.25">
      <c r="AB3726" s="99"/>
      <c r="AC3726" s="99"/>
      <c r="AD3726" s="99"/>
      <c r="AE3726" s="99"/>
      <c r="AF3726" s="99"/>
      <c r="AG3726" s="99"/>
      <c r="AH3726" s="99"/>
      <c r="AI3726" s="99"/>
      <c r="AJ3726" s="99"/>
      <c r="AK3726" s="99"/>
      <c r="AL3726" s="99"/>
      <c r="AM3726" s="99"/>
      <c r="AN3726" s="99"/>
      <c r="AO3726" s="99"/>
      <c r="AP3726" s="99"/>
      <c r="AQ3726" s="99"/>
      <c r="AR3726" s="99"/>
      <c r="AS3726" s="99"/>
      <c r="AT3726" s="99"/>
      <c r="AU3726" s="99"/>
      <c r="AV3726" s="99"/>
      <c r="AW3726" s="99"/>
      <c r="AX3726" s="99"/>
      <c r="AY3726" s="99"/>
      <c r="AZ3726" s="99"/>
      <c r="BA3726" s="99"/>
      <c r="BB3726" s="99"/>
      <c r="BC3726" s="99"/>
      <c r="BD3726" s="99"/>
      <c r="BE3726" s="99"/>
      <c r="BF3726" s="99"/>
    </row>
    <row r="3727" spans="28:58" x14ac:dyDescent="0.25">
      <c r="AB3727" s="99"/>
      <c r="AC3727" s="99"/>
      <c r="AD3727" s="99"/>
      <c r="AE3727" s="99"/>
      <c r="AF3727" s="99"/>
      <c r="AG3727" s="99"/>
      <c r="AH3727" s="99"/>
      <c r="AI3727" s="99"/>
      <c r="AJ3727" s="99"/>
      <c r="AK3727" s="99"/>
      <c r="AL3727" s="99"/>
      <c r="AM3727" s="99"/>
      <c r="AN3727" s="99"/>
      <c r="AO3727" s="99"/>
      <c r="AP3727" s="99"/>
      <c r="AQ3727" s="99"/>
      <c r="AR3727" s="99"/>
      <c r="AS3727" s="99"/>
      <c r="AT3727" s="99"/>
      <c r="AU3727" s="99"/>
      <c r="AV3727" s="99"/>
      <c r="AW3727" s="99"/>
      <c r="AX3727" s="99"/>
      <c r="AY3727" s="99"/>
      <c r="AZ3727" s="99"/>
      <c r="BA3727" s="99"/>
      <c r="BB3727" s="99"/>
      <c r="BC3727" s="99"/>
      <c r="BD3727" s="99"/>
      <c r="BE3727" s="99"/>
      <c r="BF3727" s="99"/>
    </row>
    <row r="3728" spans="28:58" x14ac:dyDescent="0.25">
      <c r="AB3728" s="99"/>
      <c r="AC3728" s="99"/>
      <c r="AD3728" s="99"/>
      <c r="AE3728" s="99"/>
      <c r="AF3728" s="99"/>
      <c r="AG3728" s="99"/>
      <c r="AH3728" s="99"/>
      <c r="AI3728" s="99"/>
      <c r="AJ3728" s="99"/>
      <c r="AK3728" s="99"/>
      <c r="AL3728" s="99"/>
      <c r="AM3728" s="99"/>
      <c r="AN3728" s="99"/>
      <c r="AO3728" s="99"/>
      <c r="AP3728" s="99"/>
      <c r="AQ3728" s="99"/>
      <c r="AR3728" s="99"/>
      <c r="AS3728" s="99"/>
      <c r="AT3728" s="99"/>
      <c r="AU3728" s="99"/>
      <c r="AV3728" s="99"/>
      <c r="AW3728" s="99"/>
      <c r="AX3728" s="99"/>
      <c r="AY3728" s="99"/>
      <c r="AZ3728" s="99"/>
      <c r="BA3728" s="99"/>
      <c r="BB3728" s="99"/>
      <c r="BC3728" s="99"/>
      <c r="BD3728" s="99"/>
      <c r="BE3728" s="99"/>
      <c r="BF3728" s="99"/>
    </row>
    <row r="3729" spans="28:58" x14ac:dyDescent="0.25">
      <c r="AB3729" s="99"/>
      <c r="AC3729" s="99"/>
      <c r="AD3729" s="99"/>
      <c r="AE3729" s="99"/>
      <c r="AF3729" s="99"/>
      <c r="AG3729" s="99"/>
      <c r="AH3729" s="99"/>
      <c r="AI3729" s="99"/>
      <c r="AJ3729" s="99"/>
      <c r="AK3729" s="99"/>
      <c r="AL3729" s="99"/>
      <c r="AM3729" s="99"/>
      <c r="AN3729" s="99"/>
      <c r="AO3729" s="99"/>
      <c r="AP3729" s="99"/>
      <c r="AQ3729" s="99"/>
      <c r="AR3729" s="99"/>
      <c r="AS3729" s="99"/>
      <c r="AT3729" s="99"/>
      <c r="AU3729" s="99"/>
      <c r="AV3729" s="99"/>
      <c r="AW3729" s="99"/>
      <c r="AX3729" s="99"/>
      <c r="AY3729" s="99"/>
      <c r="AZ3729" s="99"/>
      <c r="BA3729" s="99"/>
      <c r="BB3729" s="99"/>
      <c r="BC3729" s="99"/>
      <c r="BD3729" s="99"/>
      <c r="BE3729" s="99"/>
      <c r="BF3729" s="99"/>
    </row>
    <row r="3730" spans="28:58" x14ac:dyDescent="0.25">
      <c r="AB3730" s="99"/>
      <c r="AC3730" s="99"/>
      <c r="AD3730" s="99"/>
      <c r="AE3730" s="99"/>
      <c r="AF3730" s="99"/>
      <c r="AG3730" s="99"/>
      <c r="AH3730" s="99"/>
      <c r="AI3730" s="99"/>
      <c r="AJ3730" s="99"/>
      <c r="AK3730" s="99"/>
      <c r="AL3730" s="99"/>
      <c r="AM3730" s="99"/>
      <c r="AN3730" s="99"/>
      <c r="AO3730" s="99"/>
      <c r="AP3730" s="99"/>
      <c r="AQ3730" s="99"/>
      <c r="AR3730" s="99"/>
      <c r="AS3730" s="99"/>
      <c r="AT3730" s="99"/>
      <c r="AU3730" s="99"/>
      <c r="AV3730" s="99"/>
      <c r="AW3730" s="99"/>
      <c r="AX3730" s="99"/>
      <c r="AY3730" s="99"/>
      <c r="AZ3730" s="99"/>
      <c r="BA3730" s="99"/>
      <c r="BB3730" s="99"/>
      <c r="BC3730" s="99"/>
      <c r="BD3730" s="99"/>
      <c r="BE3730" s="99"/>
      <c r="BF3730" s="99"/>
    </row>
    <row r="3731" spans="28:58" x14ac:dyDescent="0.25">
      <c r="AB3731" s="99"/>
      <c r="AC3731" s="99"/>
      <c r="AD3731" s="99"/>
      <c r="AE3731" s="99"/>
      <c r="AF3731" s="99"/>
      <c r="AG3731" s="99"/>
      <c r="AH3731" s="99"/>
      <c r="AI3731" s="99"/>
      <c r="AJ3731" s="99"/>
      <c r="AK3731" s="99"/>
      <c r="AL3731" s="99"/>
      <c r="AM3731" s="99"/>
      <c r="AN3731" s="99"/>
      <c r="AO3731" s="99"/>
      <c r="AP3731" s="99"/>
      <c r="AQ3731" s="99"/>
      <c r="AR3731" s="99"/>
      <c r="AS3731" s="99"/>
      <c r="AT3731" s="99"/>
      <c r="AU3731" s="99"/>
      <c r="AV3731" s="99"/>
      <c r="AW3731" s="99"/>
      <c r="AX3731" s="99"/>
      <c r="AY3731" s="99"/>
      <c r="AZ3731" s="99"/>
      <c r="BA3731" s="99"/>
      <c r="BB3731" s="99"/>
      <c r="BC3731" s="99"/>
      <c r="BD3731" s="99"/>
      <c r="BE3731" s="99"/>
      <c r="BF3731" s="99"/>
    </row>
    <row r="3732" spans="28:58" x14ac:dyDescent="0.25">
      <c r="AB3732" s="99"/>
      <c r="AC3732" s="99"/>
      <c r="AD3732" s="99"/>
      <c r="AE3732" s="99"/>
      <c r="AF3732" s="99"/>
      <c r="AG3732" s="99"/>
      <c r="AH3732" s="99"/>
      <c r="AI3732" s="99"/>
      <c r="AJ3732" s="99"/>
      <c r="AK3732" s="99"/>
      <c r="AL3732" s="99"/>
      <c r="AM3732" s="99"/>
      <c r="AN3732" s="99"/>
      <c r="AO3732" s="99"/>
      <c r="AP3732" s="99"/>
      <c r="AQ3732" s="99"/>
      <c r="AR3732" s="99"/>
      <c r="AS3732" s="99"/>
      <c r="AT3732" s="99"/>
      <c r="AU3732" s="99"/>
      <c r="AV3732" s="99"/>
      <c r="AW3732" s="99"/>
      <c r="AX3732" s="99"/>
      <c r="AY3732" s="99"/>
      <c r="AZ3732" s="99"/>
      <c r="BA3732" s="99"/>
      <c r="BB3732" s="99"/>
      <c r="BC3732" s="99"/>
      <c r="BD3732" s="99"/>
      <c r="BE3732" s="99"/>
      <c r="BF3732" s="99"/>
    </row>
    <row r="3733" spans="28:58" x14ac:dyDescent="0.25">
      <c r="AB3733" s="99"/>
      <c r="AC3733" s="99"/>
      <c r="AD3733" s="99"/>
      <c r="AE3733" s="99"/>
      <c r="AF3733" s="99"/>
      <c r="AG3733" s="99"/>
      <c r="AH3733" s="99"/>
      <c r="AI3733" s="99"/>
      <c r="AJ3733" s="99"/>
      <c r="AK3733" s="99"/>
      <c r="AL3733" s="99"/>
      <c r="AM3733" s="99"/>
      <c r="AN3733" s="99"/>
      <c r="AO3733" s="99"/>
      <c r="AP3733" s="99"/>
      <c r="AQ3733" s="99"/>
      <c r="AR3733" s="99"/>
      <c r="AS3733" s="99"/>
      <c r="AT3733" s="99"/>
      <c r="AU3733" s="99"/>
      <c r="AV3733" s="99"/>
      <c r="AW3733" s="99"/>
      <c r="AX3733" s="99"/>
      <c r="AY3733" s="99"/>
      <c r="AZ3733" s="99"/>
      <c r="BA3733" s="99"/>
      <c r="BB3733" s="99"/>
      <c r="BC3733" s="99"/>
      <c r="BD3733" s="99"/>
      <c r="BE3733" s="99"/>
      <c r="BF3733" s="99"/>
    </row>
    <row r="3734" spans="28:58" x14ac:dyDescent="0.25">
      <c r="AB3734" s="99"/>
      <c r="AC3734" s="99"/>
      <c r="AD3734" s="99"/>
      <c r="AE3734" s="99"/>
      <c r="AF3734" s="99"/>
      <c r="AG3734" s="99"/>
      <c r="AH3734" s="99"/>
      <c r="AI3734" s="99"/>
      <c r="AJ3734" s="99"/>
      <c r="AK3734" s="99"/>
      <c r="AL3734" s="99"/>
      <c r="AM3734" s="99"/>
      <c r="AN3734" s="99"/>
      <c r="AO3734" s="99"/>
      <c r="AP3734" s="99"/>
      <c r="AQ3734" s="99"/>
      <c r="AR3734" s="99"/>
      <c r="AS3734" s="99"/>
      <c r="AT3734" s="99"/>
      <c r="AU3734" s="99"/>
      <c r="AV3734" s="99"/>
      <c r="AW3734" s="99"/>
      <c r="AX3734" s="99"/>
      <c r="AY3734" s="99"/>
      <c r="AZ3734" s="99"/>
      <c r="BA3734" s="99"/>
      <c r="BB3734" s="99"/>
      <c r="BC3734" s="99"/>
      <c r="BD3734" s="99"/>
      <c r="BE3734" s="99"/>
      <c r="BF3734" s="99"/>
    </row>
    <row r="3735" spans="28:58" x14ac:dyDescent="0.25">
      <c r="AB3735" s="99"/>
      <c r="AC3735" s="99"/>
      <c r="AD3735" s="99"/>
      <c r="AE3735" s="99"/>
      <c r="AF3735" s="99"/>
      <c r="AG3735" s="99"/>
      <c r="AH3735" s="99"/>
      <c r="AI3735" s="99"/>
      <c r="AJ3735" s="99"/>
      <c r="AK3735" s="99"/>
      <c r="AL3735" s="99"/>
      <c r="AM3735" s="99"/>
      <c r="AN3735" s="99"/>
      <c r="AO3735" s="99"/>
      <c r="AP3735" s="99"/>
      <c r="AQ3735" s="99"/>
      <c r="AR3735" s="99"/>
      <c r="AS3735" s="99"/>
      <c r="AT3735" s="99"/>
      <c r="AU3735" s="99"/>
      <c r="AV3735" s="99"/>
      <c r="AW3735" s="99"/>
      <c r="AX3735" s="99"/>
      <c r="AY3735" s="99"/>
      <c r="AZ3735" s="99"/>
      <c r="BA3735" s="99"/>
      <c r="BB3735" s="99"/>
      <c r="BC3735" s="99"/>
      <c r="BD3735" s="99"/>
      <c r="BE3735" s="99"/>
      <c r="BF3735" s="99"/>
    </row>
    <row r="3736" spans="28:58" x14ac:dyDescent="0.25">
      <c r="AB3736" s="99"/>
      <c r="AC3736" s="99"/>
      <c r="AD3736" s="99"/>
      <c r="AE3736" s="99"/>
      <c r="AF3736" s="99"/>
      <c r="AG3736" s="99"/>
      <c r="AH3736" s="99"/>
      <c r="AI3736" s="99"/>
      <c r="AJ3736" s="99"/>
      <c r="AK3736" s="99"/>
      <c r="AL3736" s="99"/>
      <c r="AM3736" s="99"/>
      <c r="AN3736" s="99"/>
      <c r="AO3736" s="99"/>
      <c r="AP3736" s="99"/>
      <c r="AQ3736" s="99"/>
      <c r="AR3736" s="99"/>
      <c r="AS3736" s="99"/>
      <c r="AT3736" s="99"/>
      <c r="AU3736" s="99"/>
      <c r="AV3736" s="99"/>
      <c r="AW3736" s="99"/>
      <c r="AX3736" s="99"/>
      <c r="AY3736" s="99"/>
      <c r="AZ3736" s="99"/>
      <c r="BA3736" s="99"/>
      <c r="BB3736" s="99"/>
      <c r="BC3736" s="99"/>
      <c r="BD3736" s="99"/>
      <c r="BE3736" s="99"/>
      <c r="BF3736" s="99"/>
    </row>
    <row r="3737" spans="28:58" x14ac:dyDescent="0.25">
      <c r="AB3737" s="99"/>
      <c r="AC3737" s="99"/>
      <c r="AD3737" s="99"/>
      <c r="AE3737" s="99"/>
      <c r="AF3737" s="99"/>
      <c r="AG3737" s="99"/>
      <c r="AH3737" s="99"/>
      <c r="AI3737" s="99"/>
      <c r="AJ3737" s="99"/>
      <c r="AK3737" s="99"/>
      <c r="AL3737" s="99"/>
      <c r="AM3737" s="99"/>
      <c r="AN3737" s="99"/>
      <c r="AO3737" s="99"/>
      <c r="AP3737" s="99"/>
      <c r="AQ3737" s="99"/>
      <c r="AR3737" s="99"/>
      <c r="AS3737" s="99"/>
      <c r="AT3737" s="99"/>
      <c r="AU3737" s="99"/>
      <c r="AV3737" s="99"/>
      <c r="AW3737" s="99"/>
      <c r="AX3737" s="99"/>
      <c r="AY3737" s="99"/>
      <c r="AZ3737" s="99"/>
      <c r="BA3737" s="99"/>
      <c r="BB3737" s="99"/>
      <c r="BC3737" s="99"/>
      <c r="BD3737" s="99"/>
      <c r="BE3737" s="99"/>
      <c r="BF3737" s="99"/>
    </row>
    <row r="3738" spans="28:58" x14ac:dyDescent="0.25">
      <c r="AB3738" s="99"/>
      <c r="AC3738" s="99"/>
      <c r="AD3738" s="99"/>
      <c r="AE3738" s="99"/>
      <c r="AF3738" s="99"/>
      <c r="AG3738" s="99"/>
      <c r="AH3738" s="99"/>
      <c r="AI3738" s="99"/>
      <c r="AJ3738" s="99"/>
      <c r="AK3738" s="99"/>
      <c r="AL3738" s="99"/>
      <c r="AM3738" s="99"/>
      <c r="AN3738" s="99"/>
      <c r="AO3738" s="99"/>
      <c r="AP3738" s="99"/>
      <c r="AQ3738" s="99"/>
      <c r="AR3738" s="99"/>
      <c r="AS3738" s="99"/>
      <c r="AT3738" s="99"/>
      <c r="AU3738" s="99"/>
      <c r="AV3738" s="99"/>
      <c r="AW3738" s="99"/>
      <c r="AX3738" s="99"/>
      <c r="AY3738" s="99"/>
      <c r="AZ3738" s="99"/>
      <c r="BA3738" s="99"/>
      <c r="BB3738" s="99"/>
      <c r="BC3738" s="99"/>
      <c r="BD3738" s="99"/>
      <c r="BE3738" s="99"/>
      <c r="BF3738" s="99"/>
    </row>
    <row r="3739" spans="28:58" x14ac:dyDescent="0.25">
      <c r="AB3739" s="99"/>
      <c r="AC3739" s="99"/>
      <c r="AD3739" s="99"/>
      <c r="AE3739" s="99"/>
      <c r="AF3739" s="99"/>
      <c r="AG3739" s="99"/>
      <c r="AH3739" s="99"/>
      <c r="AI3739" s="99"/>
      <c r="AJ3739" s="99"/>
      <c r="AK3739" s="99"/>
      <c r="AL3739" s="99"/>
      <c r="AM3739" s="99"/>
      <c r="AN3739" s="99"/>
      <c r="AO3739" s="99"/>
      <c r="AP3739" s="99"/>
      <c r="AQ3739" s="99"/>
      <c r="AR3739" s="99"/>
      <c r="AS3739" s="99"/>
      <c r="AT3739" s="99"/>
      <c r="AU3739" s="99"/>
      <c r="AV3739" s="99"/>
      <c r="AW3739" s="99"/>
      <c r="AX3739" s="99"/>
      <c r="AY3739" s="99"/>
      <c r="AZ3739" s="99"/>
      <c r="BA3739" s="99"/>
      <c r="BB3739" s="99"/>
      <c r="BC3739" s="99"/>
      <c r="BD3739" s="99"/>
      <c r="BE3739" s="99"/>
      <c r="BF3739" s="99"/>
    </row>
    <row r="3740" spans="28:58" x14ac:dyDescent="0.25">
      <c r="AB3740" s="99"/>
      <c r="AC3740" s="99"/>
      <c r="AD3740" s="99"/>
      <c r="AE3740" s="99"/>
      <c r="AF3740" s="99"/>
      <c r="AG3740" s="99"/>
      <c r="AH3740" s="99"/>
      <c r="AI3740" s="99"/>
      <c r="AJ3740" s="99"/>
      <c r="AK3740" s="99"/>
      <c r="AL3740" s="99"/>
      <c r="AM3740" s="99"/>
      <c r="AN3740" s="99"/>
      <c r="AO3740" s="99"/>
      <c r="AP3740" s="99"/>
      <c r="AQ3740" s="99"/>
      <c r="AR3740" s="99"/>
      <c r="AS3740" s="99"/>
      <c r="AT3740" s="99"/>
      <c r="AU3740" s="99"/>
      <c r="AV3740" s="99"/>
      <c r="AW3740" s="99"/>
      <c r="AX3740" s="99"/>
      <c r="AY3740" s="99"/>
      <c r="AZ3740" s="99"/>
      <c r="BA3740" s="99"/>
      <c r="BB3740" s="99"/>
      <c r="BC3740" s="99"/>
      <c r="BD3740" s="99"/>
      <c r="BE3740" s="99"/>
      <c r="BF3740" s="99"/>
    </row>
    <row r="3741" spans="28:58" x14ac:dyDescent="0.25">
      <c r="AB3741" s="99"/>
      <c r="AC3741" s="99"/>
      <c r="AD3741" s="99"/>
      <c r="AE3741" s="99"/>
      <c r="AF3741" s="99"/>
      <c r="AG3741" s="99"/>
      <c r="AH3741" s="99"/>
      <c r="AI3741" s="99"/>
      <c r="AJ3741" s="99"/>
      <c r="AK3741" s="99"/>
      <c r="AL3741" s="99"/>
      <c r="AM3741" s="99"/>
      <c r="AN3741" s="99"/>
      <c r="AO3741" s="99"/>
      <c r="AP3741" s="99"/>
      <c r="AQ3741" s="99"/>
      <c r="AR3741" s="99"/>
      <c r="AS3741" s="99"/>
      <c r="AT3741" s="99"/>
      <c r="AU3741" s="99"/>
      <c r="AV3741" s="99"/>
      <c r="AW3741" s="99"/>
      <c r="AX3741" s="99"/>
      <c r="AY3741" s="99"/>
      <c r="AZ3741" s="99"/>
      <c r="BA3741" s="99"/>
      <c r="BB3741" s="99"/>
      <c r="BC3741" s="99"/>
      <c r="BD3741" s="99"/>
      <c r="BE3741" s="99"/>
      <c r="BF3741" s="99"/>
    </row>
    <row r="3742" spans="28:58" x14ac:dyDescent="0.25">
      <c r="AB3742" s="99"/>
      <c r="AC3742" s="99"/>
      <c r="AD3742" s="99"/>
      <c r="AE3742" s="99"/>
      <c r="AF3742" s="99"/>
      <c r="AG3742" s="99"/>
      <c r="AH3742" s="99"/>
      <c r="AI3742" s="99"/>
      <c r="AJ3742" s="99"/>
      <c r="AK3742" s="99"/>
      <c r="AL3742" s="99"/>
      <c r="AM3742" s="99"/>
      <c r="AN3742" s="99"/>
      <c r="AO3742" s="99"/>
      <c r="AP3742" s="99"/>
      <c r="AQ3742" s="99"/>
      <c r="AR3742" s="99"/>
      <c r="AS3742" s="99"/>
      <c r="AT3742" s="99"/>
      <c r="AU3742" s="99"/>
      <c r="AV3742" s="99"/>
      <c r="AW3742" s="99"/>
      <c r="AX3742" s="99"/>
      <c r="AY3742" s="99"/>
      <c r="AZ3742" s="99"/>
      <c r="BA3742" s="99"/>
      <c r="BB3742" s="99"/>
      <c r="BC3742" s="99"/>
      <c r="BD3742" s="99"/>
      <c r="BE3742" s="99"/>
      <c r="BF3742" s="99"/>
    </row>
    <row r="3743" spans="28:58" x14ac:dyDescent="0.25">
      <c r="AB3743" s="99"/>
      <c r="AC3743" s="99"/>
      <c r="AD3743" s="99"/>
      <c r="AE3743" s="99"/>
      <c r="AF3743" s="99"/>
      <c r="AG3743" s="99"/>
      <c r="AH3743" s="99"/>
      <c r="AI3743" s="99"/>
      <c r="AJ3743" s="99"/>
      <c r="AK3743" s="99"/>
      <c r="AL3743" s="99"/>
      <c r="AM3743" s="99"/>
      <c r="AN3743" s="99"/>
      <c r="AO3743" s="99"/>
      <c r="AP3743" s="99"/>
      <c r="AQ3743" s="99"/>
      <c r="AR3743" s="99"/>
      <c r="AS3743" s="99"/>
      <c r="AT3743" s="99"/>
      <c r="AU3743" s="99"/>
      <c r="AV3743" s="99"/>
      <c r="AW3743" s="99"/>
      <c r="AX3743" s="99"/>
      <c r="AY3743" s="99"/>
      <c r="AZ3743" s="99"/>
      <c r="BA3743" s="99"/>
      <c r="BB3743" s="99"/>
      <c r="BC3743" s="99"/>
      <c r="BD3743" s="99"/>
      <c r="BE3743" s="99"/>
      <c r="BF3743" s="99"/>
    </row>
    <row r="3744" spans="28:58" x14ac:dyDescent="0.25">
      <c r="AB3744" s="99"/>
      <c r="AC3744" s="99"/>
      <c r="AD3744" s="99"/>
      <c r="AE3744" s="99"/>
      <c r="AF3744" s="99"/>
      <c r="AG3744" s="99"/>
      <c r="AH3744" s="99"/>
      <c r="AI3744" s="99"/>
      <c r="AJ3744" s="99"/>
      <c r="AK3744" s="99"/>
      <c r="AL3744" s="99"/>
      <c r="AM3744" s="99"/>
      <c r="AN3744" s="99"/>
      <c r="AO3744" s="99"/>
      <c r="AP3744" s="99"/>
      <c r="AQ3744" s="99"/>
      <c r="AR3744" s="99"/>
      <c r="AS3744" s="99"/>
      <c r="AT3744" s="99"/>
      <c r="AU3744" s="99"/>
      <c r="AV3744" s="99"/>
      <c r="AW3744" s="99"/>
      <c r="AX3744" s="99"/>
      <c r="AY3744" s="99"/>
      <c r="AZ3744" s="99"/>
      <c r="BA3744" s="99"/>
      <c r="BB3744" s="99"/>
      <c r="BC3744" s="99"/>
      <c r="BD3744" s="99"/>
      <c r="BE3744" s="99"/>
      <c r="BF3744" s="99"/>
    </row>
    <row r="3745" spans="28:58" x14ac:dyDescent="0.25">
      <c r="AB3745" s="99"/>
      <c r="AC3745" s="99"/>
      <c r="AD3745" s="99"/>
      <c r="AE3745" s="99"/>
      <c r="AF3745" s="99"/>
      <c r="AG3745" s="99"/>
      <c r="AH3745" s="99"/>
      <c r="AI3745" s="99"/>
      <c r="AJ3745" s="99"/>
      <c r="AK3745" s="99"/>
      <c r="AL3745" s="99"/>
      <c r="AM3745" s="99"/>
      <c r="AN3745" s="99"/>
      <c r="AO3745" s="99"/>
      <c r="AP3745" s="99"/>
      <c r="AQ3745" s="99"/>
      <c r="AR3745" s="99"/>
      <c r="AS3745" s="99"/>
      <c r="AT3745" s="99"/>
      <c r="AU3745" s="99"/>
      <c r="AV3745" s="99"/>
      <c r="AW3745" s="99"/>
      <c r="AX3745" s="99"/>
      <c r="AY3745" s="99"/>
      <c r="AZ3745" s="99"/>
      <c r="BA3745" s="99"/>
      <c r="BB3745" s="99"/>
      <c r="BC3745" s="99"/>
      <c r="BD3745" s="99"/>
      <c r="BE3745" s="99"/>
      <c r="BF3745" s="99"/>
    </row>
    <row r="3746" spans="28:58" x14ac:dyDescent="0.25">
      <c r="AB3746" s="99"/>
      <c r="AC3746" s="99"/>
      <c r="AD3746" s="99"/>
      <c r="AE3746" s="99"/>
      <c r="AF3746" s="99"/>
      <c r="AG3746" s="99"/>
      <c r="AH3746" s="99"/>
      <c r="AI3746" s="99"/>
      <c r="AJ3746" s="99"/>
      <c r="AK3746" s="99"/>
      <c r="AL3746" s="99"/>
      <c r="AM3746" s="99"/>
      <c r="AN3746" s="99"/>
      <c r="AO3746" s="99"/>
      <c r="AP3746" s="99"/>
      <c r="AQ3746" s="99"/>
      <c r="AR3746" s="99"/>
      <c r="AS3746" s="99"/>
      <c r="AT3746" s="99"/>
      <c r="AU3746" s="99"/>
      <c r="AV3746" s="99"/>
      <c r="AW3746" s="99"/>
      <c r="AX3746" s="99"/>
      <c r="AY3746" s="99"/>
      <c r="AZ3746" s="99"/>
      <c r="BA3746" s="99"/>
      <c r="BB3746" s="99"/>
      <c r="BC3746" s="99"/>
      <c r="BD3746" s="99"/>
      <c r="BE3746" s="99"/>
      <c r="BF3746" s="99"/>
    </row>
    <row r="3747" spans="28:58" x14ac:dyDescent="0.25">
      <c r="AB3747" s="99"/>
      <c r="AC3747" s="99"/>
      <c r="AD3747" s="99"/>
      <c r="AE3747" s="99"/>
      <c r="AF3747" s="99"/>
      <c r="AG3747" s="99"/>
      <c r="AH3747" s="99"/>
      <c r="AI3747" s="99"/>
      <c r="AJ3747" s="99"/>
      <c r="AK3747" s="99"/>
      <c r="AL3747" s="99"/>
      <c r="AM3747" s="99"/>
      <c r="AN3747" s="99"/>
      <c r="AO3747" s="99"/>
      <c r="AP3747" s="99"/>
      <c r="AQ3747" s="99"/>
      <c r="AR3747" s="99"/>
      <c r="AS3747" s="99"/>
      <c r="AT3747" s="99"/>
      <c r="AU3747" s="99"/>
      <c r="AV3747" s="99"/>
      <c r="AW3747" s="99"/>
      <c r="AX3747" s="99"/>
      <c r="AY3747" s="99"/>
      <c r="AZ3747" s="99"/>
      <c r="BA3747" s="99"/>
      <c r="BB3747" s="99"/>
      <c r="BC3747" s="99"/>
      <c r="BD3747" s="99"/>
      <c r="BE3747" s="99"/>
      <c r="BF3747" s="99"/>
    </row>
    <row r="3748" spans="28:58" x14ac:dyDescent="0.25">
      <c r="AB3748" s="99"/>
      <c r="AC3748" s="99"/>
      <c r="AD3748" s="99"/>
      <c r="AE3748" s="99"/>
      <c r="AF3748" s="99"/>
      <c r="AG3748" s="99"/>
      <c r="AH3748" s="99"/>
      <c r="AI3748" s="99"/>
      <c r="AJ3748" s="99"/>
      <c r="AK3748" s="99"/>
      <c r="AL3748" s="99"/>
      <c r="AM3748" s="99"/>
      <c r="AN3748" s="99"/>
      <c r="AO3748" s="99"/>
      <c r="AP3748" s="99"/>
      <c r="AQ3748" s="99"/>
      <c r="AR3748" s="99"/>
      <c r="AS3748" s="99"/>
      <c r="AT3748" s="99"/>
      <c r="AU3748" s="99"/>
      <c r="AV3748" s="99"/>
      <c r="AW3748" s="99"/>
      <c r="AX3748" s="99"/>
      <c r="AY3748" s="99"/>
      <c r="AZ3748" s="99"/>
      <c r="BA3748" s="99"/>
      <c r="BB3748" s="99"/>
      <c r="BC3748" s="99"/>
      <c r="BD3748" s="99"/>
      <c r="BE3748" s="99"/>
      <c r="BF3748" s="99"/>
    </row>
    <row r="3749" spans="28:58" x14ac:dyDescent="0.25">
      <c r="AB3749" s="99"/>
      <c r="AC3749" s="99"/>
      <c r="AD3749" s="99"/>
      <c r="AE3749" s="99"/>
      <c r="AF3749" s="99"/>
      <c r="AG3749" s="99"/>
      <c r="AH3749" s="99"/>
      <c r="AI3749" s="99"/>
      <c r="AJ3749" s="99"/>
      <c r="AK3749" s="99"/>
      <c r="AL3749" s="99"/>
      <c r="AM3749" s="99"/>
      <c r="AN3749" s="99"/>
      <c r="AO3749" s="99"/>
      <c r="AP3749" s="99"/>
      <c r="AQ3749" s="99"/>
      <c r="AR3749" s="99"/>
      <c r="AS3749" s="99"/>
      <c r="AT3749" s="99"/>
      <c r="AU3749" s="99"/>
      <c r="AV3749" s="99"/>
      <c r="AW3749" s="99"/>
      <c r="AX3749" s="99"/>
      <c r="AY3749" s="99"/>
      <c r="AZ3749" s="99"/>
      <c r="BA3749" s="99"/>
      <c r="BB3749" s="99"/>
      <c r="BC3749" s="99"/>
      <c r="BD3749" s="99"/>
      <c r="BE3749" s="99"/>
      <c r="BF3749" s="99"/>
    </row>
    <row r="3750" spans="28:58" x14ac:dyDescent="0.25">
      <c r="AB3750" s="99"/>
      <c r="AC3750" s="99"/>
      <c r="AD3750" s="99"/>
      <c r="AE3750" s="99"/>
      <c r="AF3750" s="99"/>
      <c r="AG3750" s="99"/>
      <c r="AH3750" s="99"/>
      <c r="AI3750" s="99"/>
      <c r="AJ3750" s="99"/>
      <c r="AK3750" s="99"/>
      <c r="AL3750" s="99"/>
      <c r="AM3750" s="99"/>
      <c r="AN3750" s="99"/>
      <c r="AO3750" s="99"/>
      <c r="AP3750" s="99"/>
      <c r="AQ3750" s="99"/>
      <c r="AR3750" s="99"/>
      <c r="AS3750" s="99"/>
      <c r="AT3750" s="99"/>
      <c r="AU3750" s="99"/>
      <c r="AV3750" s="99"/>
      <c r="AW3750" s="99"/>
      <c r="AX3750" s="99"/>
      <c r="AY3750" s="99"/>
      <c r="AZ3750" s="99"/>
      <c r="BA3750" s="99"/>
      <c r="BB3750" s="99"/>
      <c r="BC3750" s="99"/>
      <c r="BD3750" s="99"/>
      <c r="BE3750" s="99"/>
      <c r="BF3750" s="99"/>
    </row>
    <row r="3751" spans="28:58" x14ac:dyDescent="0.25">
      <c r="AB3751" s="99"/>
      <c r="AC3751" s="99"/>
      <c r="AD3751" s="99"/>
      <c r="AE3751" s="99"/>
      <c r="AF3751" s="99"/>
      <c r="AG3751" s="99"/>
      <c r="AH3751" s="99"/>
      <c r="AI3751" s="99"/>
      <c r="AJ3751" s="99"/>
      <c r="AK3751" s="99"/>
      <c r="AL3751" s="99"/>
      <c r="AM3751" s="99"/>
      <c r="AN3751" s="99"/>
      <c r="AO3751" s="99"/>
      <c r="AP3751" s="99"/>
      <c r="AQ3751" s="99"/>
      <c r="AR3751" s="99"/>
      <c r="AS3751" s="99"/>
      <c r="AT3751" s="99"/>
      <c r="AU3751" s="99"/>
      <c r="AV3751" s="99"/>
      <c r="AW3751" s="99"/>
      <c r="AX3751" s="99"/>
      <c r="AY3751" s="99"/>
      <c r="AZ3751" s="99"/>
      <c r="BA3751" s="99"/>
      <c r="BB3751" s="99"/>
      <c r="BC3751" s="99"/>
      <c r="BD3751" s="99"/>
      <c r="BE3751" s="99"/>
      <c r="BF3751" s="99"/>
    </row>
    <row r="3752" spans="28:58" x14ac:dyDescent="0.25">
      <c r="AB3752" s="99"/>
      <c r="AC3752" s="99"/>
      <c r="AD3752" s="99"/>
      <c r="AE3752" s="99"/>
      <c r="AF3752" s="99"/>
      <c r="AG3752" s="99"/>
      <c r="AH3752" s="99"/>
      <c r="AI3752" s="99"/>
      <c r="AJ3752" s="99"/>
      <c r="AK3752" s="99"/>
      <c r="AL3752" s="99"/>
      <c r="AM3752" s="99"/>
      <c r="AN3752" s="99"/>
      <c r="AO3752" s="99"/>
      <c r="AP3752" s="99"/>
      <c r="AQ3752" s="99"/>
      <c r="AR3752" s="99"/>
      <c r="AS3752" s="99"/>
      <c r="AT3752" s="99"/>
      <c r="AU3752" s="99"/>
      <c r="AV3752" s="99"/>
      <c r="AW3752" s="99"/>
      <c r="AX3752" s="99"/>
      <c r="AY3752" s="99"/>
      <c r="AZ3752" s="99"/>
      <c r="BA3752" s="99"/>
      <c r="BB3752" s="99"/>
      <c r="BC3752" s="99"/>
      <c r="BD3752" s="99"/>
      <c r="BE3752" s="99"/>
      <c r="BF3752" s="99"/>
    </row>
    <row r="3753" spans="28:58" x14ac:dyDescent="0.25">
      <c r="AB3753" s="99"/>
      <c r="AC3753" s="99"/>
      <c r="AD3753" s="99"/>
      <c r="AE3753" s="99"/>
      <c r="AF3753" s="99"/>
      <c r="AG3753" s="99"/>
      <c r="AH3753" s="99"/>
      <c r="AI3753" s="99"/>
      <c r="AJ3753" s="99"/>
      <c r="AK3753" s="99"/>
      <c r="AL3753" s="99"/>
      <c r="AM3753" s="99"/>
      <c r="AN3753" s="99"/>
      <c r="AO3753" s="99"/>
      <c r="AP3753" s="99"/>
      <c r="AQ3753" s="99"/>
      <c r="AR3753" s="99"/>
      <c r="AS3753" s="99"/>
      <c r="AT3753" s="99"/>
      <c r="AU3753" s="99"/>
      <c r="AV3753" s="99"/>
      <c r="AW3753" s="99"/>
      <c r="AX3753" s="99"/>
      <c r="AY3753" s="99"/>
      <c r="AZ3753" s="99"/>
      <c r="BA3753" s="99"/>
      <c r="BB3753" s="99"/>
      <c r="BC3753" s="99"/>
      <c r="BD3753" s="99"/>
      <c r="BE3753" s="99"/>
      <c r="BF3753" s="99"/>
    </row>
    <row r="3754" spans="28:58" x14ac:dyDescent="0.25">
      <c r="AB3754" s="99"/>
      <c r="AC3754" s="99"/>
      <c r="AD3754" s="99"/>
      <c r="AE3754" s="99"/>
      <c r="AF3754" s="99"/>
      <c r="AG3754" s="99"/>
      <c r="AH3754" s="99"/>
      <c r="AI3754" s="99"/>
      <c r="AJ3754" s="99"/>
      <c r="AK3754" s="99"/>
      <c r="AL3754" s="99"/>
      <c r="AM3754" s="99"/>
      <c r="AN3754" s="99"/>
      <c r="AO3754" s="99"/>
      <c r="AP3754" s="99"/>
      <c r="AQ3754" s="99"/>
      <c r="AR3754" s="99"/>
      <c r="AS3754" s="99"/>
      <c r="AT3754" s="99"/>
      <c r="AU3754" s="99"/>
      <c r="AV3754" s="99"/>
      <c r="AW3754" s="99"/>
      <c r="AX3754" s="99"/>
      <c r="AY3754" s="99"/>
      <c r="AZ3754" s="99"/>
      <c r="BA3754" s="99"/>
      <c r="BB3754" s="99"/>
      <c r="BC3754" s="99"/>
      <c r="BD3754" s="99"/>
      <c r="BE3754" s="99"/>
      <c r="BF3754" s="99"/>
    </row>
    <row r="3755" spans="28:58" x14ac:dyDescent="0.25">
      <c r="AB3755" s="99"/>
      <c r="AC3755" s="99"/>
      <c r="AD3755" s="99"/>
      <c r="AE3755" s="99"/>
      <c r="AF3755" s="99"/>
      <c r="AG3755" s="99"/>
      <c r="AH3755" s="99"/>
      <c r="AI3755" s="99"/>
      <c r="AJ3755" s="99"/>
      <c r="AK3755" s="99"/>
      <c r="AL3755" s="99"/>
      <c r="AM3755" s="99"/>
      <c r="AN3755" s="99"/>
      <c r="AO3755" s="99"/>
      <c r="AP3755" s="99"/>
      <c r="AQ3755" s="99"/>
      <c r="AR3755" s="99"/>
      <c r="AS3755" s="99"/>
      <c r="AT3755" s="99"/>
      <c r="AU3755" s="99"/>
      <c r="AV3755" s="99"/>
      <c r="AW3755" s="99"/>
      <c r="AX3755" s="99"/>
      <c r="AY3755" s="99"/>
      <c r="AZ3755" s="99"/>
      <c r="BA3755" s="99"/>
      <c r="BB3755" s="99"/>
      <c r="BC3755" s="99"/>
      <c r="BD3755" s="99"/>
      <c r="BE3755" s="99"/>
      <c r="BF3755" s="99"/>
    </row>
    <row r="3756" spans="28:58" x14ac:dyDescent="0.25">
      <c r="AB3756" s="99"/>
      <c r="AC3756" s="99"/>
      <c r="AD3756" s="99"/>
      <c r="AE3756" s="99"/>
      <c r="AF3756" s="99"/>
      <c r="AG3756" s="99"/>
      <c r="AH3756" s="99"/>
      <c r="AI3756" s="99"/>
      <c r="AJ3756" s="99"/>
      <c r="AK3756" s="99"/>
      <c r="AL3756" s="99"/>
      <c r="AM3756" s="99"/>
      <c r="AN3756" s="99"/>
      <c r="AO3756" s="99"/>
      <c r="AP3756" s="99"/>
      <c r="AQ3756" s="99"/>
      <c r="AR3756" s="99"/>
      <c r="AS3756" s="99"/>
      <c r="AT3756" s="99"/>
      <c r="AU3756" s="99"/>
      <c r="AV3756" s="99"/>
      <c r="AW3756" s="99"/>
      <c r="AX3756" s="99"/>
      <c r="AY3756" s="99"/>
      <c r="AZ3756" s="99"/>
      <c r="BA3756" s="99"/>
      <c r="BB3756" s="99"/>
      <c r="BC3756" s="99"/>
      <c r="BD3756" s="99"/>
      <c r="BE3756" s="99"/>
      <c r="BF3756" s="99"/>
    </row>
    <row r="3757" spans="28:58" x14ac:dyDescent="0.25">
      <c r="AB3757" s="99"/>
      <c r="AC3757" s="99"/>
      <c r="AD3757" s="99"/>
      <c r="AE3757" s="99"/>
      <c r="AF3757" s="99"/>
      <c r="AG3757" s="99"/>
      <c r="AH3757" s="99"/>
      <c r="AI3757" s="99"/>
      <c r="AJ3757" s="99"/>
      <c r="AK3757" s="99"/>
      <c r="AL3757" s="99"/>
      <c r="AM3757" s="99"/>
      <c r="AN3757" s="99"/>
      <c r="AO3757" s="99"/>
      <c r="AP3757" s="99"/>
      <c r="AQ3757" s="99"/>
      <c r="AR3757" s="99"/>
      <c r="AS3757" s="99"/>
      <c r="AT3757" s="99"/>
      <c r="AU3757" s="99"/>
      <c r="AV3757" s="99"/>
      <c r="AW3757" s="99"/>
      <c r="AX3757" s="99"/>
      <c r="AY3757" s="99"/>
      <c r="AZ3757" s="99"/>
      <c r="BA3757" s="99"/>
      <c r="BB3757" s="99"/>
      <c r="BC3757" s="99"/>
      <c r="BD3757" s="99"/>
      <c r="BE3757" s="99"/>
      <c r="BF3757" s="99"/>
    </row>
    <row r="3758" spans="28:58" x14ac:dyDescent="0.25">
      <c r="AB3758" s="99"/>
      <c r="AC3758" s="99"/>
      <c r="AD3758" s="99"/>
      <c r="AE3758" s="99"/>
      <c r="AF3758" s="99"/>
      <c r="AG3758" s="99"/>
      <c r="AH3758" s="99"/>
      <c r="AI3758" s="99"/>
      <c r="AJ3758" s="99"/>
      <c r="AK3758" s="99"/>
      <c r="AL3758" s="99"/>
      <c r="AM3758" s="99"/>
      <c r="AN3758" s="99"/>
      <c r="AO3758" s="99"/>
      <c r="AP3758" s="99"/>
      <c r="AQ3758" s="99"/>
      <c r="AR3758" s="99"/>
      <c r="AS3758" s="99"/>
      <c r="AT3758" s="99"/>
      <c r="AU3758" s="99"/>
      <c r="AV3758" s="99"/>
      <c r="AW3758" s="99"/>
      <c r="AX3758" s="99"/>
      <c r="AY3758" s="99"/>
      <c r="AZ3758" s="99"/>
      <c r="BA3758" s="99"/>
      <c r="BB3758" s="99"/>
      <c r="BC3758" s="99"/>
      <c r="BD3758" s="99"/>
      <c r="BE3758" s="99"/>
      <c r="BF3758" s="99"/>
    </row>
    <row r="3759" spans="28:58" x14ac:dyDescent="0.25">
      <c r="AB3759" s="99"/>
      <c r="AC3759" s="99"/>
      <c r="AD3759" s="99"/>
      <c r="AE3759" s="99"/>
      <c r="AF3759" s="99"/>
      <c r="AG3759" s="99"/>
      <c r="AH3759" s="99"/>
      <c r="AI3759" s="99"/>
      <c r="AJ3759" s="99"/>
      <c r="AK3759" s="99"/>
      <c r="AL3759" s="99"/>
      <c r="AM3759" s="99"/>
      <c r="AN3759" s="99"/>
      <c r="AO3759" s="99"/>
      <c r="AP3759" s="99"/>
      <c r="AQ3759" s="99"/>
      <c r="AR3759" s="99"/>
      <c r="AS3759" s="99"/>
      <c r="AT3759" s="99"/>
      <c r="AU3759" s="99"/>
      <c r="AV3759" s="99"/>
      <c r="AW3759" s="99"/>
      <c r="AX3759" s="99"/>
      <c r="AY3759" s="99"/>
      <c r="AZ3759" s="99"/>
      <c r="BA3759" s="99"/>
      <c r="BB3759" s="99"/>
      <c r="BC3759" s="99"/>
      <c r="BD3759" s="99"/>
      <c r="BE3759" s="99"/>
      <c r="BF3759" s="99"/>
    </row>
    <row r="3760" spans="28:58" x14ac:dyDescent="0.25">
      <c r="AB3760" s="99"/>
      <c r="AC3760" s="99"/>
      <c r="AD3760" s="99"/>
      <c r="AE3760" s="99"/>
      <c r="AF3760" s="99"/>
      <c r="AG3760" s="99"/>
      <c r="AH3760" s="99"/>
      <c r="AI3760" s="99"/>
      <c r="AJ3760" s="99"/>
      <c r="AK3760" s="99"/>
      <c r="AL3760" s="99"/>
      <c r="AM3760" s="99"/>
      <c r="AN3760" s="99"/>
      <c r="AO3760" s="99"/>
      <c r="AP3760" s="99"/>
      <c r="AQ3760" s="99"/>
      <c r="AR3760" s="99"/>
      <c r="AS3760" s="99"/>
      <c r="AT3760" s="99"/>
      <c r="AU3760" s="99"/>
      <c r="AV3760" s="99"/>
      <c r="AW3760" s="99"/>
      <c r="AX3760" s="99"/>
      <c r="AY3760" s="99"/>
      <c r="AZ3760" s="99"/>
      <c r="BA3760" s="99"/>
      <c r="BB3760" s="99"/>
      <c r="BC3760" s="99"/>
      <c r="BD3760" s="99"/>
      <c r="BE3760" s="99"/>
      <c r="BF3760" s="99"/>
    </row>
    <row r="3761" spans="28:58" x14ac:dyDescent="0.25">
      <c r="AB3761" s="99"/>
      <c r="AC3761" s="99"/>
      <c r="AD3761" s="99"/>
      <c r="AE3761" s="99"/>
      <c r="AF3761" s="99"/>
      <c r="AG3761" s="99"/>
      <c r="AH3761" s="99"/>
      <c r="AI3761" s="99"/>
      <c r="AJ3761" s="99"/>
      <c r="AK3761" s="99"/>
      <c r="AL3761" s="99"/>
      <c r="AM3761" s="99"/>
      <c r="AN3761" s="99"/>
      <c r="AO3761" s="99"/>
      <c r="AP3761" s="99"/>
      <c r="AQ3761" s="99"/>
      <c r="AR3761" s="99"/>
      <c r="AS3761" s="99"/>
      <c r="AT3761" s="99"/>
      <c r="AU3761" s="99"/>
      <c r="AV3761" s="99"/>
      <c r="AW3761" s="99"/>
      <c r="AX3761" s="99"/>
      <c r="AY3761" s="99"/>
      <c r="AZ3761" s="99"/>
      <c r="BA3761" s="99"/>
      <c r="BB3761" s="99"/>
      <c r="BC3761" s="99"/>
      <c r="BD3761" s="99"/>
      <c r="BE3761" s="99"/>
      <c r="BF3761" s="99"/>
    </row>
    <row r="3762" spans="28:58" x14ac:dyDescent="0.25">
      <c r="AB3762" s="99"/>
      <c r="AC3762" s="99"/>
      <c r="AD3762" s="99"/>
      <c r="AE3762" s="99"/>
      <c r="AF3762" s="99"/>
      <c r="AG3762" s="99"/>
      <c r="AH3762" s="99"/>
      <c r="AI3762" s="99"/>
      <c r="AJ3762" s="99"/>
      <c r="AK3762" s="99"/>
      <c r="AL3762" s="99"/>
      <c r="AM3762" s="99"/>
      <c r="AN3762" s="99"/>
      <c r="AO3762" s="99"/>
      <c r="AP3762" s="99"/>
      <c r="AQ3762" s="99"/>
      <c r="AR3762" s="99"/>
      <c r="AS3762" s="99"/>
      <c r="AT3762" s="99"/>
      <c r="AU3762" s="99"/>
      <c r="AV3762" s="99"/>
      <c r="AW3762" s="99"/>
      <c r="AX3762" s="99"/>
      <c r="AY3762" s="99"/>
      <c r="AZ3762" s="99"/>
      <c r="BA3762" s="99"/>
      <c r="BB3762" s="99"/>
      <c r="BC3762" s="99"/>
      <c r="BD3762" s="99"/>
      <c r="BE3762" s="99"/>
      <c r="BF3762" s="99"/>
    </row>
    <row r="3763" spans="28:58" x14ac:dyDescent="0.25">
      <c r="AB3763" s="99"/>
      <c r="AC3763" s="99"/>
      <c r="AD3763" s="99"/>
      <c r="AE3763" s="99"/>
      <c r="AF3763" s="99"/>
      <c r="AG3763" s="99"/>
      <c r="AH3763" s="99"/>
      <c r="AI3763" s="99"/>
      <c r="AJ3763" s="99"/>
      <c r="AK3763" s="99"/>
      <c r="AL3763" s="99"/>
      <c r="AM3763" s="99"/>
      <c r="AN3763" s="99"/>
      <c r="AO3763" s="99"/>
      <c r="AP3763" s="99"/>
      <c r="AQ3763" s="99"/>
      <c r="AR3763" s="99"/>
      <c r="AS3763" s="99"/>
      <c r="AT3763" s="99"/>
      <c r="AU3763" s="99"/>
      <c r="AV3763" s="99"/>
      <c r="AW3763" s="99"/>
      <c r="AX3763" s="99"/>
      <c r="AY3763" s="99"/>
      <c r="AZ3763" s="99"/>
      <c r="BA3763" s="99"/>
      <c r="BB3763" s="99"/>
      <c r="BC3763" s="99"/>
      <c r="BD3763" s="99"/>
      <c r="BE3763" s="99"/>
      <c r="BF3763" s="99"/>
    </row>
    <row r="3764" spans="28:58" x14ac:dyDescent="0.25">
      <c r="AB3764" s="99"/>
      <c r="AC3764" s="99"/>
      <c r="AD3764" s="99"/>
      <c r="AE3764" s="99"/>
      <c r="AF3764" s="99"/>
      <c r="AG3764" s="99"/>
      <c r="AH3764" s="99"/>
      <c r="AI3764" s="99"/>
      <c r="AJ3764" s="99"/>
      <c r="AK3764" s="99"/>
      <c r="AL3764" s="99"/>
      <c r="AM3764" s="99"/>
      <c r="AN3764" s="99"/>
      <c r="AO3764" s="99"/>
      <c r="AP3764" s="99"/>
      <c r="AQ3764" s="99"/>
      <c r="AR3764" s="99"/>
      <c r="AS3764" s="99"/>
      <c r="AT3764" s="99"/>
      <c r="AU3764" s="99"/>
      <c r="AV3764" s="99"/>
      <c r="AW3764" s="99"/>
      <c r="AX3764" s="99"/>
      <c r="AY3764" s="99"/>
      <c r="AZ3764" s="99"/>
      <c r="BA3764" s="99"/>
      <c r="BB3764" s="99"/>
      <c r="BC3764" s="99"/>
      <c r="BD3764" s="99"/>
      <c r="BE3764" s="99"/>
      <c r="BF3764" s="99"/>
    </row>
    <row r="3765" spans="28:58" x14ac:dyDescent="0.25">
      <c r="AB3765" s="99"/>
      <c r="AC3765" s="99"/>
      <c r="AD3765" s="99"/>
      <c r="AE3765" s="99"/>
      <c r="AF3765" s="99"/>
      <c r="AG3765" s="99"/>
      <c r="AH3765" s="99"/>
      <c r="AI3765" s="99"/>
      <c r="AJ3765" s="99"/>
      <c r="AK3765" s="99"/>
      <c r="AL3765" s="99"/>
      <c r="AM3765" s="99"/>
      <c r="AN3765" s="99"/>
      <c r="AO3765" s="99"/>
      <c r="AP3765" s="99"/>
      <c r="AQ3765" s="99"/>
      <c r="AR3765" s="99"/>
      <c r="AS3765" s="99"/>
      <c r="AT3765" s="99"/>
      <c r="AU3765" s="99"/>
      <c r="AV3765" s="99"/>
      <c r="AW3765" s="99"/>
      <c r="AX3765" s="99"/>
      <c r="AY3765" s="99"/>
      <c r="AZ3765" s="99"/>
      <c r="BA3765" s="99"/>
      <c r="BB3765" s="99"/>
      <c r="BC3765" s="99"/>
      <c r="BD3765" s="99"/>
      <c r="BE3765" s="99"/>
      <c r="BF3765" s="99"/>
    </row>
    <row r="3766" spans="28:58" x14ac:dyDescent="0.25">
      <c r="AB3766" s="99"/>
      <c r="AC3766" s="99"/>
      <c r="AD3766" s="99"/>
      <c r="AE3766" s="99"/>
      <c r="AF3766" s="99"/>
      <c r="AG3766" s="99"/>
      <c r="AH3766" s="99"/>
      <c r="AI3766" s="99"/>
      <c r="AJ3766" s="99"/>
      <c r="AK3766" s="99"/>
      <c r="AL3766" s="99"/>
      <c r="AM3766" s="99"/>
      <c r="AN3766" s="99"/>
      <c r="AO3766" s="99"/>
      <c r="AP3766" s="99"/>
      <c r="AQ3766" s="99"/>
      <c r="AR3766" s="99"/>
      <c r="AS3766" s="99"/>
      <c r="AT3766" s="99"/>
      <c r="AU3766" s="99"/>
      <c r="AV3766" s="99"/>
      <c r="AW3766" s="99"/>
      <c r="AX3766" s="99"/>
      <c r="AY3766" s="99"/>
      <c r="AZ3766" s="99"/>
      <c r="BA3766" s="99"/>
      <c r="BB3766" s="99"/>
      <c r="BC3766" s="99"/>
      <c r="BD3766" s="99"/>
      <c r="BE3766" s="99"/>
      <c r="BF3766" s="99"/>
    </row>
    <row r="3767" spans="28:58" x14ac:dyDescent="0.25">
      <c r="AB3767" s="99"/>
      <c r="AC3767" s="99"/>
      <c r="AD3767" s="99"/>
      <c r="AE3767" s="99"/>
      <c r="AF3767" s="99"/>
      <c r="AG3767" s="99"/>
      <c r="AH3767" s="99"/>
      <c r="AI3767" s="99"/>
      <c r="AJ3767" s="99"/>
      <c r="AK3767" s="99"/>
      <c r="AL3767" s="99"/>
      <c r="AM3767" s="99"/>
      <c r="AN3767" s="99"/>
      <c r="AO3767" s="99"/>
      <c r="AP3767" s="99"/>
      <c r="AQ3767" s="99"/>
      <c r="AR3767" s="99"/>
      <c r="AS3767" s="99"/>
      <c r="AT3767" s="99"/>
      <c r="AU3767" s="99"/>
      <c r="AV3767" s="99"/>
      <c r="AW3767" s="99"/>
      <c r="AX3767" s="99"/>
      <c r="AY3767" s="99"/>
      <c r="AZ3767" s="99"/>
      <c r="BA3767" s="99"/>
      <c r="BB3767" s="99"/>
      <c r="BC3767" s="99"/>
      <c r="BD3767" s="99"/>
      <c r="BE3767" s="99"/>
      <c r="BF3767" s="99"/>
    </row>
    <row r="3768" spans="28:58" x14ac:dyDescent="0.25">
      <c r="AB3768" s="99"/>
      <c r="AC3768" s="99"/>
      <c r="AD3768" s="99"/>
      <c r="AE3768" s="99"/>
      <c r="AF3768" s="99"/>
      <c r="AG3768" s="99"/>
      <c r="AH3768" s="99"/>
      <c r="AI3768" s="99"/>
      <c r="AJ3768" s="99"/>
      <c r="AK3768" s="99"/>
      <c r="AL3768" s="99"/>
      <c r="AM3768" s="99"/>
      <c r="AN3768" s="99"/>
      <c r="AO3768" s="99"/>
      <c r="AP3768" s="99"/>
      <c r="AQ3768" s="99"/>
      <c r="AR3768" s="99"/>
      <c r="AS3768" s="99"/>
      <c r="AT3768" s="99"/>
      <c r="AU3768" s="99"/>
      <c r="AV3768" s="99"/>
      <c r="AW3768" s="99"/>
      <c r="AX3768" s="99"/>
      <c r="AY3768" s="99"/>
      <c r="AZ3768" s="99"/>
      <c r="BA3768" s="99"/>
      <c r="BB3768" s="99"/>
      <c r="BC3768" s="99"/>
      <c r="BD3768" s="99"/>
      <c r="BE3768" s="99"/>
      <c r="BF3768" s="99"/>
    </row>
    <row r="3769" spans="28:58" x14ac:dyDescent="0.25">
      <c r="AB3769" s="99"/>
      <c r="AC3769" s="99"/>
      <c r="AD3769" s="99"/>
      <c r="AE3769" s="99"/>
      <c r="AF3769" s="99"/>
      <c r="AG3769" s="99"/>
      <c r="AH3769" s="99"/>
      <c r="AI3769" s="99"/>
      <c r="AJ3769" s="99"/>
      <c r="AK3769" s="99"/>
      <c r="AL3769" s="99"/>
      <c r="AM3769" s="99"/>
      <c r="AN3769" s="99"/>
      <c r="AO3769" s="99"/>
      <c r="AP3769" s="99"/>
      <c r="AQ3769" s="99"/>
      <c r="AR3769" s="99"/>
      <c r="AS3769" s="99"/>
      <c r="AT3769" s="99"/>
      <c r="AU3769" s="99"/>
      <c r="AV3769" s="99"/>
      <c r="AW3769" s="99"/>
      <c r="AX3769" s="99"/>
      <c r="AY3769" s="99"/>
      <c r="AZ3769" s="99"/>
      <c r="BA3769" s="99"/>
      <c r="BB3769" s="99"/>
      <c r="BC3769" s="99"/>
      <c r="BD3769" s="99"/>
      <c r="BE3769" s="99"/>
      <c r="BF3769" s="99"/>
    </row>
    <row r="3770" spans="28:58" x14ac:dyDescent="0.25">
      <c r="AB3770" s="99"/>
      <c r="AC3770" s="99"/>
      <c r="AD3770" s="99"/>
      <c r="AE3770" s="99"/>
      <c r="AF3770" s="99"/>
      <c r="AG3770" s="99"/>
      <c r="AH3770" s="99"/>
      <c r="AI3770" s="99"/>
      <c r="AJ3770" s="99"/>
      <c r="AK3770" s="99"/>
      <c r="AL3770" s="99"/>
      <c r="AM3770" s="99"/>
      <c r="AN3770" s="99"/>
      <c r="AO3770" s="99"/>
      <c r="AP3770" s="99"/>
      <c r="AQ3770" s="99"/>
      <c r="AR3770" s="99"/>
      <c r="AS3770" s="99"/>
      <c r="AT3770" s="99"/>
      <c r="AU3770" s="99"/>
      <c r="AV3770" s="99"/>
      <c r="AW3770" s="99"/>
      <c r="AX3770" s="99"/>
      <c r="AY3770" s="99"/>
      <c r="AZ3770" s="99"/>
      <c r="BA3770" s="99"/>
      <c r="BB3770" s="99"/>
      <c r="BC3770" s="99"/>
      <c r="BD3770" s="99"/>
      <c r="BE3770" s="99"/>
      <c r="BF3770" s="99"/>
    </row>
    <row r="3771" spans="28:58" x14ac:dyDescent="0.25">
      <c r="AB3771" s="99"/>
      <c r="AC3771" s="99"/>
      <c r="AD3771" s="99"/>
      <c r="AE3771" s="99"/>
      <c r="AF3771" s="99"/>
      <c r="AG3771" s="99"/>
      <c r="AH3771" s="99"/>
      <c r="AI3771" s="99"/>
      <c r="AJ3771" s="99"/>
      <c r="AK3771" s="99"/>
      <c r="AL3771" s="99"/>
      <c r="AM3771" s="99"/>
      <c r="AN3771" s="99"/>
      <c r="AO3771" s="99"/>
      <c r="AP3771" s="99"/>
      <c r="AQ3771" s="99"/>
      <c r="AR3771" s="99"/>
      <c r="AS3771" s="99"/>
      <c r="AT3771" s="99"/>
      <c r="AU3771" s="99"/>
      <c r="AV3771" s="99"/>
      <c r="AW3771" s="99"/>
      <c r="AX3771" s="99"/>
      <c r="AY3771" s="99"/>
      <c r="AZ3771" s="99"/>
      <c r="BA3771" s="99"/>
      <c r="BB3771" s="99"/>
      <c r="BC3771" s="99"/>
      <c r="BD3771" s="99"/>
      <c r="BE3771" s="99"/>
      <c r="BF3771" s="99"/>
    </row>
    <row r="3772" spans="28:58" x14ac:dyDescent="0.25">
      <c r="AB3772" s="99"/>
      <c r="AC3772" s="99"/>
      <c r="AD3772" s="99"/>
      <c r="AE3772" s="99"/>
      <c r="AF3772" s="99"/>
      <c r="AG3772" s="99"/>
      <c r="AH3772" s="99"/>
      <c r="AI3772" s="99"/>
      <c r="AJ3772" s="99"/>
      <c r="AK3772" s="99"/>
      <c r="AL3772" s="99"/>
      <c r="AM3772" s="99"/>
      <c r="AN3772" s="99"/>
      <c r="AO3772" s="99"/>
      <c r="AP3772" s="99"/>
      <c r="AQ3772" s="99"/>
      <c r="AR3772" s="99"/>
      <c r="AS3772" s="99"/>
      <c r="AT3772" s="99"/>
      <c r="AU3772" s="99"/>
      <c r="AV3772" s="99"/>
      <c r="AW3772" s="99"/>
      <c r="AX3772" s="99"/>
      <c r="AY3772" s="99"/>
      <c r="AZ3772" s="99"/>
      <c r="BA3772" s="99"/>
      <c r="BB3772" s="99"/>
      <c r="BC3772" s="99"/>
      <c r="BD3772" s="99"/>
      <c r="BE3772" s="99"/>
      <c r="BF3772" s="99"/>
    </row>
    <row r="3773" spans="28:58" x14ac:dyDescent="0.25">
      <c r="AB3773" s="99"/>
      <c r="AC3773" s="99"/>
      <c r="AD3773" s="99"/>
      <c r="AE3773" s="99"/>
      <c r="AF3773" s="99"/>
      <c r="AG3773" s="99"/>
      <c r="AH3773" s="99"/>
      <c r="AI3773" s="99"/>
      <c r="AJ3773" s="99"/>
      <c r="AK3773" s="99"/>
      <c r="AL3773" s="99"/>
      <c r="AM3773" s="99"/>
      <c r="AN3773" s="99"/>
      <c r="AO3773" s="99"/>
      <c r="AP3773" s="99"/>
      <c r="AQ3773" s="99"/>
      <c r="AR3773" s="99"/>
      <c r="AS3773" s="99"/>
      <c r="AT3773" s="99"/>
      <c r="AU3773" s="99"/>
      <c r="AV3773" s="99"/>
      <c r="AW3773" s="99"/>
      <c r="AX3773" s="99"/>
      <c r="AY3773" s="99"/>
      <c r="AZ3773" s="99"/>
      <c r="BA3773" s="99"/>
      <c r="BB3773" s="99"/>
      <c r="BC3773" s="99"/>
      <c r="BD3773" s="99"/>
      <c r="BE3773" s="99"/>
      <c r="BF3773" s="99"/>
    </row>
    <row r="3774" spans="28:58" x14ac:dyDescent="0.25">
      <c r="AB3774" s="99"/>
      <c r="AC3774" s="99"/>
      <c r="AD3774" s="99"/>
      <c r="AE3774" s="99"/>
      <c r="AF3774" s="99"/>
      <c r="AG3774" s="99"/>
      <c r="AH3774" s="99"/>
      <c r="AI3774" s="99"/>
      <c r="AJ3774" s="99"/>
      <c r="AK3774" s="99"/>
      <c r="AL3774" s="99"/>
      <c r="AM3774" s="99"/>
      <c r="AN3774" s="99"/>
      <c r="AO3774" s="99"/>
      <c r="AP3774" s="99"/>
      <c r="AQ3774" s="99"/>
      <c r="AR3774" s="99"/>
      <c r="AS3774" s="99"/>
      <c r="AT3774" s="99"/>
      <c r="AU3774" s="99"/>
      <c r="AV3774" s="99"/>
      <c r="AW3774" s="99"/>
      <c r="AX3774" s="99"/>
      <c r="AY3774" s="99"/>
      <c r="AZ3774" s="99"/>
      <c r="BA3774" s="99"/>
      <c r="BB3774" s="99"/>
      <c r="BC3774" s="99"/>
      <c r="BD3774" s="99"/>
      <c r="BE3774" s="99"/>
      <c r="BF3774" s="99"/>
    </row>
    <row r="3775" spans="28:58" x14ac:dyDescent="0.25">
      <c r="AB3775" s="99"/>
      <c r="AC3775" s="99"/>
      <c r="AD3775" s="99"/>
      <c r="AE3775" s="99"/>
      <c r="AF3775" s="99"/>
      <c r="AG3775" s="99"/>
      <c r="AH3775" s="99"/>
      <c r="AI3775" s="99"/>
      <c r="AJ3775" s="99"/>
      <c r="AK3775" s="99"/>
      <c r="AL3775" s="99"/>
      <c r="AM3775" s="99"/>
      <c r="AN3775" s="99"/>
      <c r="AO3775" s="99"/>
      <c r="AP3775" s="99"/>
      <c r="AQ3775" s="99"/>
      <c r="AR3775" s="99"/>
      <c r="AS3775" s="99"/>
      <c r="AT3775" s="99"/>
      <c r="AU3775" s="99"/>
      <c r="AV3775" s="99"/>
      <c r="AW3775" s="99"/>
      <c r="AX3775" s="99"/>
      <c r="AY3775" s="99"/>
      <c r="AZ3775" s="99"/>
      <c r="BA3775" s="99"/>
      <c r="BB3775" s="99"/>
      <c r="BC3775" s="99"/>
      <c r="BD3775" s="99"/>
      <c r="BE3775" s="99"/>
      <c r="BF3775" s="99"/>
    </row>
    <row r="3776" spans="28:58" x14ac:dyDescent="0.25">
      <c r="AB3776" s="99"/>
      <c r="AC3776" s="99"/>
      <c r="AD3776" s="99"/>
      <c r="AE3776" s="99"/>
      <c r="AF3776" s="99"/>
      <c r="AG3776" s="99"/>
      <c r="AH3776" s="99"/>
      <c r="AI3776" s="99"/>
      <c r="AJ3776" s="99"/>
      <c r="AK3776" s="99"/>
      <c r="AL3776" s="99"/>
      <c r="AM3776" s="99"/>
      <c r="AN3776" s="99"/>
      <c r="AO3776" s="99"/>
      <c r="AP3776" s="99"/>
      <c r="AQ3776" s="99"/>
      <c r="AR3776" s="99"/>
      <c r="AS3776" s="99"/>
      <c r="AT3776" s="99"/>
      <c r="AU3776" s="99"/>
      <c r="AV3776" s="99"/>
      <c r="AW3776" s="99"/>
      <c r="AX3776" s="99"/>
      <c r="AY3776" s="99"/>
      <c r="AZ3776" s="99"/>
      <c r="BA3776" s="99"/>
      <c r="BB3776" s="99"/>
      <c r="BC3776" s="99"/>
      <c r="BD3776" s="99"/>
      <c r="BE3776" s="99"/>
      <c r="BF3776" s="99"/>
    </row>
    <row r="3777" spans="28:58" x14ac:dyDescent="0.25">
      <c r="AB3777" s="99"/>
      <c r="AC3777" s="99"/>
      <c r="AD3777" s="99"/>
      <c r="AE3777" s="99"/>
      <c r="AF3777" s="99"/>
      <c r="AG3777" s="99"/>
      <c r="AH3777" s="99"/>
      <c r="AI3777" s="99"/>
      <c r="AJ3777" s="99"/>
      <c r="AK3777" s="99"/>
      <c r="AL3777" s="99"/>
      <c r="AM3777" s="99"/>
      <c r="AN3777" s="99"/>
      <c r="AO3777" s="99"/>
      <c r="AP3777" s="99"/>
      <c r="AQ3777" s="99"/>
      <c r="AR3777" s="99"/>
      <c r="AS3777" s="99"/>
      <c r="AT3777" s="99"/>
      <c r="AU3777" s="99"/>
      <c r="AV3777" s="99"/>
      <c r="AW3777" s="99"/>
      <c r="AX3777" s="99"/>
      <c r="AY3777" s="99"/>
      <c r="AZ3777" s="99"/>
      <c r="BA3777" s="99"/>
      <c r="BB3777" s="99"/>
      <c r="BC3777" s="99"/>
      <c r="BD3777" s="99"/>
      <c r="BE3777" s="99"/>
      <c r="BF3777" s="99"/>
    </row>
    <row r="3778" spans="28:58" x14ac:dyDescent="0.25">
      <c r="AB3778" s="99"/>
      <c r="AC3778" s="99"/>
      <c r="AD3778" s="99"/>
      <c r="AE3778" s="99"/>
      <c r="AF3778" s="99"/>
      <c r="AG3778" s="99"/>
      <c r="AH3778" s="99"/>
      <c r="AI3778" s="99"/>
      <c r="AJ3778" s="99"/>
      <c r="AK3778" s="99"/>
      <c r="AL3778" s="99"/>
      <c r="AM3778" s="99"/>
      <c r="AN3778" s="99"/>
      <c r="AO3778" s="99"/>
      <c r="AP3778" s="99"/>
      <c r="AQ3778" s="99"/>
      <c r="AR3778" s="99"/>
      <c r="AS3778" s="99"/>
      <c r="AT3778" s="99"/>
      <c r="AU3778" s="99"/>
      <c r="AV3778" s="99"/>
      <c r="AW3778" s="99"/>
      <c r="AX3778" s="99"/>
      <c r="AY3778" s="99"/>
      <c r="AZ3778" s="99"/>
      <c r="BA3778" s="99"/>
      <c r="BB3778" s="99"/>
      <c r="BC3778" s="99"/>
      <c r="BD3778" s="99"/>
      <c r="BE3778" s="99"/>
      <c r="BF3778" s="99"/>
    </row>
    <row r="3779" spans="28:58" x14ac:dyDescent="0.25">
      <c r="AB3779" s="99"/>
      <c r="AC3779" s="99"/>
      <c r="AD3779" s="99"/>
      <c r="AE3779" s="99"/>
      <c r="AF3779" s="99"/>
      <c r="AG3779" s="99"/>
      <c r="AH3779" s="99"/>
      <c r="AI3779" s="99"/>
      <c r="AJ3779" s="99"/>
      <c r="AK3779" s="99"/>
      <c r="AL3779" s="99"/>
      <c r="AM3779" s="99"/>
      <c r="AN3779" s="99"/>
      <c r="AO3779" s="99"/>
      <c r="AP3779" s="99"/>
      <c r="AQ3779" s="99"/>
      <c r="AR3779" s="99"/>
      <c r="AS3779" s="99"/>
      <c r="AT3779" s="99"/>
      <c r="AU3779" s="99"/>
      <c r="AV3779" s="99"/>
      <c r="AW3779" s="99"/>
      <c r="AX3779" s="99"/>
      <c r="AY3779" s="99"/>
      <c r="AZ3779" s="99"/>
      <c r="BA3779" s="99"/>
      <c r="BB3779" s="99"/>
      <c r="BC3779" s="99"/>
      <c r="BD3779" s="99"/>
      <c r="BE3779" s="99"/>
      <c r="BF3779" s="99"/>
    </row>
    <row r="3780" spans="28:58" x14ac:dyDescent="0.25">
      <c r="AB3780" s="99"/>
      <c r="AC3780" s="99"/>
      <c r="AD3780" s="99"/>
      <c r="AE3780" s="99"/>
      <c r="AF3780" s="99"/>
      <c r="AG3780" s="99"/>
      <c r="AH3780" s="99"/>
      <c r="AI3780" s="99"/>
      <c r="AJ3780" s="99"/>
      <c r="AK3780" s="99"/>
      <c r="AL3780" s="99"/>
      <c r="AM3780" s="99"/>
      <c r="AN3780" s="99"/>
      <c r="AO3780" s="99"/>
      <c r="AP3780" s="99"/>
      <c r="AQ3780" s="99"/>
      <c r="AR3780" s="99"/>
      <c r="AS3780" s="99"/>
      <c r="AT3780" s="99"/>
      <c r="AU3780" s="99"/>
      <c r="AV3780" s="99"/>
      <c r="AW3780" s="99"/>
      <c r="AX3780" s="99"/>
      <c r="AY3780" s="99"/>
      <c r="AZ3780" s="99"/>
      <c r="BA3780" s="99"/>
      <c r="BB3780" s="99"/>
      <c r="BC3780" s="99"/>
      <c r="BD3780" s="99"/>
      <c r="BE3780" s="99"/>
      <c r="BF3780" s="99"/>
    </row>
    <row r="3781" spans="28:58" x14ac:dyDescent="0.25">
      <c r="AB3781" s="99"/>
      <c r="AC3781" s="99"/>
      <c r="AD3781" s="99"/>
      <c r="AE3781" s="99"/>
      <c r="AF3781" s="99"/>
      <c r="AG3781" s="99"/>
      <c r="AH3781" s="99"/>
      <c r="AI3781" s="99"/>
      <c r="AJ3781" s="99"/>
      <c r="AK3781" s="99"/>
      <c r="AL3781" s="99"/>
      <c r="AM3781" s="99"/>
      <c r="AN3781" s="99"/>
      <c r="AO3781" s="99"/>
      <c r="AP3781" s="99"/>
      <c r="AQ3781" s="99"/>
      <c r="AR3781" s="99"/>
      <c r="AS3781" s="99"/>
      <c r="AT3781" s="99"/>
      <c r="AU3781" s="99"/>
      <c r="AV3781" s="99"/>
      <c r="AW3781" s="99"/>
      <c r="AX3781" s="99"/>
      <c r="AY3781" s="99"/>
      <c r="AZ3781" s="99"/>
      <c r="BA3781" s="99"/>
      <c r="BB3781" s="99"/>
      <c r="BC3781" s="99"/>
      <c r="BD3781" s="99"/>
      <c r="BE3781" s="99"/>
      <c r="BF3781" s="99"/>
    </row>
    <row r="3782" spans="28:58" x14ac:dyDescent="0.25">
      <c r="AB3782" s="99"/>
      <c r="AC3782" s="99"/>
      <c r="AD3782" s="99"/>
      <c r="AE3782" s="99"/>
      <c r="AF3782" s="99"/>
      <c r="AG3782" s="99"/>
      <c r="AH3782" s="99"/>
      <c r="AI3782" s="99"/>
      <c r="AJ3782" s="99"/>
      <c r="AK3782" s="99"/>
      <c r="AL3782" s="99"/>
      <c r="AM3782" s="99"/>
      <c r="AN3782" s="99"/>
      <c r="AO3782" s="99"/>
      <c r="AP3782" s="99"/>
      <c r="AQ3782" s="99"/>
      <c r="AR3782" s="99"/>
      <c r="AS3782" s="99"/>
      <c r="AT3782" s="99"/>
      <c r="AU3782" s="99"/>
      <c r="AV3782" s="99"/>
      <c r="AW3782" s="99"/>
      <c r="AX3782" s="99"/>
      <c r="AY3782" s="99"/>
      <c r="AZ3782" s="99"/>
      <c r="BA3782" s="99"/>
      <c r="BB3782" s="99"/>
      <c r="BC3782" s="99"/>
      <c r="BD3782" s="99"/>
      <c r="BE3782" s="99"/>
      <c r="BF3782" s="99"/>
    </row>
    <row r="3783" spans="28:58" x14ac:dyDescent="0.25">
      <c r="AB3783" s="99"/>
      <c r="AC3783" s="99"/>
      <c r="AD3783" s="99"/>
      <c r="AE3783" s="99"/>
      <c r="AF3783" s="99"/>
      <c r="AG3783" s="99"/>
      <c r="AH3783" s="99"/>
      <c r="AI3783" s="99"/>
      <c r="AJ3783" s="99"/>
      <c r="AK3783" s="99"/>
      <c r="AL3783" s="99"/>
      <c r="AM3783" s="99"/>
      <c r="AN3783" s="99"/>
      <c r="AO3783" s="99"/>
      <c r="AP3783" s="99"/>
      <c r="AQ3783" s="99"/>
      <c r="AR3783" s="99"/>
      <c r="AS3783" s="99"/>
      <c r="AT3783" s="99"/>
      <c r="AU3783" s="99"/>
      <c r="AV3783" s="99"/>
      <c r="AW3783" s="99"/>
      <c r="AX3783" s="99"/>
      <c r="AY3783" s="99"/>
      <c r="AZ3783" s="99"/>
      <c r="BA3783" s="99"/>
      <c r="BB3783" s="99"/>
      <c r="BC3783" s="99"/>
      <c r="BD3783" s="99"/>
      <c r="BE3783" s="99"/>
      <c r="BF3783" s="99"/>
    </row>
    <row r="3784" spans="28:58" x14ac:dyDescent="0.25">
      <c r="AB3784" s="99"/>
      <c r="AC3784" s="99"/>
      <c r="AD3784" s="99"/>
      <c r="AE3784" s="99"/>
      <c r="AF3784" s="99"/>
      <c r="AG3784" s="99"/>
      <c r="AH3784" s="99"/>
      <c r="AI3784" s="99"/>
      <c r="AJ3784" s="99"/>
      <c r="AK3784" s="99"/>
      <c r="AL3784" s="99"/>
      <c r="AM3784" s="99"/>
      <c r="AN3784" s="99"/>
      <c r="AO3784" s="99"/>
      <c r="AP3784" s="99"/>
      <c r="AQ3784" s="99"/>
      <c r="AR3784" s="99"/>
      <c r="AS3784" s="99"/>
      <c r="AT3784" s="99"/>
      <c r="AU3784" s="99"/>
      <c r="AV3784" s="99"/>
      <c r="AW3784" s="99"/>
      <c r="AX3784" s="99"/>
      <c r="AY3784" s="99"/>
      <c r="AZ3784" s="99"/>
      <c r="BA3784" s="99"/>
      <c r="BB3784" s="99"/>
      <c r="BC3784" s="99"/>
      <c r="BD3784" s="99"/>
      <c r="BE3784" s="99"/>
      <c r="BF3784" s="99"/>
    </row>
    <row r="3785" spans="28:58" x14ac:dyDescent="0.25">
      <c r="AB3785" s="99"/>
      <c r="AC3785" s="99"/>
      <c r="AD3785" s="99"/>
      <c r="AE3785" s="99"/>
      <c r="AF3785" s="99"/>
      <c r="AG3785" s="99"/>
      <c r="AH3785" s="99"/>
      <c r="AI3785" s="99"/>
      <c r="AJ3785" s="99"/>
      <c r="AK3785" s="99"/>
      <c r="AL3785" s="99"/>
      <c r="AM3785" s="99"/>
      <c r="AN3785" s="99"/>
      <c r="AO3785" s="99"/>
      <c r="AP3785" s="99"/>
      <c r="AQ3785" s="99"/>
      <c r="AR3785" s="99"/>
      <c r="AS3785" s="99"/>
      <c r="AT3785" s="99"/>
      <c r="AU3785" s="99"/>
      <c r="AV3785" s="99"/>
      <c r="AW3785" s="99"/>
      <c r="AX3785" s="99"/>
      <c r="AY3785" s="99"/>
      <c r="AZ3785" s="99"/>
      <c r="BA3785" s="99"/>
      <c r="BB3785" s="99"/>
      <c r="BC3785" s="99"/>
      <c r="BD3785" s="99"/>
      <c r="BE3785" s="99"/>
      <c r="BF3785" s="99"/>
    </row>
    <row r="3786" spans="28:58" x14ac:dyDescent="0.25">
      <c r="AB3786" s="99"/>
      <c r="AC3786" s="99"/>
      <c r="AD3786" s="99"/>
      <c r="AE3786" s="99"/>
      <c r="AF3786" s="99"/>
      <c r="AG3786" s="99"/>
      <c r="AH3786" s="99"/>
      <c r="AI3786" s="99"/>
      <c r="AJ3786" s="99"/>
      <c r="AK3786" s="99"/>
      <c r="AL3786" s="99"/>
      <c r="AM3786" s="99"/>
      <c r="AN3786" s="99"/>
      <c r="AO3786" s="99"/>
      <c r="AP3786" s="99"/>
      <c r="AQ3786" s="99"/>
      <c r="AR3786" s="99"/>
      <c r="AS3786" s="99"/>
      <c r="AT3786" s="99"/>
      <c r="AU3786" s="99"/>
      <c r="AV3786" s="99"/>
      <c r="AW3786" s="99"/>
      <c r="AX3786" s="99"/>
      <c r="AY3786" s="99"/>
      <c r="AZ3786" s="99"/>
      <c r="BA3786" s="99"/>
      <c r="BB3786" s="99"/>
      <c r="BC3786" s="99"/>
      <c r="BD3786" s="99"/>
      <c r="BE3786" s="99"/>
      <c r="BF3786" s="99"/>
    </row>
    <row r="3787" spans="28:58" x14ac:dyDescent="0.25">
      <c r="AB3787" s="99"/>
      <c r="AC3787" s="99"/>
      <c r="AD3787" s="99"/>
      <c r="AE3787" s="99"/>
      <c r="AF3787" s="99"/>
      <c r="AG3787" s="99"/>
      <c r="AH3787" s="99"/>
      <c r="AI3787" s="99"/>
      <c r="AJ3787" s="99"/>
      <c r="AK3787" s="99"/>
      <c r="AL3787" s="99"/>
      <c r="AM3787" s="99"/>
      <c r="AN3787" s="99"/>
      <c r="AO3787" s="99"/>
      <c r="AP3787" s="99"/>
      <c r="AQ3787" s="99"/>
      <c r="AR3787" s="99"/>
      <c r="AS3787" s="99"/>
      <c r="AT3787" s="99"/>
      <c r="AU3787" s="99"/>
      <c r="AV3787" s="99"/>
      <c r="AW3787" s="99"/>
      <c r="AX3787" s="99"/>
      <c r="AY3787" s="99"/>
      <c r="AZ3787" s="99"/>
      <c r="BA3787" s="99"/>
      <c r="BB3787" s="99"/>
      <c r="BC3787" s="99"/>
      <c r="BD3787" s="99"/>
      <c r="BE3787" s="99"/>
      <c r="BF3787" s="99"/>
    </row>
    <row r="3788" spans="28:58" x14ac:dyDescent="0.25">
      <c r="AB3788" s="99"/>
      <c r="AC3788" s="99"/>
      <c r="AD3788" s="99"/>
      <c r="AE3788" s="99"/>
      <c r="AF3788" s="99"/>
      <c r="AG3788" s="99"/>
      <c r="AH3788" s="99"/>
      <c r="AI3788" s="99"/>
      <c r="AJ3788" s="99"/>
      <c r="AK3788" s="99"/>
      <c r="AL3788" s="99"/>
      <c r="AM3788" s="99"/>
      <c r="AN3788" s="99"/>
      <c r="AO3788" s="99"/>
      <c r="AP3788" s="99"/>
      <c r="AQ3788" s="99"/>
      <c r="AR3788" s="99"/>
      <c r="AS3788" s="99"/>
      <c r="AT3788" s="99"/>
      <c r="AU3788" s="99"/>
      <c r="AV3788" s="99"/>
      <c r="AW3788" s="99"/>
      <c r="AX3788" s="99"/>
      <c r="AY3788" s="99"/>
      <c r="AZ3788" s="99"/>
      <c r="BA3788" s="99"/>
      <c r="BB3788" s="99"/>
      <c r="BC3788" s="99"/>
      <c r="BD3788" s="99"/>
      <c r="BE3788" s="99"/>
      <c r="BF3788" s="99"/>
    </row>
    <row r="3789" spans="28:58" x14ac:dyDescent="0.25">
      <c r="AB3789" s="99"/>
      <c r="AC3789" s="99"/>
      <c r="AD3789" s="99"/>
      <c r="AE3789" s="99"/>
      <c r="AF3789" s="99"/>
      <c r="AG3789" s="99"/>
      <c r="AH3789" s="99"/>
      <c r="AI3789" s="99"/>
      <c r="AJ3789" s="99"/>
      <c r="AK3789" s="99"/>
      <c r="AL3789" s="99"/>
      <c r="AM3789" s="99"/>
      <c r="AN3789" s="99"/>
      <c r="AO3789" s="99"/>
      <c r="AP3789" s="99"/>
      <c r="AQ3789" s="99"/>
      <c r="AR3789" s="99"/>
      <c r="AS3789" s="99"/>
      <c r="AT3789" s="99"/>
      <c r="AU3789" s="99"/>
      <c r="AV3789" s="99"/>
      <c r="AW3789" s="99"/>
      <c r="AX3789" s="99"/>
      <c r="AY3789" s="99"/>
      <c r="AZ3789" s="99"/>
      <c r="BA3789" s="99"/>
      <c r="BB3789" s="99"/>
      <c r="BC3789" s="99"/>
      <c r="BD3789" s="99"/>
      <c r="BE3789" s="99"/>
      <c r="BF3789" s="99"/>
    </row>
    <row r="3790" spans="28:58" x14ac:dyDescent="0.25">
      <c r="AB3790" s="99"/>
      <c r="AC3790" s="99"/>
      <c r="AD3790" s="99"/>
      <c r="AE3790" s="99"/>
      <c r="AF3790" s="99"/>
      <c r="AG3790" s="99"/>
      <c r="AH3790" s="99"/>
      <c r="AI3790" s="99"/>
      <c r="AJ3790" s="99"/>
      <c r="AK3790" s="99"/>
      <c r="AL3790" s="99"/>
      <c r="AM3790" s="99"/>
      <c r="AN3790" s="99"/>
      <c r="AO3790" s="99"/>
      <c r="AP3790" s="99"/>
      <c r="AQ3790" s="99"/>
      <c r="AR3790" s="99"/>
      <c r="AS3790" s="99"/>
      <c r="AT3790" s="99"/>
      <c r="AU3790" s="99"/>
      <c r="AV3790" s="99"/>
      <c r="AW3790" s="99"/>
      <c r="AX3790" s="99"/>
      <c r="AY3790" s="99"/>
      <c r="AZ3790" s="99"/>
      <c r="BA3790" s="99"/>
      <c r="BB3790" s="99"/>
      <c r="BC3790" s="99"/>
      <c r="BD3790" s="99"/>
      <c r="BE3790" s="99"/>
      <c r="BF3790" s="99"/>
    </row>
    <row r="3791" spans="28:58" x14ac:dyDescent="0.25">
      <c r="AB3791" s="99"/>
      <c r="AC3791" s="99"/>
      <c r="AD3791" s="99"/>
      <c r="AE3791" s="99"/>
      <c r="AF3791" s="99"/>
      <c r="AG3791" s="99"/>
      <c r="AH3791" s="99"/>
      <c r="AI3791" s="99"/>
      <c r="AJ3791" s="99"/>
      <c r="AK3791" s="99"/>
      <c r="AL3791" s="99"/>
      <c r="AM3791" s="99"/>
      <c r="AN3791" s="99"/>
      <c r="AO3791" s="99"/>
      <c r="AP3791" s="99"/>
      <c r="AQ3791" s="99"/>
      <c r="AR3791" s="99"/>
      <c r="AS3791" s="99"/>
      <c r="AT3791" s="99"/>
      <c r="AU3791" s="99"/>
      <c r="AV3791" s="99"/>
      <c r="AW3791" s="99"/>
      <c r="AX3791" s="99"/>
      <c r="AY3791" s="99"/>
      <c r="AZ3791" s="99"/>
      <c r="BA3791" s="99"/>
      <c r="BB3791" s="99"/>
      <c r="BC3791" s="99"/>
      <c r="BD3791" s="99"/>
      <c r="BE3791" s="99"/>
      <c r="BF3791" s="99"/>
    </row>
    <row r="3792" spans="28:58" x14ac:dyDescent="0.25">
      <c r="AB3792" s="99"/>
      <c r="AC3792" s="99"/>
      <c r="AD3792" s="99"/>
      <c r="AE3792" s="99"/>
      <c r="AF3792" s="99"/>
      <c r="AG3792" s="99"/>
      <c r="AH3792" s="99"/>
      <c r="AI3792" s="99"/>
      <c r="AJ3792" s="99"/>
      <c r="AK3792" s="99"/>
      <c r="AL3792" s="99"/>
      <c r="AM3792" s="99"/>
      <c r="AN3792" s="99"/>
      <c r="AO3792" s="99"/>
      <c r="AP3792" s="99"/>
      <c r="AQ3792" s="99"/>
      <c r="AR3792" s="99"/>
      <c r="AS3792" s="99"/>
      <c r="AT3792" s="99"/>
      <c r="AU3792" s="99"/>
      <c r="AV3792" s="99"/>
      <c r="AW3792" s="99"/>
      <c r="AX3792" s="99"/>
      <c r="AY3792" s="99"/>
      <c r="AZ3792" s="99"/>
      <c r="BA3792" s="99"/>
      <c r="BB3792" s="99"/>
      <c r="BC3792" s="99"/>
      <c r="BD3792" s="99"/>
      <c r="BE3792" s="99"/>
      <c r="BF3792" s="99"/>
    </row>
    <row r="3793" spans="28:58" x14ac:dyDescent="0.25">
      <c r="AB3793" s="99"/>
      <c r="AC3793" s="99"/>
      <c r="AD3793" s="99"/>
      <c r="AE3793" s="99"/>
      <c r="AF3793" s="99"/>
      <c r="AG3793" s="99"/>
      <c r="AH3793" s="99"/>
      <c r="AI3793" s="99"/>
      <c r="AJ3793" s="99"/>
      <c r="AK3793" s="99"/>
      <c r="AL3793" s="99"/>
      <c r="AM3793" s="99"/>
      <c r="AN3793" s="99"/>
      <c r="AO3793" s="99"/>
      <c r="AP3793" s="99"/>
      <c r="AQ3793" s="99"/>
      <c r="AR3793" s="99"/>
      <c r="AS3793" s="99"/>
      <c r="AT3793" s="99"/>
      <c r="AU3793" s="99"/>
      <c r="AV3793" s="99"/>
      <c r="AW3793" s="99"/>
      <c r="AX3793" s="99"/>
      <c r="AY3793" s="99"/>
      <c r="AZ3793" s="99"/>
      <c r="BA3793" s="99"/>
      <c r="BB3793" s="99"/>
      <c r="BC3793" s="99"/>
      <c r="BD3793" s="99"/>
      <c r="BE3793" s="99"/>
      <c r="BF3793" s="99"/>
    </row>
    <row r="3794" spans="28:58" x14ac:dyDescent="0.25">
      <c r="AB3794" s="99"/>
      <c r="AC3794" s="99"/>
      <c r="AD3794" s="99"/>
      <c r="AE3794" s="99"/>
      <c r="AF3794" s="99"/>
      <c r="AG3794" s="99"/>
      <c r="AH3794" s="99"/>
      <c r="AI3794" s="99"/>
      <c r="AJ3794" s="99"/>
      <c r="AK3794" s="99"/>
      <c r="AL3794" s="99"/>
      <c r="AM3794" s="99"/>
      <c r="AN3794" s="99"/>
      <c r="AO3794" s="99"/>
      <c r="AP3794" s="99"/>
      <c r="AQ3794" s="99"/>
      <c r="AR3794" s="99"/>
      <c r="AS3794" s="99"/>
      <c r="AT3794" s="99"/>
      <c r="AU3794" s="99"/>
      <c r="AV3794" s="99"/>
      <c r="AW3794" s="99"/>
      <c r="AX3794" s="99"/>
      <c r="AY3794" s="99"/>
      <c r="AZ3794" s="99"/>
      <c r="BA3794" s="99"/>
      <c r="BB3794" s="99"/>
      <c r="BC3794" s="99"/>
      <c r="BD3794" s="99"/>
      <c r="BE3794" s="99"/>
      <c r="BF3794" s="99"/>
    </row>
    <row r="3795" spans="28:58" x14ac:dyDescent="0.25">
      <c r="AB3795" s="99"/>
      <c r="AC3795" s="99"/>
      <c r="AD3795" s="99"/>
      <c r="AE3795" s="99"/>
      <c r="AF3795" s="99"/>
      <c r="AG3795" s="99"/>
      <c r="AH3795" s="99"/>
      <c r="AI3795" s="99"/>
      <c r="AJ3795" s="99"/>
      <c r="AK3795" s="99"/>
      <c r="AL3795" s="99"/>
      <c r="AM3795" s="99"/>
      <c r="AN3795" s="99"/>
      <c r="AO3795" s="99"/>
      <c r="AP3795" s="99"/>
      <c r="AQ3795" s="99"/>
      <c r="AR3795" s="99"/>
      <c r="AS3795" s="99"/>
      <c r="AT3795" s="99"/>
      <c r="AU3795" s="99"/>
      <c r="AV3795" s="99"/>
      <c r="AW3795" s="99"/>
      <c r="AX3795" s="99"/>
      <c r="AY3795" s="99"/>
      <c r="AZ3795" s="99"/>
      <c r="BA3795" s="99"/>
      <c r="BB3795" s="99"/>
      <c r="BC3795" s="99"/>
      <c r="BD3795" s="99"/>
      <c r="BE3795" s="99"/>
      <c r="BF3795" s="99"/>
    </row>
    <row r="3796" spans="28:58" x14ac:dyDescent="0.25">
      <c r="AB3796" s="99"/>
      <c r="AC3796" s="99"/>
      <c r="AD3796" s="99"/>
      <c r="AE3796" s="99"/>
      <c r="AF3796" s="99"/>
      <c r="AG3796" s="99"/>
      <c r="AH3796" s="99"/>
      <c r="AI3796" s="99"/>
      <c r="AJ3796" s="99"/>
      <c r="AK3796" s="99"/>
      <c r="AL3796" s="99"/>
      <c r="AM3796" s="99"/>
      <c r="AN3796" s="99"/>
      <c r="AO3796" s="99"/>
      <c r="AP3796" s="99"/>
      <c r="AQ3796" s="99"/>
      <c r="AR3796" s="99"/>
      <c r="AS3796" s="99"/>
      <c r="AT3796" s="99"/>
      <c r="AU3796" s="99"/>
      <c r="AV3796" s="99"/>
      <c r="AW3796" s="99"/>
      <c r="AX3796" s="99"/>
      <c r="AY3796" s="99"/>
      <c r="AZ3796" s="99"/>
      <c r="BA3796" s="99"/>
      <c r="BB3796" s="99"/>
      <c r="BC3796" s="99"/>
      <c r="BD3796" s="99"/>
      <c r="BE3796" s="99"/>
      <c r="BF3796" s="99"/>
    </row>
    <row r="3797" spans="28:58" x14ac:dyDescent="0.25">
      <c r="AB3797" s="99"/>
      <c r="AC3797" s="99"/>
      <c r="AD3797" s="99"/>
      <c r="AE3797" s="99"/>
      <c r="AF3797" s="99"/>
      <c r="AG3797" s="99"/>
      <c r="AH3797" s="99"/>
      <c r="AI3797" s="99"/>
      <c r="AJ3797" s="99"/>
      <c r="AK3797" s="99"/>
      <c r="AL3797" s="99"/>
      <c r="AM3797" s="99"/>
      <c r="AN3797" s="99"/>
      <c r="AO3797" s="99"/>
      <c r="AP3797" s="99"/>
      <c r="AQ3797" s="99"/>
      <c r="AR3797" s="99"/>
      <c r="AS3797" s="99"/>
      <c r="AT3797" s="99"/>
      <c r="AU3797" s="99"/>
      <c r="AV3797" s="99"/>
      <c r="AW3797" s="99"/>
      <c r="AX3797" s="99"/>
      <c r="AY3797" s="99"/>
      <c r="AZ3797" s="99"/>
      <c r="BA3797" s="99"/>
      <c r="BB3797" s="99"/>
      <c r="BC3797" s="99"/>
      <c r="BD3797" s="99"/>
      <c r="BE3797" s="99"/>
      <c r="BF3797" s="99"/>
    </row>
    <row r="3798" spans="28:58" x14ac:dyDescent="0.25">
      <c r="AB3798" s="99"/>
      <c r="AC3798" s="99"/>
      <c r="AD3798" s="99"/>
      <c r="AE3798" s="99"/>
      <c r="AF3798" s="99"/>
      <c r="AG3798" s="99"/>
      <c r="AH3798" s="99"/>
      <c r="AI3798" s="99"/>
      <c r="AJ3798" s="99"/>
      <c r="AK3798" s="99"/>
      <c r="AL3798" s="99"/>
      <c r="AM3798" s="99"/>
      <c r="AN3798" s="99"/>
      <c r="AO3798" s="99"/>
      <c r="AP3798" s="99"/>
      <c r="AQ3798" s="99"/>
      <c r="AR3798" s="99"/>
      <c r="AS3798" s="99"/>
      <c r="AT3798" s="99"/>
      <c r="AU3798" s="99"/>
      <c r="AV3798" s="99"/>
      <c r="AW3798" s="99"/>
      <c r="AX3798" s="99"/>
      <c r="AY3798" s="99"/>
      <c r="AZ3798" s="99"/>
      <c r="BA3798" s="99"/>
      <c r="BB3798" s="99"/>
      <c r="BC3798" s="99"/>
      <c r="BD3798" s="99"/>
      <c r="BE3798" s="99"/>
      <c r="BF3798" s="99"/>
    </row>
    <row r="3799" spans="28:58" x14ac:dyDescent="0.25">
      <c r="AB3799" s="99"/>
      <c r="AC3799" s="99"/>
      <c r="AD3799" s="99"/>
      <c r="AE3799" s="99"/>
      <c r="AF3799" s="99"/>
      <c r="AG3799" s="99"/>
      <c r="AH3799" s="99"/>
      <c r="AI3799" s="99"/>
      <c r="AJ3799" s="99"/>
      <c r="AK3799" s="99"/>
      <c r="AL3799" s="99"/>
      <c r="AM3799" s="99"/>
      <c r="AN3799" s="99"/>
      <c r="AO3799" s="99"/>
      <c r="AP3799" s="99"/>
      <c r="AQ3799" s="99"/>
      <c r="AR3799" s="99"/>
      <c r="AS3799" s="99"/>
      <c r="AT3799" s="99"/>
      <c r="AU3799" s="99"/>
      <c r="AV3799" s="99"/>
      <c r="AW3799" s="99"/>
      <c r="AX3799" s="99"/>
      <c r="AY3799" s="99"/>
      <c r="AZ3799" s="99"/>
      <c r="BA3799" s="99"/>
      <c r="BB3799" s="99"/>
      <c r="BC3799" s="99"/>
      <c r="BD3799" s="99"/>
      <c r="BE3799" s="99"/>
      <c r="BF3799" s="99"/>
    </row>
    <row r="3800" spans="28:58" x14ac:dyDescent="0.25">
      <c r="AB3800" s="99"/>
      <c r="AC3800" s="99"/>
      <c r="AD3800" s="99"/>
      <c r="AE3800" s="99"/>
      <c r="AF3800" s="99"/>
      <c r="AG3800" s="99"/>
      <c r="AH3800" s="99"/>
      <c r="AI3800" s="99"/>
      <c r="AJ3800" s="99"/>
      <c r="AK3800" s="99"/>
      <c r="AL3800" s="99"/>
      <c r="AM3800" s="99"/>
      <c r="AN3800" s="99"/>
      <c r="AO3800" s="99"/>
      <c r="AP3800" s="99"/>
      <c r="AQ3800" s="99"/>
      <c r="AR3800" s="99"/>
      <c r="AS3800" s="99"/>
      <c r="AT3800" s="99"/>
      <c r="AU3800" s="99"/>
      <c r="AV3800" s="99"/>
      <c r="AW3800" s="99"/>
      <c r="AX3800" s="99"/>
      <c r="AY3800" s="99"/>
      <c r="AZ3800" s="99"/>
      <c r="BA3800" s="99"/>
      <c r="BB3800" s="99"/>
      <c r="BC3800" s="99"/>
      <c r="BD3800" s="99"/>
      <c r="BE3800" s="99"/>
      <c r="BF3800" s="99"/>
    </row>
    <row r="3801" spans="28:58" x14ac:dyDescent="0.25">
      <c r="AB3801" s="99"/>
      <c r="AC3801" s="99"/>
      <c r="AD3801" s="99"/>
      <c r="AE3801" s="99"/>
      <c r="AF3801" s="99"/>
      <c r="AG3801" s="99"/>
      <c r="AH3801" s="99"/>
      <c r="AI3801" s="99"/>
      <c r="AJ3801" s="99"/>
      <c r="AK3801" s="99"/>
      <c r="AL3801" s="99"/>
      <c r="AM3801" s="99"/>
      <c r="AN3801" s="99"/>
      <c r="AO3801" s="99"/>
      <c r="AP3801" s="99"/>
      <c r="AQ3801" s="99"/>
      <c r="AR3801" s="99"/>
      <c r="AS3801" s="99"/>
      <c r="AT3801" s="99"/>
      <c r="AU3801" s="99"/>
      <c r="AV3801" s="99"/>
      <c r="AW3801" s="99"/>
      <c r="AX3801" s="99"/>
      <c r="AY3801" s="99"/>
      <c r="AZ3801" s="99"/>
      <c r="BA3801" s="99"/>
      <c r="BB3801" s="99"/>
      <c r="BC3801" s="99"/>
      <c r="BD3801" s="99"/>
      <c r="BE3801" s="99"/>
      <c r="BF3801" s="99"/>
    </row>
    <row r="3802" spans="28:58" x14ac:dyDescent="0.25">
      <c r="AB3802" s="99"/>
      <c r="AC3802" s="99"/>
      <c r="AD3802" s="99"/>
      <c r="AE3802" s="99"/>
      <c r="AF3802" s="99"/>
      <c r="AG3802" s="99"/>
      <c r="AH3802" s="99"/>
      <c r="AI3802" s="99"/>
      <c r="AJ3802" s="99"/>
      <c r="AK3802" s="99"/>
      <c r="AL3802" s="99"/>
      <c r="AM3802" s="99"/>
      <c r="AN3802" s="99"/>
      <c r="AO3802" s="99"/>
      <c r="AP3802" s="99"/>
      <c r="AQ3802" s="99"/>
      <c r="AR3802" s="99"/>
      <c r="AS3802" s="99"/>
      <c r="AT3802" s="99"/>
      <c r="AU3802" s="99"/>
      <c r="AV3802" s="99"/>
      <c r="AW3802" s="99"/>
      <c r="AX3802" s="99"/>
      <c r="AY3802" s="99"/>
      <c r="AZ3802" s="99"/>
      <c r="BA3802" s="99"/>
      <c r="BB3802" s="99"/>
      <c r="BC3802" s="99"/>
      <c r="BD3802" s="99"/>
      <c r="BE3802" s="99"/>
      <c r="BF3802" s="99"/>
    </row>
    <row r="3803" spans="28:58" x14ac:dyDescent="0.25">
      <c r="AB3803" s="99"/>
      <c r="AC3803" s="99"/>
      <c r="AD3803" s="99"/>
      <c r="AE3803" s="99"/>
      <c r="AF3803" s="99"/>
      <c r="AG3803" s="99"/>
      <c r="AH3803" s="99"/>
      <c r="AI3803" s="99"/>
      <c r="AJ3803" s="99"/>
      <c r="AK3803" s="99"/>
      <c r="AL3803" s="99"/>
      <c r="AM3803" s="99"/>
      <c r="AN3803" s="99"/>
      <c r="AO3803" s="99"/>
      <c r="AP3803" s="99"/>
      <c r="AQ3803" s="99"/>
      <c r="AR3803" s="99"/>
      <c r="AS3803" s="99"/>
      <c r="AT3803" s="99"/>
      <c r="AU3803" s="99"/>
      <c r="AV3803" s="99"/>
      <c r="AW3803" s="99"/>
      <c r="AX3803" s="99"/>
      <c r="AY3803" s="99"/>
      <c r="AZ3803" s="99"/>
      <c r="BA3803" s="99"/>
      <c r="BB3803" s="99"/>
      <c r="BC3803" s="99"/>
      <c r="BD3803" s="99"/>
      <c r="BE3803" s="99"/>
      <c r="BF3803" s="99"/>
    </row>
    <row r="3804" spans="28:58" x14ac:dyDescent="0.25">
      <c r="AB3804" s="99"/>
      <c r="AC3804" s="99"/>
      <c r="AD3804" s="99"/>
      <c r="AE3804" s="99"/>
      <c r="AF3804" s="99"/>
      <c r="AG3804" s="99"/>
      <c r="AH3804" s="99"/>
      <c r="AI3804" s="99"/>
      <c r="AJ3804" s="99"/>
      <c r="AK3804" s="99"/>
      <c r="AL3804" s="99"/>
      <c r="AM3804" s="99"/>
      <c r="AN3804" s="99"/>
      <c r="AO3804" s="99"/>
      <c r="AP3804" s="99"/>
      <c r="AQ3804" s="99"/>
      <c r="AR3804" s="99"/>
      <c r="AS3804" s="99"/>
      <c r="AT3804" s="99"/>
      <c r="AU3804" s="99"/>
      <c r="AV3804" s="99"/>
      <c r="AW3804" s="99"/>
      <c r="AX3804" s="99"/>
      <c r="AY3804" s="99"/>
      <c r="AZ3804" s="99"/>
      <c r="BA3804" s="99"/>
      <c r="BB3804" s="99"/>
      <c r="BC3804" s="99"/>
      <c r="BD3804" s="99"/>
      <c r="BE3804" s="99"/>
      <c r="BF3804" s="99"/>
    </row>
    <row r="3805" spans="28:58" x14ac:dyDescent="0.25">
      <c r="AB3805" s="99"/>
      <c r="AC3805" s="99"/>
      <c r="AD3805" s="99"/>
      <c r="AE3805" s="99"/>
      <c r="AF3805" s="99"/>
      <c r="AG3805" s="99"/>
      <c r="AH3805" s="99"/>
      <c r="AI3805" s="99"/>
      <c r="AJ3805" s="99"/>
      <c r="AK3805" s="99"/>
      <c r="AL3805" s="99"/>
      <c r="AM3805" s="99"/>
      <c r="AN3805" s="99"/>
      <c r="AO3805" s="99"/>
      <c r="AP3805" s="99"/>
      <c r="AQ3805" s="99"/>
      <c r="AR3805" s="99"/>
      <c r="AS3805" s="99"/>
      <c r="AT3805" s="99"/>
      <c r="AU3805" s="99"/>
      <c r="AV3805" s="99"/>
      <c r="AW3805" s="99"/>
      <c r="AX3805" s="99"/>
      <c r="AY3805" s="99"/>
      <c r="AZ3805" s="99"/>
      <c r="BA3805" s="99"/>
      <c r="BB3805" s="99"/>
      <c r="BC3805" s="99"/>
      <c r="BD3805" s="99"/>
      <c r="BE3805" s="99"/>
      <c r="BF3805" s="99"/>
    </row>
    <row r="3806" spans="28:58" x14ac:dyDescent="0.25">
      <c r="AB3806" s="99"/>
      <c r="AC3806" s="99"/>
      <c r="AD3806" s="99"/>
      <c r="AE3806" s="99"/>
      <c r="AF3806" s="99"/>
      <c r="AG3806" s="99"/>
      <c r="AH3806" s="99"/>
      <c r="AI3806" s="99"/>
      <c r="AJ3806" s="99"/>
      <c r="AK3806" s="99"/>
      <c r="AL3806" s="99"/>
      <c r="AM3806" s="99"/>
      <c r="AN3806" s="99"/>
      <c r="AO3806" s="99"/>
      <c r="AP3806" s="99"/>
      <c r="AQ3806" s="99"/>
      <c r="AR3806" s="99"/>
      <c r="AS3806" s="99"/>
      <c r="AT3806" s="99"/>
      <c r="AU3806" s="99"/>
      <c r="AV3806" s="99"/>
      <c r="AW3806" s="99"/>
      <c r="AX3806" s="99"/>
      <c r="AY3806" s="99"/>
      <c r="AZ3806" s="99"/>
      <c r="BA3806" s="99"/>
      <c r="BB3806" s="99"/>
      <c r="BC3806" s="99"/>
      <c r="BD3806" s="99"/>
      <c r="BE3806" s="99"/>
      <c r="BF3806" s="99"/>
    </row>
    <row r="3807" spans="28:58" x14ac:dyDescent="0.25">
      <c r="AB3807" s="99"/>
      <c r="AC3807" s="99"/>
      <c r="AD3807" s="99"/>
      <c r="AE3807" s="99"/>
      <c r="AF3807" s="99"/>
      <c r="AG3807" s="99"/>
      <c r="AH3807" s="99"/>
      <c r="AI3807" s="99"/>
      <c r="AJ3807" s="99"/>
      <c r="AK3807" s="99"/>
      <c r="AL3807" s="99"/>
      <c r="AM3807" s="99"/>
      <c r="AN3807" s="99"/>
      <c r="AO3807" s="99"/>
      <c r="AP3807" s="99"/>
      <c r="AQ3807" s="99"/>
      <c r="AR3807" s="99"/>
      <c r="AS3807" s="99"/>
      <c r="AT3807" s="99"/>
      <c r="AU3807" s="99"/>
      <c r="AV3807" s="99"/>
      <c r="AW3807" s="99"/>
      <c r="AX3807" s="99"/>
      <c r="AY3807" s="99"/>
      <c r="AZ3807" s="99"/>
      <c r="BA3807" s="99"/>
      <c r="BB3807" s="99"/>
      <c r="BC3807" s="99"/>
      <c r="BD3807" s="99"/>
      <c r="BE3807" s="99"/>
      <c r="BF3807" s="99"/>
    </row>
    <row r="3808" spans="28:58" x14ac:dyDescent="0.25">
      <c r="AB3808" s="99"/>
      <c r="AC3808" s="99"/>
      <c r="AD3808" s="99"/>
      <c r="AE3808" s="99"/>
      <c r="AF3808" s="99"/>
      <c r="AG3808" s="99"/>
      <c r="AH3808" s="99"/>
      <c r="AI3808" s="99"/>
      <c r="AJ3808" s="99"/>
      <c r="AK3808" s="99"/>
      <c r="AL3808" s="99"/>
      <c r="AM3808" s="99"/>
      <c r="AN3808" s="99"/>
      <c r="AO3808" s="99"/>
      <c r="AP3808" s="99"/>
      <c r="AQ3808" s="99"/>
      <c r="AR3808" s="99"/>
      <c r="AS3808" s="99"/>
      <c r="AT3808" s="99"/>
      <c r="AU3808" s="99"/>
      <c r="AV3808" s="99"/>
      <c r="AW3808" s="99"/>
      <c r="AX3808" s="99"/>
      <c r="AY3808" s="99"/>
      <c r="AZ3808" s="99"/>
      <c r="BA3808" s="99"/>
      <c r="BB3808" s="99"/>
      <c r="BC3808" s="99"/>
      <c r="BD3808" s="99"/>
      <c r="BE3808" s="99"/>
      <c r="BF3808" s="99"/>
    </row>
    <row r="3809" spans="28:58" x14ac:dyDescent="0.25">
      <c r="AB3809" s="99"/>
      <c r="AC3809" s="99"/>
      <c r="AD3809" s="99"/>
      <c r="AE3809" s="99"/>
      <c r="AF3809" s="99"/>
      <c r="AG3809" s="99"/>
      <c r="AH3809" s="99"/>
      <c r="AI3809" s="99"/>
      <c r="AJ3809" s="99"/>
      <c r="AK3809" s="99"/>
      <c r="AL3809" s="99"/>
      <c r="AM3809" s="99"/>
      <c r="AN3809" s="99"/>
      <c r="AO3809" s="99"/>
      <c r="AP3809" s="99"/>
      <c r="AQ3809" s="99"/>
      <c r="AR3809" s="99"/>
      <c r="AS3809" s="99"/>
      <c r="AT3809" s="99"/>
      <c r="AU3809" s="99"/>
      <c r="AV3809" s="99"/>
      <c r="AW3809" s="99"/>
      <c r="AX3809" s="99"/>
      <c r="AY3809" s="99"/>
      <c r="AZ3809" s="99"/>
      <c r="BA3809" s="99"/>
      <c r="BB3809" s="99"/>
      <c r="BC3809" s="99"/>
      <c r="BD3809" s="99"/>
      <c r="BE3809" s="99"/>
      <c r="BF3809" s="99"/>
    </row>
    <row r="3810" spans="28:58" x14ac:dyDescent="0.25">
      <c r="AB3810" s="99"/>
      <c r="AC3810" s="99"/>
      <c r="AD3810" s="99"/>
      <c r="AE3810" s="99"/>
      <c r="AF3810" s="99"/>
      <c r="AG3810" s="99"/>
      <c r="AH3810" s="99"/>
      <c r="AI3810" s="99"/>
      <c r="AJ3810" s="99"/>
      <c r="AK3810" s="99"/>
      <c r="AL3810" s="99"/>
      <c r="AM3810" s="99"/>
      <c r="AN3810" s="99"/>
      <c r="AO3810" s="99"/>
      <c r="AP3810" s="99"/>
      <c r="AQ3810" s="99"/>
      <c r="AR3810" s="99"/>
      <c r="AS3810" s="99"/>
      <c r="AT3810" s="99"/>
      <c r="AU3810" s="99"/>
      <c r="AV3810" s="99"/>
      <c r="AW3810" s="99"/>
      <c r="AX3810" s="99"/>
      <c r="AY3810" s="99"/>
      <c r="AZ3810" s="99"/>
      <c r="BA3810" s="99"/>
      <c r="BB3810" s="99"/>
      <c r="BC3810" s="99"/>
      <c r="BD3810" s="99"/>
      <c r="BE3810" s="99"/>
      <c r="BF3810" s="99"/>
    </row>
    <row r="3811" spans="28:58" x14ac:dyDescent="0.25">
      <c r="AB3811" s="99"/>
      <c r="AC3811" s="99"/>
      <c r="AD3811" s="99"/>
      <c r="AE3811" s="99"/>
      <c r="AF3811" s="99"/>
      <c r="AG3811" s="99"/>
      <c r="AH3811" s="99"/>
      <c r="AI3811" s="99"/>
      <c r="AJ3811" s="99"/>
      <c r="AK3811" s="99"/>
      <c r="AL3811" s="99"/>
      <c r="AM3811" s="99"/>
      <c r="AN3811" s="99"/>
      <c r="AO3811" s="99"/>
      <c r="AP3811" s="99"/>
      <c r="AQ3811" s="99"/>
      <c r="AR3811" s="99"/>
      <c r="AS3811" s="99"/>
      <c r="AT3811" s="99"/>
      <c r="AU3811" s="99"/>
      <c r="AV3811" s="99"/>
      <c r="AW3811" s="99"/>
      <c r="AX3811" s="99"/>
      <c r="AY3811" s="99"/>
      <c r="AZ3811" s="99"/>
      <c r="BA3811" s="99"/>
      <c r="BB3811" s="99"/>
      <c r="BC3811" s="99"/>
      <c r="BD3811" s="99"/>
      <c r="BE3811" s="99"/>
      <c r="BF3811" s="99"/>
    </row>
    <row r="3812" spans="28:58" x14ac:dyDescent="0.25">
      <c r="AB3812" s="99"/>
      <c r="AC3812" s="99"/>
      <c r="AD3812" s="99"/>
      <c r="AE3812" s="99"/>
      <c r="AF3812" s="99"/>
      <c r="AG3812" s="99"/>
      <c r="AH3812" s="99"/>
      <c r="AI3812" s="99"/>
      <c r="AJ3812" s="99"/>
      <c r="AK3812" s="99"/>
      <c r="AL3812" s="99"/>
      <c r="AM3812" s="99"/>
      <c r="AN3812" s="99"/>
      <c r="AO3812" s="99"/>
      <c r="AP3812" s="99"/>
      <c r="AQ3812" s="99"/>
      <c r="AR3812" s="99"/>
      <c r="AS3812" s="99"/>
      <c r="AT3812" s="99"/>
      <c r="AU3812" s="99"/>
      <c r="AV3812" s="99"/>
      <c r="AW3812" s="99"/>
      <c r="AX3812" s="99"/>
      <c r="AY3812" s="99"/>
      <c r="AZ3812" s="99"/>
      <c r="BA3812" s="99"/>
      <c r="BB3812" s="99"/>
      <c r="BC3812" s="99"/>
      <c r="BD3812" s="99"/>
      <c r="BE3812" s="99"/>
      <c r="BF3812" s="99"/>
    </row>
    <row r="3813" spans="28:58" x14ac:dyDescent="0.25">
      <c r="AB3813" s="99"/>
      <c r="AC3813" s="99"/>
      <c r="AD3813" s="99"/>
      <c r="AE3813" s="99"/>
      <c r="AF3813" s="99"/>
      <c r="AG3813" s="99"/>
      <c r="AH3813" s="99"/>
      <c r="AI3813" s="99"/>
      <c r="AJ3813" s="99"/>
      <c r="AK3813" s="99"/>
      <c r="AL3813" s="99"/>
      <c r="AM3813" s="99"/>
      <c r="AN3813" s="99"/>
      <c r="AO3813" s="99"/>
      <c r="AP3813" s="99"/>
      <c r="AQ3813" s="99"/>
      <c r="AR3813" s="99"/>
      <c r="AS3813" s="99"/>
      <c r="AT3813" s="99"/>
      <c r="AU3813" s="99"/>
      <c r="AV3813" s="99"/>
      <c r="AW3813" s="99"/>
      <c r="AX3813" s="99"/>
      <c r="AY3813" s="99"/>
      <c r="AZ3813" s="99"/>
      <c r="BA3813" s="99"/>
      <c r="BB3813" s="99"/>
      <c r="BC3813" s="99"/>
      <c r="BD3813" s="99"/>
      <c r="BE3813" s="99"/>
      <c r="BF3813" s="99"/>
    </row>
    <row r="3814" spans="28:58" x14ac:dyDescent="0.25">
      <c r="AB3814" s="99"/>
      <c r="AC3814" s="99"/>
      <c r="AD3814" s="99"/>
      <c r="AE3814" s="99"/>
      <c r="AF3814" s="99"/>
      <c r="AG3814" s="99"/>
      <c r="AH3814" s="99"/>
      <c r="AI3814" s="99"/>
      <c r="AJ3814" s="99"/>
      <c r="AK3814" s="99"/>
      <c r="AL3814" s="99"/>
      <c r="AM3814" s="99"/>
      <c r="AN3814" s="99"/>
      <c r="AO3814" s="99"/>
      <c r="AP3814" s="99"/>
      <c r="AQ3814" s="99"/>
      <c r="AR3814" s="99"/>
      <c r="AS3814" s="99"/>
      <c r="AT3814" s="99"/>
      <c r="AU3814" s="99"/>
      <c r="AV3814" s="99"/>
      <c r="AW3814" s="99"/>
      <c r="AX3814" s="99"/>
      <c r="AY3814" s="99"/>
      <c r="AZ3814" s="99"/>
      <c r="BA3814" s="99"/>
      <c r="BB3814" s="99"/>
      <c r="BC3814" s="99"/>
      <c r="BD3814" s="99"/>
      <c r="BE3814" s="99"/>
      <c r="BF3814" s="99"/>
    </row>
    <row r="3815" spans="28:58" x14ac:dyDescent="0.25">
      <c r="AB3815" s="99"/>
      <c r="AC3815" s="99"/>
      <c r="AD3815" s="99"/>
      <c r="AE3815" s="99"/>
      <c r="AF3815" s="99"/>
      <c r="AG3815" s="99"/>
      <c r="AH3815" s="99"/>
      <c r="AI3815" s="99"/>
      <c r="AJ3815" s="99"/>
      <c r="AK3815" s="99"/>
      <c r="AL3815" s="99"/>
      <c r="AM3815" s="99"/>
      <c r="AN3815" s="99"/>
      <c r="AO3815" s="99"/>
      <c r="AP3815" s="99"/>
      <c r="AQ3815" s="99"/>
      <c r="AR3815" s="99"/>
      <c r="AS3815" s="99"/>
      <c r="AT3815" s="99"/>
      <c r="AU3815" s="99"/>
      <c r="AV3815" s="99"/>
      <c r="AW3815" s="99"/>
      <c r="AX3815" s="99"/>
      <c r="AY3815" s="99"/>
      <c r="AZ3815" s="99"/>
      <c r="BA3815" s="99"/>
      <c r="BB3815" s="99"/>
      <c r="BC3815" s="99"/>
      <c r="BD3815" s="99"/>
      <c r="BE3815" s="99"/>
      <c r="BF3815" s="99"/>
    </row>
    <row r="3816" spans="28:58" x14ac:dyDescent="0.25">
      <c r="AB3816" s="99"/>
      <c r="AC3816" s="99"/>
      <c r="AD3816" s="99"/>
      <c r="AE3816" s="99"/>
      <c r="AF3816" s="99"/>
      <c r="AG3816" s="99"/>
      <c r="AH3816" s="99"/>
      <c r="AI3816" s="99"/>
      <c r="AJ3816" s="99"/>
      <c r="AK3816" s="99"/>
      <c r="AL3816" s="99"/>
      <c r="AM3816" s="99"/>
      <c r="AN3816" s="99"/>
      <c r="AO3816" s="99"/>
      <c r="AP3816" s="99"/>
      <c r="AQ3816" s="99"/>
      <c r="AR3816" s="99"/>
      <c r="AS3816" s="99"/>
      <c r="AT3816" s="99"/>
      <c r="AU3816" s="99"/>
      <c r="AV3816" s="99"/>
      <c r="AW3816" s="99"/>
      <c r="AX3816" s="99"/>
      <c r="AY3816" s="99"/>
      <c r="AZ3816" s="99"/>
      <c r="BA3816" s="99"/>
      <c r="BB3816" s="99"/>
      <c r="BC3816" s="99"/>
      <c r="BD3816" s="99"/>
      <c r="BE3816" s="99"/>
      <c r="BF3816" s="99"/>
    </row>
    <row r="3817" spans="28:58" x14ac:dyDescent="0.25">
      <c r="AB3817" s="99"/>
      <c r="AC3817" s="99"/>
      <c r="AD3817" s="99"/>
      <c r="AE3817" s="99"/>
      <c r="AF3817" s="99"/>
      <c r="AG3817" s="99"/>
      <c r="AH3817" s="99"/>
      <c r="AI3817" s="99"/>
      <c r="AJ3817" s="99"/>
      <c r="AK3817" s="99"/>
      <c r="AL3817" s="99"/>
      <c r="AM3817" s="99"/>
      <c r="AN3817" s="99"/>
      <c r="AO3817" s="99"/>
      <c r="AP3817" s="99"/>
      <c r="AQ3817" s="99"/>
      <c r="AR3817" s="99"/>
      <c r="AS3817" s="99"/>
      <c r="AT3817" s="99"/>
      <c r="AU3817" s="99"/>
      <c r="AV3817" s="99"/>
      <c r="AW3817" s="99"/>
      <c r="AX3817" s="99"/>
      <c r="AY3817" s="99"/>
      <c r="AZ3817" s="99"/>
      <c r="BA3817" s="99"/>
      <c r="BB3817" s="99"/>
      <c r="BC3817" s="99"/>
      <c r="BD3817" s="99"/>
      <c r="BE3817" s="99"/>
      <c r="BF3817" s="99"/>
    </row>
    <row r="3818" spans="28:58" x14ac:dyDescent="0.25">
      <c r="AB3818" s="99"/>
      <c r="AC3818" s="99"/>
      <c r="AD3818" s="99"/>
      <c r="AE3818" s="99"/>
      <c r="AF3818" s="99"/>
      <c r="AG3818" s="99"/>
      <c r="AH3818" s="99"/>
      <c r="AI3818" s="99"/>
      <c r="AJ3818" s="99"/>
      <c r="AK3818" s="99"/>
      <c r="AL3818" s="99"/>
      <c r="AM3818" s="99"/>
      <c r="AN3818" s="99"/>
      <c r="AO3818" s="99"/>
      <c r="AP3818" s="99"/>
      <c r="AQ3818" s="99"/>
      <c r="AR3818" s="99"/>
      <c r="AS3818" s="99"/>
      <c r="AT3818" s="99"/>
      <c r="AU3818" s="99"/>
      <c r="AV3818" s="99"/>
      <c r="AW3818" s="99"/>
      <c r="AX3818" s="99"/>
      <c r="AY3818" s="99"/>
      <c r="AZ3818" s="99"/>
      <c r="BA3818" s="99"/>
      <c r="BB3818" s="99"/>
      <c r="BC3818" s="99"/>
      <c r="BD3818" s="99"/>
      <c r="BE3818" s="99"/>
      <c r="BF3818" s="99"/>
    </row>
    <row r="3819" spans="28:58" x14ac:dyDescent="0.25">
      <c r="AB3819" s="99"/>
      <c r="AC3819" s="99"/>
      <c r="AD3819" s="99"/>
      <c r="AE3819" s="99"/>
      <c r="AF3819" s="99"/>
      <c r="AG3819" s="99"/>
      <c r="AH3819" s="99"/>
      <c r="AI3819" s="99"/>
      <c r="AJ3819" s="99"/>
      <c r="AK3819" s="99"/>
      <c r="AL3819" s="99"/>
      <c r="AM3819" s="99"/>
      <c r="AN3819" s="99"/>
      <c r="AO3819" s="99"/>
      <c r="AP3819" s="99"/>
      <c r="AQ3819" s="99"/>
      <c r="AR3819" s="99"/>
      <c r="AS3819" s="99"/>
      <c r="AT3819" s="99"/>
      <c r="AU3819" s="99"/>
      <c r="AV3819" s="99"/>
      <c r="AW3819" s="99"/>
      <c r="AX3819" s="99"/>
      <c r="AY3819" s="99"/>
      <c r="AZ3819" s="99"/>
      <c r="BA3819" s="99"/>
      <c r="BB3819" s="99"/>
      <c r="BC3819" s="99"/>
      <c r="BD3819" s="99"/>
      <c r="BE3819" s="99"/>
      <c r="BF3819" s="99"/>
    </row>
    <row r="3820" spans="28:58" x14ac:dyDescent="0.25">
      <c r="AB3820" s="99"/>
      <c r="AC3820" s="99"/>
      <c r="AD3820" s="99"/>
      <c r="AE3820" s="99"/>
      <c r="AF3820" s="99"/>
      <c r="AG3820" s="99"/>
      <c r="AH3820" s="99"/>
      <c r="AI3820" s="99"/>
      <c r="AJ3820" s="99"/>
      <c r="AK3820" s="99"/>
      <c r="AL3820" s="99"/>
      <c r="AM3820" s="99"/>
      <c r="AN3820" s="99"/>
      <c r="AO3820" s="99"/>
      <c r="AP3820" s="99"/>
      <c r="AQ3820" s="99"/>
      <c r="AR3820" s="99"/>
      <c r="AS3820" s="99"/>
      <c r="AT3820" s="99"/>
      <c r="AU3820" s="99"/>
      <c r="AV3820" s="99"/>
      <c r="AW3820" s="99"/>
      <c r="AX3820" s="99"/>
      <c r="AY3820" s="99"/>
      <c r="AZ3820" s="99"/>
      <c r="BA3820" s="99"/>
      <c r="BB3820" s="99"/>
      <c r="BC3820" s="99"/>
      <c r="BD3820" s="99"/>
      <c r="BE3820" s="99"/>
      <c r="BF3820" s="99"/>
    </row>
    <row r="3821" spans="28:58" x14ac:dyDescent="0.25">
      <c r="AB3821" s="99"/>
      <c r="AC3821" s="99"/>
      <c r="AD3821" s="99"/>
      <c r="AE3821" s="99"/>
      <c r="AF3821" s="99"/>
      <c r="AG3821" s="99"/>
      <c r="AH3821" s="99"/>
      <c r="AI3821" s="99"/>
      <c r="AJ3821" s="99"/>
      <c r="AK3821" s="99"/>
      <c r="AL3821" s="99"/>
      <c r="AM3821" s="99"/>
      <c r="AN3821" s="99"/>
      <c r="AO3821" s="99"/>
      <c r="AP3821" s="99"/>
      <c r="AQ3821" s="99"/>
      <c r="AR3821" s="99"/>
      <c r="AS3821" s="99"/>
      <c r="AT3821" s="99"/>
      <c r="AU3821" s="99"/>
      <c r="AV3821" s="99"/>
      <c r="AW3821" s="99"/>
      <c r="AX3821" s="99"/>
      <c r="AY3821" s="99"/>
      <c r="AZ3821" s="99"/>
      <c r="BA3821" s="99"/>
      <c r="BB3821" s="99"/>
      <c r="BC3821" s="99"/>
      <c r="BD3821" s="99"/>
      <c r="BE3821" s="99"/>
      <c r="BF3821" s="99"/>
    </row>
    <row r="3822" spans="28:58" x14ac:dyDescent="0.25">
      <c r="AB3822" s="99"/>
      <c r="AC3822" s="99"/>
      <c r="AD3822" s="99"/>
      <c r="AE3822" s="99"/>
      <c r="AF3822" s="99"/>
      <c r="AG3822" s="99"/>
      <c r="AH3822" s="99"/>
      <c r="AI3822" s="99"/>
      <c r="AJ3822" s="99"/>
      <c r="AK3822" s="99"/>
      <c r="AL3822" s="99"/>
      <c r="AM3822" s="99"/>
      <c r="AN3822" s="99"/>
      <c r="AO3822" s="99"/>
      <c r="AP3822" s="99"/>
      <c r="AQ3822" s="99"/>
      <c r="AR3822" s="99"/>
      <c r="AS3822" s="99"/>
      <c r="AT3822" s="99"/>
      <c r="AU3822" s="99"/>
      <c r="AV3822" s="99"/>
      <c r="AW3822" s="99"/>
      <c r="AX3822" s="99"/>
      <c r="AY3822" s="99"/>
      <c r="AZ3822" s="99"/>
      <c r="BA3822" s="99"/>
      <c r="BB3822" s="99"/>
      <c r="BC3822" s="99"/>
      <c r="BD3822" s="99"/>
      <c r="BE3822" s="99"/>
      <c r="BF3822" s="99"/>
    </row>
    <row r="3823" spans="28:58" x14ac:dyDescent="0.25">
      <c r="AB3823" s="99"/>
      <c r="AC3823" s="99"/>
      <c r="AD3823" s="99"/>
      <c r="AE3823" s="99"/>
      <c r="AF3823" s="99"/>
      <c r="AG3823" s="99"/>
      <c r="AH3823" s="99"/>
      <c r="AI3823" s="99"/>
      <c r="AJ3823" s="99"/>
      <c r="AK3823" s="99"/>
      <c r="AL3823" s="99"/>
      <c r="AM3823" s="99"/>
      <c r="AN3823" s="99"/>
      <c r="AO3823" s="99"/>
      <c r="AP3823" s="99"/>
      <c r="AQ3823" s="99"/>
      <c r="AR3823" s="99"/>
      <c r="AS3823" s="99"/>
      <c r="AT3823" s="99"/>
      <c r="AU3823" s="99"/>
      <c r="AV3823" s="99"/>
      <c r="AW3823" s="99"/>
      <c r="AX3823" s="99"/>
      <c r="AY3823" s="99"/>
      <c r="AZ3823" s="99"/>
      <c r="BA3823" s="99"/>
      <c r="BB3823" s="99"/>
      <c r="BC3823" s="99"/>
      <c r="BD3823" s="99"/>
      <c r="BE3823" s="99"/>
      <c r="BF3823" s="99"/>
    </row>
    <row r="3824" spans="28:58" x14ac:dyDescent="0.25">
      <c r="AB3824" s="99"/>
      <c r="AC3824" s="99"/>
      <c r="AD3824" s="99"/>
      <c r="AE3824" s="99"/>
      <c r="AF3824" s="99"/>
      <c r="AG3824" s="99"/>
      <c r="AH3824" s="99"/>
      <c r="AI3824" s="99"/>
      <c r="AJ3824" s="99"/>
      <c r="AK3824" s="99"/>
      <c r="AL3824" s="99"/>
      <c r="AM3824" s="99"/>
      <c r="AN3824" s="99"/>
      <c r="AO3824" s="99"/>
      <c r="AP3824" s="99"/>
      <c r="AQ3824" s="99"/>
      <c r="AR3824" s="99"/>
      <c r="AS3824" s="99"/>
      <c r="AT3824" s="99"/>
      <c r="AU3824" s="99"/>
      <c r="AV3824" s="99"/>
      <c r="AW3824" s="99"/>
      <c r="AX3824" s="99"/>
      <c r="AY3824" s="99"/>
      <c r="AZ3824" s="99"/>
      <c r="BA3824" s="99"/>
      <c r="BB3824" s="99"/>
      <c r="BC3824" s="99"/>
      <c r="BD3824" s="99"/>
      <c r="BE3824" s="99"/>
      <c r="BF3824" s="99"/>
    </row>
    <row r="3825" spans="28:58" x14ac:dyDescent="0.25">
      <c r="AB3825" s="99"/>
      <c r="AC3825" s="99"/>
      <c r="AD3825" s="99"/>
      <c r="AE3825" s="99"/>
      <c r="AF3825" s="99"/>
      <c r="AG3825" s="99"/>
      <c r="AH3825" s="99"/>
      <c r="AI3825" s="99"/>
      <c r="AJ3825" s="99"/>
      <c r="AK3825" s="99"/>
      <c r="AL3825" s="99"/>
      <c r="AM3825" s="99"/>
      <c r="AN3825" s="99"/>
      <c r="AO3825" s="99"/>
      <c r="AP3825" s="99"/>
      <c r="AQ3825" s="99"/>
      <c r="AR3825" s="99"/>
      <c r="AS3825" s="99"/>
      <c r="AT3825" s="99"/>
      <c r="AU3825" s="99"/>
      <c r="AV3825" s="99"/>
      <c r="AW3825" s="99"/>
      <c r="AX3825" s="99"/>
      <c r="AY3825" s="99"/>
      <c r="AZ3825" s="99"/>
      <c r="BA3825" s="99"/>
      <c r="BB3825" s="99"/>
      <c r="BC3825" s="99"/>
      <c r="BD3825" s="99"/>
      <c r="BE3825" s="99"/>
      <c r="BF3825" s="99"/>
    </row>
    <row r="3826" spans="28:58" x14ac:dyDescent="0.25">
      <c r="AB3826" s="99"/>
      <c r="AC3826" s="99"/>
      <c r="AD3826" s="99"/>
      <c r="AE3826" s="99"/>
      <c r="AF3826" s="99"/>
      <c r="AG3826" s="99"/>
      <c r="AH3826" s="99"/>
      <c r="AI3826" s="99"/>
      <c r="AJ3826" s="99"/>
      <c r="AK3826" s="99"/>
      <c r="AL3826" s="99"/>
      <c r="AM3826" s="99"/>
      <c r="AN3826" s="99"/>
      <c r="AO3826" s="99"/>
      <c r="AP3826" s="99"/>
      <c r="AQ3826" s="99"/>
      <c r="AR3826" s="99"/>
      <c r="AS3826" s="99"/>
      <c r="AT3826" s="99"/>
      <c r="AU3826" s="99"/>
      <c r="AV3826" s="99"/>
      <c r="AW3826" s="99"/>
      <c r="AX3826" s="99"/>
      <c r="AY3826" s="99"/>
      <c r="AZ3826" s="99"/>
      <c r="BA3826" s="99"/>
      <c r="BB3826" s="99"/>
      <c r="BC3826" s="99"/>
      <c r="BD3826" s="99"/>
      <c r="BE3826" s="99"/>
      <c r="BF3826" s="99"/>
    </row>
    <row r="3827" spans="28:58" x14ac:dyDescent="0.25">
      <c r="AB3827" s="99"/>
      <c r="AC3827" s="99"/>
      <c r="AD3827" s="99"/>
      <c r="AE3827" s="99"/>
      <c r="AF3827" s="99"/>
      <c r="AG3827" s="99"/>
      <c r="AH3827" s="99"/>
      <c r="AI3827" s="99"/>
      <c r="AJ3827" s="99"/>
      <c r="AK3827" s="99"/>
      <c r="AL3827" s="99"/>
      <c r="AM3827" s="99"/>
      <c r="AN3827" s="99"/>
      <c r="AO3827" s="99"/>
      <c r="AP3827" s="99"/>
      <c r="AQ3827" s="99"/>
      <c r="AR3827" s="99"/>
      <c r="AS3827" s="99"/>
      <c r="AT3827" s="99"/>
      <c r="AU3827" s="99"/>
      <c r="AV3827" s="99"/>
      <c r="AW3827" s="99"/>
      <c r="AX3827" s="99"/>
      <c r="AY3827" s="99"/>
      <c r="AZ3827" s="99"/>
      <c r="BA3827" s="99"/>
      <c r="BB3827" s="99"/>
      <c r="BC3827" s="99"/>
      <c r="BD3827" s="99"/>
      <c r="BE3827" s="99"/>
      <c r="BF3827" s="99"/>
    </row>
    <row r="3828" spans="28:58" x14ac:dyDescent="0.25">
      <c r="AB3828" s="99"/>
      <c r="AC3828" s="99"/>
      <c r="AD3828" s="99"/>
      <c r="AE3828" s="99"/>
      <c r="AF3828" s="99"/>
      <c r="AG3828" s="99"/>
      <c r="AH3828" s="99"/>
      <c r="AI3828" s="99"/>
      <c r="AJ3828" s="99"/>
      <c r="AK3828" s="99"/>
      <c r="AL3828" s="99"/>
      <c r="AM3828" s="99"/>
      <c r="AN3828" s="99"/>
      <c r="AO3828" s="99"/>
      <c r="AP3828" s="99"/>
      <c r="AQ3828" s="99"/>
      <c r="AR3828" s="99"/>
      <c r="AS3828" s="99"/>
      <c r="AT3828" s="99"/>
      <c r="AU3828" s="99"/>
      <c r="AV3828" s="99"/>
      <c r="AW3828" s="99"/>
      <c r="AX3828" s="99"/>
      <c r="AY3828" s="99"/>
      <c r="AZ3828" s="99"/>
      <c r="BA3828" s="99"/>
      <c r="BB3828" s="99"/>
      <c r="BC3828" s="99"/>
      <c r="BD3828" s="99"/>
      <c r="BE3828" s="99"/>
      <c r="BF3828" s="99"/>
    </row>
    <row r="3829" spans="28:58" x14ac:dyDescent="0.25">
      <c r="AB3829" s="99"/>
      <c r="AC3829" s="99"/>
      <c r="AD3829" s="99"/>
      <c r="AE3829" s="99"/>
      <c r="AF3829" s="99"/>
      <c r="AG3829" s="99"/>
      <c r="AH3829" s="99"/>
      <c r="AI3829" s="99"/>
      <c r="AJ3829" s="99"/>
      <c r="AK3829" s="99"/>
      <c r="AL3829" s="99"/>
      <c r="AM3829" s="99"/>
      <c r="AN3829" s="99"/>
      <c r="AO3829" s="99"/>
      <c r="AP3829" s="99"/>
      <c r="AQ3829" s="99"/>
      <c r="AR3829" s="99"/>
      <c r="AS3829" s="99"/>
      <c r="AT3829" s="99"/>
      <c r="AU3829" s="99"/>
      <c r="AV3829" s="99"/>
      <c r="AW3829" s="99"/>
      <c r="AX3829" s="99"/>
      <c r="AY3829" s="99"/>
      <c r="AZ3829" s="99"/>
      <c r="BA3829" s="99"/>
      <c r="BB3829" s="99"/>
      <c r="BC3829" s="99"/>
      <c r="BD3829" s="99"/>
      <c r="BE3829" s="99"/>
      <c r="BF3829" s="99"/>
    </row>
    <row r="3830" spans="28:58" x14ac:dyDescent="0.25">
      <c r="AB3830" s="99"/>
      <c r="AC3830" s="99"/>
      <c r="AD3830" s="99"/>
      <c r="AE3830" s="99"/>
      <c r="AF3830" s="99"/>
      <c r="AG3830" s="99"/>
      <c r="AH3830" s="99"/>
      <c r="AI3830" s="99"/>
      <c r="AJ3830" s="99"/>
      <c r="AK3830" s="99"/>
      <c r="AL3830" s="99"/>
      <c r="AM3830" s="99"/>
      <c r="AN3830" s="99"/>
      <c r="AO3830" s="99"/>
      <c r="AP3830" s="99"/>
      <c r="AQ3830" s="99"/>
      <c r="AR3830" s="99"/>
      <c r="AS3830" s="99"/>
      <c r="AT3830" s="99"/>
      <c r="AU3830" s="99"/>
      <c r="AV3830" s="99"/>
      <c r="AW3830" s="99"/>
      <c r="AX3830" s="99"/>
      <c r="AY3830" s="99"/>
      <c r="AZ3830" s="99"/>
      <c r="BA3830" s="99"/>
      <c r="BB3830" s="99"/>
      <c r="BC3830" s="99"/>
      <c r="BD3830" s="99"/>
      <c r="BE3830" s="99"/>
      <c r="BF3830" s="99"/>
    </row>
    <row r="3831" spans="28:58" x14ac:dyDescent="0.25">
      <c r="AB3831" s="99"/>
      <c r="AC3831" s="99"/>
      <c r="AD3831" s="99"/>
      <c r="AE3831" s="99"/>
      <c r="AF3831" s="99"/>
      <c r="AG3831" s="99"/>
      <c r="AH3831" s="99"/>
      <c r="AI3831" s="99"/>
      <c r="AJ3831" s="99"/>
      <c r="AK3831" s="99"/>
      <c r="AL3831" s="99"/>
      <c r="AM3831" s="99"/>
      <c r="AN3831" s="99"/>
      <c r="AO3831" s="99"/>
      <c r="AP3831" s="99"/>
      <c r="AQ3831" s="99"/>
      <c r="AR3831" s="99"/>
      <c r="AS3831" s="99"/>
      <c r="AT3831" s="99"/>
      <c r="AU3831" s="99"/>
      <c r="AV3831" s="99"/>
      <c r="AW3831" s="99"/>
      <c r="AX3831" s="99"/>
      <c r="AY3831" s="99"/>
      <c r="AZ3831" s="99"/>
      <c r="BA3831" s="99"/>
      <c r="BB3831" s="99"/>
      <c r="BC3831" s="99"/>
      <c r="BD3831" s="99"/>
      <c r="BE3831" s="99"/>
      <c r="BF3831" s="99"/>
    </row>
    <row r="3832" spans="28:58" x14ac:dyDescent="0.25">
      <c r="AB3832" s="99"/>
      <c r="AC3832" s="99"/>
      <c r="AD3832" s="99"/>
      <c r="AE3832" s="99"/>
      <c r="AF3832" s="99"/>
      <c r="AG3832" s="99"/>
      <c r="AH3832" s="99"/>
      <c r="AI3832" s="99"/>
      <c r="AJ3832" s="99"/>
      <c r="AK3832" s="99"/>
      <c r="AL3832" s="99"/>
      <c r="AM3832" s="99"/>
      <c r="AN3832" s="99"/>
      <c r="AO3832" s="99"/>
      <c r="AP3832" s="99"/>
      <c r="AQ3832" s="99"/>
      <c r="AR3832" s="99"/>
      <c r="AS3832" s="99"/>
      <c r="AT3832" s="99"/>
      <c r="AU3832" s="99"/>
      <c r="AV3832" s="99"/>
      <c r="AW3832" s="99"/>
      <c r="AX3832" s="99"/>
      <c r="AY3832" s="99"/>
      <c r="AZ3832" s="99"/>
      <c r="BA3832" s="99"/>
      <c r="BB3832" s="99"/>
      <c r="BC3832" s="99"/>
      <c r="BD3832" s="99"/>
      <c r="BE3832" s="99"/>
      <c r="BF3832" s="99"/>
    </row>
    <row r="3833" spans="28:58" x14ac:dyDescent="0.25">
      <c r="AB3833" s="99"/>
      <c r="AC3833" s="99"/>
      <c r="AD3833" s="99"/>
      <c r="AE3833" s="99"/>
      <c r="AF3833" s="99"/>
      <c r="AG3833" s="99"/>
      <c r="AH3833" s="99"/>
      <c r="AI3833" s="99"/>
      <c r="AJ3833" s="99"/>
      <c r="AK3833" s="99"/>
      <c r="AL3833" s="99"/>
      <c r="AM3833" s="99"/>
      <c r="AN3833" s="99"/>
      <c r="AO3833" s="99"/>
      <c r="AP3833" s="99"/>
      <c r="AQ3833" s="99"/>
      <c r="AR3833" s="99"/>
      <c r="AS3833" s="99"/>
      <c r="AT3833" s="99"/>
      <c r="AU3833" s="99"/>
      <c r="AV3833" s="99"/>
      <c r="AW3833" s="99"/>
      <c r="AX3833" s="99"/>
      <c r="AY3833" s="99"/>
      <c r="AZ3833" s="99"/>
      <c r="BA3833" s="99"/>
      <c r="BB3833" s="99"/>
      <c r="BC3833" s="99"/>
      <c r="BD3833" s="99"/>
      <c r="BE3833" s="99"/>
      <c r="BF3833" s="99"/>
    </row>
    <row r="3834" spans="28:58" x14ac:dyDescent="0.25">
      <c r="AB3834" s="99"/>
      <c r="AC3834" s="99"/>
      <c r="AD3834" s="99"/>
      <c r="AE3834" s="99"/>
      <c r="AF3834" s="99"/>
      <c r="AG3834" s="99"/>
      <c r="AH3834" s="99"/>
      <c r="AI3834" s="99"/>
      <c r="AJ3834" s="99"/>
      <c r="AK3834" s="99"/>
      <c r="AL3834" s="99"/>
      <c r="AM3834" s="99"/>
      <c r="AN3834" s="99"/>
      <c r="AO3834" s="99"/>
      <c r="AP3834" s="99"/>
      <c r="AQ3834" s="99"/>
      <c r="AR3834" s="99"/>
      <c r="AS3834" s="99"/>
      <c r="AT3834" s="99"/>
      <c r="AU3834" s="99"/>
      <c r="AV3834" s="99"/>
      <c r="AW3834" s="99"/>
      <c r="AX3834" s="99"/>
      <c r="AY3834" s="99"/>
      <c r="AZ3834" s="99"/>
      <c r="BA3834" s="99"/>
      <c r="BB3834" s="99"/>
      <c r="BC3834" s="99"/>
      <c r="BD3834" s="99"/>
      <c r="BE3834" s="99"/>
      <c r="BF3834" s="99"/>
    </row>
    <row r="3835" spans="28:58" x14ac:dyDescent="0.25">
      <c r="AB3835" s="99"/>
      <c r="AC3835" s="99"/>
      <c r="AD3835" s="99"/>
      <c r="AE3835" s="99"/>
      <c r="AF3835" s="99"/>
      <c r="AG3835" s="99"/>
      <c r="AH3835" s="99"/>
      <c r="AI3835" s="99"/>
      <c r="AJ3835" s="99"/>
      <c r="AK3835" s="99"/>
      <c r="AL3835" s="99"/>
      <c r="AM3835" s="99"/>
      <c r="AN3835" s="99"/>
      <c r="AO3835" s="99"/>
      <c r="AP3835" s="99"/>
      <c r="AQ3835" s="99"/>
      <c r="AR3835" s="99"/>
      <c r="AS3835" s="99"/>
      <c r="AT3835" s="99"/>
      <c r="AU3835" s="99"/>
      <c r="AV3835" s="99"/>
      <c r="AW3835" s="99"/>
      <c r="AX3835" s="99"/>
      <c r="AY3835" s="99"/>
      <c r="AZ3835" s="99"/>
      <c r="BA3835" s="99"/>
      <c r="BB3835" s="99"/>
      <c r="BC3835" s="99"/>
      <c r="BD3835" s="99"/>
      <c r="BE3835" s="99"/>
      <c r="BF3835" s="99"/>
    </row>
    <row r="3836" spans="28:58" x14ac:dyDescent="0.25">
      <c r="AB3836" s="99"/>
      <c r="AC3836" s="99"/>
      <c r="AD3836" s="99"/>
      <c r="AE3836" s="99"/>
      <c r="AF3836" s="99"/>
      <c r="AG3836" s="99"/>
      <c r="AH3836" s="99"/>
      <c r="AI3836" s="99"/>
      <c r="AJ3836" s="99"/>
      <c r="AK3836" s="99"/>
      <c r="AL3836" s="99"/>
      <c r="AM3836" s="99"/>
      <c r="AN3836" s="99"/>
      <c r="AO3836" s="99"/>
      <c r="AP3836" s="99"/>
      <c r="AQ3836" s="99"/>
      <c r="AR3836" s="99"/>
      <c r="AS3836" s="99"/>
      <c r="AT3836" s="99"/>
      <c r="AU3836" s="99"/>
      <c r="AV3836" s="99"/>
      <c r="AW3836" s="99"/>
      <c r="AX3836" s="99"/>
      <c r="AY3836" s="99"/>
      <c r="AZ3836" s="99"/>
      <c r="BA3836" s="99"/>
      <c r="BB3836" s="99"/>
      <c r="BC3836" s="99"/>
      <c r="BD3836" s="99"/>
      <c r="BE3836" s="99"/>
      <c r="BF3836" s="99"/>
    </row>
    <row r="3837" spans="28:58" x14ac:dyDescent="0.25">
      <c r="AB3837" s="99"/>
      <c r="AC3837" s="99"/>
      <c r="AD3837" s="99"/>
      <c r="AE3837" s="99"/>
      <c r="AF3837" s="99"/>
      <c r="AG3837" s="99"/>
      <c r="AH3837" s="99"/>
      <c r="AI3837" s="99"/>
      <c r="AJ3837" s="99"/>
      <c r="AK3837" s="99"/>
      <c r="AL3837" s="99"/>
      <c r="AM3837" s="99"/>
      <c r="AN3837" s="99"/>
      <c r="AO3837" s="99"/>
      <c r="AP3837" s="99"/>
      <c r="AQ3837" s="99"/>
      <c r="AR3837" s="99"/>
      <c r="AS3837" s="99"/>
      <c r="AT3837" s="99"/>
      <c r="AU3837" s="99"/>
      <c r="AV3837" s="99"/>
      <c r="AW3837" s="99"/>
      <c r="AX3837" s="99"/>
      <c r="AY3837" s="99"/>
      <c r="AZ3837" s="99"/>
      <c r="BA3837" s="99"/>
      <c r="BB3837" s="99"/>
      <c r="BC3837" s="99"/>
      <c r="BD3837" s="99"/>
      <c r="BE3837" s="99"/>
      <c r="BF3837" s="99"/>
    </row>
    <row r="3838" spans="28:58" x14ac:dyDescent="0.25">
      <c r="AB3838" s="99"/>
      <c r="AC3838" s="99"/>
      <c r="AD3838" s="99"/>
      <c r="AE3838" s="99"/>
      <c r="AF3838" s="99"/>
      <c r="AG3838" s="99"/>
      <c r="AH3838" s="99"/>
      <c r="AI3838" s="99"/>
      <c r="AJ3838" s="99"/>
      <c r="AK3838" s="99"/>
      <c r="AL3838" s="99"/>
      <c r="AM3838" s="99"/>
      <c r="AN3838" s="99"/>
      <c r="AO3838" s="99"/>
      <c r="AP3838" s="99"/>
      <c r="AQ3838" s="99"/>
      <c r="AR3838" s="99"/>
      <c r="AS3838" s="99"/>
      <c r="AT3838" s="99"/>
      <c r="AU3838" s="99"/>
      <c r="AV3838" s="99"/>
      <c r="AW3838" s="99"/>
      <c r="AX3838" s="99"/>
      <c r="AY3838" s="99"/>
      <c r="AZ3838" s="99"/>
      <c r="BA3838" s="99"/>
      <c r="BB3838" s="99"/>
      <c r="BC3838" s="99"/>
      <c r="BD3838" s="99"/>
      <c r="BE3838" s="99"/>
      <c r="BF3838" s="99"/>
    </row>
    <row r="3839" spans="28:58" x14ac:dyDescent="0.25">
      <c r="AB3839" s="99"/>
      <c r="AC3839" s="99"/>
      <c r="AD3839" s="99"/>
      <c r="AE3839" s="99"/>
      <c r="AF3839" s="99"/>
      <c r="AG3839" s="99"/>
      <c r="AH3839" s="99"/>
      <c r="AI3839" s="99"/>
      <c r="AJ3839" s="99"/>
      <c r="AK3839" s="99"/>
      <c r="AL3839" s="99"/>
      <c r="AM3839" s="99"/>
      <c r="AN3839" s="99"/>
      <c r="AO3839" s="99"/>
      <c r="AP3839" s="99"/>
      <c r="AQ3839" s="99"/>
      <c r="AR3839" s="99"/>
      <c r="AS3839" s="99"/>
      <c r="AT3839" s="99"/>
      <c r="AU3839" s="99"/>
      <c r="AV3839" s="99"/>
      <c r="AW3839" s="99"/>
      <c r="AX3839" s="99"/>
      <c r="AY3839" s="99"/>
      <c r="AZ3839" s="99"/>
      <c r="BA3839" s="99"/>
      <c r="BB3839" s="99"/>
      <c r="BC3839" s="99"/>
      <c r="BD3839" s="99"/>
      <c r="BE3839" s="99"/>
      <c r="BF3839" s="99"/>
    </row>
    <row r="3840" spans="28:58" x14ac:dyDescent="0.25">
      <c r="AB3840" s="99"/>
      <c r="AC3840" s="99"/>
      <c r="AD3840" s="99"/>
      <c r="AE3840" s="99"/>
      <c r="AF3840" s="99"/>
      <c r="AG3840" s="99"/>
      <c r="AH3840" s="99"/>
      <c r="AI3840" s="99"/>
      <c r="AJ3840" s="99"/>
      <c r="AK3840" s="99"/>
      <c r="AL3840" s="99"/>
      <c r="AM3840" s="99"/>
      <c r="AN3840" s="99"/>
      <c r="AO3840" s="99"/>
      <c r="AP3840" s="99"/>
      <c r="AQ3840" s="99"/>
      <c r="AR3840" s="99"/>
      <c r="AS3840" s="99"/>
      <c r="AT3840" s="99"/>
      <c r="AU3840" s="99"/>
      <c r="AV3840" s="99"/>
      <c r="AW3840" s="99"/>
      <c r="AX3840" s="99"/>
      <c r="AY3840" s="99"/>
      <c r="AZ3840" s="99"/>
      <c r="BA3840" s="99"/>
      <c r="BB3840" s="99"/>
      <c r="BC3840" s="99"/>
      <c r="BD3840" s="99"/>
      <c r="BE3840" s="99"/>
      <c r="BF3840" s="99"/>
    </row>
    <row r="3841" spans="28:58" x14ac:dyDescent="0.25">
      <c r="AB3841" s="99"/>
      <c r="AC3841" s="99"/>
      <c r="AD3841" s="99"/>
      <c r="AE3841" s="99"/>
      <c r="AF3841" s="99"/>
      <c r="AG3841" s="99"/>
      <c r="AH3841" s="99"/>
      <c r="AI3841" s="99"/>
      <c r="AJ3841" s="99"/>
      <c r="AK3841" s="99"/>
      <c r="AL3841" s="99"/>
      <c r="AM3841" s="99"/>
      <c r="AN3841" s="99"/>
      <c r="AO3841" s="99"/>
      <c r="AP3841" s="99"/>
      <c r="AQ3841" s="99"/>
      <c r="AR3841" s="99"/>
      <c r="AS3841" s="99"/>
      <c r="AT3841" s="99"/>
      <c r="AU3841" s="99"/>
      <c r="AV3841" s="99"/>
      <c r="AW3841" s="99"/>
      <c r="AX3841" s="99"/>
      <c r="AY3841" s="99"/>
      <c r="AZ3841" s="99"/>
      <c r="BA3841" s="99"/>
      <c r="BB3841" s="99"/>
      <c r="BC3841" s="99"/>
      <c r="BD3841" s="99"/>
      <c r="BE3841" s="99"/>
      <c r="BF3841" s="99"/>
    </row>
    <row r="3842" spans="28:58" x14ac:dyDescent="0.25">
      <c r="AB3842" s="99"/>
      <c r="AC3842" s="99"/>
      <c r="AD3842" s="99"/>
      <c r="AE3842" s="99"/>
      <c r="AF3842" s="99"/>
      <c r="AG3842" s="99"/>
      <c r="AH3842" s="99"/>
      <c r="AI3842" s="99"/>
      <c r="AJ3842" s="99"/>
      <c r="AK3842" s="99"/>
      <c r="AL3842" s="99"/>
      <c r="AM3842" s="99"/>
      <c r="AN3842" s="99"/>
      <c r="AO3842" s="99"/>
      <c r="AP3842" s="99"/>
      <c r="AQ3842" s="99"/>
      <c r="AR3842" s="99"/>
      <c r="AS3842" s="99"/>
      <c r="AT3842" s="99"/>
      <c r="AU3842" s="99"/>
      <c r="AV3842" s="99"/>
      <c r="AW3842" s="99"/>
      <c r="AX3842" s="99"/>
      <c r="AY3842" s="99"/>
      <c r="AZ3842" s="99"/>
      <c r="BA3842" s="99"/>
      <c r="BB3842" s="99"/>
      <c r="BC3842" s="99"/>
      <c r="BD3842" s="99"/>
      <c r="BE3842" s="99"/>
      <c r="BF3842" s="99"/>
    </row>
    <row r="3843" spans="28:58" x14ac:dyDescent="0.25">
      <c r="AB3843" s="99"/>
      <c r="AC3843" s="99"/>
      <c r="AD3843" s="99"/>
      <c r="AE3843" s="99"/>
      <c r="AF3843" s="99"/>
      <c r="AG3843" s="99"/>
      <c r="AH3843" s="99"/>
      <c r="AI3843" s="99"/>
      <c r="AJ3843" s="99"/>
      <c r="AK3843" s="99"/>
      <c r="AL3843" s="99"/>
      <c r="AM3843" s="99"/>
      <c r="AN3843" s="99"/>
      <c r="AO3843" s="99"/>
      <c r="AP3843" s="99"/>
      <c r="AQ3843" s="99"/>
      <c r="AR3843" s="99"/>
      <c r="AS3843" s="99"/>
      <c r="AT3843" s="99"/>
      <c r="AU3843" s="99"/>
      <c r="AV3843" s="99"/>
      <c r="AW3843" s="99"/>
      <c r="AX3843" s="99"/>
      <c r="AY3843" s="99"/>
      <c r="AZ3843" s="99"/>
      <c r="BA3843" s="99"/>
      <c r="BB3843" s="99"/>
      <c r="BC3843" s="99"/>
      <c r="BD3843" s="99"/>
      <c r="BE3843" s="99"/>
      <c r="BF3843" s="99"/>
    </row>
    <row r="3844" spans="28:58" x14ac:dyDescent="0.25">
      <c r="AB3844" s="99"/>
      <c r="AC3844" s="99"/>
      <c r="AD3844" s="99"/>
      <c r="AE3844" s="99"/>
      <c r="AF3844" s="99"/>
      <c r="AG3844" s="99"/>
      <c r="AH3844" s="99"/>
      <c r="AI3844" s="99"/>
      <c r="AJ3844" s="99"/>
      <c r="AK3844" s="99"/>
      <c r="AL3844" s="99"/>
      <c r="AM3844" s="99"/>
      <c r="AN3844" s="99"/>
      <c r="AO3844" s="99"/>
      <c r="AP3844" s="99"/>
      <c r="AQ3844" s="99"/>
      <c r="AR3844" s="99"/>
      <c r="AS3844" s="99"/>
      <c r="AT3844" s="99"/>
      <c r="AU3844" s="99"/>
      <c r="AV3844" s="99"/>
      <c r="AW3844" s="99"/>
      <c r="AX3844" s="99"/>
      <c r="AY3844" s="99"/>
      <c r="AZ3844" s="99"/>
      <c r="BA3844" s="99"/>
      <c r="BB3844" s="99"/>
      <c r="BC3844" s="99"/>
      <c r="BD3844" s="99"/>
      <c r="BE3844" s="99"/>
      <c r="BF3844" s="99"/>
    </row>
    <row r="3845" spans="28:58" x14ac:dyDescent="0.25">
      <c r="AB3845" s="99"/>
      <c r="AC3845" s="99"/>
      <c r="AD3845" s="99"/>
      <c r="AE3845" s="99"/>
      <c r="AF3845" s="99"/>
      <c r="AG3845" s="99"/>
      <c r="AH3845" s="99"/>
      <c r="AI3845" s="99"/>
      <c r="AJ3845" s="99"/>
      <c r="AK3845" s="99"/>
      <c r="AL3845" s="99"/>
      <c r="AM3845" s="99"/>
      <c r="AN3845" s="99"/>
      <c r="AO3845" s="99"/>
      <c r="AP3845" s="99"/>
      <c r="AQ3845" s="99"/>
      <c r="AR3845" s="99"/>
      <c r="AS3845" s="99"/>
      <c r="AT3845" s="99"/>
      <c r="AU3845" s="99"/>
      <c r="AV3845" s="99"/>
      <c r="AW3845" s="99"/>
      <c r="AX3845" s="99"/>
      <c r="AY3845" s="99"/>
      <c r="AZ3845" s="99"/>
      <c r="BA3845" s="99"/>
      <c r="BB3845" s="99"/>
      <c r="BC3845" s="99"/>
      <c r="BD3845" s="99"/>
      <c r="BE3845" s="99"/>
      <c r="BF3845" s="99"/>
    </row>
    <row r="3846" spans="28:58" x14ac:dyDescent="0.25">
      <c r="AB3846" s="99"/>
      <c r="AC3846" s="99"/>
      <c r="AD3846" s="99"/>
      <c r="AE3846" s="99"/>
      <c r="AF3846" s="99"/>
      <c r="AG3846" s="99"/>
      <c r="AH3846" s="99"/>
      <c r="AI3846" s="99"/>
      <c r="AJ3846" s="99"/>
      <c r="AK3846" s="99"/>
      <c r="AL3846" s="99"/>
      <c r="AM3846" s="99"/>
      <c r="AN3846" s="99"/>
      <c r="AO3846" s="99"/>
      <c r="AP3846" s="99"/>
      <c r="AQ3846" s="99"/>
      <c r="AR3846" s="99"/>
      <c r="AS3846" s="99"/>
      <c r="AT3846" s="99"/>
      <c r="AU3846" s="99"/>
      <c r="AV3846" s="99"/>
      <c r="AW3846" s="99"/>
      <c r="AX3846" s="99"/>
      <c r="AY3846" s="99"/>
      <c r="AZ3846" s="99"/>
      <c r="BA3846" s="99"/>
      <c r="BB3846" s="99"/>
      <c r="BC3846" s="99"/>
      <c r="BD3846" s="99"/>
      <c r="BE3846" s="99"/>
      <c r="BF3846" s="99"/>
    </row>
    <row r="3847" spans="28:58" x14ac:dyDescent="0.25">
      <c r="AB3847" s="99"/>
      <c r="AC3847" s="99"/>
      <c r="AD3847" s="99"/>
      <c r="AE3847" s="99"/>
      <c r="AF3847" s="99"/>
      <c r="AG3847" s="99"/>
      <c r="AH3847" s="99"/>
      <c r="AI3847" s="99"/>
      <c r="AJ3847" s="99"/>
      <c r="AK3847" s="99"/>
      <c r="AL3847" s="99"/>
      <c r="AM3847" s="99"/>
      <c r="AN3847" s="99"/>
      <c r="AO3847" s="99"/>
      <c r="AP3847" s="99"/>
      <c r="AQ3847" s="99"/>
      <c r="AR3847" s="99"/>
      <c r="AS3847" s="99"/>
      <c r="AT3847" s="99"/>
      <c r="AU3847" s="99"/>
      <c r="AV3847" s="99"/>
      <c r="AW3847" s="99"/>
      <c r="AX3847" s="99"/>
      <c r="AY3847" s="99"/>
      <c r="AZ3847" s="99"/>
      <c r="BA3847" s="99"/>
      <c r="BB3847" s="99"/>
      <c r="BC3847" s="99"/>
      <c r="BD3847" s="99"/>
      <c r="BE3847" s="99"/>
      <c r="BF3847" s="99"/>
    </row>
    <row r="3848" spans="28:58" x14ac:dyDescent="0.25">
      <c r="AB3848" s="99"/>
      <c r="AC3848" s="99"/>
      <c r="AD3848" s="99"/>
      <c r="AE3848" s="99"/>
      <c r="AF3848" s="99"/>
      <c r="AG3848" s="99"/>
      <c r="AH3848" s="99"/>
      <c r="AI3848" s="99"/>
      <c r="AJ3848" s="99"/>
      <c r="AK3848" s="99"/>
      <c r="AL3848" s="99"/>
      <c r="AM3848" s="99"/>
      <c r="AN3848" s="99"/>
      <c r="AO3848" s="99"/>
      <c r="AP3848" s="99"/>
      <c r="AQ3848" s="99"/>
      <c r="AR3848" s="99"/>
      <c r="AS3848" s="99"/>
      <c r="AT3848" s="99"/>
      <c r="AU3848" s="99"/>
      <c r="AV3848" s="99"/>
      <c r="AW3848" s="99"/>
      <c r="AX3848" s="99"/>
      <c r="AY3848" s="99"/>
      <c r="AZ3848" s="99"/>
      <c r="BA3848" s="99"/>
      <c r="BB3848" s="99"/>
      <c r="BC3848" s="99"/>
      <c r="BD3848" s="99"/>
      <c r="BE3848" s="99"/>
      <c r="BF3848" s="99"/>
    </row>
    <row r="3849" spans="28:58" x14ac:dyDescent="0.25">
      <c r="AB3849" s="99"/>
      <c r="AC3849" s="99"/>
      <c r="AD3849" s="99"/>
      <c r="AE3849" s="99"/>
      <c r="AF3849" s="99"/>
      <c r="AG3849" s="99"/>
      <c r="AH3849" s="99"/>
      <c r="AI3849" s="99"/>
      <c r="AJ3849" s="99"/>
      <c r="AK3849" s="99"/>
      <c r="AL3849" s="99"/>
      <c r="AM3849" s="99"/>
      <c r="AN3849" s="99"/>
      <c r="AO3849" s="99"/>
      <c r="AP3849" s="99"/>
      <c r="AQ3849" s="99"/>
      <c r="AR3849" s="99"/>
      <c r="AS3849" s="99"/>
      <c r="AT3849" s="99"/>
      <c r="AU3849" s="99"/>
      <c r="AV3849" s="99"/>
      <c r="AW3849" s="99"/>
      <c r="AX3849" s="99"/>
      <c r="AY3849" s="99"/>
      <c r="AZ3849" s="99"/>
      <c r="BA3849" s="99"/>
      <c r="BB3849" s="99"/>
      <c r="BC3849" s="99"/>
      <c r="BD3849" s="99"/>
      <c r="BE3849" s="99"/>
      <c r="BF3849" s="99"/>
    </row>
    <row r="3850" spans="28:58" x14ac:dyDescent="0.25">
      <c r="AB3850" s="99"/>
      <c r="AC3850" s="99"/>
      <c r="AD3850" s="99"/>
      <c r="AE3850" s="99"/>
      <c r="AF3850" s="99"/>
      <c r="AG3850" s="99"/>
      <c r="AH3850" s="99"/>
      <c r="AI3850" s="99"/>
      <c r="AJ3850" s="99"/>
      <c r="AK3850" s="99"/>
      <c r="AL3850" s="99"/>
      <c r="AM3850" s="99"/>
      <c r="AN3850" s="99"/>
      <c r="AO3850" s="99"/>
      <c r="AP3850" s="99"/>
      <c r="AQ3850" s="99"/>
      <c r="AR3850" s="99"/>
      <c r="AS3850" s="99"/>
      <c r="AT3850" s="99"/>
      <c r="AU3850" s="99"/>
      <c r="AV3850" s="99"/>
      <c r="AW3850" s="99"/>
      <c r="AX3850" s="99"/>
      <c r="AY3850" s="99"/>
      <c r="AZ3850" s="99"/>
      <c r="BA3850" s="99"/>
      <c r="BB3850" s="99"/>
      <c r="BC3850" s="99"/>
      <c r="BD3850" s="99"/>
      <c r="BE3850" s="99"/>
      <c r="BF3850" s="99"/>
    </row>
    <row r="3851" spans="28:58" x14ac:dyDescent="0.25">
      <c r="AB3851" s="99"/>
      <c r="AC3851" s="99"/>
      <c r="AD3851" s="99"/>
      <c r="AE3851" s="99"/>
      <c r="AF3851" s="99"/>
      <c r="AG3851" s="99"/>
      <c r="AH3851" s="99"/>
      <c r="AI3851" s="99"/>
      <c r="AJ3851" s="99"/>
      <c r="AK3851" s="99"/>
      <c r="AL3851" s="99"/>
      <c r="AM3851" s="99"/>
      <c r="AN3851" s="99"/>
      <c r="AO3851" s="99"/>
      <c r="AP3851" s="99"/>
      <c r="AQ3851" s="99"/>
      <c r="AR3851" s="99"/>
      <c r="AS3851" s="99"/>
      <c r="AT3851" s="99"/>
      <c r="AU3851" s="99"/>
      <c r="AV3851" s="99"/>
      <c r="AW3851" s="99"/>
      <c r="AX3851" s="99"/>
      <c r="AY3851" s="99"/>
      <c r="AZ3851" s="99"/>
      <c r="BA3851" s="99"/>
      <c r="BB3851" s="99"/>
      <c r="BC3851" s="99"/>
      <c r="BD3851" s="99"/>
      <c r="BE3851" s="99"/>
      <c r="BF3851" s="99"/>
    </row>
    <row r="3852" spans="28:58" x14ac:dyDescent="0.25">
      <c r="AB3852" s="99"/>
      <c r="AC3852" s="99"/>
      <c r="AD3852" s="99"/>
      <c r="AE3852" s="99"/>
      <c r="AF3852" s="99"/>
      <c r="AG3852" s="99"/>
      <c r="AH3852" s="99"/>
      <c r="AI3852" s="99"/>
      <c r="AJ3852" s="99"/>
      <c r="AK3852" s="99"/>
      <c r="AL3852" s="99"/>
      <c r="AM3852" s="99"/>
      <c r="AN3852" s="99"/>
      <c r="AO3852" s="99"/>
      <c r="AP3852" s="99"/>
      <c r="AQ3852" s="99"/>
      <c r="AR3852" s="99"/>
      <c r="AS3852" s="99"/>
      <c r="AT3852" s="99"/>
      <c r="AU3852" s="99"/>
      <c r="AV3852" s="99"/>
      <c r="AW3852" s="99"/>
      <c r="AX3852" s="99"/>
      <c r="AY3852" s="99"/>
      <c r="AZ3852" s="99"/>
      <c r="BA3852" s="99"/>
      <c r="BB3852" s="99"/>
      <c r="BC3852" s="99"/>
      <c r="BD3852" s="99"/>
      <c r="BE3852" s="99"/>
      <c r="BF3852" s="99"/>
    </row>
    <row r="3853" spans="28:58" x14ac:dyDescent="0.25">
      <c r="AB3853" s="99"/>
      <c r="AC3853" s="99"/>
      <c r="AD3853" s="99"/>
      <c r="AE3853" s="99"/>
      <c r="AF3853" s="99"/>
      <c r="AG3853" s="99"/>
      <c r="AH3853" s="99"/>
      <c r="AI3853" s="99"/>
      <c r="AJ3853" s="99"/>
      <c r="AK3853" s="99"/>
      <c r="AL3853" s="99"/>
      <c r="AM3853" s="99"/>
      <c r="AN3853" s="99"/>
      <c r="AO3853" s="99"/>
      <c r="AP3853" s="99"/>
      <c r="AQ3853" s="99"/>
      <c r="AR3853" s="99"/>
      <c r="AS3853" s="99"/>
      <c r="AT3853" s="99"/>
      <c r="AU3853" s="99"/>
      <c r="AV3853" s="99"/>
      <c r="AW3853" s="99"/>
      <c r="AX3853" s="99"/>
      <c r="AY3853" s="99"/>
      <c r="AZ3853" s="99"/>
      <c r="BA3853" s="99"/>
      <c r="BB3853" s="99"/>
      <c r="BC3853" s="99"/>
      <c r="BD3853" s="99"/>
      <c r="BE3853" s="99"/>
      <c r="BF3853" s="99"/>
    </row>
    <row r="3854" spans="28:58" x14ac:dyDescent="0.25">
      <c r="AB3854" s="99"/>
      <c r="AC3854" s="99"/>
      <c r="AD3854" s="99"/>
      <c r="AE3854" s="99"/>
      <c r="AF3854" s="99"/>
      <c r="AG3854" s="99"/>
      <c r="AH3854" s="99"/>
      <c r="AI3854" s="99"/>
      <c r="AJ3854" s="99"/>
      <c r="AK3854" s="99"/>
      <c r="AL3854" s="99"/>
      <c r="AM3854" s="99"/>
      <c r="AN3854" s="99"/>
      <c r="AO3854" s="99"/>
      <c r="AP3854" s="99"/>
      <c r="AQ3854" s="99"/>
      <c r="AR3854" s="99"/>
      <c r="AS3854" s="99"/>
      <c r="AT3854" s="99"/>
      <c r="AU3854" s="99"/>
      <c r="AV3854" s="99"/>
      <c r="AW3854" s="99"/>
      <c r="AX3854" s="99"/>
      <c r="AY3854" s="99"/>
      <c r="AZ3854" s="99"/>
      <c r="BA3854" s="99"/>
      <c r="BB3854" s="99"/>
      <c r="BC3854" s="99"/>
      <c r="BD3854" s="99"/>
      <c r="BE3854" s="99"/>
      <c r="BF3854" s="99"/>
    </row>
    <row r="3855" spans="28:58" x14ac:dyDescent="0.25">
      <c r="AB3855" s="99"/>
      <c r="AC3855" s="99"/>
      <c r="AD3855" s="99"/>
      <c r="AE3855" s="99"/>
      <c r="AF3855" s="99"/>
      <c r="AG3855" s="99"/>
      <c r="AH3855" s="99"/>
      <c r="AI3855" s="99"/>
      <c r="AJ3855" s="99"/>
      <c r="AK3855" s="99"/>
      <c r="AL3855" s="99"/>
      <c r="AM3855" s="99"/>
      <c r="AN3855" s="99"/>
      <c r="AO3855" s="99"/>
      <c r="AP3855" s="99"/>
      <c r="AQ3855" s="99"/>
      <c r="AR3855" s="99"/>
      <c r="AS3855" s="99"/>
      <c r="AT3855" s="99"/>
      <c r="AU3855" s="99"/>
      <c r="AV3855" s="99"/>
      <c r="AW3855" s="99"/>
      <c r="AX3855" s="99"/>
      <c r="AY3855" s="99"/>
      <c r="AZ3855" s="99"/>
      <c r="BA3855" s="99"/>
      <c r="BB3855" s="99"/>
      <c r="BC3855" s="99"/>
      <c r="BD3855" s="99"/>
      <c r="BE3855" s="99"/>
      <c r="BF3855" s="99"/>
    </row>
    <row r="3856" spans="28:58" x14ac:dyDescent="0.25">
      <c r="AB3856" s="99"/>
      <c r="AC3856" s="99"/>
      <c r="AD3856" s="99"/>
      <c r="AE3856" s="99"/>
      <c r="AF3856" s="99"/>
      <c r="AG3856" s="99"/>
      <c r="AH3856" s="99"/>
      <c r="AI3856" s="99"/>
      <c r="AJ3856" s="99"/>
      <c r="AK3856" s="99"/>
      <c r="AL3856" s="99"/>
      <c r="AM3856" s="99"/>
      <c r="AN3856" s="99"/>
      <c r="AO3856" s="99"/>
      <c r="AP3856" s="99"/>
      <c r="AQ3856" s="99"/>
      <c r="AR3856" s="99"/>
      <c r="AS3856" s="99"/>
      <c r="AT3856" s="99"/>
      <c r="AU3856" s="99"/>
      <c r="AV3856" s="99"/>
      <c r="AW3856" s="99"/>
      <c r="AX3856" s="99"/>
      <c r="AY3856" s="99"/>
      <c r="AZ3856" s="99"/>
      <c r="BA3856" s="99"/>
      <c r="BB3856" s="99"/>
      <c r="BC3856" s="99"/>
      <c r="BD3856" s="99"/>
      <c r="BE3856" s="99"/>
      <c r="BF3856" s="99"/>
    </row>
    <row r="3857" spans="28:58" x14ac:dyDescent="0.25">
      <c r="AB3857" s="99"/>
      <c r="AC3857" s="99"/>
      <c r="AD3857" s="99"/>
      <c r="AE3857" s="99"/>
      <c r="AF3857" s="99"/>
      <c r="AG3857" s="99"/>
      <c r="AH3857" s="99"/>
      <c r="AI3857" s="99"/>
      <c r="AJ3857" s="99"/>
      <c r="AK3857" s="99"/>
      <c r="AL3857" s="99"/>
      <c r="AM3857" s="99"/>
      <c r="AN3857" s="99"/>
      <c r="AO3857" s="99"/>
      <c r="AP3857" s="99"/>
      <c r="AQ3857" s="99"/>
      <c r="AR3857" s="99"/>
      <c r="AS3857" s="99"/>
      <c r="AT3857" s="99"/>
      <c r="AU3857" s="99"/>
      <c r="AV3857" s="99"/>
      <c r="AW3857" s="99"/>
      <c r="AX3857" s="99"/>
      <c r="AY3857" s="99"/>
      <c r="AZ3857" s="99"/>
      <c r="BA3857" s="99"/>
      <c r="BB3857" s="99"/>
      <c r="BC3857" s="99"/>
      <c r="BD3857" s="99"/>
      <c r="BE3857" s="99"/>
      <c r="BF3857" s="99"/>
    </row>
    <row r="3858" spans="28:58" x14ac:dyDescent="0.25">
      <c r="AB3858" s="99"/>
      <c r="AC3858" s="99"/>
      <c r="AD3858" s="99"/>
      <c r="AE3858" s="99"/>
      <c r="AF3858" s="99"/>
      <c r="AG3858" s="99"/>
      <c r="AH3858" s="99"/>
      <c r="AI3858" s="99"/>
      <c r="AJ3858" s="99"/>
      <c r="AK3858" s="99"/>
      <c r="AL3858" s="99"/>
      <c r="AM3858" s="99"/>
      <c r="AN3858" s="99"/>
      <c r="AO3858" s="99"/>
      <c r="AP3858" s="99"/>
      <c r="AQ3858" s="99"/>
      <c r="AR3858" s="99"/>
      <c r="AS3858" s="99"/>
      <c r="AT3858" s="99"/>
      <c r="AU3858" s="99"/>
      <c r="AV3858" s="99"/>
      <c r="AW3858" s="99"/>
      <c r="AX3858" s="99"/>
      <c r="AY3858" s="99"/>
      <c r="AZ3858" s="99"/>
      <c r="BA3858" s="99"/>
      <c r="BB3858" s="99"/>
      <c r="BC3858" s="99"/>
      <c r="BD3858" s="99"/>
      <c r="BE3858" s="99"/>
      <c r="BF3858" s="99"/>
    </row>
    <row r="3859" spans="28:58" x14ac:dyDescent="0.25">
      <c r="AB3859" s="99"/>
      <c r="AC3859" s="99"/>
      <c r="AD3859" s="99"/>
      <c r="AE3859" s="99"/>
      <c r="AF3859" s="99"/>
      <c r="AG3859" s="99"/>
      <c r="AH3859" s="99"/>
      <c r="AI3859" s="99"/>
      <c r="AJ3859" s="99"/>
      <c r="AK3859" s="99"/>
      <c r="AL3859" s="99"/>
      <c r="AM3859" s="99"/>
      <c r="AN3859" s="99"/>
      <c r="AO3859" s="99"/>
      <c r="AP3859" s="99"/>
      <c r="AQ3859" s="99"/>
      <c r="AR3859" s="99"/>
      <c r="AS3859" s="99"/>
      <c r="AT3859" s="99"/>
      <c r="AU3859" s="99"/>
      <c r="AV3859" s="99"/>
      <c r="AW3859" s="99"/>
      <c r="AX3859" s="99"/>
      <c r="AY3859" s="99"/>
      <c r="AZ3859" s="99"/>
      <c r="BA3859" s="99"/>
      <c r="BB3859" s="99"/>
      <c r="BC3859" s="99"/>
      <c r="BD3859" s="99"/>
      <c r="BE3859" s="99"/>
      <c r="BF3859" s="99"/>
    </row>
    <row r="3860" spans="28:58" x14ac:dyDescent="0.25">
      <c r="AB3860" s="99"/>
      <c r="AC3860" s="99"/>
      <c r="AD3860" s="99"/>
      <c r="AE3860" s="99"/>
      <c r="AF3860" s="99"/>
      <c r="AG3860" s="99"/>
      <c r="AH3860" s="99"/>
      <c r="AI3860" s="99"/>
      <c r="AJ3860" s="99"/>
      <c r="AK3860" s="99"/>
      <c r="AL3860" s="99"/>
      <c r="AM3860" s="99"/>
      <c r="AN3860" s="99"/>
      <c r="AO3860" s="99"/>
      <c r="AP3860" s="99"/>
      <c r="AQ3860" s="99"/>
      <c r="AR3860" s="99"/>
      <c r="AS3860" s="99"/>
      <c r="AT3860" s="99"/>
      <c r="AU3860" s="99"/>
      <c r="AV3860" s="99"/>
      <c r="AW3860" s="99"/>
      <c r="AX3860" s="99"/>
      <c r="AY3860" s="99"/>
      <c r="AZ3860" s="99"/>
      <c r="BA3860" s="99"/>
      <c r="BB3860" s="99"/>
      <c r="BC3860" s="99"/>
      <c r="BD3860" s="99"/>
      <c r="BE3860" s="99"/>
      <c r="BF3860" s="99"/>
    </row>
    <row r="3861" spans="28:58" x14ac:dyDescent="0.25">
      <c r="AB3861" s="99"/>
      <c r="AC3861" s="99"/>
      <c r="AD3861" s="99"/>
      <c r="AE3861" s="99"/>
      <c r="AF3861" s="99"/>
      <c r="AG3861" s="99"/>
      <c r="AH3861" s="99"/>
      <c r="AI3861" s="99"/>
      <c r="AJ3861" s="99"/>
      <c r="AK3861" s="99"/>
      <c r="AL3861" s="99"/>
      <c r="AM3861" s="99"/>
      <c r="AN3861" s="99"/>
      <c r="AO3861" s="99"/>
      <c r="AP3861" s="99"/>
      <c r="AQ3861" s="99"/>
      <c r="AR3861" s="99"/>
      <c r="AS3861" s="99"/>
      <c r="AT3861" s="99"/>
      <c r="AU3861" s="99"/>
      <c r="AV3861" s="99"/>
      <c r="AW3861" s="99"/>
      <c r="AX3861" s="99"/>
      <c r="AY3861" s="99"/>
      <c r="AZ3861" s="99"/>
      <c r="BA3861" s="99"/>
      <c r="BB3861" s="99"/>
      <c r="BC3861" s="99"/>
      <c r="BD3861" s="99"/>
      <c r="BE3861" s="99"/>
      <c r="BF3861" s="99"/>
    </row>
    <row r="3862" spans="28:58" x14ac:dyDescent="0.25">
      <c r="AB3862" s="99"/>
      <c r="AC3862" s="99"/>
      <c r="AD3862" s="99"/>
      <c r="AE3862" s="99"/>
      <c r="AF3862" s="99"/>
      <c r="AG3862" s="99"/>
      <c r="AH3862" s="99"/>
      <c r="AI3862" s="99"/>
      <c r="AJ3862" s="99"/>
      <c r="AK3862" s="99"/>
      <c r="AL3862" s="99"/>
      <c r="AM3862" s="99"/>
      <c r="AN3862" s="99"/>
      <c r="AO3862" s="99"/>
      <c r="AP3862" s="99"/>
      <c r="AQ3862" s="99"/>
      <c r="AR3862" s="99"/>
      <c r="AS3862" s="99"/>
      <c r="AT3862" s="99"/>
      <c r="AU3862" s="99"/>
      <c r="AV3862" s="99"/>
      <c r="AW3862" s="99"/>
      <c r="AX3862" s="99"/>
      <c r="AY3862" s="99"/>
      <c r="AZ3862" s="99"/>
      <c r="BA3862" s="99"/>
      <c r="BB3862" s="99"/>
      <c r="BC3862" s="99"/>
      <c r="BD3862" s="99"/>
      <c r="BE3862" s="99"/>
      <c r="BF3862" s="99"/>
    </row>
    <row r="3863" spans="28:58" x14ac:dyDescent="0.25">
      <c r="AB3863" s="99"/>
      <c r="AC3863" s="99"/>
      <c r="AD3863" s="99"/>
      <c r="AE3863" s="99"/>
      <c r="AF3863" s="99"/>
      <c r="AG3863" s="99"/>
      <c r="AH3863" s="99"/>
      <c r="AI3863" s="99"/>
      <c r="AJ3863" s="99"/>
      <c r="AK3863" s="99"/>
      <c r="AL3863" s="99"/>
      <c r="AM3863" s="99"/>
      <c r="AN3863" s="99"/>
      <c r="AO3863" s="99"/>
      <c r="AP3863" s="99"/>
      <c r="AQ3863" s="99"/>
      <c r="AR3863" s="99"/>
      <c r="AS3863" s="99"/>
      <c r="AT3863" s="99"/>
      <c r="AU3863" s="99"/>
      <c r="AV3863" s="99"/>
      <c r="AW3863" s="99"/>
      <c r="AX3863" s="99"/>
      <c r="AY3863" s="99"/>
      <c r="AZ3863" s="99"/>
      <c r="BA3863" s="99"/>
      <c r="BB3863" s="99"/>
      <c r="BC3863" s="99"/>
      <c r="BD3863" s="99"/>
      <c r="BE3863" s="99"/>
      <c r="BF3863" s="99"/>
    </row>
    <row r="3864" spans="28:58" x14ac:dyDescent="0.25">
      <c r="AB3864" s="99"/>
      <c r="AC3864" s="99"/>
      <c r="AD3864" s="99"/>
      <c r="AE3864" s="99"/>
      <c r="AF3864" s="99"/>
      <c r="AG3864" s="99"/>
      <c r="AH3864" s="99"/>
      <c r="AI3864" s="99"/>
      <c r="AJ3864" s="99"/>
      <c r="AK3864" s="99"/>
      <c r="AL3864" s="99"/>
      <c r="AM3864" s="99"/>
      <c r="AN3864" s="99"/>
      <c r="AO3864" s="99"/>
      <c r="AP3864" s="99"/>
      <c r="AQ3864" s="99"/>
      <c r="AR3864" s="99"/>
      <c r="AS3864" s="99"/>
      <c r="AT3864" s="99"/>
      <c r="AU3864" s="99"/>
      <c r="AV3864" s="99"/>
      <c r="AW3864" s="99"/>
      <c r="AX3864" s="99"/>
      <c r="AY3864" s="99"/>
      <c r="AZ3864" s="99"/>
      <c r="BA3864" s="99"/>
      <c r="BB3864" s="99"/>
      <c r="BC3864" s="99"/>
      <c r="BD3864" s="99"/>
      <c r="BE3864" s="99"/>
      <c r="BF3864" s="99"/>
    </row>
    <row r="3865" spans="28:58" x14ac:dyDescent="0.25">
      <c r="AB3865" s="99"/>
      <c r="AC3865" s="99"/>
      <c r="AD3865" s="99"/>
      <c r="AE3865" s="99"/>
      <c r="AF3865" s="99"/>
      <c r="AG3865" s="99"/>
      <c r="AH3865" s="99"/>
      <c r="AI3865" s="99"/>
      <c r="AJ3865" s="99"/>
      <c r="AK3865" s="99"/>
      <c r="AL3865" s="99"/>
      <c r="AM3865" s="99"/>
      <c r="AN3865" s="99"/>
      <c r="AO3865" s="99"/>
      <c r="AP3865" s="99"/>
      <c r="AQ3865" s="99"/>
      <c r="AR3865" s="99"/>
      <c r="AS3865" s="99"/>
      <c r="AT3865" s="99"/>
      <c r="AU3865" s="99"/>
      <c r="AV3865" s="99"/>
      <c r="AW3865" s="99"/>
      <c r="AX3865" s="99"/>
      <c r="AY3865" s="99"/>
      <c r="AZ3865" s="99"/>
      <c r="BA3865" s="99"/>
      <c r="BB3865" s="99"/>
      <c r="BC3865" s="99"/>
      <c r="BD3865" s="99"/>
      <c r="BE3865" s="99"/>
      <c r="BF3865" s="99"/>
    </row>
    <row r="3866" spans="28:58" x14ac:dyDescent="0.25">
      <c r="AB3866" s="99"/>
      <c r="AC3866" s="99"/>
      <c r="AD3866" s="99"/>
      <c r="AE3866" s="99"/>
      <c r="AF3866" s="99"/>
      <c r="AG3866" s="99"/>
      <c r="AH3866" s="99"/>
      <c r="AI3866" s="99"/>
      <c r="AJ3866" s="99"/>
      <c r="AK3866" s="99"/>
      <c r="AL3866" s="99"/>
      <c r="AM3866" s="99"/>
      <c r="AN3866" s="99"/>
      <c r="AO3866" s="99"/>
      <c r="AP3866" s="99"/>
      <c r="AQ3866" s="99"/>
      <c r="AR3866" s="99"/>
      <c r="AS3866" s="99"/>
      <c r="AT3866" s="99"/>
      <c r="AU3866" s="99"/>
      <c r="AV3866" s="99"/>
      <c r="AW3866" s="99"/>
      <c r="AX3866" s="99"/>
      <c r="AY3866" s="99"/>
      <c r="AZ3866" s="99"/>
      <c r="BA3866" s="99"/>
      <c r="BB3866" s="99"/>
      <c r="BC3866" s="99"/>
      <c r="BD3866" s="99"/>
      <c r="BE3866" s="99"/>
      <c r="BF3866" s="99"/>
    </row>
    <row r="3867" spans="28:58" x14ac:dyDescent="0.25">
      <c r="AB3867" s="99"/>
      <c r="AC3867" s="99"/>
      <c r="AD3867" s="99"/>
      <c r="AE3867" s="99"/>
      <c r="AF3867" s="99"/>
      <c r="AG3867" s="99"/>
      <c r="AH3867" s="99"/>
      <c r="AI3867" s="99"/>
      <c r="AJ3867" s="99"/>
      <c r="AK3867" s="99"/>
      <c r="AL3867" s="99"/>
      <c r="AM3867" s="99"/>
      <c r="AN3867" s="99"/>
      <c r="AO3867" s="99"/>
      <c r="AP3867" s="99"/>
      <c r="AQ3867" s="99"/>
      <c r="AR3867" s="99"/>
      <c r="AS3867" s="99"/>
      <c r="AT3867" s="99"/>
      <c r="AU3867" s="99"/>
      <c r="AV3867" s="99"/>
      <c r="AW3867" s="99"/>
      <c r="AX3867" s="99"/>
      <c r="AY3867" s="99"/>
      <c r="AZ3867" s="99"/>
      <c r="BA3867" s="99"/>
      <c r="BB3867" s="99"/>
      <c r="BC3867" s="99"/>
      <c r="BD3867" s="99"/>
      <c r="BE3867" s="99"/>
      <c r="BF3867" s="99"/>
    </row>
    <row r="3868" spans="28:58" x14ac:dyDescent="0.25">
      <c r="AB3868" s="99"/>
      <c r="AC3868" s="99"/>
      <c r="AD3868" s="99"/>
      <c r="AE3868" s="99"/>
      <c r="AF3868" s="99"/>
      <c r="AG3868" s="99"/>
      <c r="AH3868" s="99"/>
      <c r="AI3868" s="99"/>
      <c r="AJ3868" s="99"/>
      <c r="AK3868" s="99"/>
      <c r="AL3868" s="99"/>
      <c r="AM3868" s="99"/>
      <c r="AN3868" s="99"/>
      <c r="AO3868" s="99"/>
      <c r="AP3868" s="99"/>
      <c r="AQ3868" s="99"/>
      <c r="AR3868" s="99"/>
      <c r="AS3868" s="99"/>
      <c r="AT3868" s="99"/>
      <c r="AU3868" s="99"/>
      <c r="AV3868" s="99"/>
      <c r="AW3868" s="99"/>
      <c r="AX3868" s="99"/>
      <c r="AY3868" s="99"/>
      <c r="AZ3868" s="99"/>
      <c r="BA3868" s="99"/>
      <c r="BB3868" s="99"/>
      <c r="BC3868" s="99"/>
      <c r="BD3868" s="99"/>
      <c r="BE3868" s="99"/>
      <c r="BF3868" s="99"/>
    </row>
    <row r="3869" spans="28:58" x14ac:dyDescent="0.25">
      <c r="AB3869" s="99"/>
      <c r="AC3869" s="99"/>
      <c r="AD3869" s="99"/>
      <c r="AE3869" s="99"/>
      <c r="AF3869" s="99"/>
      <c r="AG3869" s="99"/>
      <c r="AH3869" s="99"/>
      <c r="AI3869" s="99"/>
      <c r="AJ3869" s="99"/>
      <c r="AK3869" s="99"/>
      <c r="AL3869" s="99"/>
      <c r="AM3869" s="99"/>
      <c r="AN3869" s="99"/>
      <c r="AO3869" s="99"/>
      <c r="AP3869" s="99"/>
      <c r="AQ3869" s="99"/>
      <c r="AR3869" s="99"/>
      <c r="AS3869" s="99"/>
      <c r="AT3869" s="99"/>
      <c r="AU3869" s="99"/>
      <c r="AV3869" s="99"/>
      <c r="AW3869" s="99"/>
      <c r="AX3869" s="99"/>
      <c r="AY3869" s="99"/>
      <c r="AZ3869" s="99"/>
      <c r="BA3869" s="99"/>
      <c r="BB3869" s="99"/>
      <c r="BC3869" s="99"/>
      <c r="BD3869" s="99"/>
      <c r="BE3869" s="99"/>
      <c r="BF3869" s="99"/>
    </row>
    <row r="3870" spans="28:58" x14ac:dyDescent="0.25">
      <c r="AB3870" s="99"/>
      <c r="AC3870" s="99"/>
      <c r="AD3870" s="99"/>
      <c r="AE3870" s="99"/>
      <c r="AF3870" s="99"/>
      <c r="AG3870" s="99"/>
      <c r="AH3870" s="99"/>
      <c r="AI3870" s="99"/>
      <c r="AJ3870" s="99"/>
      <c r="AK3870" s="99"/>
      <c r="AL3870" s="99"/>
      <c r="AM3870" s="99"/>
      <c r="AN3870" s="99"/>
      <c r="AO3870" s="99"/>
      <c r="AP3870" s="99"/>
      <c r="AQ3870" s="99"/>
      <c r="AR3870" s="99"/>
      <c r="AS3870" s="99"/>
      <c r="AT3870" s="99"/>
      <c r="AU3870" s="99"/>
      <c r="AV3870" s="99"/>
      <c r="AW3870" s="99"/>
      <c r="AX3870" s="99"/>
      <c r="AY3870" s="99"/>
      <c r="AZ3870" s="99"/>
      <c r="BA3870" s="99"/>
      <c r="BB3870" s="99"/>
      <c r="BC3870" s="99"/>
      <c r="BD3870" s="99"/>
      <c r="BE3870" s="99"/>
      <c r="BF3870" s="99"/>
    </row>
    <row r="3871" spans="28:58" x14ac:dyDescent="0.25">
      <c r="AB3871" s="99"/>
      <c r="AC3871" s="99"/>
      <c r="AD3871" s="99"/>
      <c r="AE3871" s="99"/>
      <c r="AF3871" s="99"/>
      <c r="AG3871" s="99"/>
      <c r="AH3871" s="99"/>
      <c r="AI3871" s="99"/>
      <c r="AJ3871" s="99"/>
      <c r="AK3871" s="99"/>
      <c r="AL3871" s="99"/>
      <c r="AM3871" s="99"/>
      <c r="AN3871" s="99"/>
      <c r="AO3871" s="99"/>
      <c r="AP3871" s="99"/>
      <c r="AQ3871" s="99"/>
      <c r="AR3871" s="99"/>
      <c r="AS3871" s="99"/>
      <c r="AT3871" s="99"/>
      <c r="AU3871" s="99"/>
      <c r="AV3871" s="99"/>
      <c r="AW3871" s="99"/>
      <c r="AX3871" s="99"/>
      <c r="AY3871" s="99"/>
      <c r="AZ3871" s="99"/>
      <c r="BA3871" s="99"/>
      <c r="BB3871" s="99"/>
      <c r="BC3871" s="99"/>
      <c r="BD3871" s="99"/>
      <c r="BE3871" s="99"/>
      <c r="BF3871" s="99"/>
    </row>
    <row r="3872" spans="28:58" x14ac:dyDescent="0.25">
      <c r="AB3872" s="99"/>
      <c r="AC3872" s="99"/>
      <c r="AD3872" s="99"/>
      <c r="AE3872" s="99"/>
      <c r="AF3872" s="99"/>
      <c r="AG3872" s="99"/>
      <c r="AH3872" s="99"/>
      <c r="AI3872" s="99"/>
      <c r="AJ3872" s="99"/>
      <c r="AK3872" s="99"/>
      <c r="AL3872" s="99"/>
      <c r="AM3872" s="99"/>
      <c r="AN3872" s="99"/>
      <c r="AO3872" s="99"/>
      <c r="AP3872" s="99"/>
      <c r="AQ3872" s="99"/>
      <c r="AR3872" s="99"/>
      <c r="AS3872" s="99"/>
      <c r="AT3872" s="99"/>
      <c r="AU3872" s="99"/>
      <c r="AV3872" s="99"/>
      <c r="AW3872" s="99"/>
      <c r="AX3872" s="99"/>
      <c r="AY3872" s="99"/>
      <c r="AZ3872" s="99"/>
      <c r="BA3872" s="99"/>
      <c r="BB3872" s="99"/>
      <c r="BC3872" s="99"/>
      <c r="BD3872" s="99"/>
      <c r="BE3872" s="99"/>
      <c r="BF3872" s="99"/>
    </row>
    <row r="3873" spans="28:58" x14ac:dyDescent="0.25">
      <c r="AB3873" s="99"/>
      <c r="AC3873" s="99"/>
      <c r="AD3873" s="99"/>
      <c r="AE3873" s="99"/>
      <c r="AF3873" s="99"/>
      <c r="AG3873" s="99"/>
      <c r="AH3873" s="99"/>
      <c r="AI3873" s="99"/>
      <c r="AJ3873" s="99"/>
      <c r="AK3873" s="99"/>
      <c r="AL3873" s="99"/>
      <c r="AM3873" s="99"/>
      <c r="AN3873" s="99"/>
      <c r="AO3873" s="99"/>
      <c r="AP3873" s="99"/>
      <c r="AQ3873" s="99"/>
      <c r="AR3873" s="99"/>
      <c r="AS3873" s="99"/>
      <c r="AT3873" s="99"/>
      <c r="AU3873" s="99"/>
      <c r="AV3873" s="99"/>
      <c r="AW3873" s="99"/>
      <c r="AX3873" s="99"/>
      <c r="AY3873" s="99"/>
      <c r="AZ3873" s="99"/>
      <c r="BA3873" s="99"/>
      <c r="BB3873" s="99"/>
      <c r="BC3873" s="99"/>
      <c r="BD3873" s="99"/>
      <c r="BE3873" s="99"/>
      <c r="BF3873" s="99"/>
    </row>
    <row r="3874" spans="28:58" x14ac:dyDescent="0.25">
      <c r="AB3874" s="99"/>
      <c r="AC3874" s="99"/>
      <c r="AD3874" s="99"/>
      <c r="AE3874" s="99"/>
      <c r="AF3874" s="99"/>
      <c r="AG3874" s="99"/>
      <c r="AH3874" s="99"/>
      <c r="AI3874" s="99"/>
      <c r="AJ3874" s="99"/>
      <c r="AK3874" s="99"/>
      <c r="AL3874" s="99"/>
      <c r="AM3874" s="99"/>
      <c r="AN3874" s="99"/>
      <c r="AO3874" s="99"/>
      <c r="AP3874" s="99"/>
      <c r="AQ3874" s="99"/>
      <c r="AR3874" s="99"/>
      <c r="AS3874" s="99"/>
      <c r="AT3874" s="99"/>
      <c r="AU3874" s="99"/>
      <c r="AV3874" s="99"/>
      <c r="AW3874" s="99"/>
      <c r="AX3874" s="99"/>
      <c r="AY3874" s="99"/>
      <c r="AZ3874" s="99"/>
      <c r="BA3874" s="99"/>
      <c r="BB3874" s="99"/>
      <c r="BC3874" s="99"/>
      <c r="BD3874" s="99"/>
      <c r="BE3874" s="99"/>
      <c r="BF3874" s="99"/>
    </row>
    <row r="3875" spans="28:58" x14ac:dyDescent="0.25">
      <c r="AB3875" s="99"/>
      <c r="AC3875" s="99"/>
      <c r="AD3875" s="99"/>
      <c r="AE3875" s="99"/>
      <c r="AF3875" s="99"/>
      <c r="AG3875" s="99"/>
      <c r="AH3875" s="99"/>
      <c r="AI3875" s="99"/>
      <c r="AJ3875" s="99"/>
      <c r="AK3875" s="99"/>
      <c r="AL3875" s="99"/>
      <c r="AM3875" s="99"/>
      <c r="AN3875" s="99"/>
      <c r="AO3875" s="99"/>
      <c r="AP3875" s="99"/>
      <c r="AQ3875" s="99"/>
      <c r="AR3875" s="99"/>
      <c r="AS3875" s="99"/>
      <c r="AT3875" s="99"/>
      <c r="AU3875" s="99"/>
      <c r="AV3875" s="99"/>
      <c r="AW3875" s="99"/>
      <c r="AX3875" s="99"/>
      <c r="AY3875" s="99"/>
      <c r="AZ3875" s="99"/>
      <c r="BA3875" s="99"/>
      <c r="BB3875" s="99"/>
      <c r="BC3875" s="99"/>
      <c r="BD3875" s="99"/>
      <c r="BE3875" s="99"/>
      <c r="BF3875" s="99"/>
    </row>
    <row r="3876" spans="28:58" x14ac:dyDescent="0.25">
      <c r="AB3876" s="99"/>
      <c r="AC3876" s="99"/>
      <c r="AD3876" s="99"/>
      <c r="AE3876" s="99"/>
      <c r="AF3876" s="99"/>
      <c r="AG3876" s="99"/>
      <c r="AH3876" s="99"/>
      <c r="AI3876" s="99"/>
      <c r="AJ3876" s="99"/>
      <c r="AK3876" s="99"/>
      <c r="AL3876" s="99"/>
      <c r="AM3876" s="99"/>
      <c r="AN3876" s="99"/>
      <c r="AO3876" s="99"/>
      <c r="AP3876" s="99"/>
      <c r="AQ3876" s="99"/>
      <c r="AR3876" s="99"/>
      <c r="AS3876" s="99"/>
      <c r="AT3876" s="99"/>
      <c r="AU3876" s="99"/>
      <c r="AV3876" s="99"/>
      <c r="AW3876" s="99"/>
      <c r="AX3876" s="99"/>
      <c r="AY3876" s="99"/>
      <c r="AZ3876" s="99"/>
      <c r="BA3876" s="99"/>
      <c r="BB3876" s="99"/>
      <c r="BC3876" s="99"/>
      <c r="BD3876" s="99"/>
      <c r="BE3876" s="99"/>
      <c r="BF3876" s="99"/>
    </row>
    <row r="3877" spans="28:58" x14ac:dyDescent="0.25">
      <c r="AB3877" s="99"/>
      <c r="AC3877" s="99"/>
      <c r="AD3877" s="99"/>
      <c r="AE3877" s="99"/>
      <c r="AF3877" s="99"/>
      <c r="AG3877" s="99"/>
      <c r="AH3877" s="99"/>
      <c r="AI3877" s="99"/>
      <c r="AJ3877" s="99"/>
      <c r="AK3877" s="99"/>
      <c r="AL3877" s="99"/>
      <c r="AM3877" s="99"/>
      <c r="AN3877" s="99"/>
      <c r="AO3877" s="99"/>
      <c r="AP3877" s="99"/>
      <c r="AQ3877" s="99"/>
      <c r="AR3877" s="99"/>
      <c r="AS3877" s="99"/>
      <c r="AT3877" s="99"/>
      <c r="AU3877" s="99"/>
      <c r="AV3877" s="99"/>
      <c r="AW3877" s="99"/>
      <c r="AX3877" s="99"/>
      <c r="AY3877" s="99"/>
      <c r="AZ3877" s="99"/>
      <c r="BA3877" s="99"/>
      <c r="BB3877" s="99"/>
      <c r="BC3877" s="99"/>
      <c r="BD3877" s="99"/>
      <c r="BE3877" s="99"/>
      <c r="BF3877" s="99"/>
    </row>
    <row r="3878" spans="28:58" x14ac:dyDescent="0.25">
      <c r="AB3878" s="99"/>
      <c r="AC3878" s="99"/>
      <c r="AD3878" s="99"/>
      <c r="AE3878" s="99"/>
      <c r="AF3878" s="99"/>
      <c r="AG3878" s="99"/>
      <c r="AH3878" s="99"/>
      <c r="AI3878" s="99"/>
      <c r="AJ3878" s="99"/>
      <c r="AK3878" s="99"/>
      <c r="AL3878" s="99"/>
      <c r="AM3878" s="99"/>
      <c r="AN3878" s="99"/>
      <c r="AO3878" s="99"/>
      <c r="AP3878" s="99"/>
      <c r="AQ3878" s="99"/>
      <c r="AR3878" s="99"/>
      <c r="AS3878" s="99"/>
      <c r="AT3878" s="99"/>
      <c r="AU3878" s="99"/>
      <c r="AV3878" s="99"/>
      <c r="AW3878" s="99"/>
      <c r="AX3878" s="99"/>
      <c r="AY3878" s="99"/>
      <c r="AZ3878" s="99"/>
      <c r="BA3878" s="99"/>
      <c r="BB3878" s="99"/>
      <c r="BC3878" s="99"/>
      <c r="BD3878" s="99"/>
      <c r="BE3878" s="99"/>
      <c r="BF3878" s="99"/>
    </row>
    <row r="3879" spans="28:58" x14ac:dyDescent="0.25">
      <c r="AB3879" s="99"/>
      <c r="AC3879" s="99"/>
      <c r="AD3879" s="99"/>
      <c r="AE3879" s="99"/>
      <c r="AF3879" s="99"/>
      <c r="AG3879" s="99"/>
      <c r="AH3879" s="99"/>
      <c r="AI3879" s="99"/>
      <c r="AJ3879" s="99"/>
      <c r="AK3879" s="99"/>
      <c r="AL3879" s="99"/>
      <c r="AM3879" s="99"/>
      <c r="AN3879" s="99"/>
      <c r="AO3879" s="99"/>
      <c r="AP3879" s="99"/>
      <c r="AQ3879" s="99"/>
      <c r="AR3879" s="99"/>
      <c r="AS3879" s="99"/>
      <c r="AT3879" s="99"/>
      <c r="AU3879" s="99"/>
      <c r="AV3879" s="99"/>
      <c r="AW3879" s="99"/>
      <c r="AX3879" s="99"/>
      <c r="AY3879" s="99"/>
      <c r="AZ3879" s="99"/>
      <c r="BA3879" s="99"/>
      <c r="BB3879" s="99"/>
      <c r="BC3879" s="99"/>
      <c r="BD3879" s="99"/>
      <c r="BE3879" s="99"/>
      <c r="BF3879" s="99"/>
    </row>
    <row r="3880" spans="28:58" x14ac:dyDescent="0.25">
      <c r="AB3880" s="99"/>
      <c r="AC3880" s="99"/>
      <c r="AD3880" s="99"/>
      <c r="AE3880" s="99"/>
      <c r="AF3880" s="99"/>
      <c r="AG3880" s="99"/>
      <c r="AH3880" s="99"/>
      <c r="AI3880" s="99"/>
      <c r="AJ3880" s="99"/>
      <c r="AK3880" s="99"/>
      <c r="AL3880" s="99"/>
      <c r="AM3880" s="99"/>
      <c r="AN3880" s="99"/>
      <c r="AO3880" s="99"/>
      <c r="AP3880" s="99"/>
      <c r="AQ3880" s="99"/>
      <c r="AR3880" s="99"/>
      <c r="AS3880" s="99"/>
      <c r="AT3880" s="99"/>
      <c r="AU3880" s="99"/>
      <c r="AV3880" s="99"/>
      <c r="AW3880" s="99"/>
      <c r="AX3880" s="99"/>
      <c r="AY3880" s="99"/>
      <c r="AZ3880" s="99"/>
      <c r="BA3880" s="99"/>
      <c r="BB3880" s="99"/>
      <c r="BC3880" s="99"/>
      <c r="BD3880" s="99"/>
      <c r="BE3880" s="99"/>
      <c r="BF3880" s="99"/>
    </row>
    <row r="3881" spans="28:58" x14ac:dyDescent="0.25">
      <c r="AB3881" s="99"/>
      <c r="AC3881" s="99"/>
      <c r="AD3881" s="99"/>
      <c r="AE3881" s="99"/>
      <c r="AF3881" s="99"/>
      <c r="AG3881" s="99"/>
      <c r="AH3881" s="99"/>
      <c r="AI3881" s="99"/>
      <c r="AJ3881" s="99"/>
      <c r="AK3881" s="99"/>
      <c r="AL3881" s="99"/>
      <c r="AM3881" s="99"/>
      <c r="AN3881" s="99"/>
      <c r="AO3881" s="99"/>
      <c r="AP3881" s="99"/>
      <c r="AQ3881" s="99"/>
      <c r="AR3881" s="99"/>
      <c r="AS3881" s="99"/>
      <c r="AT3881" s="99"/>
      <c r="AU3881" s="99"/>
      <c r="AV3881" s="99"/>
      <c r="AW3881" s="99"/>
      <c r="AX3881" s="99"/>
      <c r="AY3881" s="99"/>
      <c r="AZ3881" s="99"/>
      <c r="BA3881" s="99"/>
      <c r="BB3881" s="99"/>
      <c r="BC3881" s="99"/>
      <c r="BD3881" s="99"/>
      <c r="BE3881" s="99"/>
      <c r="BF3881" s="99"/>
    </row>
    <row r="3882" spans="28:58" x14ac:dyDescent="0.25">
      <c r="AB3882" s="99"/>
      <c r="AC3882" s="99"/>
      <c r="AD3882" s="99"/>
      <c r="AE3882" s="99"/>
      <c r="AF3882" s="99"/>
      <c r="AG3882" s="99"/>
      <c r="AH3882" s="99"/>
      <c r="AI3882" s="99"/>
      <c r="AJ3882" s="99"/>
      <c r="AK3882" s="99"/>
      <c r="AL3882" s="99"/>
      <c r="AM3882" s="99"/>
      <c r="AN3882" s="99"/>
      <c r="AO3882" s="99"/>
      <c r="AP3882" s="99"/>
      <c r="AQ3882" s="99"/>
      <c r="AR3882" s="99"/>
      <c r="AS3882" s="99"/>
      <c r="AT3882" s="99"/>
      <c r="AU3882" s="99"/>
      <c r="AV3882" s="99"/>
      <c r="AW3882" s="99"/>
      <c r="AX3882" s="99"/>
      <c r="AY3882" s="99"/>
      <c r="AZ3882" s="99"/>
      <c r="BA3882" s="99"/>
      <c r="BB3882" s="99"/>
      <c r="BC3882" s="99"/>
      <c r="BD3882" s="99"/>
      <c r="BE3882" s="99"/>
      <c r="BF3882" s="99"/>
    </row>
    <row r="3883" spans="28:58" x14ac:dyDescent="0.25">
      <c r="AB3883" s="99"/>
      <c r="AC3883" s="99"/>
      <c r="AD3883" s="99"/>
      <c r="AE3883" s="99"/>
      <c r="AF3883" s="99"/>
      <c r="AG3883" s="99"/>
      <c r="AH3883" s="99"/>
      <c r="AI3883" s="99"/>
      <c r="AJ3883" s="99"/>
      <c r="AK3883" s="99"/>
      <c r="AL3883" s="99"/>
      <c r="AM3883" s="99"/>
      <c r="AN3883" s="99"/>
      <c r="AO3883" s="99"/>
      <c r="AP3883" s="99"/>
      <c r="AQ3883" s="99"/>
      <c r="AR3883" s="99"/>
      <c r="AS3883" s="99"/>
      <c r="AT3883" s="99"/>
      <c r="AU3883" s="99"/>
      <c r="AV3883" s="99"/>
      <c r="AW3883" s="99"/>
      <c r="AX3883" s="99"/>
      <c r="AY3883" s="99"/>
      <c r="AZ3883" s="99"/>
      <c r="BA3883" s="99"/>
      <c r="BB3883" s="99"/>
      <c r="BC3883" s="99"/>
      <c r="BD3883" s="99"/>
      <c r="BE3883" s="99"/>
      <c r="BF3883" s="99"/>
    </row>
    <row r="3884" spans="28:58" x14ac:dyDescent="0.25">
      <c r="AB3884" s="99"/>
      <c r="AC3884" s="99"/>
      <c r="AD3884" s="99"/>
      <c r="AE3884" s="99"/>
      <c r="AF3884" s="99"/>
      <c r="AG3884" s="99"/>
      <c r="AH3884" s="99"/>
      <c r="AI3884" s="99"/>
      <c r="AJ3884" s="99"/>
      <c r="AK3884" s="99"/>
      <c r="AL3884" s="99"/>
      <c r="AM3884" s="99"/>
      <c r="AN3884" s="99"/>
      <c r="AO3884" s="99"/>
      <c r="AP3884" s="99"/>
      <c r="AQ3884" s="99"/>
      <c r="AR3884" s="99"/>
      <c r="AS3884" s="99"/>
      <c r="AT3884" s="99"/>
      <c r="AU3884" s="99"/>
      <c r="AV3884" s="99"/>
      <c r="AW3884" s="99"/>
      <c r="AX3884" s="99"/>
      <c r="AY3884" s="99"/>
      <c r="AZ3884" s="99"/>
      <c r="BA3884" s="99"/>
      <c r="BB3884" s="99"/>
      <c r="BC3884" s="99"/>
      <c r="BD3884" s="99"/>
      <c r="BE3884" s="99"/>
      <c r="BF3884" s="99"/>
    </row>
    <row r="3885" spans="28:58" x14ac:dyDescent="0.25">
      <c r="AB3885" s="99"/>
      <c r="AC3885" s="99"/>
      <c r="AD3885" s="99"/>
      <c r="AE3885" s="99"/>
      <c r="AF3885" s="99"/>
      <c r="AG3885" s="99"/>
      <c r="AH3885" s="99"/>
      <c r="AI3885" s="99"/>
      <c r="AJ3885" s="99"/>
      <c r="AK3885" s="99"/>
      <c r="AL3885" s="99"/>
      <c r="AM3885" s="99"/>
      <c r="AN3885" s="99"/>
      <c r="AO3885" s="99"/>
      <c r="AP3885" s="99"/>
      <c r="AQ3885" s="99"/>
      <c r="AR3885" s="99"/>
      <c r="AS3885" s="99"/>
      <c r="AT3885" s="99"/>
      <c r="AU3885" s="99"/>
      <c r="AV3885" s="99"/>
      <c r="AW3885" s="99"/>
      <c r="AX3885" s="99"/>
      <c r="AY3885" s="99"/>
      <c r="AZ3885" s="99"/>
      <c r="BA3885" s="99"/>
      <c r="BB3885" s="99"/>
      <c r="BC3885" s="99"/>
      <c r="BD3885" s="99"/>
      <c r="BE3885" s="99"/>
      <c r="BF3885" s="99"/>
    </row>
    <row r="3886" spans="28:58" x14ac:dyDescent="0.25">
      <c r="AB3886" s="99"/>
      <c r="AC3886" s="99"/>
      <c r="AD3886" s="99"/>
      <c r="AE3886" s="99"/>
      <c r="AF3886" s="99"/>
      <c r="AG3886" s="99"/>
      <c r="AH3886" s="99"/>
      <c r="AI3886" s="99"/>
      <c r="AJ3886" s="99"/>
      <c r="AK3886" s="99"/>
      <c r="AL3886" s="99"/>
      <c r="AM3886" s="99"/>
      <c r="AN3886" s="99"/>
      <c r="AO3886" s="99"/>
      <c r="AP3886" s="99"/>
      <c r="AQ3886" s="99"/>
      <c r="AR3886" s="99"/>
      <c r="AS3886" s="99"/>
      <c r="AT3886" s="99"/>
      <c r="AU3886" s="99"/>
      <c r="AV3886" s="99"/>
      <c r="AW3886" s="99"/>
      <c r="AX3886" s="99"/>
      <c r="AY3886" s="99"/>
      <c r="AZ3886" s="99"/>
      <c r="BA3886" s="99"/>
      <c r="BB3886" s="99"/>
      <c r="BC3886" s="99"/>
      <c r="BD3886" s="99"/>
      <c r="BE3886" s="99"/>
      <c r="BF3886" s="99"/>
    </row>
    <row r="3887" spans="28:58" x14ac:dyDescent="0.25">
      <c r="AB3887" s="99"/>
      <c r="AC3887" s="99"/>
      <c r="AD3887" s="99"/>
      <c r="AE3887" s="99"/>
      <c r="AF3887" s="99"/>
      <c r="AG3887" s="99"/>
      <c r="AH3887" s="99"/>
      <c r="AI3887" s="99"/>
      <c r="AJ3887" s="99"/>
      <c r="AK3887" s="99"/>
      <c r="AL3887" s="99"/>
      <c r="AM3887" s="99"/>
      <c r="AN3887" s="99"/>
      <c r="AO3887" s="99"/>
      <c r="AP3887" s="99"/>
      <c r="AQ3887" s="99"/>
      <c r="AR3887" s="99"/>
      <c r="AS3887" s="99"/>
      <c r="AT3887" s="99"/>
      <c r="AU3887" s="99"/>
      <c r="AV3887" s="99"/>
      <c r="AW3887" s="99"/>
      <c r="AX3887" s="99"/>
      <c r="AY3887" s="99"/>
      <c r="AZ3887" s="99"/>
      <c r="BA3887" s="99"/>
      <c r="BB3887" s="99"/>
      <c r="BC3887" s="99"/>
      <c r="BD3887" s="99"/>
      <c r="BE3887" s="99"/>
      <c r="BF3887" s="99"/>
    </row>
    <row r="3888" spans="28:58" x14ac:dyDescent="0.25">
      <c r="AB3888" s="99"/>
      <c r="AC3888" s="99"/>
      <c r="AD3888" s="99"/>
      <c r="AE3888" s="99"/>
      <c r="AF3888" s="99"/>
      <c r="AG3888" s="99"/>
      <c r="AH3888" s="99"/>
      <c r="AI3888" s="99"/>
      <c r="AJ3888" s="99"/>
      <c r="AK3888" s="99"/>
      <c r="AL3888" s="99"/>
      <c r="AM3888" s="99"/>
      <c r="AN3888" s="99"/>
      <c r="AO3888" s="99"/>
      <c r="AP3888" s="99"/>
      <c r="AQ3888" s="99"/>
      <c r="AR3888" s="99"/>
      <c r="AS3888" s="99"/>
      <c r="AT3888" s="99"/>
      <c r="AU3888" s="99"/>
      <c r="AV3888" s="99"/>
      <c r="AW3888" s="99"/>
      <c r="AX3888" s="99"/>
      <c r="AY3888" s="99"/>
      <c r="AZ3888" s="99"/>
      <c r="BA3888" s="99"/>
      <c r="BB3888" s="99"/>
      <c r="BC3888" s="99"/>
      <c r="BD3888" s="99"/>
      <c r="BE3888" s="99"/>
      <c r="BF3888" s="99"/>
    </row>
    <row r="3889" spans="28:58" x14ac:dyDescent="0.25">
      <c r="AB3889" s="99"/>
      <c r="AC3889" s="99"/>
      <c r="AD3889" s="99"/>
      <c r="AE3889" s="99"/>
      <c r="AF3889" s="99"/>
      <c r="AG3889" s="99"/>
      <c r="AH3889" s="99"/>
      <c r="AI3889" s="99"/>
      <c r="AJ3889" s="99"/>
      <c r="AK3889" s="99"/>
      <c r="AL3889" s="99"/>
      <c r="AM3889" s="99"/>
      <c r="AN3889" s="99"/>
      <c r="AO3889" s="99"/>
      <c r="AP3889" s="99"/>
      <c r="AQ3889" s="99"/>
      <c r="AR3889" s="99"/>
      <c r="AS3889" s="99"/>
      <c r="AT3889" s="99"/>
      <c r="AU3889" s="99"/>
      <c r="AV3889" s="99"/>
      <c r="AW3889" s="99"/>
      <c r="AX3889" s="99"/>
      <c r="AY3889" s="99"/>
      <c r="AZ3889" s="99"/>
      <c r="BA3889" s="99"/>
      <c r="BB3889" s="99"/>
      <c r="BC3889" s="99"/>
      <c r="BD3889" s="99"/>
      <c r="BE3889" s="99"/>
      <c r="BF3889" s="99"/>
    </row>
    <row r="3890" spans="28:58" x14ac:dyDescent="0.25">
      <c r="AB3890" s="99"/>
      <c r="AC3890" s="99"/>
      <c r="AD3890" s="99"/>
      <c r="AE3890" s="99"/>
      <c r="AF3890" s="99"/>
      <c r="AG3890" s="99"/>
      <c r="AH3890" s="99"/>
      <c r="AI3890" s="99"/>
      <c r="AJ3890" s="99"/>
      <c r="AK3890" s="99"/>
      <c r="AL3890" s="99"/>
      <c r="AM3890" s="99"/>
      <c r="AN3890" s="99"/>
      <c r="AO3890" s="99"/>
      <c r="AP3890" s="99"/>
      <c r="AQ3890" s="99"/>
      <c r="AR3890" s="99"/>
      <c r="AS3890" s="99"/>
      <c r="AT3890" s="99"/>
      <c r="AU3890" s="99"/>
      <c r="AV3890" s="99"/>
      <c r="AW3890" s="99"/>
      <c r="AX3890" s="99"/>
      <c r="AY3890" s="99"/>
      <c r="AZ3890" s="99"/>
      <c r="BA3890" s="99"/>
      <c r="BB3890" s="99"/>
      <c r="BC3890" s="99"/>
      <c r="BD3890" s="99"/>
      <c r="BE3890" s="99"/>
      <c r="BF3890" s="99"/>
    </row>
    <row r="3891" spans="28:58" x14ac:dyDescent="0.25">
      <c r="AB3891" s="99"/>
      <c r="AC3891" s="99"/>
      <c r="AD3891" s="99"/>
      <c r="AE3891" s="99"/>
      <c r="AF3891" s="99"/>
      <c r="AG3891" s="99"/>
      <c r="AH3891" s="99"/>
      <c r="AI3891" s="99"/>
      <c r="AJ3891" s="99"/>
      <c r="AK3891" s="99"/>
      <c r="AL3891" s="99"/>
      <c r="AM3891" s="99"/>
      <c r="AN3891" s="99"/>
      <c r="AO3891" s="99"/>
      <c r="AP3891" s="99"/>
      <c r="AQ3891" s="99"/>
      <c r="AR3891" s="99"/>
      <c r="AS3891" s="99"/>
      <c r="AT3891" s="99"/>
      <c r="AU3891" s="99"/>
      <c r="AV3891" s="99"/>
      <c r="AW3891" s="99"/>
      <c r="AX3891" s="99"/>
      <c r="AY3891" s="99"/>
      <c r="AZ3891" s="99"/>
      <c r="BA3891" s="99"/>
      <c r="BB3891" s="99"/>
      <c r="BC3891" s="99"/>
      <c r="BD3891" s="99"/>
      <c r="BE3891" s="99"/>
      <c r="BF3891" s="99"/>
    </row>
    <row r="3892" spans="28:58" x14ac:dyDescent="0.25">
      <c r="AB3892" s="99"/>
      <c r="AC3892" s="99"/>
      <c r="AD3892" s="99"/>
      <c r="AE3892" s="99"/>
      <c r="AF3892" s="99"/>
      <c r="AG3892" s="99"/>
      <c r="AH3892" s="99"/>
      <c r="AI3892" s="99"/>
      <c r="AJ3892" s="99"/>
      <c r="AK3892" s="99"/>
      <c r="AL3892" s="99"/>
      <c r="AM3892" s="99"/>
      <c r="AN3892" s="99"/>
      <c r="AO3892" s="99"/>
      <c r="AP3892" s="99"/>
      <c r="AQ3892" s="99"/>
      <c r="AR3892" s="99"/>
      <c r="AS3892" s="99"/>
      <c r="AT3892" s="99"/>
      <c r="AU3892" s="99"/>
      <c r="AV3892" s="99"/>
      <c r="AW3892" s="99"/>
      <c r="AX3892" s="99"/>
      <c r="AY3892" s="99"/>
      <c r="AZ3892" s="99"/>
      <c r="BA3892" s="99"/>
      <c r="BB3892" s="99"/>
      <c r="BC3892" s="99"/>
      <c r="BD3892" s="99"/>
      <c r="BE3892" s="99"/>
      <c r="BF3892" s="99"/>
    </row>
    <row r="3893" spans="28:58" x14ac:dyDescent="0.25">
      <c r="AB3893" s="99"/>
      <c r="AC3893" s="99"/>
      <c r="AD3893" s="99"/>
      <c r="AE3893" s="99"/>
      <c r="AF3893" s="99"/>
      <c r="AG3893" s="99"/>
      <c r="AH3893" s="99"/>
      <c r="AI3893" s="99"/>
      <c r="AJ3893" s="99"/>
      <c r="AK3893" s="99"/>
      <c r="AL3893" s="99"/>
      <c r="AM3893" s="99"/>
      <c r="AN3893" s="99"/>
      <c r="AO3893" s="99"/>
      <c r="AP3893" s="99"/>
      <c r="AQ3893" s="99"/>
      <c r="AR3893" s="99"/>
      <c r="AS3893" s="99"/>
      <c r="AT3893" s="99"/>
      <c r="AU3893" s="99"/>
      <c r="AV3893" s="99"/>
      <c r="AW3893" s="99"/>
      <c r="AX3893" s="99"/>
      <c r="AY3893" s="99"/>
      <c r="AZ3893" s="99"/>
      <c r="BA3893" s="99"/>
      <c r="BB3893" s="99"/>
      <c r="BC3893" s="99"/>
      <c r="BD3893" s="99"/>
      <c r="BE3893" s="99"/>
      <c r="BF3893" s="99"/>
    </row>
    <row r="3894" spans="28:58" x14ac:dyDescent="0.25">
      <c r="AB3894" s="99"/>
      <c r="AC3894" s="99"/>
      <c r="AD3894" s="99"/>
      <c r="AE3894" s="99"/>
      <c r="AF3894" s="99"/>
      <c r="AG3894" s="99"/>
      <c r="AH3894" s="99"/>
      <c r="AI3894" s="99"/>
      <c r="AJ3894" s="99"/>
      <c r="AK3894" s="99"/>
      <c r="AL3894" s="99"/>
      <c r="AM3894" s="99"/>
      <c r="AN3894" s="99"/>
      <c r="AO3894" s="99"/>
      <c r="AP3894" s="99"/>
      <c r="AQ3894" s="99"/>
      <c r="AR3894" s="99"/>
      <c r="AS3894" s="99"/>
      <c r="AT3894" s="99"/>
      <c r="AU3894" s="99"/>
      <c r="AV3894" s="99"/>
      <c r="AW3894" s="99"/>
      <c r="AX3894" s="99"/>
      <c r="AY3894" s="99"/>
      <c r="AZ3894" s="99"/>
      <c r="BA3894" s="99"/>
      <c r="BB3894" s="99"/>
      <c r="BC3894" s="99"/>
      <c r="BD3894" s="99"/>
      <c r="BE3894" s="99"/>
      <c r="BF3894" s="99"/>
    </row>
    <row r="3895" spans="28:58" x14ac:dyDescent="0.25">
      <c r="AB3895" s="99"/>
      <c r="AC3895" s="99"/>
      <c r="AD3895" s="99"/>
      <c r="AE3895" s="99"/>
      <c r="AF3895" s="99"/>
      <c r="AG3895" s="99"/>
      <c r="AH3895" s="99"/>
      <c r="AI3895" s="99"/>
      <c r="AJ3895" s="99"/>
      <c r="AK3895" s="99"/>
      <c r="AL3895" s="99"/>
      <c r="AM3895" s="99"/>
      <c r="AN3895" s="99"/>
      <c r="AO3895" s="99"/>
      <c r="AP3895" s="99"/>
      <c r="AQ3895" s="99"/>
      <c r="AR3895" s="99"/>
      <c r="AS3895" s="99"/>
      <c r="AT3895" s="99"/>
      <c r="AU3895" s="99"/>
      <c r="AV3895" s="99"/>
      <c r="AW3895" s="99"/>
      <c r="AX3895" s="99"/>
      <c r="AY3895" s="99"/>
      <c r="AZ3895" s="99"/>
      <c r="BA3895" s="99"/>
      <c r="BB3895" s="99"/>
      <c r="BC3895" s="99"/>
      <c r="BD3895" s="99"/>
      <c r="BE3895" s="99"/>
      <c r="BF3895" s="99"/>
    </row>
    <row r="3896" spans="28:58" x14ac:dyDescent="0.25">
      <c r="AB3896" s="99"/>
      <c r="AC3896" s="99"/>
      <c r="AD3896" s="99"/>
      <c r="AE3896" s="99"/>
      <c r="AF3896" s="99"/>
      <c r="AG3896" s="99"/>
      <c r="AH3896" s="99"/>
      <c r="AI3896" s="99"/>
      <c r="AJ3896" s="99"/>
      <c r="AK3896" s="99"/>
      <c r="AL3896" s="99"/>
      <c r="AM3896" s="99"/>
      <c r="AN3896" s="99"/>
      <c r="AO3896" s="99"/>
      <c r="AP3896" s="99"/>
      <c r="AQ3896" s="99"/>
      <c r="AR3896" s="99"/>
      <c r="AS3896" s="99"/>
      <c r="AT3896" s="99"/>
      <c r="AU3896" s="99"/>
      <c r="AV3896" s="99"/>
      <c r="AW3896" s="99"/>
      <c r="AX3896" s="99"/>
      <c r="AY3896" s="99"/>
      <c r="AZ3896" s="99"/>
      <c r="BA3896" s="99"/>
      <c r="BB3896" s="99"/>
      <c r="BC3896" s="99"/>
      <c r="BD3896" s="99"/>
      <c r="BE3896" s="99"/>
      <c r="BF3896" s="99"/>
    </row>
    <row r="3897" spans="28:58" x14ac:dyDescent="0.25">
      <c r="AB3897" s="99"/>
      <c r="AC3897" s="99"/>
      <c r="AD3897" s="99"/>
      <c r="AE3897" s="99"/>
      <c r="AF3897" s="99"/>
      <c r="AG3897" s="99"/>
      <c r="AH3897" s="99"/>
      <c r="AI3897" s="99"/>
      <c r="AJ3897" s="99"/>
      <c r="AK3897" s="99"/>
      <c r="AL3897" s="99"/>
      <c r="AM3897" s="99"/>
      <c r="AN3897" s="99"/>
      <c r="AO3897" s="99"/>
      <c r="AP3897" s="99"/>
      <c r="AQ3897" s="99"/>
      <c r="AR3897" s="99"/>
      <c r="AS3897" s="99"/>
      <c r="AT3897" s="99"/>
      <c r="AU3897" s="99"/>
      <c r="AV3897" s="99"/>
      <c r="AW3897" s="99"/>
      <c r="AX3897" s="99"/>
      <c r="AY3897" s="99"/>
      <c r="AZ3897" s="99"/>
      <c r="BA3897" s="99"/>
      <c r="BB3897" s="99"/>
      <c r="BC3897" s="99"/>
      <c r="BD3897" s="99"/>
      <c r="BE3897" s="99"/>
      <c r="BF3897" s="99"/>
    </row>
    <row r="3898" spans="28:58" x14ac:dyDescent="0.25">
      <c r="AB3898" s="99"/>
      <c r="AC3898" s="99"/>
      <c r="AD3898" s="99"/>
      <c r="AE3898" s="99"/>
      <c r="AF3898" s="99"/>
      <c r="AG3898" s="99"/>
      <c r="AH3898" s="99"/>
      <c r="AI3898" s="99"/>
      <c r="AJ3898" s="99"/>
      <c r="AK3898" s="99"/>
      <c r="AL3898" s="99"/>
      <c r="AM3898" s="99"/>
      <c r="AN3898" s="99"/>
      <c r="AO3898" s="99"/>
      <c r="AP3898" s="99"/>
      <c r="AQ3898" s="99"/>
      <c r="AR3898" s="99"/>
      <c r="AS3898" s="99"/>
      <c r="AT3898" s="99"/>
      <c r="AU3898" s="99"/>
      <c r="AV3898" s="99"/>
      <c r="AW3898" s="99"/>
      <c r="AX3898" s="99"/>
      <c r="AY3898" s="99"/>
      <c r="AZ3898" s="99"/>
      <c r="BA3898" s="99"/>
      <c r="BB3898" s="99"/>
      <c r="BC3898" s="99"/>
      <c r="BD3898" s="99"/>
      <c r="BE3898" s="99"/>
      <c r="BF3898" s="99"/>
    </row>
    <row r="3899" spans="28:58" x14ac:dyDescent="0.25">
      <c r="AB3899" s="99"/>
      <c r="AC3899" s="99"/>
      <c r="AD3899" s="99"/>
      <c r="AE3899" s="99"/>
      <c r="AF3899" s="99"/>
      <c r="AG3899" s="99"/>
      <c r="AH3899" s="99"/>
      <c r="AI3899" s="99"/>
      <c r="AJ3899" s="99"/>
      <c r="AK3899" s="99"/>
      <c r="AL3899" s="99"/>
      <c r="AM3899" s="99"/>
      <c r="AN3899" s="99"/>
      <c r="AO3899" s="99"/>
      <c r="AP3899" s="99"/>
      <c r="AQ3899" s="99"/>
      <c r="AR3899" s="99"/>
      <c r="AS3899" s="99"/>
      <c r="AT3899" s="99"/>
      <c r="AU3899" s="99"/>
      <c r="AV3899" s="99"/>
      <c r="AW3899" s="99"/>
      <c r="AX3899" s="99"/>
      <c r="AY3899" s="99"/>
      <c r="AZ3899" s="99"/>
      <c r="BA3899" s="99"/>
      <c r="BB3899" s="99"/>
      <c r="BC3899" s="99"/>
      <c r="BD3899" s="99"/>
      <c r="BE3899" s="99"/>
      <c r="BF3899" s="99"/>
    </row>
    <row r="3900" spans="28:58" x14ac:dyDescent="0.25">
      <c r="AB3900" s="99"/>
      <c r="AC3900" s="99"/>
      <c r="AD3900" s="99"/>
      <c r="AE3900" s="99"/>
      <c r="AF3900" s="99"/>
      <c r="AG3900" s="99"/>
      <c r="AH3900" s="99"/>
      <c r="AI3900" s="99"/>
      <c r="AJ3900" s="99"/>
      <c r="AK3900" s="99"/>
      <c r="AL3900" s="99"/>
      <c r="AM3900" s="99"/>
      <c r="AN3900" s="99"/>
      <c r="AO3900" s="99"/>
      <c r="AP3900" s="99"/>
      <c r="AQ3900" s="99"/>
      <c r="AR3900" s="99"/>
      <c r="AS3900" s="99"/>
      <c r="AT3900" s="99"/>
      <c r="AU3900" s="99"/>
      <c r="AV3900" s="99"/>
      <c r="AW3900" s="99"/>
      <c r="AX3900" s="99"/>
      <c r="AY3900" s="99"/>
      <c r="AZ3900" s="99"/>
      <c r="BA3900" s="99"/>
      <c r="BB3900" s="99"/>
      <c r="BC3900" s="99"/>
      <c r="BD3900" s="99"/>
      <c r="BE3900" s="99"/>
      <c r="BF3900" s="99"/>
    </row>
    <row r="3901" spans="28:58" x14ac:dyDescent="0.25">
      <c r="AB3901" s="99"/>
      <c r="AC3901" s="99"/>
      <c r="AD3901" s="99"/>
      <c r="AE3901" s="99"/>
      <c r="AF3901" s="99"/>
      <c r="AG3901" s="99"/>
      <c r="AH3901" s="99"/>
      <c r="AI3901" s="99"/>
      <c r="AJ3901" s="99"/>
      <c r="AK3901" s="99"/>
      <c r="AL3901" s="99"/>
      <c r="AM3901" s="99"/>
      <c r="AN3901" s="99"/>
      <c r="AO3901" s="99"/>
      <c r="AP3901" s="99"/>
      <c r="AQ3901" s="99"/>
      <c r="AR3901" s="99"/>
      <c r="AS3901" s="99"/>
      <c r="AT3901" s="99"/>
      <c r="AU3901" s="99"/>
      <c r="AV3901" s="99"/>
      <c r="AW3901" s="99"/>
      <c r="AX3901" s="99"/>
      <c r="AY3901" s="99"/>
      <c r="AZ3901" s="99"/>
      <c r="BA3901" s="99"/>
      <c r="BB3901" s="99"/>
      <c r="BC3901" s="99"/>
      <c r="BD3901" s="99"/>
      <c r="BE3901" s="99"/>
      <c r="BF3901" s="99"/>
    </row>
    <row r="3902" spans="28:58" x14ac:dyDescent="0.25">
      <c r="AB3902" s="99"/>
      <c r="AC3902" s="99"/>
      <c r="AD3902" s="99"/>
      <c r="AE3902" s="99"/>
      <c r="AF3902" s="99"/>
      <c r="AG3902" s="99"/>
      <c r="AH3902" s="99"/>
      <c r="AI3902" s="99"/>
      <c r="AJ3902" s="99"/>
      <c r="AK3902" s="99"/>
      <c r="AL3902" s="99"/>
      <c r="AM3902" s="99"/>
      <c r="AN3902" s="99"/>
      <c r="AO3902" s="99"/>
      <c r="AP3902" s="99"/>
      <c r="AQ3902" s="99"/>
      <c r="AR3902" s="99"/>
      <c r="AS3902" s="99"/>
      <c r="AT3902" s="99"/>
      <c r="AU3902" s="99"/>
      <c r="AV3902" s="99"/>
      <c r="AW3902" s="99"/>
      <c r="AX3902" s="99"/>
      <c r="AY3902" s="99"/>
      <c r="AZ3902" s="99"/>
      <c r="BA3902" s="99"/>
      <c r="BB3902" s="99"/>
      <c r="BC3902" s="99"/>
      <c r="BD3902" s="99"/>
      <c r="BE3902" s="99"/>
      <c r="BF3902" s="99"/>
    </row>
    <row r="3903" spans="28:58" x14ac:dyDescent="0.25">
      <c r="AB3903" s="99"/>
      <c r="AC3903" s="99"/>
      <c r="AD3903" s="99"/>
      <c r="AE3903" s="99"/>
      <c r="AF3903" s="99"/>
      <c r="AG3903" s="99"/>
      <c r="AH3903" s="99"/>
      <c r="AI3903" s="99"/>
      <c r="AJ3903" s="99"/>
      <c r="AK3903" s="99"/>
      <c r="AL3903" s="99"/>
      <c r="AM3903" s="99"/>
      <c r="AN3903" s="99"/>
      <c r="AO3903" s="99"/>
      <c r="AP3903" s="99"/>
      <c r="AQ3903" s="99"/>
      <c r="AR3903" s="99"/>
      <c r="AS3903" s="99"/>
      <c r="AT3903" s="99"/>
      <c r="AU3903" s="99"/>
      <c r="AV3903" s="99"/>
      <c r="AW3903" s="99"/>
      <c r="AX3903" s="99"/>
      <c r="AY3903" s="99"/>
      <c r="AZ3903" s="99"/>
      <c r="BA3903" s="99"/>
      <c r="BB3903" s="99"/>
      <c r="BC3903" s="99"/>
      <c r="BD3903" s="99"/>
      <c r="BE3903" s="99"/>
      <c r="BF3903" s="99"/>
    </row>
    <row r="3904" spans="28:58" x14ac:dyDescent="0.25">
      <c r="AB3904" s="99"/>
      <c r="AC3904" s="99"/>
      <c r="AD3904" s="99"/>
      <c r="AE3904" s="99"/>
      <c r="AF3904" s="99"/>
      <c r="AG3904" s="99"/>
      <c r="AH3904" s="99"/>
      <c r="AI3904" s="99"/>
      <c r="AJ3904" s="99"/>
      <c r="AK3904" s="99"/>
      <c r="AL3904" s="99"/>
      <c r="AM3904" s="99"/>
      <c r="AN3904" s="99"/>
      <c r="AO3904" s="99"/>
      <c r="AP3904" s="99"/>
      <c r="AQ3904" s="99"/>
      <c r="AR3904" s="99"/>
      <c r="AS3904" s="99"/>
      <c r="AT3904" s="99"/>
      <c r="AU3904" s="99"/>
      <c r="AV3904" s="99"/>
      <c r="AW3904" s="99"/>
      <c r="AX3904" s="99"/>
      <c r="AY3904" s="99"/>
      <c r="AZ3904" s="99"/>
      <c r="BA3904" s="99"/>
      <c r="BB3904" s="99"/>
      <c r="BC3904" s="99"/>
      <c r="BD3904" s="99"/>
      <c r="BE3904" s="99"/>
      <c r="BF3904" s="99"/>
    </row>
    <row r="3905" spans="28:58" x14ac:dyDescent="0.25">
      <c r="AB3905" s="99"/>
      <c r="AC3905" s="99"/>
      <c r="AD3905" s="99"/>
      <c r="AE3905" s="99"/>
      <c r="AF3905" s="99"/>
      <c r="AG3905" s="99"/>
      <c r="AH3905" s="99"/>
      <c r="AI3905" s="99"/>
      <c r="AJ3905" s="99"/>
      <c r="AK3905" s="99"/>
      <c r="AL3905" s="99"/>
      <c r="AM3905" s="99"/>
      <c r="AN3905" s="99"/>
      <c r="AO3905" s="99"/>
      <c r="AP3905" s="99"/>
      <c r="AQ3905" s="99"/>
      <c r="AR3905" s="99"/>
      <c r="AS3905" s="99"/>
      <c r="AT3905" s="99"/>
      <c r="AU3905" s="99"/>
      <c r="AV3905" s="99"/>
      <c r="AW3905" s="99"/>
      <c r="AX3905" s="99"/>
      <c r="AY3905" s="99"/>
      <c r="AZ3905" s="99"/>
      <c r="BA3905" s="99"/>
      <c r="BB3905" s="99"/>
      <c r="BC3905" s="99"/>
      <c r="BD3905" s="99"/>
      <c r="BE3905" s="99"/>
      <c r="BF3905" s="99"/>
    </row>
    <row r="3906" spans="28:58" x14ac:dyDescent="0.25">
      <c r="AB3906" s="99"/>
      <c r="AC3906" s="99"/>
      <c r="AD3906" s="99"/>
      <c r="AE3906" s="99"/>
      <c r="AF3906" s="99"/>
      <c r="AG3906" s="99"/>
      <c r="AH3906" s="99"/>
      <c r="AI3906" s="99"/>
      <c r="AJ3906" s="99"/>
      <c r="AK3906" s="99"/>
      <c r="AL3906" s="99"/>
      <c r="AM3906" s="99"/>
      <c r="AN3906" s="99"/>
      <c r="AO3906" s="99"/>
      <c r="AP3906" s="99"/>
      <c r="AQ3906" s="99"/>
      <c r="AR3906" s="99"/>
      <c r="AS3906" s="99"/>
      <c r="AT3906" s="99"/>
      <c r="AU3906" s="99"/>
      <c r="AV3906" s="99"/>
      <c r="AW3906" s="99"/>
      <c r="AX3906" s="99"/>
      <c r="AY3906" s="99"/>
      <c r="AZ3906" s="99"/>
      <c r="BA3906" s="99"/>
      <c r="BB3906" s="99"/>
      <c r="BC3906" s="99"/>
      <c r="BD3906" s="99"/>
      <c r="BE3906" s="99"/>
      <c r="BF3906" s="99"/>
    </row>
    <row r="3907" spans="28:58" x14ac:dyDescent="0.25">
      <c r="AB3907" s="99"/>
      <c r="AC3907" s="99"/>
      <c r="AD3907" s="99"/>
      <c r="AE3907" s="99"/>
      <c r="AF3907" s="99"/>
      <c r="AG3907" s="99"/>
      <c r="AH3907" s="99"/>
      <c r="AI3907" s="99"/>
      <c r="AJ3907" s="99"/>
      <c r="AK3907" s="99"/>
      <c r="AL3907" s="99"/>
      <c r="AM3907" s="99"/>
      <c r="AN3907" s="99"/>
      <c r="AO3907" s="99"/>
      <c r="AP3907" s="99"/>
      <c r="AQ3907" s="99"/>
      <c r="AR3907" s="99"/>
      <c r="AS3907" s="99"/>
      <c r="AT3907" s="99"/>
      <c r="AU3907" s="99"/>
      <c r="AV3907" s="99"/>
      <c r="AW3907" s="99"/>
      <c r="AX3907" s="99"/>
      <c r="AY3907" s="99"/>
      <c r="AZ3907" s="99"/>
      <c r="BA3907" s="99"/>
      <c r="BB3907" s="99"/>
      <c r="BC3907" s="99"/>
      <c r="BD3907" s="99"/>
      <c r="BE3907" s="99"/>
      <c r="BF3907" s="99"/>
    </row>
    <row r="3908" spans="28:58" x14ac:dyDescent="0.25">
      <c r="AB3908" s="99"/>
      <c r="AC3908" s="99"/>
      <c r="AD3908" s="99"/>
      <c r="AE3908" s="99"/>
      <c r="AF3908" s="99"/>
      <c r="AG3908" s="99"/>
      <c r="AH3908" s="99"/>
      <c r="AI3908" s="99"/>
      <c r="AJ3908" s="99"/>
      <c r="AK3908" s="99"/>
      <c r="AL3908" s="99"/>
      <c r="AM3908" s="99"/>
      <c r="AN3908" s="99"/>
      <c r="AO3908" s="99"/>
      <c r="AP3908" s="99"/>
      <c r="AQ3908" s="99"/>
      <c r="AR3908" s="99"/>
      <c r="AS3908" s="99"/>
      <c r="AT3908" s="99"/>
      <c r="AU3908" s="99"/>
      <c r="AV3908" s="99"/>
      <c r="AW3908" s="99"/>
      <c r="AX3908" s="99"/>
      <c r="AY3908" s="99"/>
      <c r="AZ3908" s="99"/>
      <c r="BA3908" s="99"/>
      <c r="BB3908" s="99"/>
      <c r="BC3908" s="99"/>
      <c r="BD3908" s="99"/>
      <c r="BE3908" s="99"/>
      <c r="BF3908" s="99"/>
    </row>
    <row r="3909" spans="28:58" x14ac:dyDescent="0.25">
      <c r="AB3909" s="99"/>
      <c r="AC3909" s="99"/>
      <c r="AD3909" s="99"/>
      <c r="AE3909" s="99"/>
      <c r="AF3909" s="99"/>
      <c r="AG3909" s="99"/>
      <c r="AH3909" s="99"/>
      <c r="AI3909" s="99"/>
      <c r="AJ3909" s="99"/>
      <c r="AK3909" s="99"/>
      <c r="AL3909" s="99"/>
      <c r="AM3909" s="99"/>
      <c r="AN3909" s="99"/>
      <c r="AO3909" s="99"/>
      <c r="AP3909" s="99"/>
      <c r="AQ3909" s="99"/>
      <c r="AR3909" s="99"/>
      <c r="AS3909" s="99"/>
      <c r="AT3909" s="99"/>
      <c r="AU3909" s="99"/>
      <c r="AV3909" s="99"/>
      <c r="AW3909" s="99"/>
      <c r="AX3909" s="99"/>
      <c r="AY3909" s="99"/>
      <c r="AZ3909" s="99"/>
      <c r="BA3909" s="99"/>
      <c r="BB3909" s="99"/>
      <c r="BC3909" s="99"/>
      <c r="BD3909" s="99"/>
      <c r="BE3909" s="99"/>
      <c r="BF3909" s="99"/>
    </row>
    <row r="3910" spans="28:58" x14ac:dyDescent="0.25">
      <c r="AB3910" s="99"/>
      <c r="AC3910" s="99"/>
      <c r="AD3910" s="99"/>
      <c r="AE3910" s="99"/>
      <c r="AF3910" s="99"/>
      <c r="AG3910" s="99"/>
      <c r="AH3910" s="99"/>
      <c r="AI3910" s="99"/>
      <c r="AJ3910" s="99"/>
      <c r="AK3910" s="99"/>
      <c r="AL3910" s="99"/>
      <c r="AM3910" s="99"/>
      <c r="AN3910" s="99"/>
      <c r="AO3910" s="99"/>
      <c r="AP3910" s="99"/>
      <c r="AQ3910" s="99"/>
      <c r="AR3910" s="99"/>
      <c r="AS3910" s="99"/>
      <c r="AT3910" s="99"/>
      <c r="AU3910" s="99"/>
      <c r="AV3910" s="99"/>
      <c r="AW3910" s="99"/>
      <c r="AX3910" s="99"/>
      <c r="AY3910" s="99"/>
      <c r="AZ3910" s="99"/>
      <c r="BA3910" s="99"/>
      <c r="BB3910" s="99"/>
      <c r="BC3910" s="99"/>
      <c r="BD3910" s="99"/>
      <c r="BE3910" s="99"/>
      <c r="BF3910" s="99"/>
    </row>
    <row r="3911" spans="28:58" x14ac:dyDescent="0.25">
      <c r="AB3911" s="99"/>
      <c r="AC3911" s="99"/>
      <c r="AD3911" s="99"/>
      <c r="AE3911" s="99"/>
      <c r="AF3911" s="99"/>
      <c r="AG3911" s="99"/>
      <c r="AH3911" s="99"/>
      <c r="AI3911" s="99"/>
      <c r="AJ3911" s="99"/>
      <c r="AK3911" s="99"/>
      <c r="AL3911" s="99"/>
      <c r="AM3911" s="99"/>
      <c r="AN3911" s="99"/>
      <c r="AO3911" s="99"/>
      <c r="AP3911" s="99"/>
      <c r="AQ3911" s="99"/>
      <c r="AR3911" s="99"/>
      <c r="AS3911" s="99"/>
      <c r="AT3911" s="99"/>
      <c r="AU3911" s="99"/>
      <c r="AV3911" s="99"/>
      <c r="AW3911" s="99"/>
      <c r="AX3911" s="99"/>
      <c r="AY3911" s="99"/>
      <c r="AZ3911" s="99"/>
      <c r="BA3911" s="99"/>
      <c r="BB3911" s="99"/>
      <c r="BC3911" s="99"/>
      <c r="BD3911" s="99"/>
      <c r="BE3911" s="99"/>
      <c r="BF3911" s="99"/>
    </row>
    <row r="3912" spans="28:58" x14ac:dyDescent="0.25">
      <c r="AB3912" s="99"/>
      <c r="AC3912" s="99"/>
      <c r="AD3912" s="99"/>
      <c r="AE3912" s="99"/>
      <c r="AF3912" s="99"/>
      <c r="AG3912" s="99"/>
      <c r="AH3912" s="99"/>
      <c r="AI3912" s="99"/>
      <c r="AJ3912" s="99"/>
      <c r="AK3912" s="99"/>
      <c r="AL3912" s="99"/>
      <c r="AM3912" s="99"/>
      <c r="AN3912" s="99"/>
      <c r="AO3912" s="99"/>
      <c r="AP3912" s="99"/>
      <c r="AQ3912" s="99"/>
      <c r="AR3912" s="99"/>
      <c r="AS3912" s="99"/>
      <c r="AT3912" s="99"/>
      <c r="AU3912" s="99"/>
      <c r="AV3912" s="99"/>
      <c r="AW3912" s="99"/>
      <c r="AX3912" s="99"/>
      <c r="AY3912" s="99"/>
      <c r="AZ3912" s="99"/>
      <c r="BA3912" s="99"/>
      <c r="BB3912" s="99"/>
      <c r="BC3912" s="99"/>
      <c r="BD3912" s="99"/>
      <c r="BE3912" s="99"/>
      <c r="BF3912" s="99"/>
    </row>
    <row r="3913" spans="28:58" x14ac:dyDescent="0.25">
      <c r="AB3913" s="99"/>
      <c r="AC3913" s="99"/>
      <c r="AD3913" s="99"/>
      <c r="AE3913" s="99"/>
      <c r="AF3913" s="99"/>
      <c r="AG3913" s="99"/>
      <c r="AH3913" s="99"/>
      <c r="AI3913" s="99"/>
      <c r="AJ3913" s="99"/>
      <c r="AK3913" s="99"/>
      <c r="AL3913" s="99"/>
      <c r="AM3913" s="99"/>
      <c r="AN3913" s="99"/>
      <c r="AO3913" s="99"/>
      <c r="AP3913" s="99"/>
      <c r="AQ3913" s="99"/>
      <c r="AR3913" s="99"/>
      <c r="AS3913" s="99"/>
      <c r="AT3913" s="99"/>
      <c r="AU3913" s="99"/>
      <c r="AV3913" s="99"/>
      <c r="AW3913" s="99"/>
      <c r="AX3913" s="99"/>
      <c r="AY3913" s="99"/>
      <c r="AZ3913" s="99"/>
      <c r="BA3913" s="99"/>
      <c r="BB3913" s="99"/>
      <c r="BC3913" s="99"/>
      <c r="BD3913" s="99"/>
      <c r="BE3913" s="99"/>
      <c r="BF3913" s="99"/>
    </row>
    <row r="3914" spans="28:58" x14ac:dyDescent="0.25">
      <c r="AB3914" s="99"/>
      <c r="AC3914" s="99"/>
      <c r="AD3914" s="99"/>
      <c r="AE3914" s="99"/>
      <c r="AF3914" s="99"/>
      <c r="AG3914" s="99"/>
      <c r="AH3914" s="99"/>
      <c r="AI3914" s="99"/>
      <c r="AJ3914" s="99"/>
      <c r="AK3914" s="99"/>
      <c r="AL3914" s="99"/>
      <c r="AM3914" s="99"/>
      <c r="AN3914" s="99"/>
      <c r="AO3914" s="99"/>
      <c r="AP3914" s="99"/>
      <c r="AQ3914" s="99"/>
      <c r="AR3914" s="99"/>
      <c r="AS3914" s="99"/>
      <c r="AT3914" s="99"/>
      <c r="AU3914" s="99"/>
      <c r="AV3914" s="99"/>
      <c r="AW3914" s="99"/>
      <c r="AX3914" s="99"/>
      <c r="AY3914" s="99"/>
      <c r="AZ3914" s="99"/>
      <c r="BA3914" s="99"/>
      <c r="BB3914" s="99"/>
      <c r="BC3914" s="99"/>
      <c r="BD3914" s="99"/>
      <c r="BE3914" s="99"/>
      <c r="BF3914" s="99"/>
    </row>
    <row r="3915" spans="28:58" x14ac:dyDescent="0.25">
      <c r="AB3915" s="99"/>
      <c r="AC3915" s="99"/>
      <c r="AD3915" s="99"/>
      <c r="AE3915" s="99"/>
      <c r="AF3915" s="99"/>
      <c r="AG3915" s="99"/>
      <c r="AH3915" s="99"/>
      <c r="AI3915" s="99"/>
      <c r="AJ3915" s="99"/>
      <c r="AK3915" s="99"/>
      <c r="AL3915" s="99"/>
      <c r="AM3915" s="99"/>
      <c r="AN3915" s="99"/>
      <c r="AO3915" s="99"/>
      <c r="AP3915" s="99"/>
      <c r="AQ3915" s="99"/>
      <c r="AR3915" s="99"/>
      <c r="AS3915" s="99"/>
      <c r="AT3915" s="99"/>
      <c r="AU3915" s="99"/>
      <c r="AV3915" s="99"/>
      <c r="AW3915" s="99"/>
      <c r="AX3915" s="99"/>
      <c r="AY3915" s="99"/>
      <c r="AZ3915" s="99"/>
      <c r="BA3915" s="99"/>
      <c r="BB3915" s="99"/>
      <c r="BC3915" s="99"/>
      <c r="BD3915" s="99"/>
      <c r="BE3915" s="99"/>
      <c r="BF3915" s="99"/>
    </row>
    <row r="3916" spans="28:58" x14ac:dyDescent="0.25">
      <c r="AB3916" s="99"/>
      <c r="AC3916" s="99"/>
      <c r="AD3916" s="99"/>
      <c r="AE3916" s="99"/>
      <c r="AF3916" s="99"/>
      <c r="AG3916" s="99"/>
      <c r="AH3916" s="99"/>
      <c r="AI3916" s="99"/>
      <c r="AJ3916" s="99"/>
      <c r="AK3916" s="99"/>
      <c r="AL3916" s="99"/>
      <c r="AM3916" s="99"/>
      <c r="AN3916" s="99"/>
      <c r="AO3916" s="99"/>
      <c r="AP3916" s="99"/>
      <c r="AQ3916" s="99"/>
      <c r="AR3916" s="99"/>
      <c r="AS3916" s="99"/>
      <c r="AT3916" s="99"/>
      <c r="AU3916" s="99"/>
      <c r="AV3916" s="99"/>
      <c r="AW3916" s="99"/>
      <c r="AX3916" s="99"/>
      <c r="AY3916" s="99"/>
      <c r="AZ3916" s="99"/>
      <c r="BA3916" s="99"/>
      <c r="BB3916" s="99"/>
      <c r="BC3916" s="99"/>
      <c r="BD3916" s="99"/>
      <c r="BE3916" s="99"/>
      <c r="BF3916" s="99"/>
    </row>
    <row r="3917" spans="28:58" x14ac:dyDescent="0.25">
      <c r="AB3917" s="99"/>
      <c r="AC3917" s="99"/>
      <c r="AD3917" s="99"/>
      <c r="AE3917" s="99"/>
      <c r="AF3917" s="99"/>
      <c r="AG3917" s="99"/>
      <c r="AH3917" s="99"/>
      <c r="AI3917" s="99"/>
      <c r="AJ3917" s="99"/>
      <c r="AK3917" s="99"/>
      <c r="AL3917" s="99"/>
      <c r="AM3917" s="99"/>
      <c r="AN3917" s="99"/>
      <c r="AO3917" s="99"/>
      <c r="AP3917" s="99"/>
      <c r="AQ3917" s="99"/>
      <c r="AR3917" s="99"/>
      <c r="AS3917" s="99"/>
      <c r="AT3917" s="99"/>
      <c r="AU3917" s="99"/>
      <c r="AV3917" s="99"/>
      <c r="AW3917" s="99"/>
      <c r="AX3917" s="99"/>
      <c r="AY3917" s="99"/>
      <c r="AZ3917" s="99"/>
      <c r="BA3917" s="99"/>
      <c r="BB3917" s="99"/>
      <c r="BC3917" s="99"/>
      <c r="BD3917" s="99"/>
      <c r="BE3917" s="99"/>
      <c r="BF3917" s="99"/>
    </row>
    <row r="3918" spans="28:58" x14ac:dyDescent="0.25">
      <c r="AB3918" s="99"/>
      <c r="AC3918" s="99"/>
      <c r="AD3918" s="99"/>
      <c r="AE3918" s="99"/>
      <c r="AF3918" s="99"/>
      <c r="AG3918" s="99"/>
      <c r="AH3918" s="99"/>
      <c r="AI3918" s="99"/>
      <c r="AJ3918" s="99"/>
      <c r="AK3918" s="99"/>
      <c r="AL3918" s="99"/>
      <c r="AM3918" s="99"/>
      <c r="AN3918" s="99"/>
      <c r="AO3918" s="99"/>
      <c r="AP3918" s="99"/>
      <c r="AQ3918" s="99"/>
      <c r="AR3918" s="99"/>
      <c r="AS3918" s="99"/>
      <c r="AT3918" s="99"/>
      <c r="AU3918" s="99"/>
      <c r="AV3918" s="99"/>
      <c r="AW3918" s="99"/>
      <c r="AX3918" s="99"/>
      <c r="AY3918" s="99"/>
      <c r="AZ3918" s="99"/>
      <c r="BA3918" s="99"/>
      <c r="BB3918" s="99"/>
      <c r="BC3918" s="99"/>
      <c r="BD3918" s="99"/>
      <c r="BE3918" s="99"/>
      <c r="BF3918" s="99"/>
    </row>
    <row r="3919" spans="28:58" x14ac:dyDescent="0.25">
      <c r="AB3919" s="99"/>
      <c r="AC3919" s="99"/>
      <c r="AD3919" s="99"/>
      <c r="AE3919" s="99"/>
      <c r="AF3919" s="99"/>
      <c r="AG3919" s="99"/>
      <c r="AH3919" s="99"/>
      <c r="AI3919" s="99"/>
      <c r="AJ3919" s="99"/>
      <c r="AK3919" s="99"/>
      <c r="AL3919" s="99"/>
      <c r="AM3919" s="99"/>
      <c r="AN3919" s="99"/>
      <c r="AO3919" s="99"/>
      <c r="AP3919" s="99"/>
      <c r="AQ3919" s="99"/>
      <c r="AR3919" s="99"/>
      <c r="AS3919" s="99"/>
      <c r="AT3919" s="99"/>
      <c r="AU3919" s="99"/>
      <c r="AV3919" s="99"/>
      <c r="AW3919" s="99"/>
      <c r="AX3919" s="99"/>
      <c r="AY3919" s="99"/>
      <c r="AZ3919" s="99"/>
      <c r="BA3919" s="99"/>
      <c r="BB3919" s="99"/>
      <c r="BC3919" s="99"/>
      <c r="BD3919" s="99"/>
      <c r="BE3919" s="99"/>
      <c r="BF3919" s="99"/>
    </row>
    <row r="3920" spans="28:58" x14ac:dyDescent="0.25">
      <c r="AB3920" s="99"/>
      <c r="AC3920" s="99"/>
      <c r="AD3920" s="99"/>
      <c r="AE3920" s="99"/>
      <c r="AF3920" s="99"/>
      <c r="AG3920" s="99"/>
      <c r="AH3920" s="99"/>
      <c r="AI3920" s="99"/>
      <c r="AJ3920" s="99"/>
      <c r="AK3920" s="99"/>
      <c r="AL3920" s="99"/>
      <c r="AM3920" s="99"/>
      <c r="AN3920" s="99"/>
      <c r="AO3920" s="99"/>
      <c r="AP3920" s="99"/>
      <c r="AQ3920" s="99"/>
      <c r="AR3920" s="99"/>
      <c r="AS3920" s="99"/>
      <c r="AT3920" s="99"/>
      <c r="AU3920" s="99"/>
      <c r="AV3920" s="99"/>
      <c r="AW3920" s="99"/>
      <c r="AX3920" s="99"/>
      <c r="AY3920" s="99"/>
      <c r="AZ3920" s="99"/>
      <c r="BA3920" s="99"/>
      <c r="BB3920" s="99"/>
      <c r="BC3920" s="99"/>
      <c r="BD3920" s="99"/>
      <c r="BE3920" s="99"/>
      <c r="BF3920" s="99"/>
    </row>
    <row r="3921" spans="28:58" x14ac:dyDescent="0.25">
      <c r="AB3921" s="99"/>
      <c r="AC3921" s="99"/>
      <c r="AD3921" s="99"/>
      <c r="AE3921" s="99"/>
      <c r="AF3921" s="99"/>
      <c r="AG3921" s="99"/>
      <c r="AH3921" s="99"/>
      <c r="AI3921" s="99"/>
      <c r="AJ3921" s="99"/>
      <c r="AK3921" s="99"/>
      <c r="AL3921" s="99"/>
      <c r="AM3921" s="99"/>
      <c r="AN3921" s="99"/>
      <c r="AO3921" s="99"/>
      <c r="AP3921" s="99"/>
      <c r="AQ3921" s="99"/>
      <c r="AR3921" s="99"/>
      <c r="AS3921" s="99"/>
      <c r="AT3921" s="99"/>
      <c r="AU3921" s="99"/>
      <c r="AV3921" s="99"/>
      <c r="AW3921" s="99"/>
      <c r="AX3921" s="99"/>
      <c r="AY3921" s="99"/>
      <c r="AZ3921" s="99"/>
      <c r="BA3921" s="99"/>
      <c r="BB3921" s="99"/>
      <c r="BC3921" s="99"/>
      <c r="BD3921" s="99"/>
      <c r="BE3921" s="99"/>
      <c r="BF3921" s="99"/>
    </row>
    <row r="3922" spans="28:58" x14ac:dyDescent="0.25">
      <c r="AB3922" s="99"/>
      <c r="AC3922" s="99"/>
      <c r="AD3922" s="99"/>
      <c r="AE3922" s="99"/>
      <c r="AF3922" s="99"/>
      <c r="AG3922" s="99"/>
      <c r="AH3922" s="99"/>
      <c r="AI3922" s="99"/>
      <c r="AJ3922" s="99"/>
      <c r="AK3922" s="99"/>
      <c r="AL3922" s="99"/>
      <c r="AM3922" s="99"/>
      <c r="AN3922" s="99"/>
      <c r="AO3922" s="99"/>
      <c r="AP3922" s="99"/>
      <c r="AQ3922" s="99"/>
      <c r="AR3922" s="99"/>
      <c r="AS3922" s="99"/>
      <c r="AT3922" s="99"/>
      <c r="AU3922" s="99"/>
      <c r="AV3922" s="99"/>
      <c r="AW3922" s="99"/>
      <c r="AX3922" s="99"/>
      <c r="AY3922" s="99"/>
      <c r="AZ3922" s="99"/>
      <c r="BA3922" s="99"/>
      <c r="BB3922" s="99"/>
      <c r="BC3922" s="99"/>
      <c r="BD3922" s="99"/>
      <c r="BE3922" s="99"/>
      <c r="BF3922" s="99"/>
    </row>
    <row r="3923" spans="28:58" x14ac:dyDescent="0.25">
      <c r="AB3923" s="99"/>
      <c r="AC3923" s="99"/>
      <c r="AD3923" s="99"/>
      <c r="AE3923" s="99"/>
      <c r="AF3923" s="99"/>
      <c r="AG3923" s="99"/>
      <c r="AH3923" s="99"/>
      <c r="AI3923" s="99"/>
      <c r="AJ3923" s="99"/>
      <c r="AK3923" s="99"/>
      <c r="AL3923" s="99"/>
      <c r="AM3923" s="99"/>
      <c r="AN3923" s="99"/>
      <c r="AO3923" s="99"/>
      <c r="AP3923" s="99"/>
      <c r="AQ3923" s="99"/>
      <c r="AR3923" s="99"/>
      <c r="AS3923" s="99"/>
      <c r="AT3923" s="99"/>
      <c r="AU3923" s="99"/>
      <c r="AV3923" s="99"/>
      <c r="AW3923" s="99"/>
      <c r="AX3923" s="99"/>
      <c r="AY3923" s="99"/>
      <c r="AZ3923" s="99"/>
      <c r="BA3923" s="99"/>
      <c r="BB3923" s="99"/>
      <c r="BC3923" s="99"/>
      <c r="BD3923" s="99"/>
      <c r="BE3923" s="99"/>
      <c r="BF3923" s="99"/>
    </row>
    <row r="3924" spans="28:58" x14ac:dyDescent="0.25">
      <c r="AB3924" s="99"/>
      <c r="AC3924" s="99"/>
      <c r="AD3924" s="99"/>
      <c r="AE3924" s="99"/>
      <c r="AF3924" s="99"/>
      <c r="AG3924" s="99"/>
      <c r="AH3924" s="99"/>
      <c r="AI3924" s="99"/>
      <c r="AJ3924" s="99"/>
      <c r="AK3924" s="99"/>
      <c r="AL3924" s="99"/>
      <c r="AM3924" s="99"/>
      <c r="AN3924" s="99"/>
      <c r="AO3924" s="99"/>
      <c r="AP3924" s="99"/>
      <c r="AQ3924" s="99"/>
      <c r="AR3924" s="99"/>
      <c r="AS3924" s="99"/>
      <c r="AT3924" s="99"/>
      <c r="AU3924" s="99"/>
      <c r="AV3924" s="99"/>
      <c r="AW3924" s="99"/>
      <c r="AX3924" s="99"/>
      <c r="AY3924" s="99"/>
      <c r="AZ3924" s="99"/>
      <c r="BA3924" s="99"/>
      <c r="BB3924" s="99"/>
      <c r="BC3924" s="99"/>
      <c r="BD3924" s="99"/>
      <c r="BE3924" s="99"/>
      <c r="BF3924" s="99"/>
    </row>
    <row r="3925" spans="28:58" x14ac:dyDescent="0.25">
      <c r="AB3925" s="99"/>
      <c r="AC3925" s="99"/>
      <c r="AD3925" s="99"/>
      <c r="AE3925" s="99"/>
      <c r="AF3925" s="99"/>
      <c r="AG3925" s="99"/>
      <c r="AH3925" s="99"/>
      <c r="AI3925" s="99"/>
      <c r="AJ3925" s="99"/>
      <c r="AK3925" s="99"/>
      <c r="AL3925" s="99"/>
      <c r="AM3925" s="99"/>
      <c r="AN3925" s="99"/>
      <c r="AO3925" s="99"/>
      <c r="AP3925" s="99"/>
      <c r="AQ3925" s="99"/>
      <c r="AR3925" s="99"/>
      <c r="AS3925" s="99"/>
      <c r="AT3925" s="99"/>
      <c r="AU3925" s="99"/>
      <c r="AV3925" s="99"/>
      <c r="AW3925" s="99"/>
      <c r="AX3925" s="99"/>
      <c r="AY3925" s="99"/>
      <c r="AZ3925" s="99"/>
      <c r="BA3925" s="99"/>
      <c r="BB3925" s="99"/>
      <c r="BC3925" s="99"/>
      <c r="BD3925" s="99"/>
      <c r="BE3925" s="99"/>
      <c r="BF3925" s="99"/>
    </row>
    <row r="3926" spans="28:58" x14ac:dyDescent="0.25">
      <c r="AB3926" s="99"/>
      <c r="AC3926" s="99"/>
      <c r="AD3926" s="99"/>
      <c r="AE3926" s="99"/>
      <c r="AF3926" s="99"/>
      <c r="AG3926" s="99"/>
      <c r="AH3926" s="99"/>
      <c r="AI3926" s="99"/>
      <c r="AJ3926" s="99"/>
      <c r="AK3926" s="99"/>
      <c r="AL3926" s="99"/>
      <c r="AM3926" s="99"/>
      <c r="AN3926" s="99"/>
      <c r="AO3926" s="99"/>
      <c r="AP3926" s="99"/>
      <c r="AQ3926" s="99"/>
      <c r="AR3926" s="99"/>
      <c r="AS3926" s="99"/>
      <c r="AT3926" s="99"/>
      <c r="AU3926" s="99"/>
      <c r="AV3926" s="99"/>
      <c r="AW3926" s="99"/>
      <c r="AX3926" s="99"/>
      <c r="AY3926" s="99"/>
      <c r="AZ3926" s="99"/>
      <c r="BA3926" s="99"/>
      <c r="BB3926" s="99"/>
      <c r="BC3926" s="99"/>
      <c r="BD3926" s="99"/>
      <c r="BE3926" s="99"/>
      <c r="BF3926" s="99"/>
    </row>
    <row r="3927" spans="28:58" x14ac:dyDescent="0.25">
      <c r="AB3927" s="99"/>
      <c r="AC3927" s="99"/>
      <c r="AD3927" s="99"/>
      <c r="AE3927" s="99"/>
      <c r="AF3927" s="99"/>
      <c r="AG3927" s="99"/>
      <c r="AH3927" s="99"/>
      <c r="AI3927" s="99"/>
      <c r="AJ3927" s="99"/>
      <c r="AK3927" s="99"/>
      <c r="AL3927" s="99"/>
      <c r="AM3927" s="99"/>
      <c r="AN3927" s="99"/>
      <c r="AO3927" s="99"/>
      <c r="AP3927" s="99"/>
      <c r="AQ3927" s="99"/>
      <c r="AR3927" s="99"/>
      <c r="AS3927" s="99"/>
      <c r="AT3927" s="99"/>
      <c r="AU3927" s="99"/>
      <c r="AV3927" s="99"/>
      <c r="AW3927" s="99"/>
      <c r="AX3927" s="99"/>
      <c r="AY3927" s="99"/>
      <c r="AZ3927" s="99"/>
      <c r="BA3927" s="99"/>
      <c r="BB3927" s="99"/>
      <c r="BC3927" s="99"/>
      <c r="BD3927" s="99"/>
      <c r="BE3927" s="99"/>
      <c r="BF3927" s="99"/>
    </row>
    <row r="3928" spans="28:58" x14ac:dyDescent="0.25">
      <c r="AB3928" s="99"/>
      <c r="AC3928" s="99"/>
      <c r="AD3928" s="99"/>
      <c r="AE3928" s="99"/>
      <c r="AF3928" s="99"/>
      <c r="AG3928" s="99"/>
      <c r="AH3928" s="99"/>
      <c r="AI3928" s="99"/>
      <c r="AJ3928" s="99"/>
      <c r="AK3928" s="99"/>
      <c r="AL3928" s="99"/>
      <c r="AM3928" s="99"/>
      <c r="AN3928" s="99"/>
      <c r="AO3928" s="99"/>
      <c r="AP3928" s="99"/>
      <c r="AQ3928" s="99"/>
      <c r="AR3928" s="99"/>
      <c r="AS3928" s="99"/>
      <c r="AT3928" s="99"/>
      <c r="AU3928" s="99"/>
      <c r="AV3928" s="99"/>
      <c r="AW3928" s="99"/>
      <c r="AX3928" s="99"/>
      <c r="AY3928" s="99"/>
      <c r="AZ3928" s="99"/>
      <c r="BA3928" s="99"/>
      <c r="BB3928" s="99"/>
      <c r="BC3928" s="99"/>
      <c r="BD3928" s="99"/>
      <c r="BE3928" s="99"/>
      <c r="BF3928" s="99"/>
    </row>
    <row r="3929" spans="28:58" x14ac:dyDescent="0.25">
      <c r="AB3929" s="99"/>
      <c r="AC3929" s="99"/>
      <c r="AD3929" s="99"/>
      <c r="AE3929" s="99"/>
      <c r="AF3929" s="99"/>
      <c r="AG3929" s="99"/>
      <c r="AH3929" s="99"/>
      <c r="AI3929" s="99"/>
      <c r="AJ3929" s="99"/>
      <c r="AK3929" s="99"/>
      <c r="AL3929" s="99"/>
      <c r="AM3929" s="99"/>
      <c r="AN3929" s="99"/>
      <c r="AO3929" s="99"/>
      <c r="AP3929" s="99"/>
      <c r="AQ3929" s="99"/>
      <c r="AR3929" s="99"/>
      <c r="AS3929" s="99"/>
      <c r="AT3929" s="99"/>
      <c r="AU3929" s="99"/>
      <c r="AV3929" s="99"/>
      <c r="AW3929" s="99"/>
      <c r="AX3929" s="99"/>
      <c r="AY3929" s="99"/>
      <c r="AZ3929" s="99"/>
      <c r="BA3929" s="99"/>
      <c r="BB3929" s="99"/>
      <c r="BC3929" s="99"/>
      <c r="BD3929" s="99"/>
      <c r="BE3929" s="99"/>
      <c r="BF3929" s="99"/>
    </row>
    <row r="3930" spans="28:58" x14ac:dyDescent="0.25">
      <c r="AB3930" s="99"/>
      <c r="AC3930" s="99"/>
      <c r="AD3930" s="99"/>
      <c r="AE3930" s="99"/>
      <c r="AF3930" s="99"/>
      <c r="AG3930" s="99"/>
      <c r="AH3930" s="99"/>
      <c r="AI3930" s="99"/>
      <c r="AJ3930" s="99"/>
      <c r="AK3930" s="99"/>
      <c r="AL3930" s="99"/>
      <c r="AM3930" s="99"/>
      <c r="AN3930" s="99"/>
      <c r="AO3930" s="99"/>
      <c r="AP3930" s="99"/>
      <c r="AQ3930" s="99"/>
      <c r="AR3930" s="99"/>
      <c r="AS3930" s="99"/>
      <c r="AT3930" s="99"/>
      <c r="AU3930" s="99"/>
      <c r="AV3930" s="99"/>
      <c r="AW3930" s="99"/>
      <c r="AX3930" s="99"/>
      <c r="AY3930" s="99"/>
      <c r="AZ3930" s="99"/>
      <c r="BA3930" s="99"/>
      <c r="BB3930" s="99"/>
      <c r="BC3930" s="99"/>
      <c r="BD3930" s="99"/>
      <c r="BE3930" s="99"/>
      <c r="BF3930" s="99"/>
    </row>
    <row r="3931" spans="28:58" x14ac:dyDescent="0.25">
      <c r="AB3931" s="99"/>
      <c r="AC3931" s="99"/>
      <c r="AD3931" s="99"/>
      <c r="AE3931" s="99"/>
      <c r="AF3931" s="99"/>
      <c r="AG3931" s="99"/>
      <c r="AH3931" s="99"/>
      <c r="AI3931" s="99"/>
      <c r="AJ3931" s="99"/>
      <c r="AK3931" s="99"/>
      <c r="AL3931" s="99"/>
      <c r="AM3931" s="99"/>
      <c r="AN3931" s="99"/>
      <c r="AO3931" s="99"/>
      <c r="AP3931" s="99"/>
      <c r="AQ3931" s="99"/>
      <c r="AR3931" s="99"/>
      <c r="AS3931" s="99"/>
      <c r="AT3931" s="99"/>
      <c r="AU3931" s="99"/>
      <c r="AV3931" s="99"/>
      <c r="AW3931" s="99"/>
      <c r="AX3931" s="99"/>
      <c r="AY3931" s="99"/>
      <c r="AZ3931" s="99"/>
      <c r="BA3931" s="99"/>
      <c r="BB3931" s="99"/>
      <c r="BC3931" s="99"/>
      <c r="BD3931" s="99"/>
      <c r="BE3931" s="99"/>
      <c r="BF3931" s="99"/>
    </row>
    <row r="3932" spans="28:58" x14ac:dyDescent="0.25">
      <c r="AB3932" s="99"/>
      <c r="AC3932" s="99"/>
      <c r="AD3932" s="99"/>
      <c r="AE3932" s="99"/>
      <c r="AF3932" s="99"/>
      <c r="AG3932" s="99"/>
      <c r="AH3932" s="99"/>
      <c r="AI3932" s="99"/>
      <c r="AJ3932" s="99"/>
      <c r="AK3932" s="99"/>
      <c r="AL3932" s="99"/>
      <c r="AM3932" s="99"/>
      <c r="AN3932" s="99"/>
      <c r="AO3932" s="99"/>
      <c r="AP3932" s="99"/>
      <c r="AQ3932" s="99"/>
      <c r="AR3932" s="99"/>
      <c r="AS3932" s="99"/>
      <c r="AT3932" s="99"/>
      <c r="AU3932" s="99"/>
      <c r="AV3932" s="99"/>
      <c r="AW3932" s="99"/>
      <c r="AX3932" s="99"/>
      <c r="AY3932" s="99"/>
      <c r="AZ3932" s="99"/>
      <c r="BA3932" s="99"/>
      <c r="BB3932" s="99"/>
      <c r="BC3932" s="99"/>
      <c r="BD3932" s="99"/>
      <c r="BE3932" s="99"/>
      <c r="BF3932" s="99"/>
    </row>
    <row r="3933" spans="28:58" x14ac:dyDescent="0.25">
      <c r="AB3933" s="99"/>
      <c r="AC3933" s="99"/>
      <c r="AD3933" s="99"/>
      <c r="AE3933" s="99"/>
      <c r="AF3933" s="99"/>
      <c r="AG3933" s="99"/>
      <c r="AH3933" s="99"/>
      <c r="AI3933" s="99"/>
      <c r="AJ3933" s="99"/>
      <c r="AK3933" s="99"/>
      <c r="AL3933" s="99"/>
      <c r="AM3933" s="99"/>
      <c r="AN3933" s="99"/>
      <c r="AO3933" s="99"/>
      <c r="AP3933" s="99"/>
      <c r="AQ3933" s="99"/>
      <c r="AR3933" s="99"/>
      <c r="AS3933" s="99"/>
      <c r="AT3933" s="99"/>
      <c r="AU3933" s="99"/>
      <c r="AV3933" s="99"/>
      <c r="AW3933" s="99"/>
      <c r="AX3933" s="99"/>
      <c r="AY3933" s="99"/>
      <c r="AZ3933" s="99"/>
      <c r="BA3933" s="99"/>
      <c r="BB3933" s="99"/>
      <c r="BC3933" s="99"/>
      <c r="BD3933" s="99"/>
      <c r="BE3933" s="99"/>
      <c r="BF3933" s="99"/>
    </row>
    <row r="3934" spans="28:58" x14ac:dyDescent="0.25">
      <c r="AB3934" s="99"/>
      <c r="AC3934" s="99"/>
      <c r="AD3934" s="99"/>
      <c r="AE3934" s="99"/>
      <c r="AF3934" s="99"/>
      <c r="AG3934" s="99"/>
      <c r="AH3934" s="99"/>
      <c r="AI3934" s="99"/>
      <c r="AJ3934" s="99"/>
      <c r="AK3934" s="99"/>
      <c r="AL3934" s="99"/>
      <c r="AM3934" s="99"/>
      <c r="AN3934" s="99"/>
      <c r="AO3934" s="99"/>
      <c r="AP3934" s="99"/>
      <c r="AQ3934" s="99"/>
      <c r="AR3934" s="99"/>
      <c r="AS3934" s="99"/>
      <c r="AT3934" s="99"/>
      <c r="AU3934" s="99"/>
      <c r="AV3934" s="99"/>
      <c r="AW3934" s="99"/>
      <c r="AX3934" s="99"/>
      <c r="AY3934" s="99"/>
      <c r="AZ3934" s="99"/>
      <c r="BA3934" s="99"/>
      <c r="BB3934" s="99"/>
      <c r="BC3934" s="99"/>
      <c r="BD3934" s="99"/>
      <c r="BE3934" s="99"/>
      <c r="BF3934" s="99"/>
    </row>
    <row r="3935" spans="28:58" x14ac:dyDescent="0.25">
      <c r="AB3935" s="99"/>
      <c r="AC3935" s="99"/>
      <c r="AD3935" s="99"/>
      <c r="AE3935" s="99"/>
      <c r="AF3935" s="99"/>
      <c r="AG3935" s="99"/>
      <c r="AH3935" s="99"/>
      <c r="AI3935" s="99"/>
      <c r="AJ3935" s="99"/>
      <c r="AK3935" s="99"/>
      <c r="AL3935" s="99"/>
      <c r="AM3935" s="99"/>
      <c r="AN3935" s="99"/>
      <c r="AO3935" s="99"/>
      <c r="AP3935" s="99"/>
      <c r="AQ3935" s="99"/>
      <c r="AR3935" s="99"/>
      <c r="AS3935" s="99"/>
      <c r="AT3935" s="99"/>
      <c r="AU3935" s="99"/>
      <c r="AV3935" s="99"/>
      <c r="AW3935" s="99"/>
      <c r="AX3935" s="99"/>
      <c r="AY3935" s="99"/>
      <c r="AZ3935" s="99"/>
      <c r="BA3935" s="99"/>
      <c r="BB3935" s="99"/>
      <c r="BC3935" s="99"/>
      <c r="BD3935" s="99"/>
      <c r="BE3935" s="99"/>
      <c r="BF3935" s="99"/>
    </row>
    <row r="3936" spans="28:58" x14ac:dyDescent="0.25">
      <c r="AB3936" s="99"/>
      <c r="AC3936" s="99"/>
      <c r="AD3936" s="99"/>
      <c r="AE3936" s="99"/>
      <c r="AF3936" s="99"/>
      <c r="AG3936" s="99"/>
      <c r="AH3936" s="99"/>
      <c r="AI3936" s="99"/>
      <c r="AJ3936" s="99"/>
      <c r="AK3936" s="99"/>
      <c r="AL3936" s="99"/>
      <c r="AM3936" s="99"/>
      <c r="AN3936" s="99"/>
      <c r="AO3936" s="99"/>
      <c r="AP3936" s="99"/>
      <c r="AQ3936" s="99"/>
      <c r="AR3936" s="99"/>
      <c r="AS3936" s="99"/>
      <c r="AT3936" s="99"/>
      <c r="AU3936" s="99"/>
      <c r="AV3936" s="99"/>
      <c r="AW3936" s="99"/>
      <c r="AX3936" s="99"/>
      <c r="AY3936" s="99"/>
      <c r="AZ3936" s="99"/>
      <c r="BA3936" s="99"/>
      <c r="BB3936" s="99"/>
      <c r="BC3936" s="99"/>
      <c r="BD3936" s="99"/>
      <c r="BE3936" s="99"/>
      <c r="BF3936" s="99"/>
    </row>
    <row r="3937" spans="28:58" x14ac:dyDescent="0.25">
      <c r="AB3937" s="99"/>
      <c r="AC3937" s="99"/>
      <c r="AD3937" s="99"/>
      <c r="AE3937" s="99"/>
      <c r="AF3937" s="99"/>
      <c r="AG3937" s="99"/>
      <c r="AH3937" s="99"/>
      <c r="AI3937" s="99"/>
      <c r="AJ3937" s="99"/>
      <c r="AK3937" s="99"/>
      <c r="AL3937" s="99"/>
      <c r="AM3937" s="99"/>
      <c r="AN3937" s="99"/>
      <c r="AO3937" s="99"/>
      <c r="AP3937" s="99"/>
      <c r="AQ3937" s="99"/>
      <c r="AR3937" s="99"/>
      <c r="AS3937" s="99"/>
      <c r="AT3937" s="99"/>
      <c r="AU3937" s="99"/>
      <c r="AV3937" s="99"/>
      <c r="AW3937" s="99"/>
      <c r="AX3937" s="99"/>
      <c r="AY3937" s="99"/>
      <c r="AZ3937" s="99"/>
      <c r="BA3937" s="99"/>
      <c r="BB3937" s="99"/>
      <c r="BC3937" s="99"/>
      <c r="BD3937" s="99"/>
      <c r="BE3937" s="99"/>
      <c r="BF3937" s="99"/>
    </row>
    <row r="3938" spans="28:58" x14ac:dyDescent="0.25">
      <c r="AB3938" s="99"/>
      <c r="AC3938" s="99"/>
      <c r="AD3938" s="99"/>
      <c r="AE3938" s="99"/>
      <c r="AF3938" s="99"/>
      <c r="AG3938" s="99"/>
      <c r="AH3938" s="99"/>
      <c r="AI3938" s="99"/>
      <c r="AJ3938" s="99"/>
      <c r="AK3938" s="99"/>
      <c r="AL3938" s="99"/>
      <c r="AM3938" s="99"/>
      <c r="AN3938" s="99"/>
      <c r="AO3938" s="99"/>
      <c r="AP3938" s="99"/>
      <c r="AQ3938" s="99"/>
      <c r="AR3938" s="99"/>
      <c r="AS3938" s="99"/>
      <c r="AT3938" s="99"/>
      <c r="AU3938" s="99"/>
      <c r="AV3938" s="99"/>
      <c r="AW3938" s="99"/>
      <c r="AX3938" s="99"/>
      <c r="AY3938" s="99"/>
      <c r="AZ3938" s="99"/>
      <c r="BA3938" s="99"/>
      <c r="BB3938" s="99"/>
      <c r="BC3938" s="99"/>
      <c r="BD3938" s="99"/>
      <c r="BE3938" s="99"/>
      <c r="BF3938" s="99"/>
    </row>
    <row r="3939" spans="28:58" x14ac:dyDescent="0.25">
      <c r="AB3939" s="99"/>
      <c r="AC3939" s="99"/>
      <c r="AD3939" s="99"/>
      <c r="AE3939" s="99"/>
      <c r="AF3939" s="99"/>
      <c r="AG3939" s="99"/>
      <c r="AH3939" s="99"/>
      <c r="AI3939" s="99"/>
      <c r="AJ3939" s="99"/>
      <c r="AK3939" s="99"/>
      <c r="AL3939" s="99"/>
      <c r="AM3939" s="99"/>
      <c r="AN3939" s="99"/>
      <c r="AO3939" s="99"/>
      <c r="AP3939" s="99"/>
      <c r="AQ3939" s="99"/>
      <c r="AR3939" s="99"/>
      <c r="AS3939" s="99"/>
      <c r="AT3939" s="99"/>
      <c r="AU3939" s="99"/>
      <c r="AV3939" s="99"/>
      <c r="AW3939" s="99"/>
      <c r="AX3939" s="99"/>
      <c r="AY3939" s="99"/>
      <c r="AZ3939" s="99"/>
      <c r="BA3939" s="99"/>
      <c r="BB3939" s="99"/>
      <c r="BC3939" s="99"/>
      <c r="BD3939" s="99"/>
      <c r="BE3939" s="99"/>
      <c r="BF3939" s="99"/>
    </row>
    <row r="3940" spans="28:58" x14ac:dyDescent="0.25">
      <c r="AB3940" s="99"/>
      <c r="AC3940" s="99"/>
      <c r="AD3940" s="99"/>
      <c r="AE3940" s="99"/>
      <c r="AF3940" s="99"/>
      <c r="AG3940" s="99"/>
      <c r="AH3940" s="99"/>
      <c r="AI3940" s="99"/>
      <c r="AJ3940" s="99"/>
      <c r="AK3940" s="99"/>
      <c r="AL3940" s="99"/>
      <c r="AM3940" s="99"/>
      <c r="AN3940" s="99"/>
      <c r="AO3940" s="99"/>
      <c r="AP3940" s="99"/>
      <c r="AQ3940" s="99"/>
      <c r="AR3940" s="99"/>
      <c r="AS3940" s="99"/>
      <c r="AT3940" s="99"/>
      <c r="AU3940" s="99"/>
      <c r="AV3940" s="99"/>
      <c r="AW3940" s="99"/>
      <c r="AX3940" s="99"/>
      <c r="AY3940" s="99"/>
      <c r="AZ3940" s="99"/>
      <c r="BA3940" s="99"/>
      <c r="BB3940" s="99"/>
      <c r="BC3940" s="99"/>
      <c r="BD3940" s="99"/>
      <c r="BE3940" s="99"/>
      <c r="BF3940" s="99"/>
    </row>
    <row r="3941" spans="28:58" x14ac:dyDescent="0.25">
      <c r="AB3941" s="99"/>
      <c r="AC3941" s="99"/>
      <c r="AD3941" s="99"/>
      <c r="AE3941" s="99"/>
      <c r="AF3941" s="99"/>
      <c r="AG3941" s="99"/>
      <c r="AH3941" s="99"/>
      <c r="AI3941" s="99"/>
      <c r="AJ3941" s="99"/>
      <c r="AK3941" s="99"/>
      <c r="AL3941" s="99"/>
      <c r="AM3941" s="99"/>
      <c r="AN3941" s="99"/>
      <c r="AO3941" s="99"/>
      <c r="AP3941" s="99"/>
      <c r="AQ3941" s="99"/>
      <c r="AR3941" s="99"/>
      <c r="AS3941" s="99"/>
      <c r="AT3941" s="99"/>
      <c r="AU3941" s="99"/>
      <c r="AV3941" s="99"/>
      <c r="AW3941" s="99"/>
      <c r="AX3941" s="99"/>
      <c r="AY3941" s="99"/>
      <c r="AZ3941" s="99"/>
      <c r="BA3941" s="99"/>
      <c r="BB3941" s="99"/>
      <c r="BC3941" s="99"/>
      <c r="BD3941" s="99"/>
      <c r="BE3941" s="99"/>
      <c r="BF3941" s="99"/>
    </row>
    <row r="3942" spans="28:58" x14ac:dyDescent="0.25">
      <c r="AB3942" s="99"/>
      <c r="AC3942" s="99"/>
      <c r="AD3942" s="99"/>
      <c r="AE3942" s="99"/>
      <c r="AF3942" s="99"/>
      <c r="AG3942" s="99"/>
      <c r="AH3942" s="99"/>
      <c r="AI3942" s="99"/>
      <c r="AJ3942" s="99"/>
      <c r="AK3942" s="99"/>
      <c r="AL3942" s="99"/>
      <c r="AM3942" s="99"/>
      <c r="AN3942" s="99"/>
      <c r="AO3942" s="99"/>
      <c r="AP3942" s="99"/>
      <c r="AQ3942" s="99"/>
      <c r="AR3942" s="99"/>
      <c r="AS3942" s="99"/>
      <c r="AT3942" s="99"/>
      <c r="AU3942" s="99"/>
      <c r="AV3942" s="99"/>
      <c r="AW3942" s="99"/>
      <c r="AX3942" s="99"/>
      <c r="AY3942" s="99"/>
      <c r="AZ3942" s="99"/>
      <c r="BA3942" s="99"/>
      <c r="BB3942" s="99"/>
      <c r="BC3942" s="99"/>
      <c r="BD3942" s="99"/>
      <c r="BE3942" s="99"/>
      <c r="BF3942" s="99"/>
    </row>
    <row r="3943" spans="28:58" x14ac:dyDescent="0.25">
      <c r="AB3943" s="99"/>
      <c r="AC3943" s="99"/>
      <c r="AD3943" s="99"/>
      <c r="AE3943" s="99"/>
      <c r="AF3943" s="99"/>
      <c r="AG3943" s="99"/>
      <c r="AH3943" s="99"/>
      <c r="AI3943" s="99"/>
      <c r="AJ3943" s="99"/>
      <c r="AK3943" s="99"/>
      <c r="AL3943" s="99"/>
      <c r="AM3943" s="99"/>
      <c r="AN3943" s="99"/>
      <c r="AO3943" s="99"/>
      <c r="AP3943" s="99"/>
      <c r="AQ3943" s="99"/>
      <c r="AR3943" s="99"/>
      <c r="AS3943" s="99"/>
      <c r="AT3943" s="99"/>
      <c r="AU3943" s="99"/>
      <c r="AV3943" s="99"/>
      <c r="AW3943" s="99"/>
      <c r="AX3943" s="99"/>
      <c r="AY3943" s="99"/>
      <c r="AZ3943" s="99"/>
      <c r="BA3943" s="99"/>
      <c r="BB3943" s="99"/>
      <c r="BC3943" s="99"/>
      <c r="BD3943" s="99"/>
      <c r="BE3943" s="99"/>
      <c r="BF3943" s="99"/>
    </row>
    <row r="3944" spans="28:58" x14ac:dyDescent="0.25">
      <c r="AB3944" s="99"/>
      <c r="AC3944" s="99"/>
      <c r="AD3944" s="99"/>
      <c r="AE3944" s="99"/>
      <c r="AF3944" s="99"/>
      <c r="AG3944" s="99"/>
      <c r="AH3944" s="99"/>
      <c r="AI3944" s="99"/>
      <c r="AJ3944" s="99"/>
      <c r="AK3944" s="99"/>
      <c r="AL3944" s="99"/>
      <c r="AM3944" s="99"/>
      <c r="AN3944" s="99"/>
      <c r="AO3944" s="99"/>
      <c r="AP3944" s="99"/>
      <c r="AQ3944" s="99"/>
      <c r="AR3944" s="99"/>
      <c r="AS3944" s="99"/>
      <c r="AT3944" s="99"/>
      <c r="AU3944" s="99"/>
      <c r="AV3944" s="99"/>
      <c r="AW3944" s="99"/>
      <c r="AX3944" s="99"/>
      <c r="AY3944" s="99"/>
      <c r="AZ3944" s="99"/>
      <c r="BA3944" s="99"/>
      <c r="BB3944" s="99"/>
      <c r="BC3944" s="99"/>
      <c r="BD3944" s="99"/>
      <c r="BE3944" s="99"/>
      <c r="BF3944" s="99"/>
    </row>
    <row r="3945" spans="28:58" x14ac:dyDescent="0.25">
      <c r="AB3945" s="99"/>
      <c r="AC3945" s="99"/>
      <c r="AD3945" s="99"/>
      <c r="AE3945" s="99"/>
      <c r="AF3945" s="99"/>
      <c r="AG3945" s="99"/>
      <c r="AH3945" s="99"/>
      <c r="AI3945" s="99"/>
      <c r="AJ3945" s="99"/>
      <c r="AK3945" s="99"/>
      <c r="AL3945" s="99"/>
      <c r="AM3945" s="99"/>
      <c r="AN3945" s="99"/>
      <c r="AO3945" s="99"/>
      <c r="AP3945" s="99"/>
      <c r="AQ3945" s="99"/>
      <c r="AR3945" s="99"/>
      <c r="AS3945" s="99"/>
      <c r="AT3945" s="99"/>
      <c r="AU3945" s="99"/>
      <c r="AV3945" s="99"/>
      <c r="AW3945" s="99"/>
      <c r="AX3945" s="99"/>
      <c r="AY3945" s="99"/>
      <c r="AZ3945" s="99"/>
      <c r="BA3945" s="99"/>
      <c r="BB3945" s="99"/>
      <c r="BC3945" s="99"/>
      <c r="BD3945" s="99"/>
      <c r="BE3945" s="99"/>
      <c r="BF3945" s="99"/>
    </row>
    <row r="3946" spans="28:58" x14ac:dyDescent="0.25">
      <c r="AB3946" s="99"/>
      <c r="AC3946" s="99"/>
      <c r="AD3946" s="99"/>
      <c r="AE3946" s="99"/>
      <c r="AF3946" s="99"/>
      <c r="AG3946" s="99"/>
      <c r="AH3946" s="99"/>
      <c r="AI3946" s="99"/>
      <c r="AJ3946" s="99"/>
      <c r="AK3946" s="99"/>
      <c r="AL3946" s="99"/>
      <c r="AM3946" s="99"/>
      <c r="AN3946" s="99"/>
      <c r="AO3946" s="99"/>
      <c r="AP3946" s="99"/>
      <c r="AQ3946" s="99"/>
      <c r="AR3946" s="99"/>
      <c r="AS3946" s="99"/>
      <c r="AT3946" s="99"/>
      <c r="AU3946" s="99"/>
      <c r="AV3946" s="99"/>
      <c r="AW3946" s="99"/>
      <c r="AX3946" s="99"/>
      <c r="AY3946" s="99"/>
      <c r="AZ3946" s="99"/>
      <c r="BA3946" s="99"/>
      <c r="BB3946" s="99"/>
      <c r="BC3946" s="99"/>
      <c r="BD3946" s="99"/>
      <c r="BE3946" s="99"/>
      <c r="BF3946" s="99"/>
    </row>
    <row r="3947" spans="28:58" x14ac:dyDescent="0.25">
      <c r="AB3947" s="99"/>
      <c r="AC3947" s="99"/>
      <c r="AD3947" s="99"/>
      <c r="AE3947" s="99"/>
      <c r="AF3947" s="99"/>
      <c r="AG3947" s="99"/>
      <c r="AH3947" s="99"/>
      <c r="AI3947" s="99"/>
      <c r="AJ3947" s="99"/>
      <c r="AK3947" s="99"/>
      <c r="AL3947" s="99"/>
      <c r="AM3947" s="99"/>
      <c r="AN3947" s="99"/>
      <c r="AO3947" s="99"/>
      <c r="AP3947" s="99"/>
      <c r="AQ3947" s="99"/>
      <c r="AR3947" s="99"/>
      <c r="AS3947" s="99"/>
      <c r="AT3947" s="99"/>
      <c r="AU3947" s="99"/>
      <c r="AV3947" s="99"/>
      <c r="AW3947" s="99"/>
      <c r="AX3947" s="99"/>
      <c r="AY3947" s="99"/>
      <c r="AZ3947" s="99"/>
      <c r="BA3947" s="99"/>
      <c r="BB3947" s="99"/>
      <c r="BC3947" s="99"/>
      <c r="BD3947" s="99"/>
      <c r="BE3947" s="99"/>
      <c r="BF3947" s="99"/>
    </row>
    <row r="3948" spans="28:58" x14ac:dyDescent="0.25">
      <c r="AB3948" s="99"/>
      <c r="AC3948" s="99"/>
      <c r="AD3948" s="99"/>
      <c r="AE3948" s="99"/>
      <c r="AF3948" s="99"/>
      <c r="AG3948" s="99"/>
      <c r="AH3948" s="99"/>
      <c r="AI3948" s="99"/>
      <c r="AJ3948" s="99"/>
      <c r="AK3948" s="99"/>
      <c r="AL3948" s="99"/>
      <c r="AM3948" s="99"/>
      <c r="AN3948" s="99"/>
      <c r="AO3948" s="99"/>
      <c r="AP3948" s="99"/>
      <c r="AQ3948" s="99"/>
      <c r="AR3948" s="99"/>
      <c r="AS3948" s="99"/>
      <c r="AT3948" s="99"/>
      <c r="AU3948" s="99"/>
      <c r="AV3948" s="99"/>
      <c r="AW3948" s="99"/>
      <c r="AX3948" s="99"/>
      <c r="AY3948" s="99"/>
      <c r="AZ3948" s="99"/>
      <c r="BA3948" s="99"/>
      <c r="BB3948" s="99"/>
      <c r="BC3948" s="99"/>
      <c r="BD3948" s="99"/>
      <c r="BE3948" s="99"/>
      <c r="BF3948" s="99"/>
    </row>
    <row r="3949" spans="28:58" x14ac:dyDescent="0.25">
      <c r="AB3949" s="99"/>
      <c r="AC3949" s="99"/>
      <c r="AD3949" s="99"/>
      <c r="AE3949" s="99"/>
      <c r="AF3949" s="99"/>
      <c r="AG3949" s="99"/>
      <c r="AH3949" s="99"/>
      <c r="AI3949" s="99"/>
      <c r="AJ3949" s="99"/>
      <c r="AK3949" s="99"/>
      <c r="AL3949" s="99"/>
      <c r="AM3949" s="99"/>
      <c r="AN3949" s="99"/>
      <c r="AO3949" s="99"/>
      <c r="AP3949" s="99"/>
      <c r="AQ3949" s="99"/>
      <c r="AR3949" s="99"/>
      <c r="AS3949" s="99"/>
      <c r="AT3949" s="99"/>
      <c r="AU3949" s="99"/>
      <c r="AV3949" s="99"/>
      <c r="AW3949" s="99"/>
      <c r="AX3949" s="99"/>
      <c r="AY3949" s="99"/>
      <c r="AZ3949" s="99"/>
      <c r="BA3949" s="99"/>
      <c r="BB3949" s="99"/>
      <c r="BC3949" s="99"/>
      <c r="BD3949" s="99"/>
      <c r="BE3949" s="99"/>
      <c r="BF3949" s="99"/>
    </row>
    <row r="3950" spans="28:58" x14ac:dyDescent="0.25">
      <c r="AB3950" s="99"/>
      <c r="AC3950" s="99"/>
      <c r="AD3950" s="99"/>
      <c r="AE3950" s="99"/>
      <c r="AF3950" s="99"/>
      <c r="AG3950" s="99"/>
      <c r="AH3950" s="99"/>
      <c r="AI3950" s="99"/>
      <c r="AJ3950" s="99"/>
      <c r="AK3950" s="99"/>
      <c r="AL3950" s="99"/>
      <c r="AM3950" s="99"/>
      <c r="AN3950" s="99"/>
      <c r="AO3950" s="99"/>
      <c r="AP3950" s="99"/>
      <c r="AQ3950" s="99"/>
      <c r="AR3950" s="99"/>
      <c r="AS3950" s="99"/>
      <c r="AT3950" s="99"/>
      <c r="AU3950" s="99"/>
      <c r="AV3950" s="99"/>
      <c r="AW3950" s="99"/>
      <c r="AX3950" s="99"/>
      <c r="AY3950" s="99"/>
      <c r="AZ3950" s="99"/>
      <c r="BA3950" s="99"/>
      <c r="BB3950" s="99"/>
      <c r="BC3950" s="99"/>
      <c r="BD3950" s="99"/>
      <c r="BE3950" s="99"/>
      <c r="BF3950" s="99"/>
    </row>
    <row r="3951" spans="28:58" x14ac:dyDescent="0.25">
      <c r="AB3951" s="99"/>
      <c r="AC3951" s="99"/>
      <c r="AD3951" s="99"/>
      <c r="AE3951" s="99"/>
      <c r="AF3951" s="99"/>
      <c r="AG3951" s="99"/>
      <c r="AH3951" s="99"/>
      <c r="AI3951" s="99"/>
      <c r="AJ3951" s="99"/>
      <c r="AK3951" s="99"/>
      <c r="AL3951" s="99"/>
      <c r="AM3951" s="99"/>
      <c r="AN3951" s="99"/>
      <c r="AO3951" s="99"/>
      <c r="AP3951" s="99"/>
      <c r="AQ3951" s="99"/>
      <c r="AR3951" s="99"/>
      <c r="AS3951" s="99"/>
      <c r="AT3951" s="99"/>
      <c r="AU3951" s="99"/>
      <c r="AV3951" s="99"/>
      <c r="AW3951" s="99"/>
      <c r="AX3951" s="99"/>
      <c r="AY3951" s="99"/>
      <c r="AZ3951" s="99"/>
      <c r="BA3951" s="99"/>
      <c r="BB3951" s="99"/>
      <c r="BC3951" s="99"/>
      <c r="BD3951" s="99"/>
      <c r="BE3951" s="99"/>
      <c r="BF3951" s="99"/>
    </row>
    <row r="3952" spans="28:58" x14ac:dyDescent="0.25">
      <c r="AB3952" s="99"/>
      <c r="AC3952" s="99"/>
      <c r="AD3952" s="99"/>
      <c r="AE3952" s="99"/>
      <c r="AF3952" s="99"/>
      <c r="AG3952" s="99"/>
      <c r="AH3952" s="99"/>
      <c r="AI3952" s="99"/>
      <c r="AJ3952" s="99"/>
      <c r="AK3952" s="99"/>
      <c r="AL3952" s="99"/>
      <c r="AM3952" s="99"/>
      <c r="AN3952" s="99"/>
      <c r="AO3952" s="99"/>
      <c r="AP3952" s="99"/>
      <c r="AQ3952" s="99"/>
      <c r="AR3952" s="99"/>
      <c r="AS3952" s="99"/>
      <c r="AT3952" s="99"/>
      <c r="AU3952" s="99"/>
      <c r="AV3952" s="99"/>
      <c r="AW3952" s="99"/>
      <c r="AX3952" s="99"/>
      <c r="AY3952" s="99"/>
      <c r="AZ3952" s="99"/>
      <c r="BA3952" s="99"/>
      <c r="BB3952" s="99"/>
      <c r="BC3952" s="99"/>
      <c r="BD3952" s="99"/>
      <c r="BE3952" s="99"/>
      <c r="BF3952" s="99"/>
    </row>
    <row r="3953" spans="28:58" x14ac:dyDescent="0.25">
      <c r="AB3953" s="99"/>
      <c r="AC3953" s="99"/>
      <c r="AD3953" s="99"/>
      <c r="AE3953" s="99"/>
      <c r="AF3953" s="99"/>
      <c r="AG3953" s="99"/>
      <c r="AH3953" s="99"/>
      <c r="AI3953" s="99"/>
      <c r="AJ3953" s="99"/>
      <c r="AK3953" s="99"/>
      <c r="AL3953" s="99"/>
      <c r="AM3953" s="99"/>
      <c r="AN3953" s="99"/>
      <c r="AO3953" s="99"/>
      <c r="AP3953" s="99"/>
      <c r="AQ3953" s="99"/>
      <c r="AR3953" s="99"/>
      <c r="AS3953" s="99"/>
      <c r="AT3953" s="99"/>
      <c r="AU3953" s="99"/>
      <c r="AV3953" s="99"/>
      <c r="AW3953" s="99"/>
      <c r="AX3953" s="99"/>
      <c r="AY3953" s="99"/>
      <c r="AZ3953" s="99"/>
      <c r="BA3953" s="99"/>
      <c r="BB3953" s="99"/>
      <c r="BC3953" s="99"/>
      <c r="BD3953" s="99"/>
      <c r="BE3953" s="99"/>
      <c r="BF3953" s="99"/>
    </row>
    <row r="3954" spans="28:58" x14ac:dyDescent="0.25">
      <c r="AB3954" s="99"/>
      <c r="AC3954" s="99"/>
      <c r="AD3954" s="99"/>
      <c r="AE3954" s="99"/>
      <c r="AF3954" s="99"/>
      <c r="AG3954" s="99"/>
      <c r="AH3954" s="99"/>
      <c r="AI3954" s="99"/>
      <c r="AJ3954" s="99"/>
      <c r="AK3954" s="99"/>
      <c r="AL3954" s="99"/>
      <c r="AM3954" s="99"/>
      <c r="AN3954" s="99"/>
      <c r="AO3954" s="99"/>
      <c r="AP3954" s="99"/>
      <c r="AQ3954" s="99"/>
      <c r="AR3954" s="99"/>
      <c r="AS3954" s="99"/>
      <c r="AT3954" s="99"/>
      <c r="AU3954" s="99"/>
      <c r="AV3954" s="99"/>
      <c r="AW3954" s="99"/>
      <c r="AX3954" s="99"/>
      <c r="AY3954" s="99"/>
      <c r="AZ3954" s="99"/>
      <c r="BA3954" s="99"/>
      <c r="BB3954" s="99"/>
      <c r="BC3954" s="99"/>
      <c r="BD3954" s="99"/>
      <c r="BE3954" s="99"/>
      <c r="BF3954" s="99"/>
    </row>
    <row r="3955" spans="28:58" x14ac:dyDescent="0.25">
      <c r="AB3955" s="99"/>
      <c r="AC3955" s="99"/>
      <c r="AD3955" s="99"/>
      <c r="AE3955" s="99"/>
      <c r="AF3955" s="99"/>
      <c r="AG3955" s="99"/>
      <c r="AH3955" s="99"/>
      <c r="AI3955" s="99"/>
      <c r="AJ3955" s="99"/>
      <c r="AK3955" s="99"/>
      <c r="AL3955" s="99"/>
      <c r="AM3955" s="99"/>
      <c r="AN3955" s="99"/>
      <c r="AO3955" s="99"/>
      <c r="AP3955" s="99"/>
      <c r="AQ3955" s="99"/>
      <c r="AR3955" s="99"/>
      <c r="AS3955" s="99"/>
      <c r="AT3955" s="99"/>
      <c r="AU3955" s="99"/>
      <c r="AV3955" s="99"/>
      <c r="AW3955" s="99"/>
      <c r="AX3955" s="99"/>
      <c r="AY3955" s="99"/>
      <c r="AZ3955" s="99"/>
      <c r="BA3955" s="99"/>
      <c r="BB3955" s="99"/>
      <c r="BC3955" s="99"/>
      <c r="BD3955" s="99"/>
      <c r="BE3955" s="99"/>
      <c r="BF3955" s="99"/>
    </row>
    <row r="3956" spans="28:58" x14ac:dyDescent="0.25">
      <c r="AB3956" s="99"/>
      <c r="AC3956" s="99"/>
      <c r="AD3956" s="99"/>
      <c r="AE3956" s="99"/>
      <c r="AF3956" s="99"/>
      <c r="AG3956" s="99"/>
      <c r="AH3956" s="99"/>
      <c r="AI3956" s="99"/>
      <c r="AJ3956" s="99"/>
      <c r="AK3956" s="99"/>
      <c r="AL3956" s="99"/>
      <c r="AM3956" s="99"/>
      <c r="AN3956" s="99"/>
      <c r="AO3956" s="99"/>
      <c r="AP3956" s="99"/>
      <c r="AQ3956" s="99"/>
      <c r="AR3956" s="99"/>
      <c r="AS3956" s="99"/>
      <c r="AT3956" s="99"/>
      <c r="AU3956" s="99"/>
      <c r="AV3956" s="99"/>
      <c r="AW3956" s="99"/>
      <c r="AX3956" s="99"/>
      <c r="AY3956" s="99"/>
      <c r="AZ3956" s="99"/>
      <c r="BA3956" s="99"/>
      <c r="BB3956" s="99"/>
      <c r="BC3956" s="99"/>
      <c r="BD3956" s="99"/>
      <c r="BE3956" s="99"/>
      <c r="BF3956" s="99"/>
    </row>
    <row r="3957" spans="28:58" x14ac:dyDescent="0.25">
      <c r="AB3957" s="99"/>
      <c r="AC3957" s="99"/>
      <c r="AD3957" s="99"/>
      <c r="AE3957" s="99"/>
      <c r="AF3957" s="99"/>
      <c r="AG3957" s="99"/>
      <c r="AH3957" s="99"/>
      <c r="AI3957" s="99"/>
      <c r="AJ3957" s="99"/>
      <c r="AK3957" s="99"/>
      <c r="AL3957" s="99"/>
      <c r="AM3957" s="99"/>
      <c r="AN3957" s="99"/>
      <c r="AO3957" s="99"/>
      <c r="AP3957" s="99"/>
      <c r="AQ3957" s="99"/>
      <c r="AR3957" s="99"/>
      <c r="AS3957" s="99"/>
      <c r="AT3957" s="99"/>
      <c r="AU3957" s="99"/>
      <c r="AV3957" s="99"/>
      <c r="AW3957" s="99"/>
      <c r="AX3957" s="99"/>
      <c r="AY3957" s="99"/>
      <c r="AZ3957" s="99"/>
      <c r="BA3957" s="99"/>
      <c r="BB3957" s="99"/>
      <c r="BC3957" s="99"/>
      <c r="BD3957" s="99"/>
      <c r="BE3957" s="99"/>
      <c r="BF3957" s="99"/>
    </row>
    <row r="3958" spans="28:58" x14ac:dyDescent="0.25">
      <c r="AB3958" s="99"/>
      <c r="AC3958" s="99"/>
      <c r="AD3958" s="99"/>
      <c r="AE3958" s="99"/>
      <c r="AF3958" s="99"/>
      <c r="AG3958" s="99"/>
      <c r="AH3958" s="99"/>
      <c r="AI3958" s="99"/>
      <c r="AJ3958" s="99"/>
      <c r="AK3958" s="99"/>
      <c r="AL3958" s="99"/>
      <c r="AM3958" s="99"/>
      <c r="AN3958" s="99"/>
      <c r="AO3958" s="99"/>
      <c r="AP3958" s="99"/>
      <c r="AQ3958" s="99"/>
      <c r="AR3958" s="99"/>
      <c r="AS3958" s="99"/>
      <c r="AT3958" s="99"/>
      <c r="AU3958" s="99"/>
      <c r="AV3958" s="99"/>
      <c r="AW3958" s="99"/>
      <c r="AX3958" s="99"/>
      <c r="AY3958" s="99"/>
      <c r="AZ3958" s="99"/>
      <c r="BA3958" s="99"/>
      <c r="BB3958" s="99"/>
      <c r="BC3958" s="99"/>
      <c r="BD3958" s="99"/>
      <c r="BE3958" s="99"/>
      <c r="BF3958" s="99"/>
    </row>
    <row r="3959" spans="28:58" x14ac:dyDescent="0.25">
      <c r="AB3959" s="99"/>
      <c r="AC3959" s="99"/>
      <c r="AD3959" s="99"/>
      <c r="AE3959" s="99"/>
      <c r="AF3959" s="99"/>
      <c r="AG3959" s="99"/>
      <c r="AH3959" s="99"/>
      <c r="AI3959" s="99"/>
      <c r="AJ3959" s="99"/>
      <c r="AK3959" s="99"/>
      <c r="AL3959" s="99"/>
      <c r="AM3959" s="99"/>
      <c r="AN3959" s="99"/>
      <c r="AO3959" s="99"/>
      <c r="AP3959" s="99"/>
      <c r="AQ3959" s="99"/>
      <c r="AR3959" s="99"/>
      <c r="AS3959" s="99"/>
      <c r="AT3959" s="99"/>
      <c r="AU3959" s="99"/>
      <c r="AV3959" s="99"/>
      <c r="AW3959" s="99"/>
      <c r="AX3959" s="99"/>
      <c r="AY3959" s="99"/>
      <c r="AZ3959" s="99"/>
      <c r="BA3959" s="99"/>
      <c r="BB3959" s="99"/>
      <c r="BC3959" s="99"/>
      <c r="BD3959" s="99"/>
      <c r="BE3959" s="99"/>
      <c r="BF3959" s="99"/>
    </row>
    <row r="3960" spans="28:58" x14ac:dyDescent="0.25">
      <c r="AB3960" s="99"/>
      <c r="AC3960" s="99"/>
      <c r="AD3960" s="99"/>
      <c r="AE3960" s="99"/>
      <c r="AF3960" s="99"/>
      <c r="AG3960" s="99"/>
      <c r="AH3960" s="99"/>
      <c r="AI3960" s="99"/>
      <c r="AJ3960" s="99"/>
      <c r="AK3960" s="99"/>
      <c r="AL3960" s="99"/>
      <c r="AM3960" s="99"/>
      <c r="AN3960" s="99"/>
      <c r="AO3960" s="99"/>
      <c r="AP3960" s="99"/>
      <c r="AQ3960" s="99"/>
      <c r="AR3960" s="99"/>
      <c r="AS3960" s="99"/>
      <c r="AT3960" s="99"/>
      <c r="AU3960" s="99"/>
      <c r="AV3960" s="99"/>
      <c r="AW3960" s="99"/>
      <c r="AX3960" s="99"/>
      <c r="AY3960" s="99"/>
      <c r="AZ3960" s="99"/>
      <c r="BA3960" s="99"/>
      <c r="BB3960" s="99"/>
      <c r="BC3960" s="99"/>
      <c r="BD3960" s="99"/>
      <c r="BE3960" s="99"/>
      <c r="BF3960" s="99"/>
    </row>
    <row r="3961" spans="28:58" x14ac:dyDescent="0.25">
      <c r="AB3961" s="99"/>
      <c r="AC3961" s="99"/>
      <c r="AD3961" s="99"/>
      <c r="AE3961" s="99"/>
      <c r="AF3961" s="99"/>
      <c r="AG3961" s="99"/>
      <c r="AH3961" s="99"/>
      <c r="AI3961" s="99"/>
      <c r="AJ3961" s="99"/>
      <c r="AK3961" s="99"/>
      <c r="AL3961" s="99"/>
      <c r="AM3961" s="99"/>
      <c r="AN3961" s="99"/>
      <c r="AO3961" s="99"/>
      <c r="AP3961" s="99"/>
      <c r="AQ3961" s="99"/>
      <c r="AR3961" s="99"/>
      <c r="AS3961" s="99"/>
      <c r="AT3961" s="99"/>
      <c r="AU3961" s="99"/>
      <c r="AV3961" s="99"/>
      <c r="AW3961" s="99"/>
      <c r="AX3961" s="99"/>
      <c r="AY3961" s="99"/>
      <c r="AZ3961" s="99"/>
      <c r="BA3961" s="99"/>
      <c r="BB3961" s="99"/>
      <c r="BC3961" s="99"/>
      <c r="BD3961" s="99"/>
      <c r="BE3961" s="99"/>
      <c r="BF3961" s="99"/>
    </row>
    <row r="3962" spans="28:58" x14ac:dyDescent="0.25">
      <c r="AB3962" s="99"/>
      <c r="AC3962" s="99"/>
      <c r="AD3962" s="99"/>
      <c r="AE3962" s="99"/>
      <c r="AF3962" s="99"/>
      <c r="AG3962" s="99"/>
      <c r="AH3962" s="99"/>
      <c r="AI3962" s="99"/>
      <c r="AJ3962" s="99"/>
      <c r="AK3962" s="99"/>
      <c r="AL3962" s="99"/>
      <c r="AM3962" s="99"/>
      <c r="AN3962" s="99"/>
      <c r="AO3962" s="99"/>
      <c r="AP3962" s="99"/>
      <c r="AQ3962" s="99"/>
      <c r="AR3962" s="99"/>
      <c r="AS3962" s="99"/>
      <c r="AT3962" s="99"/>
      <c r="AU3962" s="99"/>
      <c r="AV3962" s="99"/>
      <c r="AW3962" s="99"/>
      <c r="AX3962" s="99"/>
      <c r="AY3962" s="99"/>
      <c r="AZ3962" s="99"/>
      <c r="BA3962" s="99"/>
      <c r="BB3962" s="99"/>
      <c r="BC3962" s="99"/>
      <c r="BD3962" s="99"/>
      <c r="BE3962" s="99"/>
      <c r="BF3962" s="99"/>
    </row>
    <row r="3963" spans="28:58" x14ac:dyDescent="0.25">
      <c r="AB3963" s="99"/>
      <c r="AC3963" s="99"/>
      <c r="AD3963" s="99"/>
      <c r="AE3963" s="99"/>
      <c r="AF3963" s="99"/>
      <c r="AG3963" s="99"/>
      <c r="AH3963" s="99"/>
      <c r="AI3963" s="99"/>
      <c r="AJ3963" s="99"/>
      <c r="AK3963" s="99"/>
      <c r="AL3963" s="99"/>
      <c r="AM3963" s="99"/>
      <c r="AN3963" s="99"/>
      <c r="AO3963" s="99"/>
      <c r="AP3963" s="99"/>
      <c r="AQ3963" s="99"/>
      <c r="AR3963" s="99"/>
      <c r="AS3963" s="99"/>
      <c r="AT3963" s="99"/>
      <c r="AU3963" s="99"/>
      <c r="AV3963" s="99"/>
      <c r="AW3963" s="99"/>
      <c r="AX3963" s="99"/>
      <c r="AY3963" s="99"/>
      <c r="AZ3963" s="99"/>
      <c r="BA3963" s="99"/>
      <c r="BB3963" s="99"/>
      <c r="BC3963" s="99"/>
      <c r="BD3963" s="99"/>
      <c r="BE3963" s="99"/>
      <c r="BF3963" s="99"/>
    </row>
    <row r="3964" spans="28:58" x14ac:dyDescent="0.25">
      <c r="AB3964" s="99"/>
      <c r="AC3964" s="99"/>
      <c r="AD3964" s="99"/>
      <c r="AE3964" s="99"/>
      <c r="AF3964" s="99"/>
      <c r="AG3964" s="99"/>
      <c r="AH3964" s="99"/>
      <c r="AI3964" s="99"/>
      <c r="AJ3964" s="99"/>
      <c r="AK3964" s="99"/>
      <c r="AL3964" s="99"/>
      <c r="AM3964" s="99"/>
      <c r="AN3964" s="99"/>
      <c r="AO3964" s="99"/>
      <c r="AP3964" s="99"/>
      <c r="AQ3964" s="99"/>
      <c r="AR3964" s="99"/>
      <c r="AS3964" s="99"/>
      <c r="AT3964" s="99"/>
      <c r="AU3964" s="99"/>
      <c r="AV3964" s="99"/>
      <c r="AW3964" s="99"/>
      <c r="AX3964" s="99"/>
      <c r="AY3964" s="99"/>
      <c r="AZ3964" s="99"/>
      <c r="BA3964" s="99"/>
      <c r="BB3964" s="99"/>
      <c r="BC3964" s="99"/>
      <c r="BD3964" s="99"/>
      <c r="BE3964" s="99"/>
      <c r="BF3964" s="99"/>
    </row>
    <row r="3965" spans="28:58" x14ac:dyDescent="0.25">
      <c r="AB3965" s="99"/>
      <c r="AC3965" s="99"/>
      <c r="AD3965" s="99"/>
      <c r="AE3965" s="99"/>
      <c r="AF3965" s="99"/>
      <c r="AG3965" s="99"/>
      <c r="AH3965" s="99"/>
      <c r="AI3965" s="99"/>
      <c r="AJ3965" s="99"/>
      <c r="AK3965" s="99"/>
      <c r="AL3965" s="99"/>
      <c r="AM3965" s="99"/>
      <c r="AN3965" s="99"/>
      <c r="AO3965" s="99"/>
      <c r="AP3965" s="99"/>
      <c r="AQ3965" s="99"/>
      <c r="AR3965" s="99"/>
      <c r="AS3965" s="99"/>
      <c r="AT3965" s="99"/>
      <c r="AU3965" s="99"/>
      <c r="AV3965" s="99"/>
      <c r="AW3965" s="99"/>
      <c r="AX3965" s="99"/>
      <c r="AY3965" s="99"/>
      <c r="AZ3965" s="99"/>
      <c r="BA3965" s="99"/>
      <c r="BB3965" s="99"/>
      <c r="BC3965" s="99"/>
      <c r="BD3965" s="99"/>
      <c r="BE3965" s="99"/>
      <c r="BF3965" s="99"/>
    </row>
    <row r="3966" spans="28:58" x14ac:dyDescent="0.25">
      <c r="AB3966" s="99"/>
      <c r="AC3966" s="99"/>
      <c r="AD3966" s="99"/>
      <c r="AE3966" s="99"/>
      <c r="AF3966" s="99"/>
      <c r="AG3966" s="99"/>
      <c r="AH3966" s="99"/>
      <c r="AI3966" s="99"/>
      <c r="AJ3966" s="99"/>
      <c r="AK3966" s="99"/>
      <c r="AL3966" s="99"/>
      <c r="AM3966" s="99"/>
      <c r="AN3966" s="99"/>
      <c r="AO3966" s="99"/>
      <c r="AP3966" s="99"/>
      <c r="AQ3966" s="99"/>
      <c r="AR3966" s="99"/>
      <c r="AS3966" s="99"/>
      <c r="AT3966" s="99"/>
      <c r="AU3966" s="99"/>
      <c r="AV3966" s="99"/>
      <c r="AW3966" s="99"/>
      <c r="AX3966" s="99"/>
      <c r="AY3966" s="99"/>
      <c r="AZ3966" s="99"/>
      <c r="BA3966" s="99"/>
      <c r="BB3966" s="99"/>
      <c r="BC3966" s="99"/>
      <c r="BD3966" s="99"/>
      <c r="BE3966" s="99"/>
      <c r="BF3966" s="99"/>
    </row>
    <row r="3967" spans="28:58" x14ac:dyDescent="0.25">
      <c r="AB3967" s="99"/>
      <c r="AC3967" s="99"/>
      <c r="AD3967" s="99"/>
      <c r="AE3967" s="99"/>
      <c r="AF3967" s="99"/>
      <c r="AG3967" s="99"/>
      <c r="AH3967" s="99"/>
      <c r="AI3967" s="99"/>
      <c r="AJ3967" s="99"/>
      <c r="AK3967" s="99"/>
      <c r="AL3967" s="99"/>
      <c r="AM3967" s="99"/>
      <c r="AN3967" s="99"/>
      <c r="AO3967" s="99"/>
      <c r="AP3967" s="99"/>
      <c r="AQ3967" s="99"/>
      <c r="AR3967" s="99"/>
      <c r="AS3967" s="99"/>
      <c r="AT3967" s="99"/>
      <c r="AU3967" s="99"/>
      <c r="AV3967" s="99"/>
      <c r="AW3967" s="99"/>
      <c r="AX3967" s="99"/>
      <c r="AY3967" s="99"/>
      <c r="AZ3967" s="99"/>
      <c r="BA3967" s="99"/>
      <c r="BB3967" s="99"/>
      <c r="BC3967" s="99"/>
      <c r="BD3967" s="99"/>
      <c r="BE3967" s="99"/>
      <c r="BF3967" s="99"/>
    </row>
    <row r="3968" spans="28:58" x14ac:dyDescent="0.25">
      <c r="AB3968" s="99"/>
      <c r="AC3968" s="99"/>
      <c r="AD3968" s="99"/>
      <c r="AE3968" s="99"/>
      <c r="AF3968" s="99"/>
      <c r="AG3968" s="99"/>
      <c r="AH3968" s="99"/>
      <c r="AI3968" s="99"/>
      <c r="AJ3968" s="99"/>
      <c r="AK3968" s="99"/>
      <c r="AL3968" s="99"/>
      <c r="AM3968" s="99"/>
      <c r="AN3968" s="99"/>
      <c r="AO3968" s="99"/>
      <c r="AP3968" s="99"/>
      <c r="AQ3968" s="99"/>
      <c r="AR3968" s="99"/>
      <c r="AS3968" s="99"/>
      <c r="AT3968" s="99"/>
      <c r="AU3968" s="99"/>
      <c r="AV3968" s="99"/>
      <c r="AW3968" s="99"/>
      <c r="AX3968" s="99"/>
      <c r="AY3968" s="99"/>
      <c r="AZ3968" s="99"/>
      <c r="BA3968" s="99"/>
      <c r="BB3968" s="99"/>
      <c r="BC3968" s="99"/>
      <c r="BD3968" s="99"/>
      <c r="BE3968" s="99"/>
      <c r="BF3968" s="99"/>
    </row>
    <row r="3969" spans="28:58" x14ac:dyDescent="0.25">
      <c r="AB3969" s="99"/>
      <c r="AC3969" s="99"/>
      <c r="AD3969" s="99"/>
      <c r="AE3969" s="99"/>
      <c r="AF3969" s="99"/>
      <c r="AG3969" s="99"/>
      <c r="AH3969" s="99"/>
      <c r="AI3969" s="99"/>
      <c r="AJ3969" s="99"/>
      <c r="AK3969" s="99"/>
      <c r="AL3969" s="99"/>
      <c r="AM3969" s="99"/>
      <c r="AN3969" s="99"/>
      <c r="AO3969" s="99"/>
      <c r="AP3969" s="99"/>
      <c r="AQ3969" s="99"/>
      <c r="AR3969" s="99"/>
      <c r="AS3969" s="99"/>
      <c r="AT3969" s="99"/>
      <c r="AU3969" s="99"/>
      <c r="AV3969" s="99"/>
      <c r="AW3969" s="99"/>
      <c r="AX3969" s="99"/>
      <c r="AY3969" s="99"/>
      <c r="AZ3969" s="99"/>
      <c r="BA3969" s="99"/>
      <c r="BB3969" s="99"/>
      <c r="BC3969" s="99"/>
      <c r="BD3969" s="99"/>
      <c r="BE3969" s="99"/>
      <c r="BF3969" s="99"/>
    </row>
    <row r="3970" spans="28:58" x14ac:dyDescent="0.25">
      <c r="AB3970" s="99"/>
      <c r="AC3970" s="99"/>
      <c r="AD3970" s="99"/>
      <c r="AE3970" s="99"/>
      <c r="AF3970" s="99"/>
      <c r="AG3970" s="99"/>
      <c r="AH3970" s="99"/>
      <c r="AI3970" s="99"/>
      <c r="AJ3970" s="99"/>
      <c r="AK3970" s="99"/>
      <c r="AL3970" s="99"/>
      <c r="AM3970" s="99"/>
      <c r="AN3970" s="99"/>
      <c r="AO3970" s="99"/>
      <c r="AP3970" s="99"/>
      <c r="AQ3970" s="99"/>
      <c r="AR3970" s="99"/>
      <c r="AS3970" s="99"/>
      <c r="AT3970" s="99"/>
      <c r="AU3970" s="99"/>
      <c r="AV3970" s="99"/>
      <c r="AW3970" s="99"/>
      <c r="AX3970" s="99"/>
      <c r="AY3970" s="99"/>
      <c r="AZ3970" s="99"/>
      <c r="BA3970" s="99"/>
      <c r="BB3970" s="99"/>
      <c r="BC3970" s="99"/>
      <c r="BD3970" s="99"/>
      <c r="BE3970" s="99"/>
      <c r="BF3970" s="99"/>
    </row>
    <row r="3971" spans="28:58" x14ac:dyDescent="0.25">
      <c r="AB3971" s="99"/>
      <c r="AC3971" s="99"/>
      <c r="AD3971" s="99"/>
      <c r="AE3971" s="99"/>
      <c r="AF3971" s="99"/>
      <c r="AG3971" s="99"/>
      <c r="AH3971" s="99"/>
      <c r="AI3971" s="99"/>
      <c r="AJ3971" s="99"/>
      <c r="AK3971" s="99"/>
      <c r="AL3971" s="99"/>
      <c r="AM3971" s="99"/>
      <c r="AN3971" s="99"/>
      <c r="AO3971" s="99"/>
      <c r="AP3971" s="99"/>
      <c r="AQ3971" s="99"/>
      <c r="AR3971" s="99"/>
      <c r="AS3971" s="99"/>
      <c r="AT3971" s="99"/>
      <c r="AU3971" s="99"/>
      <c r="AV3971" s="99"/>
      <c r="AW3971" s="99"/>
      <c r="AX3971" s="99"/>
      <c r="AY3971" s="99"/>
      <c r="AZ3971" s="99"/>
      <c r="BA3971" s="99"/>
      <c r="BB3971" s="99"/>
      <c r="BC3971" s="99"/>
      <c r="BD3971" s="99"/>
      <c r="BE3971" s="99"/>
      <c r="BF3971" s="99"/>
    </row>
    <row r="3972" spans="28:58" x14ac:dyDescent="0.25">
      <c r="AB3972" s="99"/>
      <c r="AC3972" s="99"/>
      <c r="AD3972" s="99"/>
      <c r="AE3972" s="99"/>
      <c r="AF3972" s="99"/>
      <c r="AG3972" s="99"/>
      <c r="AH3972" s="99"/>
      <c r="AI3972" s="99"/>
      <c r="AJ3972" s="99"/>
      <c r="AK3972" s="99"/>
      <c r="AL3972" s="99"/>
      <c r="AM3972" s="99"/>
      <c r="AN3972" s="99"/>
      <c r="AO3972" s="99"/>
      <c r="AP3972" s="99"/>
      <c r="AQ3972" s="99"/>
      <c r="AR3972" s="99"/>
      <c r="AS3972" s="99"/>
      <c r="AT3972" s="99"/>
      <c r="AU3972" s="99"/>
      <c r="AV3972" s="99"/>
      <c r="AW3972" s="99"/>
      <c r="AX3972" s="99"/>
      <c r="AY3972" s="99"/>
      <c r="AZ3972" s="99"/>
      <c r="BA3972" s="99"/>
      <c r="BB3972" s="99"/>
      <c r="BC3972" s="99"/>
      <c r="BD3972" s="99"/>
      <c r="BE3972" s="99"/>
      <c r="BF3972" s="99"/>
    </row>
    <row r="3973" spans="28:58" x14ac:dyDescent="0.25">
      <c r="AB3973" s="99"/>
      <c r="AC3973" s="99"/>
      <c r="AD3973" s="99"/>
      <c r="AE3973" s="99"/>
      <c r="AF3973" s="99"/>
      <c r="AG3973" s="99"/>
      <c r="AH3973" s="99"/>
      <c r="AI3973" s="99"/>
      <c r="AJ3973" s="99"/>
      <c r="AK3973" s="99"/>
      <c r="AL3973" s="99"/>
      <c r="AM3973" s="99"/>
      <c r="AN3973" s="99"/>
      <c r="AO3973" s="99"/>
      <c r="AP3973" s="99"/>
      <c r="AQ3973" s="99"/>
      <c r="AR3973" s="99"/>
      <c r="AS3973" s="99"/>
      <c r="AT3973" s="99"/>
      <c r="AU3973" s="99"/>
      <c r="AV3973" s="99"/>
      <c r="AW3973" s="99"/>
      <c r="AX3973" s="99"/>
      <c r="AY3973" s="99"/>
      <c r="AZ3973" s="99"/>
      <c r="BA3973" s="99"/>
      <c r="BB3973" s="99"/>
      <c r="BC3973" s="99"/>
      <c r="BD3973" s="99"/>
      <c r="BE3973" s="99"/>
      <c r="BF3973" s="99"/>
    </row>
    <row r="3974" spans="28:58" x14ac:dyDescent="0.25">
      <c r="AB3974" s="99"/>
      <c r="AC3974" s="99"/>
      <c r="AD3974" s="99"/>
      <c r="AE3974" s="99"/>
      <c r="AF3974" s="99"/>
      <c r="AG3974" s="99"/>
      <c r="AH3974" s="99"/>
      <c r="AI3974" s="99"/>
      <c r="AJ3974" s="99"/>
      <c r="AK3974" s="99"/>
      <c r="AL3974" s="99"/>
      <c r="AM3974" s="99"/>
      <c r="AN3974" s="99"/>
      <c r="AO3974" s="99"/>
      <c r="AP3974" s="99"/>
      <c r="AQ3974" s="99"/>
      <c r="AR3974" s="99"/>
      <c r="AS3974" s="99"/>
      <c r="AT3974" s="99"/>
      <c r="AU3974" s="99"/>
      <c r="AV3974" s="99"/>
      <c r="AW3974" s="99"/>
      <c r="AX3974" s="99"/>
      <c r="AY3974" s="99"/>
      <c r="AZ3974" s="99"/>
      <c r="BA3974" s="99"/>
      <c r="BB3974" s="99"/>
      <c r="BC3974" s="99"/>
      <c r="BD3974" s="99"/>
      <c r="BE3974" s="99"/>
      <c r="BF3974" s="99"/>
    </row>
    <row r="3975" spans="28:58" x14ac:dyDescent="0.25">
      <c r="AB3975" s="99"/>
      <c r="AC3975" s="99"/>
      <c r="AD3975" s="99"/>
      <c r="AE3975" s="99"/>
      <c r="AF3975" s="99"/>
      <c r="AG3975" s="99"/>
      <c r="AH3975" s="99"/>
      <c r="AI3975" s="99"/>
      <c r="AJ3975" s="99"/>
      <c r="AK3975" s="99"/>
      <c r="AL3975" s="99"/>
      <c r="AM3975" s="99"/>
      <c r="AN3975" s="99"/>
      <c r="AO3975" s="99"/>
      <c r="AP3975" s="99"/>
      <c r="AQ3975" s="99"/>
      <c r="AR3975" s="99"/>
      <c r="AS3975" s="99"/>
      <c r="AT3975" s="99"/>
      <c r="AU3975" s="99"/>
      <c r="AV3975" s="99"/>
      <c r="AW3975" s="99"/>
      <c r="AX3975" s="99"/>
      <c r="AY3975" s="99"/>
      <c r="AZ3975" s="99"/>
      <c r="BA3975" s="99"/>
      <c r="BB3975" s="99"/>
      <c r="BC3975" s="99"/>
      <c r="BD3975" s="99"/>
      <c r="BE3975" s="99"/>
      <c r="BF3975" s="99"/>
    </row>
    <row r="3976" spans="28:58" x14ac:dyDescent="0.25">
      <c r="AB3976" s="99"/>
      <c r="AC3976" s="99"/>
      <c r="AD3976" s="99"/>
      <c r="AE3976" s="99"/>
      <c r="AF3976" s="99"/>
      <c r="AG3976" s="99"/>
      <c r="AH3976" s="99"/>
      <c r="AI3976" s="99"/>
      <c r="AJ3976" s="99"/>
      <c r="AK3976" s="99"/>
      <c r="AL3976" s="99"/>
      <c r="AM3976" s="99"/>
      <c r="AN3976" s="99"/>
      <c r="AO3976" s="99"/>
      <c r="AP3976" s="99"/>
      <c r="AQ3976" s="99"/>
      <c r="AR3976" s="99"/>
      <c r="AS3976" s="99"/>
      <c r="AT3976" s="99"/>
      <c r="AU3976" s="99"/>
      <c r="AV3976" s="99"/>
      <c r="AW3976" s="99"/>
      <c r="AX3976" s="99"/>
      <c r="AY3976" s="99"/>
      <c r="AZ3976" s="99"/>
      <c r="BA3976" s="99"/>
      <c r="BB3976" s="99"/>
      <c r="BC3976" s="99"/>
      <c r="BD3976" s="99"/>
      <c r="BE3976" s="99"/>
      <c r="BF3976" s="99"/>
    </row>
    <row r="3977" spans="28:58" x14ac:dyDescent="0.25">
      <c r="AB3977" s="99"/>
      <c r="AC3977" s="99"/>
      <c r="AD3977" s="99"/>
      <c r="AE3977" s="99"/>
      <c r="AF3977" s="99"/>
      <c r="AG3977" s="99"/>
      <c r="AH3977" s="99"/>
      <c r="AI3977" s="99"/>
      <c r="AJ3977" s="99"/>
      <c r="AK3977" s="99"/>
      <c r="AL3977" s="99"/>
      <c r="AM3977" s="99"/>
      <c r="AN3977" s="99"/>
      <c r="AO3977" s="99"/>
      <c r="AP3977" s="99"/>
      <c r="AQ3977" s="99"/>
      <c r="AR3977" s="99"/>
      <c r="AS3977" s="99"/>
      <c r="AT3977" s="99"/>
      <c r="AU3977" s="99"/>
      <c r="AV3977" s="99"/>
      <c r="AW3977" s="99"/>
      <c r="AX3977" s="99"/>
      <c r="AY3977" s="99"/>
      <c r="AZ3977" s="99"/>
      <c r="BA3977" s="99"/>
      <c r="BB3977" s="99"/>
      <c r="BC3977" s="99"/>
      <c r="BD3977" s="99"/>
      <c r="BE3977" s="99"/>
      <c r="BF3977" s="99"/>
    </row>
    <row r="3978" spans="28:58" x14ac:dyDescent="0.25">
      <c r="AB3978" s="99"/>
      <c r="AC3978" s="99"/>
      <c r="AD3978" s="99"/>
      <c r="AE3978" s="99"/>
      <c r="AF3978" s="99"/>
      <c r="AG3978" s="99"/>
      <c r="AH3978" s="99"/>
      <c r="AI3978" s="99"/>
      <c r="AJ3978" s="99"/>
      <c r="AK3978" s="99"/>
      <c r="AL3978" s="99"/>
      <c r="AM3978" s="99"/>
      <c r="AN3978" s="99"/>
      <c r="AO3978" s="99"/>
      <c r="AP3978" s="99"/>
      <c r="AQ3978" s="99"/>
      <c r="AR3978" s="99"/>
      <c r="AS3978" s="99"/>
      <c r="AT3978" s="99"/>
      <c r="AU3978" s="99"/>
      <c r="AV3978" s="99"/>
      <c r="AW3978" s="99"/>
      <c r="AX3978" s="99"/>
      <c r="AY3978" s="99"/>
      <c r="AZ3978" s="99"/>
      <c r="BA3978" s="99"/>
      <c r="BB3978" s="99"/>
      <c r="BC3978" s="99"/>
      <c r="BD3978" s="99"/>
      <c r="BE3978" s="99"/>
      <c r="BF3978" s="99"/>
    </row>
    <row r="3979" spans="28:58" x14ac:dyDescent="0.25">
      <c r="AB3979" s="99"/>
      <c r="AC3979" s="99"/>
      <c r="AD3979" s="99"/>
      <c r="AE3979" s="99"/>
      <c r="AF3979" s="99"/>
      <c r="AG3979" s="99"/>
      <c r="AH3979" s="99"/>
      <c r="AI3979" s="99"/>
      <c r="AJ3979" s="99"/>
      <c r="AK3979" s="99"/>
      <c r="AL3979" s="99"/>
      <c r="AM3979" s="99"/>
      <c r="AN3979" s="99"/>
      <c r="AO3979" s="99"/>
      <c r="AP3979" s="99"/>
      <c r="AQ3979" s="99"/>
      <c r="AR3979" s="99"/>
      <c r="AS3979" s="99"/>
      <c r="AT3979" s="99"/>
      <c r="AU3979" s="99"/>
      <c r="AV3979" s="99"/>
      <c r="AW3979" s="99"/>
      <c r="AX3979" s="99"/>
      <c r="AY3979" s="99"/>
      <c r="AZ3979" s="99"/>
      <c r="BA3979" s="99"/>
      <c r="BB3979" s="99"/>
      <c r="BC3979" s="99"/>
      <c r="BD3979" s="99"/>
      <c r="BE3979" s="99"/>
      <c r="BF3979" s="99"/>
    </row>
    <row r="3980" spans="28:58" x14ac:dyDescent="0.25">
      <c r="AB3980" s="99"/>
      <c r="AC3980" s="99"/>
      <c r="AD3980" s="99"/>
      <c r="AE3980" s="99"/>
      <c r="AF3980" s="99"/>
      <c r="AG3980" s="99"/>
      <c r="AH3980" s="99"/>
      <c r="AI3980" s="99"/>
      <c r="AJ3980" s="99"/>
      <c r="AK3980" s="99"/>
      <c r="AL3980" s="99"/>
      <c r="AM3980" s="99"/>
      <c r="AN3980" s="99"/>
      <c r="AO3980" s="99"/>
      <c r="AP3980" s="99"/>
      <c r="AQ3980" s="99"/>
      <c r="AR3980" s="99"/>
      <c r="AS3980" s="99"/>
      <c r="AT3980" s="99"/>
      <c r="AU3980" s="99"/>
      <c r="AV3980" s="99"/>
      <c r="AW3980" s="99"/>
      <c r="AX3980" s="99"/>
      <c r="AY3980" s="99"/>
      <c r="AZ3980" s="99"/>
      <c r="BA3980" s="99"/>
      <c r="BB3980" s="99"/>
      <c r="BC3980" s="99"/>
      <c r="BD3980" s="99"/>
      <c r="BE3980" s="99"/>
      <c r="BF3980" s="99"/>
    </row>
    <row r="3981" spans="28:58" x14ac:dyDescent="0.25">
      <c r="AB3981" s="99"/>
      <c r="AC3981" s="99"/>
      <c r="AD3981" s="99"/>
      <c r="AE3981" s="99"/>
      <c r="AF3981" s="99"/>
      <c r="AG3981" s="99"/>
      <c r="AH3981" s="99"/>
      <c r="AI3981" s="99"/>
      <c r="AJ3981" s="99"/>
      <c r="AK3981" s="99"/>
      <c r="AL3981" s="99"/>
      <c r="AM3981" s="99"/>
      <c r="AN3981" s="99"/>
      <c r="AO3981" s="99"/>
      <c r="AP3981" s="99"/>
      <c r="AQ3981" s="99"/>
      <c r="AR3981" s="99"/>
      <c r="AS3981" s="99"/>
      <c r="AT3981" s="99"/>
      <c r="AU3981" s="99"/>
      <c r="AV3981" s="99"/>
      <c r="AW3981" s="99"/>
      <c r="AX3981" s="99"/>
      <c r="AY3981" s="99"/>
      <c r="AZ3981" s="99"/>
      <c r="BA3981" s="99"/>
      <c r="BB3981" s="99"/>
      <c r="BC3981" s="99"/>
      <c r="BD3981" s="99"/>
      <c r="BE3981" s="99"/>
      <c r="BF3981" s="99"/>
    </row>
    <row r="3982" spans="28:58" x14ac:dyDescent="0.25">
      <c r="AB3982" s="99"/>
      <c r="AC3982" s="99"/>
      <c r="AD3982" s="99"/>
      <c r="AE3982" s="99"/>
      <c r="AF3982" s="99"/>
      <c r="AG3982" s="99"/>
      <c r="AH3982" s="99"/>
      <c r="AI3982" s="99"/>
      <c r="AJ3982" s="99"/>
      <c r="AK3982" s="99"/>
      <c r="AL3982" s="99"/>
      <c r="AM3982" s="99"/>
      <c r="AN3982" s="99"/>
      <c r="AO3982" s="99"/>
      <c r="AP3982" s="99"/>
      <c r="AQ3982" s="99"/>
      <c r="AR3982" s="99"/>
      <c r="AS3982" s="99"/>
      <c r="AT3982" s="99"/>
      <c r="AU3982" s="99"/>
      <c r="AV3982" s="99"/>
      <c r="AW3982" s="99"/>
      <c r="AX3982" s="99"/>
      <c r="AY3982" s="99"/>
      <c r="AZ3982" s="99"/>
      <c r="BA3982" s="99"/>
      <c r="BB3982" s="99"/>
      <c r="BC3982" s="99"/>
      <c r="BD3982" s="99"/>
      <c r="BE3982" s="99"/>
      <c r="BF3982" s="99"/>
    </row>
    <row r="3983" spans="28:58" x14ac:dyDescent="0.25">
      <c r="AB3983" s="99"/>
      <c r="AC3983" s="99"/>
      <c r="AD3983" s="99"/>
      <c r="AE3983" s="99"/>
      <c r="AF3983" s="99"/>
      <c r="AG3983" s="99"/>
      <c r="AH3983" s="99"/>
      <c r="AI3983" s="99"/>
      <c r="AJ3983" s="99"/>
      <c r="AK3983" s="99"/>
      <c r="AL3983" s="99"/>
      <c r="AM3983" s="99"/>
      <c r="AN3983" s="99"/>
      <c r="AO3983" s="99"/>
      <c r="AP3983" s="99"/>
      <c r="AQ3983" s="99"/>
      <c r="AR3983" s="99"/>
      <c r="AS3983" s="99"/>
      <c r="AT3983" s="99"/>
      <c r="AU3983" s="99"/>
      <c r="AV3983" s="99"/>
      <c r="AW3983" s="99"/>
      <c r="AX3983" s="99"/>
      <c r="AY3983" s="99"/>
      <c r="AZ3983" s="99"/>
      <c r="BA3983" s="99"/>
      <c r="BB3983" s="99"/>
      <c r="BC3983" s="99"/>
      <c r="BD3983" s="99"/>
      <c r="BE3983" s="99"/>
      <c r="BF3983" s="99"/>
    </row>
    <row r="3984" spans="28:58" x14ac:dyDescent="0.25">
      <c r="AB3984" s="99"/>
      <c r="AC3984" s="99"/>
      <c r="AD3984" s="99"/>
      <c r="AE3984" s="99"/>
      <c r="AF3984" s="99"/>
      <c r="AG3984" s="99"/>
      <c r="AH3984" s="99"/>
      <c r="AI3984" s="99"/>
      <c r="AJ3984" s="99"/>
      <c r="AK3984" s="99"/>
      <c r="AL3984" s="99"/>
      <c r="AM3984" s="99"/>
      <c r="AN3984" s="99"/>
      <c r="AO3984" s="99"/>
      <c r="AP3984" s="99"/>
      <c r="AQ3984" s="99"/>
      <c r="AR3984" s="99"/>
      <c r="AS3984" s="99"/>
      <c r="AT3984" s="99"/>
      <c r="AU3984" s="99"/>
      <c r="AV3984" s="99"/>
      <c r="AW3984" s="99"/>
      <c r="AX3984" s="99"/>
      <c r="AY3984" s="99"/>
      <c r="AZ3984" s="99"/>
      <c r="BA3984" s="99"/>
      <c r="BB3984" s="99"/>
      <c r="BC3984" s="99"/>
      <c r="BD3984" s="99"/>
      <c r="BE3984" s="99"/>
      <c r="BF3984" s="99"/>
    </row>
    <row r="3985" spans="28:58" x14ac:dyDescent="0.25">
      <c r="AB3985" s="99"/>
      <c r="AC3985" s="99"/>
      <c r="AD3985" s="99"/>
      <c r="AE3985" s="99"/>
      <c r="AF3985" s="99"/>
      <c r="AG3985" s="99"/>
      <c r="AH3985" s="99"/>
      <c r="AI3985" s="99"/>
      <c r="AJ3985" s="99"/>
      <c r="AK3985" s="99"/>
      <c r="AL3985" s="99"/>
      <c r="AM3985" s="99"/>
      <c r="AN3985" s="99"/>
      <c r="AO3985" s="99"/>
      <c r="AP3985" s="99"/>
      <c r="AQ3985" s="99"/>
      <c r="AR3985" s="99"/>
      <c r="AS3985" s="99"/>
      <c r="AT3985" s="99"/>
      <c r="AU3985" s="99"/>
      <c r="AV3985" s="99"/>
      <c r="AW3985" s="99"/>
      <c r="AX3985" s="99"/>
      <c r="AY3985" s="99"/>
      <c r="AZ3985" s="99"/>
      <c r="BA3985" s="99"/>
      <c r="BB3985" s="99"/>
      <c r="BC3985" s="99"/>
      <c r="BD3985" s="99"/>
      <c r="BE3985" s="99"/>
      <c r="BF3985" s="99"/>
    </row>
    <row r="3986" spans="28:58" x14ac:dyDescent="0.25">
      <c r="AB3986" s="99"/>
      <c r="AC3986" s="99"/>
      <c r="AD3986" s="99"/>
      <c r="AE3986" s="99"/>
      <c r="AF3986" s="99"/>
      <c r="AG3986" s="99"/>
      <c r="AH3986" s="99"/>
      <c r="AI3986" s="99"/>
      <c r="AJ3986" s="99"/>
      <c r="AK3986" s="99"/>
      <c r="AL3986" s="99"/>
      <c r="AM3986" s="99"/>
      <c r="AN3986" s="99"/>
      <c r="AO3986" s="99"/>
      <c r="AP3986" s="99"/>
      <c r="AQ3986" s="99"/>
      <c r="AR3986" s="99"/>
      <c r="AS3986" s="99"/>
      <c r="AT3986" s="99"/>
      <c r="AU3986" s="99"/>
      <c r="AV3986" s="99"/>
      <c r="AW3986" s="99"/>
      <c r="AX3986" s="99"/>
      <c r="AY3986" s="99"/>
      <c r="AZ3986" s="99"/>
      <c r="BA3986" s="99"/>
      <c r="BB3986" s="99"/>
      <c r="BC3986" s="99"/>
      <c r="BD3986" s="99"/>
      <c r="BE3986" s="99"/>
      <c r="BF3986" s="99"/>
    </row>
    <row r="3987" spans="28:58" x14ac:dyDescent="0.25">
      <c r="AB3987" s="99"/>
      <c r="AC3987" s="99"/>
      <c r="AD3987" s="99"/>
      <c r="AE3987" s="99"/>
      <c r="AF3987" s="99"/>
      <c r="AG3987" s="99"/>
      <c r="AH3987" s="99"/>
      <c r="AI3987" s="99"/>
      <c r="AJ3987" s="99"/>
      <c r="AK3987" s="99"/>
      <c r="AL3987" s="99"/>
      <c r="AM3987" s="99"/>
      <c r="AN3987" s="99"/>
      <c r="AO3987" s="99"/>
      <c r="AP3987" s="99"/>
      <c r="AQ3987" s="99"/>
      <c r="AR3987" s="99"/>
      <c r="AS3987" s="99"/>
      <c r="AT3987" s="99"/>
      <c r="AU3987" s="99"/>
      <c r="AV3987" s="99"/>
      <c r="AW3987" s="99"/>
      <c r="AX3987" s="99"/>
      <c r="AY3987" s="99"/>
      <c r="AZ3987" s="99"/>
      <c r="BA3987" s="99"/>
      <c r="BB3987" s="99"/>
      <c r="BC3987" s="99"/>
      <c r="BD3987" s="99"/>
      <c r="BE3987" s="99"/>
      <c r="BF3987" s="99"/>
    </row>
    <row r="3988" spans="28:58" x14ac:dyDescent="0.25">
      <c r="AB3988" s="99"/>
      <c r="AC3988" s="99"/>
      <c r="AD3988" s="99"/>
      <c r="AE3988" s="99"/>
      <c r="AF3988" s="99"/>
      <c r="AG3988" s="99"/>
      <c r="AH3988" s="99"/>
      <c r="AI3988" s="99"/>
      <c r="AJ3988" s="99"/>
      <c r="AK3988" s="99"/>
      <c r="AL3988" s="99"/>
      <c r="AM3988" s="99"/>
      <c r="AN3988" s="99"/>
      <c r="AO3988" s="99"/>
      <c r="AP3988" s="99"/>
      <c r="AQ3988" s="99"/>
      <c r="AR3988" s="99"/>
      <c r="AS3988" s="99"/>
      <c r="AT3988" s="99"/>
      <c r="AU3988" s="99"/>
      <c r="AV3988" s="99"/>
      <c r="AW3988" s="99"/>
      <c r="AX3988" s="99"/>
      <c r="AY3988" s="99"/>
      <c r="AZ3988" s="99"/>
      <c r="BA3988" s="99"/>
      <c r="BB3988" s="99"/>
      <c r="BC3988" s="99"/>
      <c r="BD3988" s="99"/>
      <c r="BE3988" s="99"/>
      <c r="BF3988" s="99"/>
    </row>
    <row r="3989" spans="28:58" x14ac:dyDescent="0.25">
      <c r="AB3989" s="99"/>
      <c r="AC3989" s="99"/>
      <c r="AD3989" s="99"/>
      <c r="AE3989" s="99"/>
      <c r="AF3989" s="99"/>
      <c r="AG3989" s="99"/>
      <c r="AH3989" s="99"/>
      <c r="AI3989" s="99"/>
      <c r="AJ3989" s="99"/>
      <c r="AK3989" s="99"/>
      <c r="AL3989" s="99"/>
      <c r="AM3989" s="99"/>
      <c r="AN3989" s="99"/>
      <c r="AO3989" s="99"/>
      <c r="AP3989" s="99"/>
      <c r="AQ3989" s="99"/>
      <c r="AR3989" s="99"/>
      <c r="AS3989" s="99"/>
      <c r="AT3989" s="99"/>
      <c r="AU3989" s="99"/>
      <c r="AV3989" s="99"/>
      <c r="AW3989" s="99"/>
      <c r="AX3989" s="99"/>
      <c r="AY3989" s="99"/>
      <c r="AZ3989" s="99"/>
      <c r="BA3989" s="99"/>
      <c r="BB3989" s="99"/>
      <c r="BC3989" s="99"/>
      <c r="BD3989" s="99"/>
      <c r="BE3989" s="99"/>
      <c r="BF3989" s="99"/>
    </row>
    <row r="3990" spans="28:58" x14ac:dyDescent="0.25">
      <c r="AB3990" s="99"/>
      <c r="AC3990" s="99"/>
      <c r="AD3990" s="99"/>
      <c r="AE3990" s="99"/>
      <c r="AF3990" s="99"/>
      <c r="AG3990" s="99"/>
      <c r="AH3990" s="99"/>
      <c r="AI3990" s="99"/>
      <c r="AJ3990" s="99"/>
      <c r="AK3990" s="99"/>
      <c r="AL3990" s="99"/>
      <c r="AM3990" s="99"/>
      <c r="AN3990" s="99"/>
      <c r="AO3990" s="99"/>
      <c r="AP3990" s="99"/>
      <c r="AQ3990" s="99"/>
      <c r="AR3990" s="99"/>
      <c r="AS3990" s="99"/>
      <c r="AT3990" s="99"/>
      <c r="AU3990" s="99"/>
      <c r="AV3990" s="99"/>
      <c r="AW3990" s="99"/>
      <c r="AX3990" s="99"/>
      <c r="AY3990" s="99"/>
      <c r="AZ3990" s="99"/>
      <c r="BA3990" s="99"/>
      <c r="BB3990" s="99"/>
      <c r="BC3990" s="99"/>
      <c r="BD3990" s="99"/>
      <c r="BE3990" s="99"/>
      <c r="BF3990" s="99"/>
    </row>
    <row r="3991" spans="28:58" x14ac:dyDescent="0.25">
      <c r="AB3991" s="99"/>
      <c r="AC3991" s="99"/>
      <c r="AD3991" s="99"/>
      <c r="AE3991" s="99"/>
      <c r="AF3991" s="99"/>
      <c r="AG3991" s="99"/>
      <c r="AH3991" s="99"/>
      <c r="AI3991" s="99"/>
      <c r="AJ3991" s="99"/>
      <c r="AK3991" s="99"/>
      <c r="AL3991" s="99"/>
      <c r="AM3991" s="99"/>
      <c r="AN3991" s="99"/>
      <c r="AO3991" s="99"/>
      <c r="AP3991" s="99"/>
      <c r="AQ3991" s="99"/>
      <c r="AR3991" s="99"/>
      <c r="AS3991" s="99"/>
      <c r="AT3991" s="99"/>
      <c r="AU3991" s="99"/>
      <c r="AV3991" s="99"/>
      <c r="AW3991" s="99"/>
      <c r="AX3991" s="99"/>
      <c r="AY3991" s="99"/>
      <c r="AZ3991" s="99"/>
      <c r="BA3991" s="99"/>
      <c r="BB3991" s="99"/>
      <c r="BC3991" s="99"/>
      <c r="BD3991" s="99"/>
      <c r="BE3991" s="99"/>
      <c r="BF3991" s="99"/>
    </row>
    <row r="3992" spans="28:58" x14ac:dyDescent="0.25">
      <c r="AB3992" s="99"/>
      <c r="AC3992" s="99"/>
      <c r="AD3992" s="99"/>
      <c r="AE3992" s="99"/>
      <c r="AF3992" s="99"/>
      <c r="AG3992" s="99"/>
      <c r="AH3992" s="99"/>
      <c r="AI3992" s="99"/>
      <c r="AJ3992" s="99"/>
      <c r="AK3992" s="99"/>
      <c r="AL3992" s="99"/>
      <c r="AM3992" s="99"/>
      <c r="AN3992" s="99"/>
      <c r="AO3992" s="99"/>
      <c r="AP3992" s="99"/>
      <c r="AQ3992" s="99"/>
      <c r="AR3992" s="99"/>
      <c r="AS3992" s="99"/>
      <c r="AT3992" s="99"/>
      <c r="AU3992" s="99"/>
      <c r="AV3992" s="99"/>
      <c r="AW3992" s="99"/>
      <c r="AX3992" s="99"/>
      <c r="AY3992" s="99"/>
      <c r="AZ3992" s="99"/>
      <c r="BA3992" s="99"/>
      <c r="BB3992" s="99"/>
      <c r="BC3992" s="99"/>
      <c r="BD3992" s="99"/>
      <c r="BE3992" s="99"/>
      <c r="BF3992" s="99"/>
    </row>
    <row r="3993" spans="28:58" x14ac:dyDescent="0.25">
      <c r="AB3993" s="99"/>
      <c r="AC3993" s="99"/>
      <c r="AD3993" s="99"/>
      <c r="AE3993" s="99"/>
      <c r="AF3993" s="99"/>
      <c r="AG3993" s="99"/>
      <c r="AH3993" s="99"/>
      <c r="AI3993" s="99"/>
      <c r="AJ3993" s="99"/>
      <c r="AK3993" s="99"/>
      <c r="AL3993" s="99"/>
      <c r="AM3993" s="99"/>
      <c r="AN3993" s="99"/>
      <c r="AO3993" s="99"/>
      <c r="AP3993" s="99"/>
      <c r="AQ3993" s="99"/>
      <c r="AR3993" s="99"/>
      <c r="AS3993" s="99"/>
      <c r="AT3993" s="99"/>
      <c r="AU3993" s="99"/>
      <c r="AV3993" s="99"/>
      <c r="AW3993" s="99"/>
      <c r="AX3993" s="99"/>
      <c r="AY3993" s="99"/>
      <c r="AZ3993" s="99"/>
      <c r="BA3993" s="99"/>
      <c r="BB3993" s="99"/>
      <c r="BC3993" s="99"/>
      <c r="BD3993" s="99"/>
      <c r="BE3993" s="99"/>
      <c r="BF3993" s="99"/>
    </row>
    <row r="3994" spans="28:58" x14ac:dyDescent="0.25">
      <c r="AB3994" s="99"/>
      <c r="AC3994" s="99"/>
      <c r="AD3994" s="99"/>
      <c r="AE3994" s="99"/>
      <c r="AF3994" s="99"/>
      <c r="AG3994" s="99"/>
      <c r="AH3994" s="99"/>
      <c r="AI3994" s="99"/>
      <c r="AJ3994" s="99"/>
      <c r="AK3994" s="99"/>
      <c r="AL3994" s="99"/>
      <c r="AM3994" s="99"/>
      <c r="AN3994" s="99"/>
      <c r="AO3994" s="99"/>
      <c r="AP3994" s="99"/>
      <c r="AQ3994" s="99"/>
      <c r="AR3994" s="99"/>
      <c r="AS3994" s="99"/>
      <c r="AT3994" s="99"/>
      <c r="AU3994" s="99"/>
      <c r="AV3994" s="99"/>
      <c r="AW3994" s="99"/>
      <c r="AX3994" s="99"/>
      <c r="AY3994" s="99"/>
      <c r="AZ3994" s="99"/>
      <c r="BA3994" s="99"/>
      <c r="BB3994" s="99"/>
      <c r="BC3994" s="99"/>
      <c r="BD3994" s="99"/>
      <c r="BE3994" s="99"/>
      <c r="BF3994" s="99"/>
    </row>
    <row r="3995" spans="28:58" x14ac:dyDescent="0.25">
      <c r="AB3995" s="99"/>
      <c r="AC3995" s="99"/>
      <c r="AD3995" s="99"/>
      <c r="AE3995" s="99"/>
      <c r="AF3995" s="99"/>
      <c r="AG3995" s="99"/>
      <c r="AH3995" s="99"/>
      <c r="AI3995" s="99"/>
      <c r="AJ3995" s="99"/>
      <c r="AK3995" s="99"/>
      <c r="AL3995" s="99"/>
      <c r="AM3995" s="99"/>
      <c r="AN3995" s="99"/>
      <c r="AO3995" s="99"/>
      <c r="AP3995" s="99"/>
      <c r="AQ3995" s="99"/>
      <c r="AR3995" s="99"/>
      <c r="AS3995" s="99"/>
      <c r="AT3995" s="99"/>
      <c r="AU3995" s="99"/>
      <c r="AV3995" s="99"/>
      <c r="AW3995" s="99"/>
      <c r="AX3995" s="99"/>
      <c r="AY3995" s="99"/>
      <c r="AZ3995" s="99"/>
      <c r="BA3995" s="99"/>
      <c r="BB3995" s="99"/>
      <c r="BC3995" s="99"/>
      <c r="BD3995" s="99"/>
      <c r="BE3995" s="99"/>
      <c r="BF3995" s="99"/>
    </row>
    <row r="3996" spans="28:58" x14ac:dyDescent="0.25">
      <c r="AB3996" s="99"/>
      <c r="AC3996" s="99"/>
      <c r="AD3996" s="99"/>
      <c r="AE3996" s="99"/>
      <c r="AF3996" s="99"/>
      <c r="AG3996" s="99"/>
      <c r="AH3996" s="99"/>
      <c r="AI3996" s="99"/>
      <c r="AJ3996" s="99"/>
      <c r="AK3996" s="99"/>
      <c r="AL3996" s="99"/>
      <c r="AM3996" s="99"/>
      <c r="AN3996" s="99"/>
      <c r="AO3996" s="99"/>
      <c r="AP3996" s="99"/>
      <c r="AQ3996" s="99"/>
      <c r="AR3996" s="99"/>
      <c r="AS3996" s="99"/>
      <c r="AT3996" s="99"/>
      <c r="AU3996" s="99"/>
      <c r="AV3996" s="99"/>
      <c r="AW3996" s="99"/>
      <c r="AX3996" s="99"/>
      <c r="AY3996" s="99"/>
      <c r="AZ3996" s="99"/>
      <c r="BA3996" s="99"/>
      <c r="BB3996" s="99"/>
      <c r="BC3996" s="99"/>
      <c r="BD3996" s="99"/>
      <c r="BE3996" s="99"/>
      <c r="BF3996" s="99"/>
    </row>
    <row r="3997" spans="28:58" x14ac:dyDescent="0.25">
      <c r="AB3997" s="99"/>
      <c r="AC3997" s="99"/>
      <c r="AD3997" s="99"/>
      <c r="AE3997" s="99"/>
      <c r="AF3997" s="99"/>
      <c r="AG3997" s="99"/>
      <c r="AH3997" s="99"/>
      <c r="AI3997" s="99"/>
      <c r="AJ3997" s="99"/>
      <c r="AK3997" s="99"/>
      <c r="AL3997" s="99"/>
      <c r="AM3997" s="99"/>
      <c r="AN3997" s="99"/>
      <c r="AO3997" s="99"/>
      <c r="AP3997" s="99"/>
      <c r="AQ3997" s="99"/>
      <c r="AR3997" s="99"/>
      <c r="AS3997" s="99"/>
      <c r="AT3997" s="99"/>
      <c r="AU3997" s="99"/>
      <c r="AV3997" s="99"/>
      <c r="AW3997" s="99"/>
      <c r="AX3997" s="99"/>
      <c r="AY3997" s="99"/>
      <c r="AZ3997" s="99"/>
      <c r="BA3997" s="99"/>
      <c r="BB3997" s="99"/>
      <c r="BC3997" s="99"/>
      <c r="BD3997" s="99"/>
      <c r="BE3997" s="99"/>
      <c r="BF3997" s="99"/>
    </row>
    <row r="3998" spans="28:58" x14ac:dyDescent="0.25">
      <c r="AB3998" s="99"/>
      <c r="AC3998" s="99"/>
      <c r="AD3998" s="99"/>
      <c r="AE3998" s="99"/>
      <c r="AF3998" s="99"/>
      <c r="AG3998" s="99"/>
      <c r="AH3998" s="99"/>
      <c r="AI3998" s="99"/>
      <c r="AJ3998" s="99"/>
      <c r="AK3998" s="99"/>
      <c r="AL3998" s="99"/>
      <c r="AM3998" s="99"/>
      <c r="AN3998" s="99"/>
      <c r="AO3998" s="99"/>
      <c r="AP3998" s="99"/>
      <c r="AQ3998" s="99"/>
      <c r="AR3998" s="99"/>
      <c r="AS3998" s="99"/>
      <c r="AT3998" s="99"/>
      <c r="AU3998" s="99"/>
      <c r="AV3998" s="99"/>
      <c r="AW3998" s="99"/>
      <c r="AX3998" s="99"/>
      <c r="AY3998" s="99"/>
      <c r="AZ3998" s="99"/>
      <c r="BA3998" s="99"/>
      <c r="BB3998" s="99"/>
      <c r="BC3998" s="99"/>
      <c r="BD3998" s="99"/>
      <c r="BE3998" s="99"/>
      <c r="BF3998" s="99"/>
    </row>
    <row r="3999" spans="28:58" x14ac:dyDescent="0.25">
      <c r="AB3999" s="99"/>
      <c r="AC3999" s="99"/>
      <c r="AD3999" s="99"/>
      <c r="AE3999" s="99"/>
      <c r="AF3999" s="99"/>
      <c r="AG3999" s="99"/>
      <c r="AH3999" s="99"/>
      <c r="AI3999" s="99"/>
      <c r="AJ3999" s="99"/>
      <c r="AK3999" s="99"/>
      <c r="AL3999" s="99"/>
      <c r="AM3999" s="99"/>
      <c r="AN3999" s="99"/>
      <c r="AO3999" s="99"/>
      <c r="AP3999" s="99"/>
      <c r="AQ3999" s="99"/>
      <c r="AR3999" s="99"/>
      <c r="AS3999" s="99"/>
      <c r="AT3999" s="99"/>
      <c r="AU3999" s="99"/>
      <c r="AV3999" s="99"/>
      <c r="AW3999" s="99"/>
      <c r="AX3999" s="99"/>
      <c r="AY3999" s="99"/>
      <c r="AZ3999" s="99"/>
      <c r="BA3999" s="99"/>
      <c r="BB3999" s="99"/>
      <c r="BC3999" s="99"/>
      <c r="BD3999" s="99"/>
      <c r="BE3999" s="99"/>
      <c r="BF3999" s="99"/>
    </row>
    <row r="4000" spans="28:58" x14ac:dyDescent="0.25">
      <c r="AB4000" s="99"/>
      <c r="AC4000" s="99"/>
      <c r="AD4000" s="99"/>
      <c r="AE4000" s="99"/>
      <c r="AF4000" s="99"/>
      <c r="AG4000" s="99"/>
      <c r="AH4000" s="99"/>
      <c r="AI4000" s="99"/>
      <c r="AJ4000" s="99"/>
      <c r="AK4000" s="99"/>
      <c r="AL4000" s="99"/>
      <c r="AM4000" s="99"/>
      <c r="AN4000" s="99"/>
      <c r="AO4000" s="99"/>
      <c r="AP4000" s="99"/>
      <c r="AQ4000" s="99"/>
      <c r="AR4000" s="99"/>
      <c r="AS4000" s="99"/>
      <c r="AT4000" s="99"/>
      <c r="AU4000" s="99"/>
      <c r="AV4000" s="99"/>
      <c r="AW4000" s="99"/>
      <c r="AX4000" s="99"/>
      <c r="AY4000" s="99"/>
      <c r="AZ4000" s="99"/>
      <c r="BA4000" s="99"/>
      <c r="BB4000" s="99"/>
      <c r="BC4000" s="99"/>
      <c r="BD4000" s="99"/>
      <c r="BE4000" s="99"/>
      <c r="BF4000" s="99"/>
    </row>
    <row r="4001" spans="28:58" x14ac:dyDescent="0.25">
      <c r="AB4001" s="99"/>
      <c r="AC4001" s="99"/>
      <c r="AD4001" s="99"/>
      <c r="AE4001" s="99"/>
      <c r="AF4001" s="99"/>
      <c r="AG4001" s="99"/>
      <c r="AH4001" s="99"/>
      <c r="AI4001" s="99"/>
      <c r="AJ4001" s="99"/>
      <c r="AK4001" s="99"/>
      <c r="AL4001" s="99"/>
      <c r="AM4001" s="99"/>
      <c r="AN4001" s="99"/>
      <c r="AO4001" s="99"/>
      <c r="AP4001" s="99"/>
      <c r="AQ4001" s="99"/>
      <c r="AR4001" s="99"/>
      <c r="AS4001" s="99"/>
      <c r="AT4001" s="99"/>
      <c r="AU4001" s="99"/>
      <c r="AV4001" s="99"/>
      <c r="AW4001" s="99"/>
      <c r="AX4001" s="99"/>
      <c r="AY4001" s="99"/>
      <c r="AZ4001" s="99"/>
      <c r="BA4001" s="99"/>
      <c r="BB4001" s="99"/>
      <c r="BC4001" s="99"/>
      <c r="BD4001" s="99"/>
      <c r="BE4001" s="99"/>
      <c r="BF4001" s="99"/>
    </row>
    <row r="4002" spans="28:58" x14ac:dyDescent="0.25">
      <c r="AB4002" s="99"/>
      <c r="AC4002" s="99"/>
      <c r="AD4002" s="99"/>
      <c r="AE4002" s="99"/>
      <c r="AF4002" s="99"/>
      <c r="AG4002" s="99"/>
      <c r="AH4002" s="99"/>
      <c r="AI4002" s="99"/>
      <c r="AJ4002" s="99"/>
      <c r="AK4002" s="99"/>
      <c r="AL4002" s="99"/>
      <c r="AM4002" s="99"/>
      <c r="AN4002" s="99"/>
      <c r="AO4002" s="99"/>
      <c r="AP4002" s="99"/>
      <c r="AQ4002" s="99"/>
      <c r="AR4002" s="99"/>
      <c r="AS4002" s="99"/>
      <c r="AT4002" s="99"/>
      <c r="AU4002" s="99"/>
      <c r="AV4002" s="99"/>
      <c r="AW4002" s="99"/>
      <c r="AX4002" s="99"/>
      <c r="AY4002" s="99"/>
      <c r="AZ4002" s="99"/>
      <c r="BA4002" s="99"/>
      <c r="BB4002" s="99"/>
      <c r="BC4002" s="99"/>
      <c r="BD4002" s="99"/>
      <c r="BE4002" s="99"/>
      <c r="BF4002" s="99"/>
    </row>
    <row r="4003" spans="28:58" x14ac:dyDescent="0.25">
      <c r="AB4003" s="99"/>
      <c r="AC4003" s="99"/>
      <c r="AD4003" s="99"/>
      <c r="AE4003" s="99"/>
      <c r="AF4003" s="99"/>
      <c r="AG4003" s="99"/>
      <c r="AH4003" s="99"/>
      <c r="AI4003" s="99"/>
      <c r="AJ4003" s="99"/>
      <c r="AK4003" s="99"/>
      <c r="AL4003" s="99"/>
      <c r="AM4003" s="99"/>
      <c r="AN4003" s="99"/>
      <c r="AO4003" s="99"/>
      <c r="AP4003" s="99"/>
      <c r="AQ4003" s="99"/>
      <c r="AR4003" s="99"/>
      <c r="AS4003" s="99"/>
      <c r="AT4003" s="99"/>
      <c r="AU4003" s="99"/>
      <c r="AV4003" s="99"/>
      <c r="AW4003" s="99"/>
      <c r="AX4003" s="99"/>
      <c r="AY4003" s="99"/>
      <c r="AZ4003" s="99"/>
      <c r="BA4003" s="99"/>
      <c r="BB4003" s="99"/>
      <c r="BC4003" s="99"/>
      <c r="BD4003" s="99"/>
      <c r="BE4003" s="99"/>
      <c r="BF4003" s="99"/>
    </row>
    <row r="4004" spans="28:58" x14ac:dyDescent="0.25">
      <c r="AB4004" s="99"/>
      <c r="AC4004" s="99"/>
      <c r="AD4004" s="99"/>
      <c r="AE4004" s="99"/>
      <c r="AF4004" s="99"/>
      <c r="AG4004" s="99"/>
      <c r="AH4004" s="99"/>
      <c r="AI4004" s="99"/>
      <c r="AJ4004" s="99"/>
      <c r="AK4004" s="99"/>
      <c r="AL4004" s="99"/>
      <c r="AM4004" s="99"/>
      <c r="AN4004" s="99"/>
      <c r="AO4004" s="99"/>
      <c r="AP4004" s="99"/>
      <c r="AQ4004" s="99"/>
      <c r="AR4004" s="99"/>
      <c r="AS4004" s="99"/>
      <c r="AT4004" s="99"/>
      <c r="AU4004" s="99"/>
      <c r="AV4004" s="99"/>
      <c r="AW4004" s="99"/>
      <c r="AX4004" s="99"/>
      <c r="AY4004" s="99"/>
      <c r="AZ4004" s="99"/>
      <c r="BA4004" s="99"/>
      <c r="BB4004" s="99"/>
      <c r="BC4004" s="99"/>
      <c r="BD4004" s="99"/>
      <c r="BE4004" s="99"/>
      <c r="BF4004" s="99"/>
    </row>
    <row r="4005" spans="28:58" x14ac:dyDescent="0.25">
      <c r="AB4005" s="99"/>
      <c r="AC4005" s="99"/>
      <c r="AD4005" s="99"/>
      <c r="AE4005" s="99"/>
      <c r="AF4005" s="99"/>
      <c r="AG4005" s="99"/>
      <c r="AH4005" s="99"/>
      <c r="AI4005" s="99"/>
      <c r="AJ4005" s="99"/>
      <c r="AK4005" s="99"/>
      <c r="AL4005" s="99"/>
      <c r="AM4005" s="99"/>
      <c r="AN4005" s="99"/>
      <c r="AO4005" s="99"/>
      <c r="AP4005" s="99"/>
      <c r="AQ4005" s="99"/>
      <c r="AR4005" s="99"/>
      <c r="AS4005" s="99"/>
      <c r="AT4005" s="99"/>
      <c r="AU4005" s="99"/>
      <c r="AV4005" s="99"/>
      <c r="AW4005" s="99"/>
      <c r="AX4005" s="99"/>
      <c r="AY4005" s="99"/>
      <c r="AZ4005" s="99"/>
      <c r="BA4005" s="99"/>
      <c r="BB4005" s="99"/>
      <c r="BC4005" s="99"/>
      <c r="BD4005" s="99"/>
      <c r="BE4005" s="99"/>
      <c r="BF4005" s="99"/>
    </row>
    <row r="4006" spans="28:58" x14ac:dyDescent="0.25">
      <c r="AB4006" s="99"/>
      <c r="AC4006" s="99"/>
      <c r="AD4006" s="99"/>
      <c r="AE4006" s="99"/>
      <c r="AF4006" s="99"/>
      <c r="AG4006" s="99"/>
      <c r="AH4006" s="99"/>
      <c r="AI4006" s="99"/>
      <c r="AJ4006" s="99"/>
      <c r="AK4006" s="99"/>
      <c r="AL4006" s="99"/>
      <c r="AM4006" s="99"/>
      <c r="AN4006" s="99"/>
      <c r="AO4006" s="99"/>
      <c r="AP4006" s="99"/>
      <c r="AQ4006" s="99"/>
      <c r="AR4006" s="99"/>
      <c r="AS4006" s="99"/>
      <c r="AT4006" s="99"/>
      <c r="AU4006" s="99"/>
      <c r="AV4006" s="99"/>
      <c r="AW4006" s="99"/>
      <c r="AX4006" s="99"/>
      <c r="AY4006" s="99"/>
      <c r="AZ4006" s="99"/>
      <c r="BA4006" s="99"/>
      <c r="BB4006" s="99"/>
      <c r="BC4006" s="99"/>
      <c r="BD4006" s="99"/>
      <c r="BE4006" s="99"/>
      <c r="BF4006" s="99"/>
    </row>
    <row r="4007" spans="28:58" x14ac:dyDescent="0.25">
      <c r="AB4007" s="99"/>
      <c r="AC4007" s="99"/>
      <c r="AD4007" s="99"/>
      <c r="AE4007" s="99"/>
      <c r="AF4007" s="99"/>
      <c r="AG4007" s="99"/>
      <c r="AH4007" s="99"/>
      <c r="AI4007" s="99"/>
      <c r="AJ4007" s="99"/>
      <c r="AK4007" s="99"/>
      <c r="AL4007" s="99"/>
      <c r="AM4007" s="99"/>
      <c r="AN4007" s="99"/>
      <c r="AO4007" s="99"/>
      <c r="AP4007" s="99"/>
      <c r="AQ4007" s="99"/>
      <c r="AR4007" s="99"/>
      <c r="AS4007" s="99"/>
      <c r="AT4007" s="99"/>
      <c r="AU4007" s="99"/>
      <c r="AV4007" s="99"/>
      <c r="AW4007" s="99"/>
      <c r="AX4007" s="99"/>
      <c r="AY4007" s="99"/>
      <c r="AZ4007" s="99"/>
      <c r="BA4007" s="99"/>
      <c r="BB4007" s="99"/>
      <c r="BC4007" s="99"/>
      <c r="BD4007" s="99"/>
      <c r="BE4007" s="99"/>
      <c r="BF4007" s="99"/>
    </row>
    <row r="4008" spans="28:58" x14ac:dyDescent="0.25">
      <c r="AB4008" s="99"/>
      <c r="AC4008" s="99"/>
      <c r="AD4008" s="99"/>
      <c r="AE4008" s="99"/>
      <c r="AF4008" s="99"/>
      <c r="AG4008" s="99"/>
      <c r="AH4008" s="99"/>
      <c r="AI4008" s="99"/>
      <c r="AJ4008" s="99"/>
      <c r="AK4008" s="99"/>
      <c r="AL4008" s="99"/>
      <c r="AM4008" s="99"/>
      <c r="AN4008" s="99"/>
      <c r="AO4008" s="99"/>
      <c r="AP4008" s="99"/>
      <c r="AQ4008" s="99"/>
      <c r="AR4008" s="99"/>
      <c r="AS4008" s="99"/>
      <c r="AT4008" s="99"/>
      <c r="AU4008" s="99"/>
      <c r="AV4008" s="99"/>
      <c r="AW4008" s="99"/>
      <c r="AX4008" s="99"/>
      <c r="AY4008" s="99"/>
      <c r="AZ4008" s="99"/>
      <c r="BA4008" s="99"/>
      <c r="BB4008" s="99"/>
      <c r="BC4008" s="99"/>
      <c r="BD4008" s="99"/>
      <c r="BE4008" s="99"/>
      <c r="BF4008" s="99"/>
    </row>
    <row r="4009" spans="28:58" x14ac:dyDescent="0.25">
      <c r="AB4009" s="99"/>
      <c r="AC4009" s="99"/>
      <c r="AD4009" s="99"/>
      <c r="AE4009" s="99"/>
      <c r="AF4009" s="99"/>
      <c r="AG4009" s="99"/>
      <c r="AH4009" s="99"/>
      <c r="AI4009" s="99"/>
      <c r="AJ4009" s="99"/>
      <c r="AK4009" s="99"/>
      <c r="AL4009" s="99"/>
      <c r="AM4009" s="99"/>
      <c r="AN4009" s="99"/>
      <c r="AO4009" s="99"/>
      <c r="AP4009" s="99"/>
      <c r="AQ4009" s="99"/>
      <c r="AR4009" s="99"/>
      <c r="AS4009" s="99"/>
      <c r="AT4009" s="99"/>
      <c r="AU4009" s="99"/>
      <c r="AV4009" s="99"/>
      <c r="AW4009" s="99"/>
      <c r="AX4009" s="99"/>
      <c r="AY4009" s="99"/>
      <c r="AZ4009" s="99"/>
      <c r="BA4009" s="99"/>
      <c r="BB4009" s="99"/>
      <c r="BC4009" s="99"/>
      <c r="BD4009" s="99"/>
      <c r="BE4009" s="99"/>
      <c r="BF4009" s="99"/>
    </row>
    <row r="4010" spans="28:58" x14ac:dyDescent="0.25">
      <c r="AB4010" s="99"/>
      <c r="AC4010" s="99"/>
      <c r="AD4010" s="99"/>
      <c r="AE4010" s="99"/>
      <c r="AF4010" s="99"/>
      <c r="AG4010" s="99"/>
      <c r="AH4010" s="99"/>
      <c r="AI4010" s="99"/>
      <c r="AJ4010" s="99"/>
      <c r="AK4010" s="99"/>
      <c r="AL4010" s="99"/>
      <c r="AM4010" s="99"/>
      <c r="AN4010" s="99"/>
      <c r="AO4010" s="99"/>
      <c r="AP4010" s="99"/>
      <c r="AQ4010" s="99"/>
      <c r="AR4010" s="99"/>
      <c r="AS4010" s="99"/>
      <c r="AT4010" s="99"/>
      <c r="AU4010" s="99"/>
      <c r="AV4010" s="99"/>
      <c r="AW4010" s="99"/>
      <c r="AX4010" s="99"/>
      <c r="AY4010" s="99"/>
      <c r="AZ4010" s="99"/>
      <c r="BA4010" s="99"/>
      <c r="BB4010" s="99"/>
      <c r="BC4010" s="99"/>
      <c r="BD4010" s="99"/>
      <c r="BE4010" s="99"/>
      <c r="BF4010" s="99"/>
    </row>
    <row r="4011" spans="28:58" x14ac:dyDescent="0.25">
      <c r="AB4011" s="99"/>
      <c r="AC4011" s="99"/>
      <c r="AD4011" s="99"/>
      <c r="AE4011" s="99"/>
      <c r="AF4011" s="99"/>
      <c r="AG4011" s="99"/>
      <c r="AH4011" s="99"/>
      <c r="AI4011" s="99"/>
      <c r="AJ4011" s="99"/>
      <c r="AK4011" s="99"/>
      <c r="AL4011" s="99"/>
      <c r="AM4011" s="99"/>
      <c r="AN4011" s="99"/>
      <c r="AO4011" s="99"/>
      <c r="AP4011" s="99"/>
      <c r="AQ4011" s="99"/>
      <c r="AR4011" s="99"/>
      <c r="AS4011" s="99"/>
      <c r="AT4011" s="99"/>
      <c r="AU4011" s="99"/>
      <c r="AV4011" s="99"/>
      <c r="AW4011" s="99"/>
      <c r="AX4011" s="99"/>
      <c r="AY4011" s="99"/>
      <c r="AZ4011" s="99"/>
      <c r="BA4011" s="99"/>
      <c r="BB4011" s="99"/>
      <c r="BC4011" s="99"/>
      <c r="BD4011" s="99"/>
      <c r="BE4011" s="99"/>
      <c r="BF4011" s="99"/>
    </row>
    <row r="4012" spans="28:58" x14ac:dyDescent="0.25">
      <c r="AB4012" s="99"/>
      <c r="AC4012" s="99"/>
      <c r="AD4012" s="99"/>
      <c r="AE4012" s="99"/>
      <c r="AF4012" s="99"/>
      <c r="AG4012" s="99"/>
      <c r="AH4012" s="99"/>
      <c r="AI4012" s="99"/>
      <c r="AJ4012" s="99"/>
      <c r="AK4012" s="99"/>
      <c r="AL4012" s="99"/>
      <c r="AM4012" s="99"/>
      <c r="AN4012" s="99"/>
      <c r="AO4012" s="99"/>
      <c r="AP4012" s="99"/>
      <c r="AQ4012" s="99"/>
      <c r="AR4012" s="99"/>
      <c r="AS4012" s="99"/>
      <c r="AT4012" s="99"/>
      <c r="AU4012" s="99"/>
      <c r="AV4012" s="99"/>
      <c r="AW4012" s="99"/>
      <c r="AX4012" s="99"/>
      <c r="AY4012" s="99"/>
      <c r="AZ4012" s="99"/>
      <c r="BA4012" s="99"/>
      <c r="BB4012" s="99"/>
      <c r="BC4012" s="99"/>
      <c r="BD4012" s="99"/>
      <c r="BE4012" s="99"/>
      <c r="BF4012" s="99"/>
    </row>
    <row r="4013" spans="28:58" x14ac:dyDescent="0.25">
      <c r="AB4013" s="99"/>
      <c r="AC4013" s="99"/>
      <c r="AD4013" s="99"/>
      <c r="AE4013" s="99"/>
      <c r="AF4013" s="99"/>
      <c r="AG4013" s="99"/>
      <c r="AH4013" s="99"/>
      <c r="AI4013" s="99"/>
      <c r="AJ4013" s="99"/>
      <c r="AK4013" s="99"/>
      <c r="AL4013" s="99"/>
      <c r="AM4013" s="99"/>
      <c r="AN4013" s="99"/>
      <c r="AO4013" s="99"/>
      <c r="AP4013" s="99"/>
      <c r="AQ4013" s="99"/>
      <c r="AR4013" s="99"/>
      <c r="AS4013" s="99"/>
      <c r="AT4013" s="99"/>
      <c r="AU4013" s="99"/>
      <c r="AV4013" s="99"/>
      <c r="AW4013" s="99"/>
      <c r="AX4013" s="99"/>
      <c r="AY4013" s="99"/>
      <c r="AZ4013" s="99"/>
      <c r="BA4013" s="99"/>
      <c r="BB4013" s="99"/>
      <c r="BC4013" s="99"/>
      <c r="BD4013" s="99"/>
      <c r="BE4013" s="99"/>
      <c r="BF4013" s="99"/>
    </row>
    <row r="4014" spans="28:58" x14ac:dyDescent="0.25">
      <c r="AB4014" s="99"/>
      <c r="AC4014" s="99"/>
      <c r="AD4014" s="99"/>
      <c r="AE4014" s="99"/>
      <c r="AF4014" s="99"/>
      <c r="AG4014" s="99"/>
      <c r="AH4014" s="99"/>
      <c r="AI4014" s="99"/>
      <c r="AJ4014" s="99"/>
      <c r="AK4014" s="99"/>
      <c r="AL4014" s="99"/>
      <c r="AM4014" s="99"/>
      <c r="AN4014" s="99"/>
      <c r="AO4014" s="99"/>
      <c r="AP4014" s="99"/>
      <c r="AQ4014" s="99"/>
      <c r="AR4014" s="99"/>
      <c r="AS4014" s="99"/>
      <c r="AT4014" s="99"/>
      <c r="AU4014" s="99"/>
      <c r="AV4014" s="99"/>
      <c r="AW4014" s="99"/>
      <c r="AX4014" s="99"/>
      <c r="AY4014" s="99"/>
      <c r="AZ4014" s="99"/>
      <c r="BA4014" s="99"/>
      <c r="BB4014" s="99"/>
      <c r="BC4014" s="99"/>
      <c r="BD4014" s="99"/>
      <c r="BE4014" s="99"/>
      <c r="BF4014" s="99"/>
    </row>
    <row r="4015" spans="28:58" x14ac:dyDescent="0.25">
      <c r="AB4015" s="99"/>
      <c r="AC4015" s="99"/>
      <c r="AD4015" s="99"/>
      <c r="AE4015" s="99"/>
      <c r="AF4015" s="99"/>
      <c r="AG4015" s="99"/>
      <c r="AH4015" s="99"/>
      <c r="AI4015" s="99"/>
      <c r="AJ4015" s="99"/>
      <c r="AK4015" s="99"/>
      <c r="AL4015" s="99"/>
      <c r="AM4015" s="99"/>
      <c r="AN4015" s="99"/>
      <c r="AO4015" s="99"/>
      <c r="AP4015" s="99"/>
      <c r="AQ4015" s="99"/>
      <c r="AR4015" s="99"/>
      <c r="AS4015" s="99"/>
      <c r="AT4015" s="99"/>
      <c r="AU4015" s="99"/>
      <c r="AV4015" s="99"/>
      <c r="AW4015" s="99"/>
      <c r="AX4015" s="99"/>
      <c r="AY4015" s="99"/>
      <c r="AZ4015" s="99"/>
      <c r="BA4015" s="99"/>
      <c r="BB4015" s="99"/>
      <c r="BC4015" s="99"/>
      <c r="BD4015" s="99"/>
      <c r="BE4015" s="99"/>
      <c r="BF4015" s="99"/>
    </row>
    <row r="4016" spans="28:58" x14ac:dyDescent="0.25">
      <c r="AB4016" s="99"/>
      <c r="AC4016" s="99"/>
      <c r="AD4016" s="99"/>
      <c r="AE4016" s="99"/>
      <c r="AF4016" s="99"/>
      <c r="AG4016" s="99"/>
      <c r="AH4016" s="99"/>
      <c r="AI4016" s="99"/>
      <c r="AJ4016" s="99"/>
      <c r="AK4016" s="99"/>
      <c r="AL4016" s="99"/>
      <c r="AM4016" s="99"/>
      <c r="AN4016" s="99"/>
      <c r="AO4016" s="99"/>
      <c r="AP4016" s="99"/>
      <c r="AQ4016" s="99"/>
      <c r="AR4016" s="99"/>
      <c r="AS4016" s="99"/>
      <c r="AT4016" s="99"/>
      <c r="AU4016" s="99"/>
      <c r="AV4016" s="99"/>
      <c r="AW4016" s="99"/>
      <c r="AX4016" s="99"/>
      <c r="AY4016" s="99"/>
      <c r="AZ4016" s="99"/>
      <c r="BA4016" s="99"/>
      <c r="BB4016" s="99"/>
      <c r="BC4016" s="99"/>
      <c r="BD4016" s="99"/>
      <c r="BE4016" s="99"/>
      <c r="BF4016" s="99"/>
    </row>
    <row r="4017" spans="28:58" x14ac:dyDescent="0.25">
      <c r="AB4017" s="99"/>
      <c r="AC4017" s="99"/>
      <c r="AD4017" s="99"/>
      <c r="AE4017" s="99"/>
      <c r="AF4017" s="99"/>
      <c r="AG4017" s="99"/>
      <c r="AH4017" s="99"/>
      <c r="AI4017" s="99"/>
      <c r="AJ4017" s="99"/>
      <c r="AK4017" s="99"/>
      <c r="AL4017" s="99"/>
      <c r="AM4017" s="99"/>
      <c r="AN4017" s="99"/>
      <c r="AO4017" s="99"/>
      <c r="AP4017" s="99"/>
      <c r="AQ4017" s="99"/>
      <c r="AR4017" s="99"/>
      <c r="AS4017" s="99"/>
      <c r="AT4017" s="99"/>
      <c r="AU4017" s="99"/>
      <c r="AV4017" s="99"/>
      <c r="AW4017" s="99"/>
      <c r="AX4017" s="99"/>
      <c r="AY4017" s="99"/>
      <c r="AZ4017" s="99"/>
      <c r="BA4017" s="99"/>
      <c r="BB4017" s="99"/>
      <c r="BC4017" s="99"/>
      <c r="BD4017" s="99"/>
      <c r="BE4017" s="99"/>
      <c r="BF4017" s="99"/>
    </row>
    <row r="4018" spans="28:58" x14ac:dyDescent="0.25">
      <c r="AB4018" s="99"/>
      <c r="AC4018" s="99"/>
      <c r="AD4018" s="99"/>
      <c r="AE4018" s="99"/>
      <c r="AF4018" s="99"/>
      <c r="AG4018" s="99"/>
      <c r="AH4018" s="99"/>
      <c r="AI4018" s="99"/>
      <c r="AJ4018" s="99"/>
      <c r="AK4018" s="99"/>
      <c r="AL4018" s="99"/>
      <c r="AM4018" s="99"/>
      <c r="AN4018" s="99"/>
      <c r="AO4018" s="99"/>
      <c r="AP4018" s="99"/>
      <c r="AQ4018" s="99"/>
      <c r="AR4018" s="99"/>
      <c r="AS4018" s="99"/>
      <c r="AT4018" s="99"/>
      <c r="AU4018" s="99"/>
      <c r="AV4018" s="99"/>
      <c r="AW4018" s="99"/>
      <c r="AX4018" s="99"/>
      <c r="AY4018" s="99"/>
      <c r="AZ4018" s="99"/>
      <c r="BA4018" s="99"/>
      <c r="BB4018" s="99"/>
      <c r="BC4018" s="99"/>
      <c r="BD4018" s="99"/>
      <c r="BE4018" s="99"/>
      <c r="BF4018" s="99"/>
    </row>
    <row r="4019" spans="28:58" x14ac:dyDescent="0.25">
      <c r="AB4019" s="99"/>
      <c r="AC4019" s="99"/>
      <c r="AD4019" s="99"/>
      <c r="AE4019" s="99"/>
      <c r="AF4019" s="99"/>
      <c r="AG4019" s="99"/>
      <c r="AH4019" s="99"/>
      <c r="AI4019" s="99"/>
      <c r="AJ4019" s="99"/>
      <c r="AK4019" s="99"/>
      <c r="AL4019" s="99"/>
      <c r="AM4019" s="99"/>
      <c r="AN4019" s="99"/>
      <c r="AO4019" s="99"/>
      <c r="AP4019" s="99"/>
      <c r="AQ4019" s="99"/>
      <c r="AR4019" s="99"/>
      <c r="AS4019" s="99"/>
      <c r="AT4019" s="99"/>
      <c r="AU4019" s="99"/>
      <c r="AV4019" s="99"/>
      <c r="AW4019" s="99"/>
      <c r="AX4019" s="99"/>
      <c r="AY4019" s="99"/>
      <c r="AZ4019" s="99"/>
      <c r="BA4019" s="99"/>
      <c r="BB4019" s="99"/>
      <c r="BC4019" s="99"/>
      <c r="BD4019" s="99"/>
      <c r="BE4019" s="99"/>
      <c r="BF4019" s="99"/>
    </row>
    <row r="4020" spans="28:58" x14ac:dyDescent="0.25">
      <c r="AB4020" s="99"/>
      <c r="AC4020" s="99"/>
      <c r="AD4020" s="99"/>
      <c r="AE4020" s="99"/>
      <c r="AF4020" s="99"/>
      <c r="AG4020" s="99"/>
      <c r="AH4020" s="99"/>
      <c r="AI4020" s="99"/>
      <c r="AJ4020" s="99"/>
      <c r="AK4020" s="99"/>
      <c r="AL4020" s="99"/>
      <c r="AM4020" s="99"/>
      <c r="AN4020" s="99"/>
      <c r="AO4020" s="99"/>
      <c r="AP4020" s="99"/>
      <c r="AQ4020" s="99"/>
      <c r="AR4020" s="99"/>
      <c r="AS4020" s="99"/>
      <c r="AT4020" s="99"/>
      <c r="AU4020" s="99"/>
      <c r="AV4020" s="99"/>
      <c r="AW4020" s="99"/>
      <c r="AX4020" s="99"/>
      <c r="AY4020" s="99"/>
      <c r="AZ4020" s="99"/>
      <c r="BA4020" s="99"/>
      <c r="BB4020" s="99"/>
      <c r="BC4020" s="99"/>
      <c r="BD4020" s="99"/>
      <c r="BE4020" s="99"/>
      <c r="BF4020" s="99"/>
    </row>
    <row r="4021" spans="28:58" x14ac:dyDescent="0.25">
      <c r="AB4021" s="99"/>
      <c r="AC4021" s="99"/>
      <c r="AD4021" s="99"/>
      <c r="AE4021" s="99"/>
      <c r="AF4021" s="99"/>
      <c r="AG4021" s="99"/>
      <c r="AH4021" s="99"/>
      <c r="AI4021" s="99"/>
      <c r="AJ4021" s="99"/>
      <c r="AK4021" s="99"/>
      <c r="AL4021" s="99"/>
      <c r="AM4021" s="99"/>
      <c r="AN4021" s="99"/>
      <c r="AO4021" s="99"/>
      <c r="AP4021" s="99"/>
      <c r="AQ4021" s="99"/>
      <c r="AR4021" s="99"/>
      <c r="AS4021" s="99"/>
      <c r="AT4021" s="99"/>
      <c r="AU4021" s="99"/>
      <c r="AV4021" s="99"/>
      <c r="AW4021" s="99"/>
      <c r="AX4021" s="99"/>
      <c r="AY4021" s="99"/>
      <c r="AZ4021" s="99"/>
      <c r="BA4021" s="99"/>
      <c r="BB4021" s="99"/>
      <c r="BC4021" s="99"/>
      <c r="BD4021" s="99"/>
      <c r="BE4021" s="99"/>
      <c r="BF4021" s="99"/>
    </row>
    <row r="4022" spans="28:58" x14ac:dyDescent="0.25">
      <c r="AB4022" s="99"/>
      <c r="AC4022" s="99"/>
      <c r="AD4022" s="99"/>
      <c r="AE4022" s="99"/>
      <c r="AF4022" s="99"/>
      <c r="AG4022" s="99"/>
      <c r="AH4022" s="99"/>
      <c r="AI4022" s="99"/>
      <c r="AJ4022" s="99"/>
      <c r="AK4022" s="99"/>
      <c r="AL4022" s="99"/>
      <c r="AM4022" s="99"/>
      <c r="AN4022" s="99"/>
      <c r="AO4022" s="99"/>
      <c r="AP4022" s="99"/>
      <c r="AQ4022" s="99"/>
      <c r="AR4022" s="99"/>
      <c r="AS4022" s="99"/>
      <c r="AT4022" s="99"/>
      <c r="AU4022" s="99"/>
      <c r="AV4022" s="99"/>
      <c r="AW4022" s="99"/>
      <c r="AX4022" s="99"/>
      <c r="AY4022" s="99"/>
      <c r="AZ4022" s="99"/>
      <c r="BA4022" s="99"/>
      <c r="BB4022" s="99"/>
      <c r="BC4022" s="99"/>
      <c r="BD4022" s="99"/>
      <c r="BE4022" s="99"/>
      <c r="BF4022" s="99"/>
    </row>
    <row r="4023" spans="28:58" x14ac:dyDescent="0.25">
      <c r="AB4023" s="99"/>
      <c r="AC4023" s="99"/>
      <c r="AD4023" s="99"/>
      <c r="AE4023" s="99"/>
      <c r="AF4023" s="99"/>
      <c r="AG4023" s="99"/>
      <c r="AH4023" s="99"/>
      <c r="AI4023" s="99"/>
      <c r="AJ4023" s="99"/>
      <c r="AK4023" s="99"/>
      <c r="AL4023" s="99"/>
      <c r="AM4023" s="99"/>
      <c r="AN4023" s="99"/>
      <c r="AO4023" s="99"/>
      <c r="AP4023" s="99"/>
      <c r="AQ4023" s="99"/>
      <c r="AR4023" s="99"/>
      <c r="AS4023" s="99"/>
      <c r="AT4023" s="99"/>
      <c r="AU4023" s="99"/>
      <c r="AV4023" s="99"/>
      <c r="AW4023" s="99"/>
      <c r="AX4023" s="99"/>
      <c r="AY4023" s="99"/>
      <c r="AZ4023" s="99"/>
      <c r="BA4023" s="99"/>
      <c r="BB4023" s="99"/>
      <c r="BC4023" s="99"/>
      <c r="BD4023" s="99"/>
      <c r="BE4023" s="99"/>
      <c r="BF4023" s="99"/>
    </row>
    <row r="4024" spans="28:58" x14ac:dyDescent="0.25">
      <c r="AB4024" s="99"/>
      <c r="AC4024" s="99"/>
      <c r="AD4024" s="99"/>
      <c r="AE4024" s="99"/>
      <c r="AF4024" s="99"/>
      <c r="AG4024" s="99"/>
      <c r="AH4024" s="99"/>
      <c r="AI4024" s="99"/>
      <c r="AJ4024" s="99"/>
      <c r="AK4024" s="99"/>
      <c r="AL4024" s="99"/>
      <c r="AM4024" s="99"/>
      <c r="AN4024" s="99"/>
      <c r="AO4024" s="99"/>
      <c r="AP4024" s="99"/>
      <c r="AQ4024" s="99"/>
      <c r="AR4024" s="99"/>
      <c r="AS4024" s="99"/>
      <c r="AT4024" s="99"/>
      <c r="AU4024" s="99"/>
      <c r="AV4024" s="99"/>
      <c r="AW4024" s="99"/>
      <c r="AX4024" s="99"/>
      <c r="AY4024" s="99"/>
      <c r="AZ4024" s="99"/>
      <c r="BA4024" s="99"/>
      <c r="BB4024" s="99"/>
      <c r="BC4024" s="99"/>
      <c r="BD4024" s="99"/>
      <c r="BE4024" s="99"/>
      <c r="BF4024" s="99"/>
    </row>
    <row r="4025" spans="28:58" x14ac:dyDescent="0.25">
      <c r="AB4025" s="99"/>
      <c r="AC4025" s="99"/>
      <c r="AD4025" s="99"/>
      <c r="AE4025" s="99"/>
      <c r="AF4025" s="99"/>
      <c r="AG4025" s="99"/>
      <c r="AH4025" s="99"/>
      <c r="AI4025" s="99"/>
      <c r="AJ4025" s="99"/>
      <c r="AK4025" s="99"/>
      <c r="AL4025" s="99"/>
      <c r="AM4025" s="99"/>
      <c r="AN4025" s="99"/>
      <c r="AO4025" s="99"/>
      <c r="AP4025" s="99"/>
      <c r="AQ4025" s="99"/>
      <c r="AR4025" s="99"/>
      <c r="AS4025" s="99"/>
      <c r="AT4025" s="99"/>
      <c r="AU4025" s="99"/>
      <c r="AV4025" s="99"/>
      <c r="AW4025" s="99"/>
      <c r="AX4025" s="99"/>
      <c r="AY4025" s="99"/>
      <c r="AZ4025" s="99"/>
      <c r="BA4025" s="99"/>
      <c r="BB4025" s="99"/>
      <c r="BC4025" s="99"/>
      <c r="BD4025" s="99"/>
      <c r="BE4025" s="99"/>
      <c r="BF4025" s="99"/>
    </row>
    <row r="4026" spans="28:58" x14ac:dyDescent="0.25">
      <c r="AB4026" s="99"/>
      <c r="AC4026" s="99"/>
      <c r="AD4026" s="99"/>
      <c r="AE4026" s="99"/>
      <c r="AF4026" s="99"/>
      <c r="AG4026" s="99"/>
      <c r="AH4026" s="99"/>
      <c r="AI4026" s="99"/>
      <c r="AJ4026" s="99"/>
      <c r="AK4026" s="99"/>
      <c r="AL4026" s="99"/>
      <c r="AM4026" s="99"/>
      <c r="AN4026" s="99"/>
      <c r="AO4026" s="99"/>
      <c r="AP4026" s="99"/>
      <c r="AQ4026" s="99"/>
      <c r="AR4026" s="99"/>
      <c r="AS4026" s="99"/>
      <c r="AT4026" s="99"/>
      <c r="AU4026" s="99"/>
      <c r="AV4026" s="99"/>
      <c r="AW4026" s="99"/>
      <c r="AX4026" s="99"/>
      <c r="AY4026" s="99"/>
      <c r="AZ4026" s="99"/>
      <c r="BA4026" s="99"/>
      <c r="BB4026" s="99"/>
      <c r="BC4026" s="99"/>
      <c r="BD4026" s="99"/>
      <c r="BE4026" s="99"/>
      <c r="BF4026" s="99"/>
    </row>
    <row r="4027" spans="28:58" x14ac:dyDescent="0.25">
      <c r="AB4027" s="99"/>
      <c r="AC4027" s="99"/>
      <c r="AD4027" s="99"/>
      <c r="AE4027" s="99"/>
      <c r="AF4027" s="99"/>
      <c r="AG4027" s="99"/>
      <c r="AH4027" s="99"/>
      <c r="AI4027" s="99"/>
      <c r="AJ4027" s="99"/>
      <c r="AK4027" s="99"/>
      <c r="AL4027" s="99"/>
      <c r="AM4027" s="99"/>
      <c r="AN4027" s="99"/>
      <c r="AO4027" s="99"/>
      <c r="AP4027" s="99"/>
      <c r="AQ4027" s="99"/>
      <c r="AR4027" s="99"/>
      <c r="AS4027" s="99"/>
      <c r="AT4027" s="99"/>
      <c r="AU4027" s="99"/>
      <c r="AV4027" s="99"/>
      <c r="AW4027" s="99"/>
      <c r="AX4027" s="99"/>
      <c r="AY4027" s="99"/>
      <c r="AZ4027" s="99"/>
      <c r="BA4027" s="99"/>
      <c r="BB4027" s="99"/>
      <c r="BC4027" s="99"/>
      <c r="BD4027" s="99"/>
      <c r="BE4027" s="99"/>
      <c r="BF4027" s="99"/>
    </row>
    <row r="4028" spans="28:58" x14ac:dyDescent="0.25">
      <c r="AB4028" s="99"/>
      <c r="AC4028" s="99"/>
      <c r="AD4028" s="99"/>
      <c r="AE4028" s="99"/>
      <c r="AF4028" s="99"/>
      <c r="AG4028" s="99"/>
      <c r="AH4028" s="99"/>
      <c r="AI4028" s="99"/>
      <c r="AJ4028" s="99"/>
      <c r="AK4028" s="99"/>
      <c r="AL4028" s="99"/>
      <c r="AM4028" s="99"/>
      <c r="AN4028" s="99"/>
      <c r="AO4028" s="99"/>
      <c r="AP4028" s="99"/>
      <c r="AQ4028" s="99"/>
      <c r="AR4028" s="99"/>
      <c r="AS4028" s="99"/>
      <c r="AT4028" s="99"/>
      <c r="AU4028" s="99"/>
      <c r="AV4028" s="99"/>
      <c r="AW4028" s="99"/>
      <c r="AX4028" s="99"/>
      <c r="AY4028" s="99"/>
      <c r="AZ4028" s="99"/>
      <c r="BA4028" s="99"/>
      <c r="BB4028" s="99"/>
      <c r="BC4028" s="99"/>
      <c r="BD4028" s="99"/>
      <c r="BE4028" s="99"/>
      <c r="BF4028" s="99"/>
    </row>
    <row r="4029" spans="28:58" x14ac:dyDescent="0.25">
      <c r="AB4029" s="99"/>
      <c r="AC4029" s="99"/>
      <c r="AD4029" s="99"/>
      <c r="AE4029" s="99"/>
      <c r="AF4029" s="99"/>
      <c r="AG4029" s="99"/>
      <c r="AH4029" s="99"/>
      <c r="AI4029" s="99"/>
      <c r="AJ4029" s="99"/>
      <c r="AK4029" s="99"/>
      <c r="AL4029" s="99"/>
      <c r="AM4029" s="99"/>
      <c r="AN4029" s="99"/>
      <c r="AO4029" s="99"/>
      <c r="AP4029" s="99"/>
      <c r="AQ4029" s="99"/>
      <c r="AR4029" s="99"/>
      <c r="AS4029" s="99"/>
      <c r="AT4029" s="99"/>
      <c r="AU4029" s="99"/>
      <c r="AV4029" s="99"/>
      <c r="AW4029" s="99"/>
      <c r="AX4029" s="99"/>
      <c r="AY4029" s="99"/>
      <c r="AZ4029" s="99"/>
      <c r="BA4029" s="99"/>
      <c r="BB4029" s="99"/>
      <c r="BC4029" s="99"/>
      <c r="BD4029" s="99"/>
      <c r="BE4029" s="99"/>
      <c r="BF4029" s="99"/>
    </row>
    <row r="4030" spans="28:58" x14ac:dyDescent="0.25">
      <c r="AB4030" s="99"/>
      <c r="AC4030" s="99"/>
      <c r="AD4030" s="99"/>
      <c r="AE4030" s="99"/>
      <c r="AF4030" s="99"/>
      <c r="AG4030" s="99"/>
      <c r="AH4030" s="99"/>
      <c r="AI4030" s="99"/>
      <c r="AJ4030" s="99"/>
      <c r="AK4030" s="99"/>
      <c r="AL4030" s="99"/>
      <c r="AM4030" s="99"/>
      <c r="AN4030" s="99"/>
      <c r="AO4030" s="99"/>
      <c r="AP4030" s="99"/>
      <c r="AQ4030" s="99"/>
      <c r="AR4030" s="99"/>
      <c r="AS4030" s="99"/>
      <c r="AT4030" s="99"/>
      <c r="AU4030" s="99"/>
      <c r="AV4030" s="99"/>
      <c r="AW4030" s="99"/>
      <c r="AX4030" s="99"/>
      <c r="AY4030" s="99"/>
      <c r="AZ4030" s="99"/>
      <c r="BA4030" s="99"/>
      <c r="BB4030" s="99"/>
      <c r="BC4030" s="99"/>
      <c r="BD4030" s="99"/>
      <c r="BE4030" s="99"/>
      <c r="BF4030" s="99"/>
    </row>
    <row r="4031" spans="28:58" x14ac:dyDescent="0.25">
      <c r="AB4031" s="99"/>
      <c r="AC4031" s="99"/>
      <c r="AD4031" s="99"/>
      <c r="AE4031" s="99"/>
      <c r="AF4031" s="99"/>
      <c r="AG4031" s="99"/>
      <c r="AH4031" s="99"/>
      <c r="AI4031" s="99"/>
      <c r="AJ4031" s="99"/>
      <c r="AK4031" s="99"/>
      <c r="AL4031" s="99"/>
      <c r="AM4031" s="99"/>
      <c r="AN4031" s="99"/>
      <c r="AO4031" s="99"/>
      <c r="AP4031" s="99"/>
      <c r="AQ4031" s="99"/>
      <c r="AR4031" s="99"/>
      <c r="AS4031" s="99"/>
      <c r="AT4031" s="99"/>
      <c r="AU4031" s="99"/>
      <c r="AV4031" s="99"/>
      <c r="AW4031" s="99"/>
      <c r="AX4031" s="99"/>
      <c r="AY4031" s="99"/>
      <c r="AZ4031" s="99"/>
      <c r="BA4031" s="99"/>
      <c r="BB4031" s="99"/>
      <c r="BC4031" s="99"/>
      <c r="BD4031" s="99"/>
      <c r="BE4031" s="99"/>
      <c r="BF4031" s="99"/>
    </row>
    <row r="4032" spans="28:58" x14ac:dyDescent="0.25">
      <c r="AB4032" s="99"/>
      <c r="AC4032" s="99"/>
      <c r="AD4032" s="99"/>
      <c r="AE4032" s="99"/>
      <c r="AF4032" s="99"/>
      <c r="AG4032" s="99"/>
      <c r="AH4032" s="99"/>
      <c r="AI4032" s="99"/>
      <c r="AJ4032" s="99"/>
      <c r="AK4032" s="99"/>
      <c r="AL4032" s="99"/>
      <c r="AM4032" s="99"/>
      <c r="AN4032" s="99"/>
      <c r="AO4032" s="99"/>
      <c r="AP4032" s="99"/>
      <c r="AQ4032" s="99"/>
      <c r="AR4032" s="99"/>
      <c r="AS4032" s="99"/>
      <c r="AT4032" s="99"/>
      <c r="AU4032" s="99"/>
      <c r="AV4032" s="99"/>
      <c r="AW4032" s="99"/>
      <c r="AX4032" s="99"/>
      <c r="AY4032" s="99"/>
      <c r="AZ4032" s="99"/>
      <c r="BA4032" s="99"/>
      <c r="BB4032" s="99"/>
      <c r="BC4032" s="99"/>
      <c r="BD4032" s="99"/>
      <c r="BE4032" s="99"/>
      <c r="BF4032" s="99"/>
    </row>
    <row r="4033" spans="28:58" x14ac:dyDescent="0.25">
      <c r="AB4033" s="99"/>
      <c r="AC4033" s="99"/>
      <c r="AD4033" s="99"/>
      <c r="AE4033" s="99"/>
      <c r="AF4033" s="99"/>
      <c r="AG4033" s="99"/>
      <c r="AH4033" s="99"/>
      <c r="AI4033" s="99"/>
      <c r="AJ4033" s="99"/>
      <c r="AK4033" s="99"/>
      <c r="AL4033" s="99"/>
      <c r="AM4033" s="99"/>
      <c r="AN4033" s="99"/>
      <c r="AO4033" s="99"/>
      <c r="AP4033" s="99"/>
      <c r="AQ4033" s="99"/>
      <c r="AR4033" s="99"/>
      <c r="AS4033" s="99"/>
      <c r="AT4033" s="99"/>
      <c r="AU4033" s="99"/>
      <c r="AV4033" s="99"/>
      <c r="AW4033" s="99"/>
      <c r="AX4033" s="99"/>
      <c r="AY4033" s="99"/>
      <c r="AZ4033" s="99"/>
      <c r="BA4033" s="99"/>
      <c r="BB4033" s="99"/>
      <c r="BC4033" s="99"/>
      <c r="BD4033" s="99"/>
      <c r="BE4033" s="99"/>
      <c r="BF4033" s="99"/>
    </row>
    <row r="4034" spans="28:58" x14ac:dyDescent="0.25">
      <c r="AB4034" s="99"/>
      <c r="AC4034" s="99"/>
      <c r="AD4034" s="99"/>
      <c r="AE4034" s="99"/>
      <c r="AF4034" s="99"/>
      <c r="AG4034" s="99"/>
      <c r="AH4034" s="99"/>
      <c r="AI4034" s="99"/>
      <c r="AJ4034" s="99"/>
      <c r="AK4034" s="99"/>
      <c r="AL4034" s="99"/>
      <c r="AM4034" s="99"/>
      <c r="AN4034" s="99"/>
      <c r="AO4034" s="99"/>
      <c r="AP4034" s="99"/>
      <c r="AQ4034" s="99"/>
      <c r="AR4034" s="99"/>
      <c r="AS4034" s="99"/>
      <c r="AT4034" s="99"/>
      <c r="AU4034" s="99"/>
      <c r="AV4034" s="99"/>
      <c r="AW4034" s="99"/>
      <c r="AX4034" s="99"/>
      <c r="AY4034" s="99"/>
      <c r="AZ4034" s="99"/>
      <c r="BA4034" s="99"/>
      <c r="BB4034" s="99"/>
      <c r="BC4034" s="99"/>
      <c r="BD4034" s="99"/>
      <c r="BE4034" s="99"/>
      <c r="BF4034" s="99"/>
    </row>
    <row r="4035" spans="28:58" x14ac:dyDescent="0.25">
      <c r="AB4035" s="99"/>
      <c r="AC4035" s="99"/>
      <c r="AD4035" s="99"/>
      <c r="AE4035" s="99"/>
      <c r="AF4035" s="99"/>
      <c r="AG4035" s="99"/>
      <c r="AH4035" s="99"/>
      <c r="AI4035" s="99"/>
      <c r="AJ4035" s="99"/>
      <c r="AK4035" s="99"/>
      <c r="AL4035" s="99"/>
      <c r="AM4035" s="99"/>
      <c r="AN4035" s="99"/>
      <c r="AO4035" s="99"/>
      <c r="AP4035" s="99"/>
      <c r="AQ4035" s="99"/>
      <c r="AR4035" s="99"/>
      <c r="AS4035" s="99"/>
      <c r="AT4035" s="99"/>
      <c r="AU4035" s="99"/>
      <c r="AV4035" s="99"/>
      <c r="AW4035" s="99"/>
      <c r="AX4035" s="99"/>
      <c r="AY4035" s="99"/>
      <c r="AZ4035" s="99"/>
      <c r="BA4035" s="99"/>
      <c r="BB4035" s="99"/>
      <c r="BC4035" s="99"/>
      <c r="BD4035" s="99"/>
      <c r="BE4035" s="99"/>
      <c r="BF4035" s="99"/>
    </row>
    <row r="4036" spans="28:58" x14ac:dyDescent="0.25">
      <c r="AB4036" s="99"/>
      <c r="AC4036" s="99"/>
      <c r="AD4036" s="99"/>
      <c r="AE4036" s="99"/>
      <c r="AF4036" s="99"/>
      <c r="AG4036" s="99"/>
      <c r="AH4036" s="99"/>
      <c r="AI4036" s="99"/>
      <c r="AJ4036" s="99"/>
      <c r="AK4036" s="99"/>
      <c r="AL4036" s="99"/>
      <c r="AM4036" s="99"/>
      <c r="AN4036" s="99"/>
      <c r="AO4036" s="99"/>
      <c r="AP4036" s="99"/>
      <c r="AQ4036" s="99"/>
      <c r="AR4036" s="99"/>
      <c r="AS4036" s="99"/>
      <c r="AT4036" s="99"/>
      <c r="AU4036" s="99"/>
      <c r="AV4036" s="99"/>
      <c r="AW4036" s="99"/>
      <c r="AX4036" s="99"/>
      <c r="AY4036" s="99"/>
      <c r="AZ4036" s="99"/>
      <c r="BA4036" s="99"/>
      <c r="BB4036" s="99"/>
      <c r="BC4036" s="99"/>
      <c r="BD4036" s="99"/>
      <c r="BE4036" s="99"/>
      <c r="BF4036" s="99"/>
    </row>
    <row r="4037" spans="28:58" x14ac:dyDescent="0.25">
      <c r="AB4037" s="99"/>
      <c r="AC4037" s="99"/>
      <c r="AD4037" s="99"/>
      <c r="AE4037" s="99"/>
      <c r="AF4037" s="99"/>
      <c r="AG4037" s="99"/>
      <c r="AH4037" s="99"/>
      <c r="AI4037" s="99"/>
      <c r="AJ4037" s="99"/>
      <c r="AK4037" s="99"/>
      <c r="AL4037" s="99"/>
      <c r="AM4037" s="99"/>
      <c r="AN4037" s="99"/>
      <c r="AO4037" s="99"/>
      <c r="AP4037" s="99"/>
      <c r="AQ4037" s="99"/>
      <c r="AR4037" s="99"/>
      <c r="AS4037" s="99"/>
      <c r="AT4037" s="99"/>
      <c r="AU4037" s="99"/>
      <c r="AV4037" s="99"/>
      <c r="AW4037" s="99"/>
      <c r="AX4037" s="99"/>
      <c r="AY4037" s="99"/>
      <c r="AZ4037" s="99"/>
      <c r="BA4037" s="99"/>
      <c r="BB4037" s="99"/>
      <c r="BC4037" s="99"/>
      <c r="BD4037" s="99"/>
      <c r="BE4037" s="99"/>
      <c r="BF4037" s="99"/>
    </row>
    <row r="4038" spans="28:58" x14ac:dyDescent="0.25">
      <c r="AB4038" s="99"/>
      <c r="AC4038" s="99"/>
      <c r="AD4038" s="99"/>
      <c r="AE4038" s="99"/>
      <c r="AF4038" s="99"/>
      <c r="AG4038" s="99"/>
      <c r="AH4038" s="99"/>
      <c r="AI4038" s="99"/>
      <c r="AJ4038" s="99"/>
      <c r="AK4038" s="99"/>
      <c r="AL4038" s="99"/>
      <c r="AM4038" s="99"/>
      <c r="AN4038" s="99"/>
      <c r="AO4038" s="99"/>
      <c r="AP4038" s="99"/>
      <c r="AQ4038" s="99"/>
      <c r="AR4038" s="99"/>
      <c r="AS4038" s="99"/>
      <c r="AT4038" s="99"/>
      <c r="AU4038" s="99"/>
      <c r="AV4038" s="99"/>
      <c r="AW4038" s="99"/>
      <c r="AX4038" s="99"/>
      <c r="AY4038" s="99"/>
      <c r="AZ4038" s="99"/>
      <c r="BA4038" s="99"/>
      <c r="BB4038" s="99"/>
      <c r="BC4038" s="99"/>
      <c r="BD4038" s="99"/>
      <c r="BE4038" s="99"/>
      <c r="BF4038" s="99"/>
    </row>
    <row r="4039" spans="28:58" x14ac:dyDescent="0.25">
      <c r="AB4039" s="99"/>
      <c r="AC4039" s="99"/>
      <c r="AD4039" s="99"/>
      <c r="AE4039" s="99"/>
      <c r="AF4039" s="99"/>
      <c r="AG4039" s="99"/>
      <c r="AH4039" s="99"/>
      <c r="AI4039" s="99"/>
      <c r="AJ4039" s="99"/>
      <c r="AK4039" s="99"/>
      <c r="AL4039" s="99"/>
      <c r="AM4039" s="99"/>
      <c r="AN4039" s="99"/>
      <c r="AO4039" s="99"/>
      <c r="AP4039" s="99"/>
      <c r="AQ4039" s="99"/>
      <c r="AR4039" s="99"/>
      <c r="AS4039" s="99"/>
      <c r="AT4039" s="99"/>
      <c r="AU4039" s="99"/>
      <c r="AV4039" s="99"/>
      <c r="AW4039" s="99"/>
      <c r="AX4039" s="99"/>
      <c r="AY4039" s="99"/>
      <c r="AZ4039" s="99"/>
      <c r="BA4039" s="99"/>
      <c r="BB4039" s="99"/>
      <c r="BC4039" s="99"/>
      <c r="BD4039" s="99"/>
      <c r="BE4039" s="99"/>
      <c r="BF4039" s="99"/>
    </row>
    <row r="4040" spans="28:58" x14ac:dyDescent="0.25">
      <c r="AB4040" s="99"/>
      <c r="AC4040" s="99"/>
      <c r="AD4040" s="99"/>
      <c r="AE4040" s="99"/>
      <c r="AF4040" s="99"/>
      <c r="AG4040" s="99"/>
      <c r="AH4040" s="99"/>
      <c r="AI4040" s="99"/>
      <c r="AJ4040" s="99"/>
      <c r="AK4040" s="99"/>
      <c r="AL4040" s="99"/>
      <c r="AM4040" s="99"/>
      <c r="AN4040" s="99"/>
      <c r="AO4040" s="99"/>
      <c r="AP4040" s="99"/>
      <c r="AQ4040" s="99"/>
      <c r="AR4040" s="99"/>
      <c r="AS4040" s="99"/>
      <c r="AT4040" s="99"/>
      <c r="AU4040" s="99"/>
      <c r="AV4040" s="99"/>
      <c r="AW4040" s="99"/>
      <c r="AX4040" s="99"/>
      <c r="AY4040" s="99"/>
      <c r="AZ4040" s="99"/>
      <c r="BA4040" s="99"/>
      <c r="BB4040" s="99"/>
      <c r="BC4040" s="99"/>
      <c r="BD4040" s="99"/>
      <c r="BE4040" s="99"/>
      <c r="BF4040" s="99"/>
    </row>
    <row r="4041" spans="28:58" x14ac:dyDescent="0.25">
      <c r="AB4041" s="99"/>
      <c r="AC4041" s="99"/>
      <c r="AD4041" s="99"/>
      <c r="AE4041" s="99"/>
      <c r="AF4041" s="99"/>
      <c r="AG4041" s="99"/>
      <c r="AH4041" s="99"/>
      <c r="AI4041" s="99"/>
      <c r="AJ4041" s="99"/>
      <c r="AK4041" s="99"/>
      <c r="AL4041" s="99"/>
      <c r="AM4041" s="99"/>
      <c r="AN4041" s="99"/>
      <c r="AO4041" s="99"/>
      <c r="AP4041" s="99"/>
      <c r="AQ4041" s="99"/>
      <c r="AR4041" s="99"/>
      <c r="AS4041" s="99"/>
      <c r="AT4041" s="99"/>
      <c r="AU4041" s="99"/>
      <c r="AV4041" s="99"/>
      <c r="AW4041" s="99"/>
      <c r="AX4041" s="99"/>
      <c r="AY4041" s="99"/>
      <c r="AZ4041" s="99"/>
      <c r="BA4041" s="99"/>
      <c r="BB4041" s="99"/>
      <c r="BC4041" s="99"/>
      <c r="BD4041" s="99"/>
      <c r="BE4041" s="99"/>
      <c r="BF4041" s="99"/>
    </row>
    <row r="4042" spans="28:58" x14ac:dyDescent="0.25">
      <c r="AB4042" s="99"/>
      <c r="AC4042" s="99"/>
      <c r="AD4042" s="99"/>
      <c r="AE4042" s="99"/>
      <c r="AF4042" s="99"/>
      <c r="AG4042" s="99"/>
      <c r="AH4042" s="99"/>
      <c r="AI4042" s="99"/>
      <c r="AJ4042" s="99"/>
      <c r="AK4042" s="99"/>
      <c r="AL4042" s="99"/>
      <c r="AM4042" s="99"/>
      <c r="AN4042" s="99"/>
      <c r="AO4042" s="99"/>
      <c r="AP4042" s="99"/>
      <c r="AQ4042" s="99"/>
      <c r="AR4042" s="99"/>
      <c r="AS4042" s="99"/>
      <c r="AT4042" s="99"/>
      <c r="AU4042" s="99"/>
      <c r="AV4042" s="99"/>
      <c r="AW4042" s="99"/>
      <c r="AX4042" s="99"/>
      <c r="AY4042" s="99"/>
      <c r="AZ4042" s="99"/>
      <c r="BA4042" s="99"/>
      <c r="BB4042" s="99"/>
      <c r="BC4042" s="99"/>
      <c r="BD4042" s="99"/>
      <c r="BE4042" s="99"/>
      <c r="BF4042" s="99"/>
    </row>
    <row r="4043" spans="28:58" x14ac:dyDescent="0.25">
      <c r="AB4043" s="99"/>
      <c r="AC4043" s="99"/>
      <c r="AD4043" s="99"/>
      <c r="AE4043" s="99"/>
      <c r="AF4043" s="99"/>
      <c r="AG4043" s="99"/>
      <c r="AH4043" s="99"/>
      <c r="AI4043" s="99"/>
      <c r="AJ4043" s="99"/>
      <c r="AK4043" s="99"/>
      <c r="AL4043" s="99"/>
      <c r="AM4043" s="99"/>
      <c r="AN4043" s="99"/>
      <c r="AO4043" s="99"/>
      <c r="AP4043" s="99"/>
      <c r="AQ4043" s="99"/>
      <c r="AR4043" s="99"/>
      <c r="AS4043" s="99"/>
      <c r="AT4043" s="99"/>
      <c r="AU4043" s="99"/>
      <c r="AV4043" s="99"/>
      <c r="AW4043" s="99"/>
      <c r="AX4043" s="99"/>
      <c r="AY4043" s="99"/>
      <c r="AZ4043" s="99"/>
      <c r="BA4043" s="99"/>
      <c r="BB4043" s="99"/>
      <c r="BC4043" s="99"/>
      <c r="BD4043" s="99"/>
      <c r="BE4043" s="99"/>
      <c r="BF4043" s="99"/>
    </row>
    <row r="4044" spans="28:58" x14ac:dyDescent="0.25">
      <c r="AB4044" s="99"/>
      <c r="AC4044" s="99"/>
      <c r="AD4044" s="99"/>
      <c r="AE4044" s="99"/>
      <c r="AF4044" s="99"/>
      <c r="AG4044" s="99"/>
      <c r="AH4044" s="99"/>
      <c r="AI4044" s="99"/>
      <c r="AJ4044" s="99"/>
      <c r="AK4044" s="99"/>
      <c r="AL4044" s="99"/>
      <c r="AM4044" s="99"/>
      <c r="AN4044" s="99"/>
      <c r="AO4044" s="99"/>
      <c r="AP4044" s="99"/>
      <c r="AQ4044" s="99"/>
      <c r="AR4044" s="99"/>
      <c r="AS4044" s="99"/>
      <c r="AT4044" s="99"/>
      <c r="AU4044" s="99"/>
      <c r="AV4044" s="99"/>
      <c r="AW4044" s="99"/>
      <c r="AX4044" s="99"/>
      <c r="AY4044" s="99"/>
      <c r="AZ4044" s="99"/>
      <c r="BA4044" s="99"/>
      <c r="BB4044" s="99"/>
      <c r="BC4044" s="99"/>
      <c r="BD4044" s="99"/>
      <c r="BE4044" s="99"/>
      <c r="BF4044" s="99"/>
    </row>
    <row r="4045" spans="28:58" x14ac:dyDescent="0.25">
      <c r="AB4045" s="99"/>
      <c r="AC4045" s="99"/>
      <c r="AD4045" s="99"/>
      <c r="AE4045" s="99"/>
      <c r="AF4045" s="99"/>
      <c r="AG4045" s="99"/>
      <c r="AH4045" s="99"/>
      <c r="AI4045" s="99"/>
      <c r="AJ4045" s="99"/>
      <c r="AK4045" s="99"/>
      <c r="AL4045" s="99"/>
      <c r="AM4045" s="99"/>
      <c r="AN4045" s="99"/>
      <c r="AO4045" s="99"/>
      <c r="AP4045" s="99"/>
      <c r="AQ4045" s="99"/>
      <c r="AR4045" s="99"/>
      <c r="AS4045" s="99"/>
      <c r="AT4045" s="99"/>
      <c r="AU4045" s="99"/>
      <c r="AV4045" s="99"/>
      <c r="AW4045" s="99"/>
      <c r="AX4045" s="99"/>
      <c r="AY4045" s="99"/>
      <c r="AZ4045" s="99"/>
      <c r="BA4045" s="99"/>
      <c r="BB4045" s="99"/>
      <c r="BC4045" s="99"/>
      <c r="BD4045" s="99"/>
      <c r="BE4045" s="99"/>
      <c r="BF4045" s="99"/>
    </row>
    <row r="4046" spans="28:58" x14ac:dyDescent="0.25">
      <c r="AB4046" s="99"/>
      <c r="AC4046" s="99"/>
      <c r="AD4046" s="99"/>
      <c r="AE4046" s="99"/>
      <c r="AF4046" s="99"/>
      <c r="AG4046" s="99"/>
      <c r="AH4046" s="99"/>
      <c r="AI4046" s="99"/>
      <c r="AJ4046" s="99"/>
      <c r="AK4046" s="99"/>
      <c r="AL4046" s="99"/>
      <c r="AM4046" s="99"/>
      <c r="AN4046" s="99"/>
      <c r="AO4046" s="99"/>
      <c r="AP4046" s="99"/>
      <c r="AQ4046" s="99"/>
      <c r="AR4046" s="99"/>
      <c r="AS4046" s="99"/>
      <c r="AT4046" s="99"/>
      <c r="AU4046" s="99"/>
      <c r="AV4046" s="99"/>
      <c r="AW4046" s="99"/>
      <c r="AX4046" s="99"/>
      <c r="AY4046" s="99"/>
      <c r="AZ4046" s="99"/>
      <c r="BA4046" s="99"/>
      <c r="BB4046" s="99"/>
      <c r="BC4046" s="99"/>
      <c r="BD4046" s="99"/>
      <c r="BE4046" s="99"/>
      <c r="BF4046" s="99"/>
    </row>
    <row r="4047" spans="28:58" x14ac:dyDescent="0.25">
      <c r="AB4047" s="99"/>
      <c r="AC4047" s="99"/>
      <c r="AD4047" s="99"/>
      <c r="AE4047" s="99"/>
      <c r="AF4047" s="99"/>
      <c r="AG4047" s="99"/>
      <c r="AH4047" s="99"/>
      <c r="AI4047" s="99"/>
      <c r="AJ4047" s="99"/>
      <c r="AK4047" s="99"/>
      <c r="AL4047" s="99"/>
      <c r="AM4047" s="99"/>
      <c r="AN4047" s="99"/>
      <c r="AO4047" s="99"/>
      <c r="AP4047" s="99"/>
      <c r="AQ4047" s="99"/>
      <c r="AR4047" s="99"/>
      <c r="AS4047" s="99"/>
      <c r="AT4047" s="99"/>
      <c r="AU4047" s="99"/>
      <c r="AV4047" s="99"/>
      <c r="AW4047" s="99"/>
      <c r="AX4047" s="99"/>
      <c r="AY4047" s="99"/>
      <c r="AZ4047" s="99"/>
      <c r="BA4047" s="99"/>
      <c r="BB4047" s="99"/>
      <c r="BC4047" s="99"/>
      <c r="BD4047" s="99"/>
      <c r="BE4047" s="99"/>
      <c r="BF4047" s="99"/>
    </row>
    <row r="4048" spans="28:58" x14ac:dyDescent="0.25">
      <c r="AB4048" s="99"/>
      <c r="AC4048" s="99"/>
      <c r="AD4048" s="99"/>
      <c r="AE4048" s="99"/>
      <c r="AF4048" s="99"/>
      <c r="AG4048" s="99"/>
      <c r="AH4048" s="99"/>
      <c r="AI4048" s="99"/>
      <c r="AJ4048" s="99"/>
      <c r="AK4048" s="99"/>
      <c r="AL4048" s="99"/>
      <c r="AM4048" s="99"/>
      <c r="AN4048" s="99"/>
      <c r="AO4048" s="99"/>
      <c r="AP4048" s="99"/>
      <c r="AQ4048" s="99"/>
      <c r="AR4048" s="99"/>
      <c r="AS4048" s="99"/>
      <c r="AT4048" s="99"/>
      <c r="AU4048" s="99"/>
      <c r="AV4048" s="99"/>
      <c r="AW4048" s="99"/>
      <c r="AX4048" s="99"/>
      <c r="AY4048" s="99"/>
      <c r="AZ4048" s="99"/>
      <c r="BA4048" s="99"/>
      <c r="BB4048" s="99"/>
      <c r="BC4048" s="99"/>
      <c r="BD4048" s="99"/>
      <c r="BE4048" s="99"/>
      <c r="BF4048" s="99"/>
    </row>
    <row r="4049" spans="28:58" x14ac:dyDescent="0.25">
      <c r="AB4049" s="99"/>
      <c r="AC4049" s="99"/>
      <c r="AD4049" s="99"/>
      <c r="AE4049" s="99"/>
      <c r="AF4049" s="99"/>
      <c r="AG4049" s="99"/>
      <c r="AH4049" s="99"/>
      <c r="AI4049" s="99"/>
      <c r="AJ4049" s="99"/>
      <c r="AK4049" s="99"/>
      <c r="AL4049" s="99"/>
      <c r="AM4049" s="99"/>
      <c r="AN4049" s="99"/>
      <c r="AO4049" s="99"/>
      <c r="AP4049" s="99"/>
      <c r="AQ4049" s="99"/>
      <c r="AR4049" s="99"/>
      <c r="AS4049" s="99"/>
      <c r="AT4049" s="99"/>
      <c r="AU4049" s="99"/>
      <c r="AV4049" s="99"/>
      <c r="AW4049" s="99"/>
      <c r="AX4049" s="99"/>
      <c r="AY4049" s="99"/>
      <c r="AZ4049" s="99"/>
      <c r="BA4049" s="99"/>
      <c r="BB4049" s="99"/>
      <c r="BC4049" s="99"/>
      <c r="BD4049" s="99"/>
      <c r="BE4049" s="99"/>
      <c r="BF4049" s="99"/>
    </row>
    <row r="4050" spans="28:58" x14ac:dyDescent="0.25">
      <c r="AB4050" s="99"/>
      <c r="AC4050" s="99"/>
      <c r="AD4050" s="99"/>
      <c r="AE4050" s="99"/>
      <c r="AF4050" s="99"/>
      <c r="AG4050" s="99"/>
      <c r="AH4050" s="99"/>
      <c r="AI4050" s="99"/>
      <c r="AJ4050" s="99"/>
      <c r="AK4050" s="99"/>
      <c r="AL4050" s="99"/>
      <c r="AM4050" s="99"/>
      <c r="AN4050" s="99"/>
      <c r="AO4050" s="99"/>
      <c r="AP4050" s="99"/>
      <c r="AQ4050" s="99"/>
      <c r="AR4050" s="99"/>
      <c r="AS4050" s="99"/>
      <c r="AT4050" s="99"/>
      <c r="AU4050" s="99"/>
      <c r="AV4050" s="99"/>
      <c r="AW4050" s="99"/>
      <c r="AX4050" s="99"/>
      <c r="AY4050" s="99"/>
      <c r="AZ4050" s="99"/>
      <c r="BA4050" s="99"/>
      <c r="BB4050" s="99"/>
      <c r="BC4050" s="99"/>
      <c r="BD4050" s="99"/>
      <c r="BE4050" s="99"/>
      <c r="BF4050" s="99"/>
    </row>
    <row r="4051" spans="28:58" x14ac:dyDescent="0.25">
      <c r="AB4051" s="99"/>
      <c r="AC4051" s="99"/>
      <c r="AD4051" s="99"/>
      <c r="AE4051" s="99"/>
      <c r="AF4051" s="99"/>
      <c r="AG4051" s="99"/>
      <c r="AH4051" s="99"/>
      <c r="AI4051" s="99"/>
      <c r="AJ4051" s="99"/>
      <c r="AK4051" s="99"/>
      <c r="AL4051" s="99"/>
      <c r="AM4051" s="99"/>
      <c r="AN4051" s="99"/>
      <c r="AO4051" s="99"/>
      <c r="AP4051" s="99"/>
      <c r="AQ4051" s="99"/>
      <c r="AR4051" s="99"/>
      <c r="AS4051" s="99"/>
      <c r="AT4051" s="99"/>
      <c r="AU4051" s="99"/>
      <c r="AV4051" s="99"/>
      <c r="AW4051" s="99"/>
      <c r="AX4051" s="99"/>
      <c r="AY4051" s="99"/>
      <c r="AZ4051" s="99"/>
      <c r="BA4051" s="99"/>
      <c r="BB4051" s="99"/>
      <c r="BC4051" s="99"/>
      <c r="BD4051" s="99"/>
      <c r="BE4051" s="99"/>
      <c r="BF4051" s="99"/>
    </row>
    <row r="4052" spans="28:58" x14ac:dyDescent="0.25">
      <c r="AB4052" s="99"/>
      <c r="AC4052" s="99"/>
      <c r="AD4052" s="99"/>
      <c r="AE4052" s="99"/>
      <c r="AF4052" s="99"/>
      <c r="AG4052" s="99"/>
      <c r="AH4052" s="99"/>
      <c r="AI4052" s="99"/>
      <c r="AJ4052" s="99"/>
      <c r="AK4052" s="99"/>
      <c r="AL4052" s="99"/>
      <c r="AM4052" s="99"/>
      <c r="AN4052" s="99"/>
      <c r="AO4052" s="99"/>
      <c r="AP4052" s="99"/>
      <c r="AQ4052" s="99"/>
      <c r="AR4052" s="99"/>
      <c r="AS4052" s="99"/>
      <c r="AT4052" s="99"/>
      <c r="AU4052" s="99"/>
      <c r="AV4052" s="99"/>
      <c r="AW4052" s="99"/>
      <c r="AX4052" s="99"/>
      <c r="AY4052" s="99"/>
      <c r="AZ4052" s="99"/>
      <c r="BA4052" s="99"/>
      <c r="BB4052" s="99"/>
      <c r="BC4052" s="99"/>
      <c r="BD4052" s="99"/>
      <c r="BE4052" s="99"/>
      <c r="BF4052" s="99"/>
    </row>
    <row r="4053" spans="28:58" x14ac:dyDescent="0.25">
      <c r="AB4053" s="99"/>
      <c r="AC4053" s="99"/>
      <c r="AD4053" s="99"/>
      <c r="AE4053" s="99"/>
      <c r="AF4053" s="99"/>
      <c r="AG4053" s="99"/>
      <c r="AH4053" s="99"/>
      <c r="AI4053" s="99"/>
      <c r="AJ4053" s="99"/>
      <c r="AK4053" s="99"/>
      <c r="AL4053" s="99"/>
      <c r="AM4053" s="99"/>
      <c r="AN4053" s="99"/>
      <c r="AO4053" s="99"/>
      <c r="AP4053" s="99"/>
      <c r="AQ4053" s="99"/>
      <c r="AR4053" s="99"/>
      <c r="AS4053" s="99"/>
      <c r="AT4053" s="99"/>
      <c r="AU4053" s="99"/>
      <c r="AV4053" s="99"/>
      <c r="AW4053" s="99"/>
      <c r="AX4053" s="99"/>
      <c r="AY4053" s="99"/>
      <c r="AZ4053" s="99"/>
      <c r="BA4053" s="99"/>
      <c r="BB4053" s="99"/>
      <c r="BC4053" s="99"/>
      <c r="BD4053" s="99"/>
      <c r="BE4053" s="99"/>
      <c r="BF4053" s="99"/>
    </row>
    <row r="4054" spans="28:58" x14ac:dyDescent="0.25">
      <c r="AB4054" s="99"/>
      <c r="AC4054" s="99"/>
      <c r="AD4054" s="99"/>
      <c r="AE4054" s="99"/>
      <c r="AF4054" s="99"/>
      <c r="AG4054" s="99"/>
      <c r="AH4054" s="99"/>
      <c r="AI4054" s="99"/>
      <c r="AJ4054" s="99"/>
      <c r="AK4054" s="99"/>
      <c r="AL4054" s="99"/>
      <c r="AM4054" s="99"/>
      <c r="AN4054" s="99"/>
      <c r="AO4054" s="99"/>
      <c r="AP4054" s="99"/>
      <c r="AQ4054" s="99"/>
      <c r="AR4054" s="99"/>
      <c r="AS4054" s="99"/>
      <c r="AT4054" s="99"/>
      <c r="AU4054" s="99"/>
      <c r="AV4054" s="99"/>
      <c r="AW4054" s="99"/>
      <c r="AX4054" s="99"/>
      <c r="AY4054" s="99"/>
      <c r="AZ4054" s="99"/>
      <c r="BA4054" s="99"/>
      <c r="BB4054" s="99"/>
      <c r="BC4054" s="99"/>
      <c r="BD4054" s="99"/>
      <c r="BE4054" s="99"/>
      <c r="BF4054" s="99"/>
    </row>
    <row r="4055" spans="28:58" x14ac:dyDescent="0.25">
      <c r="AB4055" s="99"/>
      <c r="AC4055" s="99"/>
      <c r="AD4055" s="99"/>
      <c r="AE4055" s="99"/>
      <c r="AF4055" s="99"/>
      <c r="AG4055" s="99"/>
      <c r="AH4055" s="99"/>
      <c r="AI4055" s="99"/>
      <c r="AJ4055" s="99"/>
      <c r="AK4055" s="99"/>
      <c r="AL4055" s="99"/>
      <c r="AM4055" s="99"/>
      <c r="AN4055" s="99"/>
      <c r="AO4055" s="99"/>
      <c r="AP4055" s="99"/>
      <c r="AQ4055" s="99"/>
      <c r="AR4055" s="99"/>
      <c r="AS4055" s="99"/>
      <c r="AT4055" s="99"/>
      <c r="AU4055" s="99"/>
      <c r="AV4055" s="99"/>
      <c r="AW4055" s="99"/>
      <c r="AX4055" s="99"/>
      <c r="AY4055" s="99"/>
      <c r="AZ4055" s="99"/>
      <c r="BA4055" s="99"/>
      <c r="BB4055" s="99"/>
      <c r="BC4055" s="99"/>
      <c r="BD4055" s="99"/>
      <c r="BE4055" s="99"/>
      <c r="BF4055" s="99"/>
    </row>
    <row r="4056" spans="28:58" x14ac:dyDescent="0.25">
      <c r="AB4056" s="99"/>
      <c r="AC4056" s="99"/>
      <c r="AD4056" s="99"/>
      <c r="AE4056" s="99"/>
      <c r="AF4056" s="99"/>
      <c r="AG4056" s="99"/>
      <c r="AH4056" s="99"/>
      <c r="AI4056" s="99"/>
      <c r="AJ4056" s="99"/>
      <c r="AK4056" s="99"/>
      <c r="AL4056" s="99"/>
      <c r="AM4056" s="99"/>
      <c r="AN4056" s="99"/>
      <c r="AO4056" s="99"/>
      <c r="AP4056" s="99"/>
      <c r="AQ4056" s="99"/>
      <c r="AR4056" s="99"/>
      <c r="AS4056" s="99"/>
      <c r="AT4056" s="99"/>
      <c r="AU4056" s="99"/>
      <c r="AV4056" s="99"/>
      <c r="AW4056" s="99"/>
      <c r="AX4056" s="99"/>
      <c r="AY4056" s="99"/>
      <c r="AZ4056" s="99"/>
      <c r="BA4056" s="99"/>
      <c r="BB4056" s="99"/>
      <c r="BC4056" s="99"/>
      <c r="BD4056" s="99"/>
      <c r="BE4056" s="99"/>
      <c r="BF4056" s="99"/>
    </row>
    <row r="4057" spans="28:58" x14ac:dyDescent="0.25">
      <c r="AB4057" s="99"/>
      <c r="AC4057" s="99"/>
      <c r="AD4057" s="99"/>
      <c r="AE4057" s="99"/>
      <c r="AF4057" s="99"/>
      <c r="AG4057" s="99"/>
      <c r="AH4057" s="99"/>
      <c r="AI4057" s="99"/>
      <c r="AJ4057" s="99"/>
      <c r="AK4057" s="99"/>
      <c r="AL4057" s="99"/>
      <c r="AM4057" s="99"/>
      <c r="AN4057" s="99"/>
      <c r="AO4057" s="99"/>
      <c r="AP4057" s="99"/>
      <c r="AQ4057" s="99"/>
      <c r="AR4057" s="99"/>
      <c r="AS4057" s="99"/>
      <c r="AT4057" s="99"/>
      <c r="AU4057" s="99"/>
      <c r="AV4057" s="99"/>
      <c r="AW4057" s="99"/>
      <c r="AX4057" s="99"/>
      <c r="AY4057" s="99"/>
      <c r="AZ4057" s="99"/>
      <c r="BA4057" s="99"/>
      <c r="BB4057" s="99"/>
      <c r="BC4057" s="99"/>
      <c r="BD4057" s="99"/>
      <c r="BE4057" s="99"/>
      <c r="BF4057" s="99"/>
    </row>
    <row r="4058" spans="28:58" x14ac:dyDescent="0.25">
      <c r="AB4058" s="99"/>
      <c r="AC4058" s="99"/>
      <c r="AD4058" s="99"/>
      <c r="AE4058" s="99"/>
      <c r="AF4058" s="99"/>
      <c r="AG4058" s="99"/>
      <c r="AH4058" s="99"/>
      <c r="AI4058" s="99"/>
      <c r="AJ4058" s="99"/>
      <c r="AK4058" s="99"/>
      <c r="AL4058" s="99"/>
      <c r="AM4058" s="99"/>
      <c r="AN4058" s="99"/>
      <c r="AO4058" s="99"/>
      <c r="AP4058" s="99"/>
      <c r="AQ4058" s="99"/>
      <c r="AR4058" s="99"/>
      <c r="AS4058" s="99"/>
      <c r="AT4058" s="99"/>
      <c r="AU4058" s="99"/>
      <c r="AV4058" s="99"/>
      <c r="AW4058" s="99"/>
      <c r="AX4058" s="99"/>
      <c r="AY4058" s="99"/>
      <c r="AZ4058" s="99"/>
      <c r="BA4058" s="99"/>
      <c r="BB4058" s="99"/>
      <c r="BC4058" s="99"/>
      <c r="BD4058" s="99"/>
      <c r="BE4058" s="99"/>
      <c r="BF4058" s="99"/>
    </row>
    <row r="4059" spans="28:58" x14ac:dyDescent="0.25">
      <c r="AB4059" s="99"/>
      <c r="AC4059" s="99"/>
      <c r="AD4059" s="99"/>
      <c r="AE4059" s="99"/>
      <c r="AF4059" s="99"/>
      <c r="AG4059" s="99"/>
      <c r="AH4059" s="99"/>
      <c r="AI4059" s="99"/>
      <c r="AJ4059" s="99"/>
      <c r="AK4059" s="99"/>
      <c r="AL4059" s="99"/>
      <c r="AM4059" s="99"/>
      <c r="AN4059" s="99"/>
      <c r="AO4059" s="99"/>
      <c r="AP4059" s="99"/>
      <c r="AQ4059" s="99"/>
      <c r="AR4059" s="99"/>
      <c r="AS4059" s="99"/>
      <c r="AT4059" s="99"/>
      <c r="AU4059" s="99"/>
      <c r="AV4059" s="99"/>
      <c r="AW4059" s="99"/>
      <c r="AX4059" s="99"/>
      <c r="AY4059" s="99"/>
      <c r="AZ4059" s="99"/>
      <c r="BA4059" s="99"/>
      <c r="BB4059" s="99"/>
      <c r="BC4059" s="99"/>
      <c r="BD4059" s="99"/>
      <c r="BE4059" s="99"/>
      <c r="BF4059" s="99"/>
    </row>
    <row r="4060" spans="28:58" x14ac:dyDescent="0.25">
      <c r="AB4060" s="99"/>
      <c r="AC4060" s="99"/>
      <c r="AD4060" s="99"/>
      <c r="AE4060" s="99"/>
      <c r="AF4060" s="99"/>
      <c r="AG4060" s="99"/>
      <c r="AH4060" s="99"/>
      <c r="AI4060" s="99"/>
      <c r="AJ4060" s="99"/>
      <c r="AK4060" s="99"/>
      <c r="AL4060" s="99"/>
      <c r="AM4060" s="99"/>
      <c r="AN4060" s="99"/>
      <c r="AO4060" s="99"/>
      <c r="AP4060" s="99"/>
      <c r="AQ4060" s="99"/>
      <c r="AR4060" s="99"/>
      <c r="AS4060" s="99"/>
      <c r="AT4060" s="99"/>
      <c r="AU4060" s="99"/>
      <c r="AV4060" s="99"/>
      <c r="AW4060" s="99"/>
      <c r="AX4060" s="99"/>
      <c r="AY4060" s="99"/>
      <c r="AZ4060" s="99"/>
      <c r="BA4060" s="99"/>
      <c r="BB4060" s="99"/>
      <c r="BC4060" s="99"/>
      <c r="BD4060" s="99"/>
      <c r="BE4060" s="99"/>
      <c r="BF4060" s="99"/>
    </row>
    <row r="4061" spans="28:58" x14ac:dyDescent="0.25">
      <c r="AB4061" s="99"/>
      <c r="AC4061" s="99"/>
      <c r="AD4061" s="99"/>
      <c r="AE4061" s="99"/>
      <c r="AF4061" s="99"/>
      <c r="AG4061" s="99"/>
      <c r="AH4061" s="99"/>
      <c r="AI4061" s="99"/>
      <c r="AJ4061" s="99"/>
      <c r="AK4061" s="99"/>
      <c r="AL4061" s="99"/>
      <c r="AM4061" s="99"/>
      <c r="AN4061" s="99"/>
      <c r="AO4061" s="99"/>
      <c r="AP4061" s="99"/>
      <c r="AQ4061" s="99"/>
      <c r="AR4061" s="99"/>
      <c r="AS4061" s="99"/>
      <c r="AT4061" s="99"/>
      <c r="AU4061" s="99"/>
      <c r="AV4061" s="99"/>
      <c r="AW4061" s="99"/>
      <c r="AX4061" s="99"/>
      <c r="AY4061" s="99"/>
      <c r="AZ4061" s="99"/>
      <c r="BA4061" s="99"/>
      <c r="BB4061" s="99"/>
      <c r="BC4061" s="99"/>
      <c r="BD4061" s="99"/>
      <c r="BE4061" s="99"/>
      <c r="BF4061" s="99"/>
    </row>
    <row r="4062" spans="28:58" x14ac:dyDescent="0.25">
      <c r="AB4062" s="99"/>
      <c r="AC4062" s="99"/>
      <c r="AD4062" s="99"/>
      <c r="AE4062" s="99"/>
      <c r="AF4062" s="99"/>
      <c r="AG4062" s="99"/>
      <c r="AH4062" s="99"/>
      <c r="AI4062" s="99"/>
      <c r="AJ4062" s="99"/>
      <c r="AK4062" s="99"/>
      <c r="AL4062" s="99"/>
      <c r="AM4062" s="99"/>
      <c r="AN4062" s="99"/>
      <c r="AO4062" s="99"/>
      <c r="AP4062" s="99"/>
      <c r="AQ4062" s="99"/>
      <c r="AR4062" s="99"/>
      <c r="AS4062" s="99"/>
      <c r="AT4062" s="99"/>
      <c r="AU4062" s="99"/>
      <c r="AV4062" s="99"/>
      <c r="AW4062" s="99"/>
      <c r="AX4062" s="99"/>
      <c r="AY4062" s="99"/>
      <c r="AZ4062" s="99"/>
      <c r="BA4062" s="99"/>
      <c r="BB4062" s="99"/>
      <c r="BC4062" s="99"/>
      <c r="BD4062" s="99"/>
      <c r="BE4062" s="99"/>
      <c r="BF4062" s="99"/>
    </row>
    <row r="4063" spans="28:58" x14ac:dyDescent="0.25">
      <c r="AB4063" s="99"/>
      <c r="AC4063" s="99"/>
      <c r="AD4063" s="99"/>
      <c r="AE4063" s="99"/>
      <c r="AF4063" s="99"/>
      <c r="AG4063" s="99"/>
      <c r="AH4063" s="99"/>
      <c r="AI4063" s="99"/>
      <c r="AJ4063" s="99"/>
      <c r="AK4063" s="99"/>
      <c r="AL4063" s="99"/>
      <c r="AM4063" s="99"/>
      <c r="AN4063" s="99"/>
      <c r="AO4063" s="99"/>
      <c r="AP4063" s="99"/>
      <c r="AQ4063" s="99"/>
      <c r="AR4063" s="99"/>
      <c r="AS4063" s="99"/>
      <c r="AT4063" s="99"/>
      <c r="AU4063" s="99"/>
      <c r="AV4063" s="99"/>
      <c r="AW4063" s="99"/>
      <c r="AX4063" s="99"/>
      <c r="AY4063" s="99"/>
      <c r="AZ4063" s="99"/>
      <c r="BA4063" s="99"/>
      <c r="BB4063" s="99"/>
      <c r="BC4063" s="99"/>
      <c r="BD4063" s="99"/>
      <c r="BE4063" s="99"/>
      <c r="BF4063" s="99"/>
    </row>
    <row r="4064" spans="28:58" x14ac:dyDescent="0.25">
      <c r="AB4064" s="99"/>
      <c r="AC4064" s="99"/>
      <c r="AD4064" s="99"/>
      <c r="AE4064" s="99"/>
      <c r="AF4064" s="99"/>
      <c r="AG4064" s="99"/>
      <c r="AH4064" s="99"/>
      <c r="AI4064" s="99"/>
      <c r="AJ4064" s="99"/>
      <c r="AK4064" s="99"/>
      <c r="AL4064" s="99"/>
      <c r="AM4064" s="99"/>
      <c r="AN4064" s="99"/>
      <c r="AO4064" s="99"/>
      <c r="AP4064" s="99"/>
      <c r="AQ4064" s="99"/>
      <c r="AR4064" s="99"/>
      <c r="AS4064" s="99"/>
      <c r="AT4064" s="99"/>
      <c r="AU4064" s="99"/>
      <c r="AV4064" s="99"/>
      <c r="AW4064" s="99"/>
      <c r="AX4064" s="99"/>
      <c r="AY4064" s="99"/>
      <c r="AZ4064" s="99"/>
      <c r="BA4064" s="99"/>
      <c r="BB4064" s="99"/>
      <c r="BC4064" s="99"/>
      <c r="BD4064" s="99"/>
      <c r="BE4064" s="99"/>
      <c r="BF4064" s="99"/>
    </row>
    <row r="4065" spans="28:58" x14ac:dyDescent="0.25">
      <c r="AB4065" s="99"/>
      <c r="AC4065" s="99"/>
      <c r="AD4065" s="99"/>
      <c r="AE4065" s="99"/>
      <c r="AF4065" s="99"/>
      <c r="AG4065" s="99"/>
      <c r="AH4065" s="99"/>
      <c r="AI4065" s="99"/>
      <c r="AJ4065" s="99"/>
      <c r="AK4065" s="99"/>
      <c r="AL4065" s="99"/>
      <c r="AM4065" s="99"/>
      <c r="AN4065" s="99"/>
      <c r="AO4065" s="99"/>
      <c r="AP4065" s="99"/>
      <c r="AQ4065" s="99"/>
      <c r="AR4065" s="99"/>
      <c r="AS4065" s="99"/>
      <c r="AT4065" s="99"/>
      <c r="AU4065" s="99"/>
      <c r="AV4065" s="99"/>
      <c r="AW4065" s="99"/>
      <c r="AX4065" s="99"/>
      <c r="AY4065" s="99"/>
      <c r="AZ4065" s="99"/>
      <c r="BA4065" s="99"/>
      <c r="BB4065" s="99"/>
      <c r="BC4065" s="99"/>
      <c r="BD4065" s="99"/>
      <c r="BE4065" s="99"/>
      <c r="BF4065" s="99"/>
    </row>
    <row r="4066" spans="28:58" x14ac:dyDescent="0.25">
      <c r="AB4066" s="99"/>
      <c r="AC4066" s="99"/>
      <c r="AD4066" s="99"/>
      <c r="AE4066" s="99"/>
      <c r="AF4066" s="99"/>
      <c r="AG4066" s="99"/>
      <c r="AH4066" s="99"/>
      <c r="AI4066" s="99"/>
      <c r="AJ4066" s="99"/>
      <c r="AK4066" s="99"/>
      <c r="AL4066" s="99"/>
      <c r="AM4066" s="99"/>
      <c r="AN4066" s="99"/>
      <c r="AO4066" s="99"/>
      <c r="AP4066" s="99"/>
      <c r="AQ4066" s="99"/>
      <c r="AR4066" s="99"/>
      <c r="AS4066" s="99"/>
      <c r="AT4066" s="99"/>
      <c r="AU4066" s="99"/>
      <c r="AV4066" s="99"/>
      <c r="AW4066" s="99"/>
      <c r="AX4066" s="99"/>
      <c r="AY4066" s="99"/>
      <c r="AZ4066" s="99"/>
      <c r="BA4066" s="99"/>
      <c r="BB4066" s="99"/>
      <c r="BC4066" s="99"/>
      <c r="BD4066" s="99"/>
      <c r="BE4066" s="99"/>
      <c r="BF4066" s="99"/>
    </row>
    <row r="4067" spans="28:58" x14ac:dyDescent="0.25">
      <c r="AB4067" s="99"/>
      <c r="AC4067" s="99"/>
      <c r="AD4067" s="99"/>
      <c r="AE4067" s="99"/>
      <c r="AF4067" s="99"/>
      <c r="AG4067" s="99"/>
      <c r="AH4067" s="99"/>
      <c r="AI4067" s="99"/>
      <c r="AJ4067" s="99"/>
      <c r="AK4067" s="99"/>
      <c r="AL4067" s="99"/>
      <c r="AM4067" s="99"/>
      <c r="AN4067" s="99"/>
      <c r="AO4067" s="99"/>
      <c r="AP4067" s="99"/>
      <c r="AQ4067" s="99"/>
      <c r="AR4067" s="99"/>
      <c r="AS4067" s="99"/>
      <c r="AT4067" s="99"/>
      <c r="AU4067" s="99"/>
      <c r="AV4067" s="99"/>
      <c r="AW4067" s="99"/>
      <c r="AX4067" s="99"/>
      <c r="AY4067" s="99"/>
      <c r="AZ4067" s="99"/>
      <c r="BA4067" s="99"/>
      <c r="BB4067" s="99"/>
      <c r="BC4067" s="99"/>
      <c r="BD4067" s="99"/>
      <c r="BE4067" s="99"/>
      <c r="BF4067" s="99"/>
    </row>
    <row r="4068" spans="28:58" x14ac:dyDescent="0.25">
      <c r="AB4068" s="99"/>
      <c r="AC4068" s="99"/>
      <c r="AD4068" s="99"/>
      <c r="AE4068" s="99"/>
      <c r="AF4068" s="99"/>
      <c r="AG4068" s="99"/>
      <c r="AH4068" s="99"/>
      <c r="AI4068" s="99"/>
      <c r="AJ4068" s="99"/>
      <c r="AK4068" s="99"/>
      <c r="AL4068" s="99"/>
      <c r="AM4068" s="99"/>
      <c r="AN4068" s="99"/>
      <c r="AO4068" s="99"/>
      <c r="AP4068" s="99"/>
      <c r="AQ4068" s="99"/>
      <c r="AR4068" s="99"/>
      <c r="AS4068" s="99"/>
      <c r="AT4068" s="99"/>
      <c r="AU4068" s="99"/>
      <c r="AV4068" s="99"/>
      <c r="AW4068" s="99"/>
      <c r="AX4068" s="99"/>
      <c r="AY4068" s="99"/>
      <c r="AZ4068" s="99"/>
      <c r="BA4068" s="99"/>
      <c r="BB4068" s="99"/>
      <c r="BC4068" s="99"/>
      <c r="BD4068" s="99"/>
      <c r="BE4068" s="99"/>
      <c r="BF4068" s="99"/>
    </row>
    <row r="4069" spans="28:58" x14ac:dyDescent="0.25">
      <c r="AB4069" s="99"/>
      <c r="AC4069" s="99"/>
      <c r="AD4069" s="99"/>
      <c r="AE4069" s="99"/>
      <c r="AF4069" s="99"/>
      <c r="AG4069" s="99"/>
      <c r="AH4069" s="99"/>
      <c r="AI4069" s="99"/>
      <c r="AJ4069" s="99"/>
      <c r="AK4069" s="99"/>
      <c r="AL4069" s="99"/>
      <c r="AM4069" s="99"/>
      <c r="AN4069" s="99"/>
      <c r="AO4069" s="99"/>
      <c r="AP4069" s="99"/>
      <c r="AQ4069" s="99"/>
      <c r="AR4069" s="99"/>
      <c r="AS4069" s="99"/>
      <c r="AT4069" s="99"/>
      <c r="AU4069" s="99"/>
      <c r="AV4069" s="99"/>
      <c r="AW4069" s="99"/>
      <c r="AX4069" s="99"/>
      <c r="AY4069" s="99"/>
      <c r="AZ4069" s="99"/>
      <c r="BA4069" s="99"/>
      <c r="BB4069" s="99"/>
      <c r="BC4069" s="99"/>
      <c r="BD4069" s="99"/>
      <c r="BE4069" s="99"/>
      <c r="BF4069" s="99"/>
    </row>
    <row r="4070" spans="28:58" x14ac:dyDescent="0.25">
      <c r="AB4070" s="99"/>
      <c r="AC4070" s="99"/>
      <c r="AD4070" s="99"/>
      <c r="AE4070" s="99"/>
      <c r="AF4070" s="99"/>
      <c r="AG4070" s="99"/>
      <c r="AH4070" s="99"/>
      <c r="AI4070" s="99"/>
      <c r="AJ4070" s="99"/>
      <c r="AK4070" s="99"/>
      <c r="AL4070" s="99"/>
      <c r="AM4070" s="99"/>
      <c r="AN4070" s="99"/>
      <c r="AO4070" s="99"/>
      <c r="AP4070" s="99"/>
      <c r="AQ4070" s="99"/>
      <c r="AR4070" s="99"/>
      <c r="AS4070" s="99"/>
      <c r="AT4070" s="99"/>
      <c r="AU4070" s="99"/>
      <c r="AV4070" s="99"/>
      <c r="AW4070" s="99"/>
      <c r="AX4070" s="99"/>
      <c r="AY4070" s="99"/>
      <c r="AZ4070" s="99"/>
      <c r="BA4070" s="99"/>
      <c r="BB4070" s="99"/>
      <c r="BC4070" s="99"/>
      <c r="BD4070" s="99"/>
      <c r="BE4070" s="99"/>
      <c r="BF4070" s="99"/>
    </row>
    <row r="4071" spans="28:58" x14ac:dyDescent="0.25">
      <c r="AB4071" s="99"/>
      <c r="AC4071" s="99"/>
      <c r="AD4071" s="99"/>
      <c r="AE4071" s="99"/>
      <c r="AF4071" s="99"/>
      <c r="AG4071" s="99"/>
      <c r="AH4071" s="99"/>
      <c r="AI4071" s="99"/>
      <c r="AJ4071" s="99"/>
      <c r="AK4071" s="99"/>
      <c r="AL4071" s="99"/>
      <c r="AM4071" s="99"/>
      <c r="AN4071" s="99"/>
      <c r="AO4071" s="99"/>
      <c r="AP4071" s="99"/>
      <c r="AQ4071" s="99"/>
      <c r="AR4071" s="99"/>
      <c r="AS4071" s="99"/>
      <c r="AT4071" s="99"/>
      <c r="AU4071" s="99"/>
      <c r="AV4071" s="99"/>
      <c r="AW4071" s="99"/>
      <c r="AX4071" s="99"/>
      <c r="AY4071" s="99"/>
      <c r="AZ4071" s="99"/>
      <c r="BA4071" s="99"/>
      <c r="BB4071" s="99"/>
      <c r="BC4071" s="99"/>
      <c r="BD4071" s="99"/>
      <c r="BE4071" s="99"/>
      <c r="BF4071" s="99"/>
    </row>
    <row r="4072" spans="28:58" x14ac:dyDescent="0.25">
      <c r="AB4072" s="99"/>
      <c r="AC4072" s="99"/>
      <c r="AD4072" s="99"/>
      <c r="AE4072" s="99"/>
      <c r="AF4072" s="99"/>
      <c r="AG4072" s="99"/>
      <c r="AH4072" s="99"/>
      <c r="AI4072" s="99"/>
      <c r="AJ4072" s="99"/>
      <c r="AK4072" s="99"/>
      <c r="AL4072" s="99"/>
      <c r="AM4072" s="99"/>
      <c r="AN4072" s="99"/>
      <c r="AO4072" s="99"/>
      <c r="AP4072" s="99"/>
      <c r="AQ4072" s="99"/>
      <c r="AR4072" s="99"/>
      <c r="AS4072" s="99"/>
      <c r="AT4072" s="99"/>
      <c r="AU4072" s="99"/>
      <c r="AV4072" s="99"/>
      <c r="AW4072" s="99"/>
      <c r="AX4072" s="99"/>
      <c r="AY4072" s="99"/>
      <c r="AZ4072" s="99"/>
      <c r="BA4072" s="99"/>
      <c r="BB4072" s="99"/>
      <c r="BC4072" s="99"/>
      <c r="BD4072" s="99"/>
      <c r="BE4072" s="99"/>
      <c r="BF4072" s="99"/>
    </row>
    <row r="4073" spans="28:58" x14ac:dyDescent="0.25">
      <c r="AB4073" s="99"/>
      <c r="AC4073" s="99"/>
      <c r="AD4073" s="99"/>
      <c r="AE4073" s="99"/>
      <c r="AF4073" s="99"/>
      <c r="AG4073" s="99"/>
      <c r="AH4073" s="99"/>
      <c r="AI4073" s="99"/>
      <c r="AJ4073" s="99"/>
      <c r="AK4073" s="99"/>
      <c r="AL4073" s="99"/>
      <c r="AM4073" s="99"/>
      <c r="AN4073" s="99"/>
      <c r="AO4073" s="99"/>
      <c r="AP4073" s="99"/>
      <c r="AQ4073" s="99"/>
      <c r="AR4073" s="99"/>
      <c r="AS4073" s="99"/>
      <c r="AT4073" s="99"/>
      <c r="AU4073" s="99"/>
      <c r="AV4073" s="99"/>
      <c r="AW4073" s="99"/>
      <c r="AX4073" s="99"/>
      <c r="AY4073" s="99"/>
      <c r="AZ4073" s="99"/>
      <c r="BA4073" s="99"/>
      <c r="BB4073" s="99"/>
      <c r="BC4073" s="99"/>
      <c r="BD4073" s="99"/>
      <c r="BE4073" s="99"/>
      <c r="BF4073" s="99"/>
    </row>
    <row r="4074" spans="28:58" x14ac:dyDescent="0.25">
      <c r="AB4074" s="99"/>
      <c r="AC4074" s="99"/>
      <c r="AD4074" s="99"/>
      <c r="AE4074" s="99"/>
      <c r="AF4074" s="99"/>
      <c r="AG4074" s="99"/>
      <c r="AH4074" s="99"/>
      <c r="AI4074" s="99"/>
      <c r="AJ4074" s="99"/>
      <c r="AK4074" s="99"/>
      <c r="AL4074" s="99"/>
      <c r="AM4074" s="99"/>
      <c r="AN4074" s="99"/>
      <c r="AO4074" s="99"/>
      <c r="AP4074" s="99"/>
      <c r="AQ4074" s="99"/>
      <c r="AR4074" s="99"/>
      <c r="AS4074" s="99"/>
      <c r="AT4074" s="99"/>
      <c r="AU4074" s="99"/>
      <c r="AV4074" s="99"/>
      <c r="AW4074" s="99"/>
      <c r="AX4074" s="99"/>
      <c r="AY4074" s="99"/>
      <c r="AZ4074" s="99"/>
      <c r="BA4074" s="99"/>
      <c r="BB4074" s="99"/>
      <c r="BC4074" s="99"/>
      <c r="BD4074" s="99"/>
      <c r="BE4074" s="99"/>
      <c r="BF4074" s="99"/>
    </row>
    <row r="4075" spans="28:58" x14ac:dyDescent="0.25">
      <c r="AB4075" s="99"/>
      <c r="AC4075" s="99"/>
      <c r="AD4075" s="99"/>
      <c r="AE4075" s="99"/>
      <c r="AF4075" s="99"/>
      <c r="AG4075" s="99"/>
      <c r="AH4075" s="99"/>
      <c r="AI4075" s="99"/>
      <c r="AJ4075" s="99"/>
      <c r="AK4075" s="99"/>
      <c r="AL4075" s="99"/>
      <c r="AM4075" s="99"/>
      <c r="AN4075" s="99"/>
      <c r="AO4075" s="99"/>
      <c r="AP4075" s="99"/>
      <c r="AQ4075" s="99"/>
      <c r="AR4075" s="99"/>
      <c r="AS4075" s="99"/>
      <c r="AT4075" s="99"/>
      <c r="AU4075" s="99"/>
      <c r="AV4075" s="99"/>
      <c r="AW4075" s="99"/>
      <c r="AX4075" s="99"/>
      <c r="AY4075" s="99"/>
      <c r="AZ4075" s="99"/>
      <c r="BA4075" s="99"/>
      <c r="BB4075" s="99"/>
      <c r="BC4075" s="99"/>
      <c r="BD4075" s="99"/>
      <c r="BE4075" s="99"/>
      <c r="BF4075" s="99"/>
    </row>
    <row r="4076" spans="28:58" x14ac:dyDescent="0.25">
      <c r="AB4076" s="99"/>
      <c r="AC4076" s="99"/>
      <c r="AD4076" s="99"/>
      <c r="AE4076" s="99"/>
      <c r="AF4076" s="99"/>
      <c r="AG4076" s="99"/>
      <c r="AH4076" s="99"/>
      <c r="AI4076" s="99"/>
      <c r="AJ4076" s="99"/>
      <c r="AK4076" s="99"/>
      <c r="AL4076" s="99"/>
      <c r="AM4076" s="99"/>
      <c r="AN4076" s="99"/>
      <c r="AO4076" s="99"/>
      <c r="AP4076" s="99"/>
      <c r="AQ4076" s="99"/>
      <c r="AR4076" s="99"/>
      <c r="AS4076" s="99"/>
      <c r="AT4076" s="99"/>
      <c r="AU4076" s="99"/>
      <c r="AV4076" s="99"/>
      <c r="AW4076" s="99"/>
      <c r="AX4076" s="99"/>
      <c r="AY4076" s="99"/>
      <c r="AZ4076" s="99"/>
      <c r="BA4076" s="99"/>
      <c r="BB4076" s="99"/>
      <c r="BC4076" s="99"/>
      <c r="BD4076" s="99"/>
      <c r="BE4076" s="99"/>
      <c r="BF4076" s="99"/>
    </row>
    <row r="4077" spans="28:58" x14ac:dyDescent="0.25">
      <c r="AB4077" s="99"/>
      <c r="AC4077" s="99"/>
      <c r="AD4077" s="99"/>
      <c r="AE4077" s="99"/>
      <c r="AF4077" s="99"/>
      <c r="AG4077" s="99"/>
      <c r="AH4077" s="99"/>
      <c r="AI4077" s="99"/>
      <c r="AJ4077" s="99"/>
      <c r="AK4077" s="99"/>
      <c r="AL4077" s="99"/>
      <c r="AM4077" s="99"/>
      <c r="AN4077" s="99"/>
      <c r="AO4077" s="99"/>
      <c r="AP4077" s="99"/>
      <c r="AQ4077" s="99"/>
      <c r="AR4077" s="99"/>
      <c r="AS4077" s="99"/>
      <c r="AT4077" s="99"/>
      <c r="AU4077" s="99"/>
      <c r="AV4077" s="99"/>
      <c r="AW4077" s="99"/>
      <c r="AX4077" s="99"/>
      <c r="AY4077" s="99"/>
      <c r="AZ4077" s="99"/>
      <c r="BA4077" s="99"/>
      <c r="BB4077" s="99"/>
      <c r="BC4077" s="99"/>
      <c r="BD4077" s="99"/>
      <c r="BE4077" s="99"/>
      <c r="BF4077" s="99"/>
    </row>
    <row r="4078" spans="28:58" x14ac:dyDescent="0.25">
      <c r="AB4078" s="99"/>
      <c r="AC4078" s="99"/>
      <c r="AD4078" s="99"/>
      <c r="AE4078" s="99"/>
      <c r="AF4078" s="99"/>
      <c r="AG4078" s="99"/>
      <c r="AH4078" s="99"/>
      <c r="AI4078" s="99"/>
      <c r="AJ4078" s="99"/>
      <c r="AK4078" s="99"/>
      <c r="AL4078" s="99"/>
      <c r="AM4078" s="99"/>
      <c r="AN4078" s="99"/>
      <c r="AO4078" s="99"/>
      <c r="AP4078" s="99"/>
      <c r="AQ4078" s="99"/>
      <c r="AR4078" s="99"/>
      <c r="AS4078" s="99"/>
      <c r="AT4078" s="99"/>
      <c r="AU4078" s="99"/>
      <c r="AV4078" s="99"/>
      <c r="AW4078" s="99"/>
      <c r="AX4078" s="99"/>
      <c r="AY4078" s="99"/>
      <c r="AZ4078" s="99"/>
      <c r="BA4078" s="99"/>
      <c r="BB4078" s="99"/>
      <c r="BC4078" s="99"/>
      <c r="BD4078" s="99"/>
      <c r="BE4078" s="99"/>
      <c r="BF4078" s="99"/>
    </row>
    <row r="4079" spans="28:58" x14ac:dyDescent="0.25">
      <c r="AB4079" s="99"/>
      <c r="AC4079" s="99"/>
      <c r="AD4079" s="99"/>
      <c r="AE4079" s="99"/>
      <c r="AF4079" s="99"/>
      <c r="AG4079" s="99"/>
      <c r="AH4079" s="99"/>
      <c r="AI4079" s="99"/>
      <c r="AJ4079" s="99"/>
      <c r="AK4079" s="99"/>
      <c r="AL4079" s="99"/>
      <c r="AM4079" s="99"/>
      <c r="AN4079" s="99"/>
      <c r="AO4079" s="99"/>
      <c r="AP4079" s="99"/>
      <c r="AQ4079" s="99"/>
      <c r="AR4079" s="99"/>
      <c r="AS4079" s="99"/>
      <c r="AT4079" s="99"/>
      <c r="AU4079" s="99"/>
      <c r="AV4079" s="99"/>
      <c r="AW4079" s="99"/>
      <c r="AX4079" s="99"/>
      <c r="AY4079" s="99"/>
      <c r="AZ4079" s="99"/>
      <c r="BA4079" s="99"/>
      <c r="BB4079" s="99"/>
      <c r="BC4079" s="99"/>
      <c r="BD4079" s="99"/>
      <c r="BE4079" s="99"/>
      <c r="BF4079" s="99"/>
    </row>
    <row r="4080" spans="28:58" x14ac:dyDescent="0.25">
      <c r="AB4080" s="99"/>
      <c r="AC4080" s="99"/>
      <c r="AD4080" s="99"/>
      <c r="AE4080" s="99"/>
      <c r="AF4080" s="99"/>
      <c r="AG4080" s="99"/>
      <c r="AH4080" s="99"/>
      <c r="AI4080" s="99"/>
      <c r="AJ4080" s="99"/>
      <c r="AK4080" s="99"/>
      <c r="AL4080" s="99"/>
      <c r="AM4080" s="99"/>
      <c r="AN4080" s="99"/>
      <c r="AO4080" s="99"/>
      <c r="AP4080" s="99"/>
      <c r="AQ4080" s="99"/>
      <c r="AR4080" s="99"/>
      <c r="AS4080" s="99"/>
      <c r="AT4080" s="99"/>
      <c r="AU4080" s="99"/>
      <c r="AV4080" s="99"/>
      <c r="AW4080" s="99"/>
      <c r="AX4080" s="99"/>
      <c r="AY4080" s="99"/>
      <c r="AZ4080" s="99"/>
      <c r="BA4080" s="99"/>
      <c r="BB4080" s="99"/>
      <c r="BC4080" s="99"/>
      <c r="BD4080" s="99"/>
      <c r="BE4080" s="99"/>
      <c r="BF4080" s="99"/>
    </row>
    <row r="4081" spans="28:58" x14ac:dyDescent="0.25">
      <c r="AB4081" s="99"/>
      <c r="AC4081" s="99"/>
      <c r="AD4081" s="99"/>
      <c r="AE4081" s="99"/>
      <c r="AF4081" s="99"/>
      <c r="AG4081" s="99"/>
      <c r="AH4081" s="99"/>
      <c r="AI4081" s="99"/>
      <c r="AJ4081" s="99"/>
      <c r="AK4081" s="99"/>
      <c r="AL4081" s="99"/>
      <c r="AM4081" s="99"/>
      <c r="AN4081" s="99"/>
      <c r="AO4081" s="99"/>
      <c r="AP4081" s="99"/>
      <c r="AQ4081" s="99"/>
      <c r="AR4081" s="99"/>
      <c r="AS4081" s="99"/>
      <c r="AT4081" s="99"/>
      <c r="AU4081" s="99"/>
      <c r="AV4081" s="99"/>
      <c r="AW4081" s="99"/>
      <c r="AX4081" s="99"/>
      <c r="AY4081" s="99"/>
      <c r="AZ4081" s="99"/>
      <c r="BA4081" s="99"/>
      <c r="BB4081" s="99"/>
      <c r="BC4081" s="99"/>
      <c r="BD4081" s="99"/>
      <c r="BE4081" s="99"/>
      <c r="BF4081" s="99"/>
    </row>
    <row r="4082" spans="28:58" x14ac:dyDescent="0.25">
      <c r="AB4082" s="99"/>
      <c r="AC4082" s="99"/>
      <c r="AD4082" s="99"/>
      <c r="AE4082" s="99"/>
      <c r="AF4082" s="99"/>
      <c r="AG4082" s="99"/>
      <c r="AH4082" s="99"/>
      <c r="AI4082" s="99"/>
      <c r="AJ4082" s="99"/>
      <c r="AK4082" s="99"/>
      <c r="AL4082" s="99"/>
      <c r="AM4082" s="99"/>
      <c r="AN4082" s="99"/>
      <c r="AO4082" s="99"/>
      <c r="AP4082" s="99"/>
      <c r="AQ4082" s="99"/>
      <c r="AR4082" s="99"/>
      <c r="AS4082" s="99"/>
      <c r="AT4082" s="99"/>
      <c r="AU4082" s="99"/>
      <c r="AV4082" s="99"/>
      <c r="AW4082" s="99"/>
      <c r="AX4082" s="99"/>
      <c r="AY4082" s="99"/>
      <c r="AZ4082" s="99"/>
      <c r="BA4082" s="99"/>
      <c r="BB4082" s="99"/>
      <c r="BC4082" s="99"/>
      <c r="BD4082" s="99"/>
      <c r="BE4082" s="99"/>
      <c r="BF4082" s="99"/>
    </row>
    <row r="4083" spans="28:58" x14ac:dyDescent="0.25">
      <c r="AB4083" s="99"/>
      <c r="AC4083" s="99"/>
      <c r="AD4083" s="99"/>
      <c r="AE4083" s="99"/>
      <c r="AF4083" s="99"/>
      <c r="AG4083" s="99"/>
      <c r="AH4083" s="99"/>
      <c r="AI4083" s="99"/>
      <c r="AJ4083" s="99"/>
      <c r="AK4083" s="99"/>
      <c r="AL4083" s="99"/>
      <c r="AM4083" s="99"/>
      <c r="AN4083" s="99"/>
      <c r="AO4083" s="99"/>
      <c r="AP4083" s="99"/>
      <c r="AQ4083" s="99"/>
      <c r="AR4083" s="99"/>
      <c r="AS4083" s="99"/>
      <c r="AT4083" s="99"/>
      <c r="AU4083" s="99"/>
      <c r="AV4083" s="99"/>
      <c r="AW4083" s="99"/>
      <c r="AX4083" s="99"/>
      <c r="AY4083" s="99"/>
      <c r="AZ4083" s="99"/>
      <c r="BA4083" s="99"/>
      <c r="BB4083" s="99"/>
      <c r="BC4083" s="99"/>
      <c r="BD4083" s="99"/>
      <c r="BE4083" s="99"/>
      <c r="BF4083" s="99"/>
    </row>
    <row r="4084" spans="28:58" x14ac:dyDescent="0.25">
      <c r="AB4084" s="99"/>
      <c r="AC4084" s="99"/>
      <c r="AD4084" s="99"/>
      <c r="AE4084" s="99"/>
      <c r="AF4084" s="99"/>
      <c r="AG4084" s="99"/>
      <c r="AH4084" s="99"/>
      <c r="AI4084" s="99"/>
      <c r="AJ4084" s="99"/>
      <c r="AK4084" s="99"/>
      <c r="AL4084" s="99"/>
      <c r="AM4084" s="99"/>
      <c r="AN4084" s="99"/>
      <c r="AO4084" s="99"/>
      <c r="AP4084" s="99"/>
      <c r="AQ4084" s="99"/>
      <c r="AR4084" s="99"/>
      <c r="AS4084" s="99"/>
      <c r="AT4084" s="99"/>
      <c r="AU4084" s="99"/>
      <c r="AV4084" s="99"/>
      <c r="AW4084" s="99"/>
      <c r="AX4084" s="99"/>
      <c r="AY4084" s="99"/>
      <c r="AZ4084" s="99"/>
      <c r="BA4084" s="99"/>
      <c r="BB4084" s="99"/>
      <c r="BC4084" s="99"/>
      <c r="BD4084" s="99"/>
      <c r="BE4084" s="99"/>
      <c r="BF4084" s="99"/>
    </row>
    <row r="4085" spans="28:58" x14ac:dyDescent="0.25">
      <c r="AB4085" s="99"/>
      <c r="AC4085" s="99"/>
      <c r="AD4085" s="99"/>
      <c r="AE4085" s="99"/>
      <c r="AF4085" s="99"/>
      <c r="AG4085" s="99"/>
      <c r="AH4085" s="99"/>
      <c r="AI4085" s="99"/>
      <c r="AJ4085" s="99"/>
      <c r="AK4085" s="99"/>
      <c r="AL4085" s="99"/>
      <c r="AM4085" s="99"/>
      <c r="AN4085" s="99"/>
      <c r="AO4085" s="99"/>
      <c r="AP4085" s="99"/>
      <c r="AQ4085" s="99"/>
      <c r="AR4085" s="99"/>
      <c r="AS4085" s="99"/>
      <c r="AT4085" s="99"/>
      <c r="AU4085" s="99"/>
      <c r="AV4085" s="99"/>
      <c r="AW4085" s="99"/>
      <c r="AX4085" s="99"/>
      <c r="AY4085" s="99"/>
      <c r="AZ4085" s="99"/>
      <c r="BA4085" s="99"/>
      <c r="BB4085" s="99"/>
      <c r="BC4085" s="99"/>
      <c r="BD4085" s="99"/>
      <c r="BE4085" s="99"/>
      <c r="BF4085" s="99"/>
    </row>
    <row r="4086" spans="28:58" x14ac:dyDescent="0.25">
      <c r="AB4086" s="99"/>
      <c r="AC4086" s="99"/>
      <c r="AD4086" s="99"/>
      <c r="AE4086" s="99"/>
      <c r="AF4086" s="99"/>
      <c r="AG4086" s="99"/>
      <c r="AH4086" s="99"/>
      <c r="AI4086" s="99"/>
      <c r="AJ4086" s="99"/>
      <c r="AK4086" s="99"/>
      <c r="AL4086" s="99"/>
      <c r="AM4086" s="99"/>
      <c r="AN4086" s="99"/>
      <c r="AO4086" s="99"/>
      <c r="AP4086" s="99"/>
      <c r="AQ4086" s="99"/>
      <c r="AR4086" s="99"/>
      <c r="AS4086" s="99"/>
      <c r="AT4086" s="99"/>
      <c r="AU4086" s="99"/>
      <c r="AV4086" s="99"/>
      <c r="AW4086" s="99"/>
      <c r="AX4086" s="99"/>
      <c r="AY4086" s="99"/>
      <c r="AZ4086" s="99"/>
      <c r="BA4086" s="99"/>
      <c r="BB4086" s="99"/>
      <c r="BC4086" s="99"/>
      <c r="BD4086" s="99"/>
      <c r="BE4086" s="99"/>
      <c r="BF4086" s="99"/>
    </row>
    <row r="4087" spans="28:58" x14ac:dyDescent="0.25">
      <c r="AB4087" s="99"/>
      <c r="AC4087" s="99"/>
      <c r="AD4087" s="99"/>
      <c r="AE4087" s="99"/>
      <c r="AF4087" s="99"/>
      <c r="AG4087" s="99"/>
      <c r="AH4087" s="99"/>
      <c r="AI4087" s="99"/>
      <c r="AJ4087" s="99"/>
      <c r="AK4087" s="99"/>
      <c r="AL4087" s="99"/>
      <c r="AM4087" s="99"/>
      <c r="AN4087" s="99"/>
      <c r="AO4087" s="99"/>
      <c r="AP4087" s="99"/>
      <c r="AQ4087" s="99"/>
      <c r="AR4087" s="99"/>
      <c r="AS4087" s="99"/>
      <c r="AT4087" s="99"/>
      <c r="AU4087" s="99"/>
      <c r="AV4087" s="99"/>
      <c r="AW4087" s="99"/>
      <c r="AX4087" s="99"/>
      <c r="AY4087" s="99"/>
      <c r="AZ4087" s="99"/>
      <c r="BA4087" s="99"/>
      <c r="BB4087" s="99"/>
      <c r="BC4087" s="99"/>
      <c r="BD4087" s="99"/>
      <c r="BE4087" s="99"/>
      <c r="BF4087" s="99"/>
    </row>
    <row r="4088" spans="28:58" x14ac:dyDescent="0.25">
      <c r="AB4088" s="99"/>
      <c r="AC4088" s="99"/>
      <c r="AD4088" s="99"/>
      <c r="AE4088" s="99"/>
      <c r="AF4088" s="99"/>
      <c r="AG4088" s="99"/>
      <c r="AH4088" s="99"/>
      <c r="AI4088" s="99"/>
      <c r="AJ4088" s="99"/>
      <c r="AK4088" s="99"/>
      <c r="AL4088" s="99"/>
      <c r="AM4088" s="99"/>
      <c r="AN4088" s="99"/>
      <c r="AO4088" s="99"/>
      <c r="AP4088" s="99"/>
      <c r="AQ4088" s="99"/>
      <c r="AR4088" s="99"/>
      <c r="AS4088" s="99"/>
      <c r="AT4088" s="99"/>
      <c r="AU4088" s="99"/>
      <c r="AV4088" s="99"/>
      <c r="AW4088" s="99"/>
      <c r="AX4088" s="99"/>
      <c r="AY4088" s="99"/>
      <c r="AZ4088" s="99"/>
      <c r="BA4088" s="99"/>
      <c r="BB4088" s="99"/>
      <c r="BC4088" s="99"/>
      <c r="BD4088" s="99"/>
      <c r="BE4088" s="99"/>
      <c r="BF4088" s="99"/>
    </row>
    <row r="4089" spans="28:58" x14ac:dyDescent="0.25">
      <c r="AB4089" s="99"/>
      <c r="AC4089" s="99"/>
      <c r="AD4089" s="99"/>
      <c r="AE4089" s="99"/>
      <c r="AF4089" s="99"/>
      <c r="AG4089" s="99"/>
      <c r="AH4089" s="99"/>
      <c r="AI4089" s="99"/>
      <c r="AJ4089" s="99"/>
      <c r="AK4089" s="99"/>
      <c r="AL4089" s="99"/>
      <c r="AM4089" s="99"/>
      <c r="AN4089" s="99"/>
      <c r="AO4089" s="99"/>
      <c r="AP4089" s="99"/>
      <c r="AQ4089" s="99"/>
      <c r="AR4089" s="99"/>
      <c r="AS4089" s="99"/>
      <c r="AT4089" s="99"/>
      <c r="AU4089" s="99"/>
      <c r="AV4089" s="99"/>
      <c r="AW4089" s="99"/>
      <c r="AX4089" s="99"/>
      <c r="AY4089" s="99"/>
      <c r="AZ4089" s="99"/>
      <c r="BA4089" s="99"/>
      <c r="BB4089" s="99"/>
      <c r="BC4089" s="99"/>
      <c r="BD4089" s="99"/>
      <c r="BE4089" s="99"/>
      <c r="BF4089" s="99"/>
    </row>
    <row r="4090" spans="28:58" x14ac:dyDescent="0.25">
      <c r="AB4090" s="99"/>
      <c r="AC4090" s="99"/>
      <c r="AD4090" s="99"/>
      <c r="AE4090" s="99"/>
      <c r="AF4090" s="99"/>
      <c r="AG4090" s="99"/>
      <c r="AH4090" s="99"/>
      <c r="AI4090" s="99"/>
      <c r="AJ4090" s="99"/>
      <c r="AK4090" s="99"/>
      <c r="AL4090" s="99"/>
      <c r="AM4090" s="99"/>
      <c r="AN4090" s="99"/>
      <c r="AO4090" s="99"/>
      <c r="AP4090" s="99"/>
      <c r="AQ4090" s="99"/>
      <c r="AR4090" s="99"/>
      <c r="AS4090" s="99"/>
      <c r="AT4090" s="99"/>
      <c r="AU4090" s="99"/>
      <c r="AV4090" s="99"/>
      <c r="AW4090" s="99"/>
      <c r="AX4090" s="99"/>
      <c r="AY4090" s="99"/>
      <c r="AZ4090" s="99"/>
      <c r="BA4090" s="99"/>
      <c r="BB4090" s="99"/>
      <c r="BC4090" s="99"/>
      <c r="BD4090" s="99"/>
      <c r="BE4090" s="99"/>
      <c r="BF4090" s="99"/>
    </row>
    <row r="4091" spans="28:58" x14ac:dyDescent="0.25">
      <c r="AB4091" s="99"/>
      <c r="AC4091" s="99"/>
      <c r="AD4091" s="99"/>
      <c r="AE4091" s="99"/>
      <c r="AF4091" s="99"/>
      <c r="AG4091" s="99"/>
      <c r="AH4091" s="99"/>
      <c r="AI4091" s="99"/>
      <c r="AJ4091" s="99"/>
      <c r="AK4091" s="99"/>
      <c r="AL4091" s="99"/>
      <c r="AM4091" s="99"/>
      <c r="AN4091" s="99"/>
      <c r="AO4091" s="99"/>
      <c r="AP4091" s="99"/>
      <c r="AQ4091" s="99"/>
      <c r="AR4091" s="99"/>
      <c r="AS4091" s="99"/>
      <c r="AT4091" s="99"/>
      <c r="AU4091" s="99"/>
      <c r="AV4091" s="99"/>
      <c r="AW4091" s="99"/>
      <c r="AX4091" s="99"/>
      <c r="AY4091" s="99"/>
      <c r="AZ4091" s="99"/>
      <c r="BA4091" s="99"/>
      <c r="BB4091" s="99"/>
      <c r="BC4091" s="99"/>
      <c r="BD4091" s="99"/>
      <c r="BE4091" s="99"/>
      <c r="BF4091" s="99"/>
    </row>
    <row r="4092" spans="28:58" x14ac:dyDescent="0.25">
      <c r="AB4092" s="99"/>
      <c r="AC4092" s="99"/>
      <c r="AD4092" s="99"/>
      <c r="AE4092" s="99"/>
      <c r="AF4092" s="99"/>
      <c r="AG4092" s="99"/>
      <c r="AH4092" s="99"/>
      <c r="AI4092" s="99"/>
      <c r="AJ4092" s="99"/>
      <c r="AK4092" s="99"/>
      <c r="AL4092" s="99"/>
      <c r="AM4092" s="99"/>
      <c r="AN4092" s="99"/>
      <c r="AO4092" s="99"/>
      <c r="AP4092" s="99"/>
      <c r="AQ4092" s="99"/>
      <c r="AR4092" s="99"/>
      <c r="AS4092" s="99"/>
      <c r="AT4092" s="99"/>
      <c r="AU4092" s="99"/>
      <c r="AV4092" s="99"/>
      <c r="AW4092" s="99"/>
      <c r="AX4092" s="99"/>
      <c r="AY4092" s="99"/>
      <c r="AZ4092" s="99"/>
      <c r="BA4092" s="99"/>
      <c r="BB4092" s="99"/>
      <c r="BC4092" s="99"/>
      <c r="BD4092" s="99"/>
      <c r="BE4092" s="99"/>
      <c r="BF4092" s="99"/>
    </row>
    <row r="4093" spans="28:58" x14ac:dyDescent="0.25">
      <c r="AB4093" s="99"/>
      <c r="AC4093" s="99"/>
      <c r="AD4093" s="99"/>
      <c r="AE4093" s="99"/>
      <c r="AF4093" s="99"/>
      <c r="AG4093" s="99"/>
      <c r="AH4093" s="99"/>
      <c r="AI4093" s="99"/>
      <c r="AJ4093" s="99"/>
      <c r="AK4093" s="99"/>
      <c r="AL4093" s="99"/>
      <c r="AM4093" s="99"/>
      <c r="AN4093" s="99"/>
      <c r="AO4093" s="99"/>
      <c r="AP4093" s="99"/>
      <c r="AQ4093" s="99"/>
      <c r="AR4093" s="99"/>
      <c r="AS4093" s="99"/>
      <c r="AT4093" s="99"/>
      <c r="AU4093" s="99"/>
      <c r="AV4093" s="99"/>
      <c r="AW4093" s="99"/>
      <c r="AX4093" s="99"/>
      <c r="AY4093" s="99"/>
      <c r="AZ4093" s="99"/>
      <c r="BA4093" s="99"/>
      <c r="BB4093" s="99"/>
      <c r="BC4093" s="99"/>
      <c r="BD4093" s="99"/>
      <c r="BE4093" s="99"/>
      <c r="BF4093" s="99"/>
    </row>
    <row r="4094" spans="28:58" x14ac:dyDescent="0.25">
      <c r="AB4094" s="99"/>
      <c r="AC4094" s="99"/>
      <c r="AD4094" s="99"/>
      <c r="AE4094" s="99"/>
      <c r="AF4094" s="99"/>
      <c r="AG4094" s="99"/>
      <c r="AH4094" s="99"/>
      <c r="AI4094" s="99"/>
      <c r="AJ4094" s="99"/>
      <c r="AK4094" s="99"/>
      <c r="AL4094" s="99"/>
      <c r="AM4094" s="99"/>
      <c r="AN4094" s="99"/>
      <c r="AO4094" s="99"/>
      <c r="AP4094" s="99"/>
      <c r="AQ4094" s="99"/>
      <c r="AR4094" s="99"/>
      <c r="AS4094" s="99"/>
      <c r="AT4094" s="99"/>
      <c r="AU4094" s="99"/>
      <c r="AV4094" s="99"/>
      <c r="AW4094" s="99"/>
      <c r="AX4094" s="99"/>
      <c r="AY4094" s="99"/>
      <c r="AZ4094" s="99"/>
      <c r="BA4094" s="99"/>
      <c r="BB4094" s="99"/>
      <c r="BC4094" s="99"/>
      <c r="BD4094" s="99"/>
      <c r="BE4094" s="99"/>
      <c r="BF4094" s="99"/>
    </row>
    <row r="4095" spans="28:58" x14ac:dyDescent="0.25">
      <c r="AB4095" s="99"/>
      <c r="AC4095" s="99"/>
      <c r="AD4095" s="99"/>
      <c r="AE4095" s="99"/>
      <c r="AF4095" s="99"/>
      <c r="AG4095" s="99"/>
      <c r="AH4095" s="99"/>
      <c r="AI4095" s="99"/>
      <c r="AJ4095" s="99"/>
      <c r="AK4095" s="99"/>
      <c r="AL4095" s="99"/>
      <c r="AM4095" s="99"/>
      <c r="AN4095" s="99"/>
      <c r="AO4095" s="99"/>
      <c r="AP4095" s="99"/>
      <c r="AQ4095" s="99"/>
      <c r="AR4095" s="99"/>
      <c r="AS4095" s="99"/>
      <c r="AT4095" s="99"/>
      <c r="AU4095" s="99"/>
      <c r="AV4095" s="99"/>
      <c r="AW4095" s="99"/>
      <c r="AX4095" s="99"/>
      <c r="AY4095" s="99"/>
      <c r="AZ4095" s="99"/>
      <c r="BA4095" s="99"/>
      <c r="BB4095" s="99"/>
      <c r="BC4095" s="99"/>
      <c r="BD4095" s="99"/>
      <c r="BE4095" s="99"/>
      <c r="BF4095" s="99"/>
    </row>
    <row r="4096" spans="28:58" x14ac:dyDescent="0.25">
      <c r="AB4096" s="99"/>
      <c r="AC4096" s="99"/>
      <c r="AD4096" s="99"/>
      <c r="AE4096" s="99"/>
      <c r="AF4096" s="99"/>
      <c r="AG4096" s="99"/>
      <c r="AH4096" s="99"/>
      <c r="AI4096" s="99"/>
      <c r="AJ4096" s="99"/>
      <c r="AK4096" s="99"/>
      <c r="AL4096" s="99"/>
      <c r="AM4096" s="99"/>
      <c r="AN4096" s="99"/>
      <c r="AO4096" s="99"/>
      <c r="AP4096" s="99"/>
      <c r="AQ4096" s="99"/>
      <c r="AR4096" s="99"/>
      <c r="AS4096" s="99"/>
      <c r="AT4096" s="99"/>
      <c r="AU4096" s="99"/>
      <c r="AV4096" s="99"/>
      <c r="AW4096" s="99"/>
      <c r="AX4096" s="99"/>
      <c r="AY4096" s="99"/>
      <c r="AZ4096" s="99"/>
      <c r="BA4096" s="99"/>
      <c r="BB4096" s="99"/>
      <c r="BC4096" s="99"/>
      <c r="BD4096" s="99"/>
      <c r="BE4096" s="99"/>
      <c r="BF4096" s="99"/>
    </row>
    <row r="4097" spans="28:58" x14ac:dyDescent="0.25">
      <c r="AB4097" s="99"/>
      <c r="AC4097" s="99"/>
      <c r="AD4097" s="99"/>
      <c r="AE4097" s="99"/>
      <c r="AF4097" s="99"/>
      <c r="AG4097" s="99"/>
      <c r="AH4097" s="99"/>
      <c r="AI4097" s="99"/>
      <c r="AJ4097" s="99"/>
      <c r="AK4097" s="99"/>
      <c r="AL4097" s="99"/>
      <c r="AM4097" s="99"/>
      <c r="AN4097" s="99"/>
      <c r="AO4097" s="99"/>
      <c r="AP4097" s="99"/>
      <c r="AQ4097" s="99"/>
      <c r="AR4097" s="99"/>
      <c r="AS4097" s="99"/>
      <c r="AT4097" s="99"/>
      <c r="AU4097" s="99"/>
      <c r="AV4097" s="99"/>
      <c r="AW4097" s="99"/>
      <c r="AX4097" s="99"/>
      <c r="AY4097" s="99"/>
      <c r="AZ4097" s="99"/>
      <c r="BA4097" s="99"/>
      <c r="BB4097" s="99"/>
      <c r="BC4097" s="99"/>
      <c r="BD4097" s="99"/>
      <c r="BE4097" s="99"/>
      <c r="BF4097" s="99"/>
    </row>
    <row r="4098" spans="28:58" x14ac:dyDescent="0.25">
      <c r="AB4098" s="99"/>
      <c r="AC4098" s="99"/>
      <c r="AD4098" s="99"/>
      <c r="AE4098" s="99"/>
      <c r="AF4098" s="99"/>
      <c r="AG4098" s="99"/>
      <c r="AH4098" s="99"/>
      <c r="AI4098" s="99"/>
      <c r="AJ4098" s="99"/>
      <c r="AK4098" s="99"/>
      <c r="AL4098" s="99"/>
      <c r="AM4098" s="99"/>
      <c r="AN4098" s="99"/>
      <c r="AO4098" s="99"/>
      <c r="AP4098" s="99"/>
      <c r="AQ4098" s="99"/>
      <c r="AR4098" s="99"/>
      <c r="AS4098" s="99"/>
      <c r="AT4098" s="99"/>
      <c r="AU4098" s="99"/>
      <c r="AV4098" s="99"/>
      <c r="AW4098" s="99"/>
      <c r="AX4098" s="99"/>
      <c r="AY4098" s="99"/>
      <c r="AZ4098" s="99"/>
      <c r="BA4098" s="99"/>
      <c r="BB4098" s="99"/>
      <c r="BC4098" s="99"/>
      <c r="BD4098" s="99"/>
      <c r="BE4098" s="99"/>
      <c r="BF4098" s="99"/>
    </row>
    <row r="4099" spans="28:58" x14ac:dyDescent="0.25">
      <c r="AB4099" s="99"/>
      <c r="AC4099" s="99"/>
      <c r="AD4099" s="99"/>
      <c r="AE4099" s="99"/>
      <c r="AF4099" s="99"/>
      <c r="AG4099" s="99"/>
      <c r="AH4099" s="99"/>
      <c r="AI4099" s="99"/>
      <c r="AJ4099" s="99"/>
      <c r="AK4099" s="99"/>
      <c r="AL4099" s="99"/>
      <c r="AM4099" s="99"/>
      <c r="AN4099" s="99"/>
      <c r="AO4099" s="99"/>
      <c r="AP4099" s="99"/>
      <c r="AQ4099" s="99"/>
      <c r="AR4099" s="99"/>
      <c r="AS4099" s="99"/>
      <c r="AT4099" s="99"/>
      <c r="AU4099" s="99"/>
      <c r="AV4099" s="99"/>
      <c r="AW4099" s="99"/>
      <c r="AX4099" s="99"/>
      <c r="AY4099" s="99"/>
      <c r="AZ4099" s="99"/>
      <c r="BA4099" s="99"/>
      <c r="BB4099" s="99"/>
      <c r="BC4099" s="99"/>
      <c r="BD4099" s="99"/>
      <c r="BE4099" s="99"/>
      <c r="BF4099" s="99"/>
    </row>
    <row r="4100" spans="28:58" x14ac:dyDescent="0.25">
      <c r="AB4100" s="99"/>
      <c r="AC4100" s="99"/>
      <c r="AD4100" s="99"/>
      <c r="AE4100" s="99"/>
      <c r="AF4100" s="99"/>
      <c r="AG4100" s="99"/>
      <c r="AH4100" s="99"/>
      <c r="AI4100" s="99"/>
      <c r="AJ4100" s="99"/>
      <c r="AK4100" s="99"/>
      <c r="AL4100" s="99"/>
      <c r="AM4100" s="99"/>
      <c r="AN4100" s="99"/>
      <c r="AO4100" s="99"/>
      <c r="AP4100" s="99"/>
      <c r="AQ4100" s="99"/>
      <c r="AR4100" s="99"/>
      <c r="AS4100" s="99"/>
      <c r="AT4100" s="99"/>
      <c r="AU4100" s="99"/>
      <c r="AV4100" s="99"/>
      <c r="AW4100" s="99"/>
      <c r="AX4100" s="99"/>
      <c r="AY4100" s="99"/>
      <c r="AZ4100" s="99"/>
      <c r="BA4100" s="99"/>
      <c r="BB4100" s="99"/>
      <c r="BC4100" s="99"/>
      <c r="BD4100" s="99"/>
      <c r="BE4100" s="99"/>
      <c r="BF4100" s="99"/>
    </row>
    <row r="4101" spans="28:58" x14ac:dyDescent="0.25">
      <c r="AB4101" s="99"/>
      <c r="AC4101" s="99"/>
      <c r="AD4101" s="99"/>
      <c r="AE4101" s="99"/>
      <c r="AF4101" s="99"/>
      <c r="AG4101" s="99"/>
      <c r="AH4101" s="99"/>
      <c r="AI4101" s="99"/>
      <c r="AJ4101" s="99"/>
      <c r="AK4101" s="99"/>
      <c r="AL4101" s="99"/>
      <c r="AM4101" s="99"/>
      <c r="AN4101" s="99"/>
      <c r="AO4101" s="99"/>
      <c r="AP4101" s="99"/>
      <c r="AQ4101" s="99"/>
      <c r="AR4101" s="99"/>
      <c r="AS4101" s="99"/>
      <c r="AT4101" s="99"/>
      <c r="AU4101" s="99"/>
      <c r="AV4101" s="99"/>
      <c r="AW4101" s="99"/>
      <c r="AX4101" s="99"/>
      <c r="AY4101" s="99"/>
      <c r="AZ4101" s="99"/>
      <c r="BA4101" s="99"/>
      <c r="BB4101" s="99"/>
      <c r="BC4101" s="99"/>
      <c r="BD4101" s="99"/>
      <c r="BE4101" s="99"/>
      <c r="BF4101" s="99"/>
    </row>
    <row r="4102" spans="28:58" x14ac:dyDescent="0.25">
      <c r="AB4102" s="99"/>
      <c r="AC4102" s="99"/>
      <c r="AD4102" s="99"/>
      <c r="AE4102" s="99"/>
      <c r="AF4102" s="99"/>
      <c r="AG4102" s="99"/>
      <c r="AH4102" s="99"/>
      <c r="AI4102" s="99"/>
      <c r="AJ4102" s="99"/>
      <c r="AK4102" s="99"/>
      <c r="AL4102" s="99"/>
      <c r="AM4102" s="99"/>
      <c r="AN4102" s="99"/>
      <c r="AO4102" s="99"/>
      <c r="AP4102" s="99"/>
      <c r="AQ4102" s="99"/>
      <c r="AR4102" s="99"/>
      <c r="AS4102" s="99"/>
      <c r="AT4102" s="99"/>
      <c r="AU4102" s="99"/>
      <c r="AV4102" s="99"/>
      <c r="AW4102" s="99"/>
      <c r="AX4102" s="99"/>
      <c r="AY4102" s="99"/>
      <c r="AZ4102" s="99"/>
      <c r="BA4102" s="99"/>
      <c r="BB4102" s="99"/>
      <c r="BC4102" s="99"/>
      <c r="BD4102" s="99"/>
      <c r="BE4102" s="99"/>
      <c r="BF4102" s="99"/>
    </row>
    <row r="4103" spans="28:58" x14ac:dyDescent="0.25">
      <c r="AB4103" s="99"/>
      <c r="AC4103" s="99"/>
      <c r="AD4103" s="99"/>
      <c r="AE4103" s="99"/>
      <c r="AF4103" s="99"/>
      <c r="AG4103" s="99"/>
      <c r="AH4103" s="99"/>
      <c r="AI4103" s="99"/>
      <c r="AJ4103" s="99"/>
      <c r="AK4103" s="99"/>
      <c r="AL4103" s="99"/>
      <c r="AM4103" s="99"/>
      <c r="AN4103" s="99"/>
      <c r="AO4103" s="99"/>
      <c r="AP4103" s="99"/>
      <c r="AQ4103" s="99"/>
      <c r="AR4103" s="99"/>
      <c r="AS4103" s="99"/>
      <c r="AT4103" s="99"/>
      <c r="AU4103" s="99"/>
      <c r="AV4103" s="99"/>
      <c r="AW4103" s="99"/>
      <c r="AX4103" s="99"/>
      <c r="AY4103" s="99"/>
      <c r="AZ4103" s="99"/>
      <c r="BA4103" s="99"/>
      <c r="BB4103" s="99"/>
      <c r="BC4103" s="99"/>
      <c r="BD4103" s="99"/>
      <c r="BE4103" s="99"/>
      <c r="BF4103" s="99"/>
    </row>
    <row r="4104" spans="28:58" x14ac:dyDescent="0.25">
      <c r="AB4104" s="99"/>
      <c r="AC4104" s="99"/>
      <c r="AD4104" s="99"/>
      <c r="AE4104" s="99"/>
      <c r="AF4104" s="99"/>
      <c r="AG4104" s="99"/>
      <c r="AH4104" s="99"/>
      <c r="AI4104" s="99"/>
      <c r="AJ4104" s="99"/>
      <c r="AK4104" s="99"/>
      <c r="AL4104" s="99"/>
      <c r="AM4104" s="99"/>
      <c r="AN4104" s="99"/>
      <c r="AO4104" s="99"/>
      <c r="AP4104" s="99"/>
      <c r="AQ4104" s="99"/>
      <c r="AR4104" s="99"/>
      <c r="AS4104" s="99"/>
      <c r="AT4104" s="99"/>
      <c r="AU4104" s="99"/>
      <c r="AV4104" s="99"/>
      <c r="AW4104" s="99"/>
      <c r="AX4104" s="99"/>
      <c r="AY4104" s="99"/>
      <c r="AZ4104" s="99"/>
      <c r="BA4104" s="99"/>
      <c r="BB4104" s="99"/>
      <c r="BC4104" s="99"/>
      <c r="BD4104" s="99"/>
      <c r="BE4104" s="99"/>
      <c r="BF4104" s="99"/>
    </row>
    <row r="4105" spans="28:58" x14ac:dyDescent="0.25">
      <c r="AB4105" s="99"/>
      <c r="AC4105" s="99"/>
      <c r="AD4105" s="99"/>
      <c r="AE4105" s="99"/>
      <c r="AF4105" s="99"/>
      <c r="AG4105" s="99"/>
      <c r="AH4105" s="99"/>
      <c r="AI4105" s="99"/>
      <c r="AJ4105" s="99"/>
      <c r="AK4105" s="99"/>
      <c r="AL4105" s="99"/>
      <c r="AM4105" s="99"/>
      <c r="AN4105" s="99"/>
      <c r="AO4105" s="99"/>
      <c r="AP4105" s="99"/>
      <c r="AQ4105" s="99"/>
      <c r="AR4105" s="99"/>
      <c r="AS4105" s="99"/>
      <c r="AT4105" s="99"/>
      <c r="AU4105" s="99"/>
      <c r="AV4105" s="99"/>
      <c r="AW4105" s="99"/>
      <c r="AX4105" s="99"/>
      <c r="AY4105" s="99"/>
      <c r="AZ4105" s="99"/>
      <c r="BA4105" s="99"/>
      <c r="BB4105" s="99"/>
      <c r="BC4105" s="99"/>
      <c r="BD4105" s="99"/>
      <c r="BE4105" s="99"/>
      <c r="BF4105" s="99"/>
    </row>
    <row r="4106" spans="28:58" x14ac:dyDescent="0.25">
      <c r="AB4106" s="99"/>
      <c r="AC4106" s="99"/>
      <c r="AD4106" s="99"/>
      <c r="AE4106" s="99"/>
      <c r="AF4106" s="99"/>
      <c r="AG4106" s="99"/>
      <c r="AH4106" s="99"/>
      <c r="AI4106" s="99"/>
      <c r="AJ4106" s="99"/>
      <c r="AK4106" s="99"/>
      <c r="AL4106" s="99"/>
      <c r="AM4106" s="99"/>
      <c r="AN4106" s="99"/>
      <c r="AO4106" s="99"/>
      <c r="AP4106" s="99"/>
      <c r="AQ4106" s="99"/>
      <c r="AR4106" s="99"/>
      <c r="AS4106" s="99"/>
      <c r="AT4106" s="99"/>
      <c r="AU4106" s="99"/>
      <c r="AV4106" s="99"/>
      <c r="AW4106" s="99"/>
      <c r="AX4106" s="99"/>
      <c r="AY4106" s="99"/>
      <c r="AZ4106" s="99"/>
      <c r="BA4106" s="99"/>
      <c r="BB4106" s="99"/>
      <c r="BC4106" s="99"/>
      <c r="BD4106" s="99"/>
      <c r="BE4106" s="99"/>
      <c r="BF4106" s="99"/>
    </row>
    <row r="4107" spans="28:58" x14ac:dyDescent="0.25">
      <c r="AB4107" s="99"/>
      <c r="AC4107" s="99"/>
      <c r="AD4107" s="99"/>
      <c r="AE4107" s="99"/>
      <c r="AF4107" s="99"/>
      <c r="AG4107" s="99"/>
      <c r="AH4107" s="99"/>
      <c r="AI4107" s="99"/>
      <c r="AJ4107" s="99"/>
      <c r="AK4107" s="99"/>
      <c r="AL4107" s="99"/>
      <c r="AM4107" s="99"/>
      <c r="AN4107" s="99"/>
      <c r="AO4107" s="99"/>
      <c r="AP4107" s="99"/>
      <c r="AQ4107" s="99"/>
      <c r="AR4107" s="99"/>
      <c r="AS4107" s="99"/>
      <c r="AT4107" s="99"/>
      <c r="AU4107" s="99"/>
      <c r="AV4107" s="99"/>
      <c r="AW4107" s="99"/>
      <c r="AX4107" s="99"/>
      <c r="AY4107" s="99"/>
      <c r="AZ4107" s="99"/>
      <c r="BA4107" s="99"/>
      <c r="BB4107" s="99"/>
      <c r="BC4107" s="99"/>
      <c r="BD4107" s="99"/>
      <c r="BE4107" s="99"/>
      <c r="BF4107" s="99"/>
    </row>
    <row r="4108" spans="28:58" x14ac:dyDescent="0.25">
      <c r="AB4108" s="99"/>
      <c r="AC4108" s="99"/>
      <c r="AD4108" s="99"/>
      <c r="AE4108" s="99"/>
      <c r="AF4108" s="99"/>
      <c r="AG4108" s="99"/>
      <c r="AH4108" s="99"/>
      <c r="AI4108" s="99"/>
      <c r="AJ4108" s="99"/>
      <c r="AK4108" s="99"/>
      <c r="AL4108" s="99"/>
      <c r="AM4108" s="99"/>
      <c r="AN4108" s="99"/>
      <c r="AO4108" s="99"/>
      <c r="AP4108" s="99"/>
      <c r="AQ4108" s="99"/>
      <c r="AR4108" s="99"/>
      <c r="AS4108" s="99"/>
      <c r="AT4108" s="99"/>
      <c r="AU4108" s="99"/>
      <c r="AV4108" s="99"/>
      <c r="AW4108" s="99"/>
      <c r="AX4108" s="99"/>
      <c r="AY4108" s="99"/>
      <c r="AZ4108" s="99"/>
      <c r="BA4108" s="99"/>
      <c r="BB4108" s="99"/>
      <c r="BC4108" s="99"/>
      <c r="BD4108" s="99"/>
      <c r="BE4108" s="99"/>
      <c r="BF4108" s="99"/>
    </row>
    <row r="4109" spans="28:58" x14ac:dyDescent="0.25">
      <c r="AB4109" s="99"/>
      <c r="AC4109" s="99"/>
      <c r="AD4109" s="99"/>
      <c r="AE4109" s="99"/>
      <c r="AF4109" s="99"/>
      <c r="AG4109" s="99"/>
      <c r="AH4109" s="99"/>
      <c r="AI4109" s="99"/>
      <c r="AJ4109" s="99"/>
      <c r="AK4109" s="99"/>
      <c r="AL4109" s="99"/>
      <c r="AM4109" s="99"/>
      <c r="AN4109" s="99"/>
      <c r="AO4109" s="99"/>
      <c r="AP4109" s="99"/>
      <c r="AQ4109" s="99"/>
      <c r="AR4109" s="99"/>
      <c r="AS4109" s="99"/>
      <c r="AT4109" s="99"/>
      <c r="AU4109" s="99"/>
      <c r="AV4109" s="99"/>
      <c r="AW4109" s="99"/>
      <c r="AX4109" s="99"/>
      <c r="AY4109" s="99"/>
      <c r="AZ4109" s="99"/>
      <c r="BA4109" s="99"/>
      <c r="BB4109" s="99"/>
      <c r="BC4109" s="99"/>
      <c r="BD4109" s="99"/>
      <c r="BE4109" s="99"/>
      <c r="BF4109" s="99"/>
    </row>
    <row r="4110" spans="28:58" x14ac:dyDescent="0.25">
      <c r="AB4110" s="99"/>
      <c r="AC4110" s="99"/>
      <c r="AD4110" s="99"/>
      <c r="AE4110" s="99"/>
      <c r="AF4110" s="99"/>
      <c r="AG4110" s="99"/>
      <c r="AH4110" s="99"/>
      <c r="AI4110" s="99"/>
      <c r="AJ4110" s="99"/>
      <c r="AK4110" s="99"/>
      <c r="AL4110" s="99"/>
      <c r="AM4110" s="99"/>
      <c r="AN4110" s="99"/>
      <c r="AO4110" s="99"/>
      <c r="AP4110" s="99"/>
      <c r="AQ4110" s="99"/>
      <c r="AR4110" s="99"/>
      <c r="AS4110" s="99"/>
      <c r="AT4110" s="99"/>
      <c r="AU4110" s="99"/>
      <c r="AV4110" s="99"/>
      <c r="AW4110" s="99"/>
      <c r="AX4110" s="99"/>
      <c r="AY4110" s="99"/>
      <c r="AZ4110" s="99"/>
      <c r="BA4110" s="99"/>
      <c r="BB4110" s="99"/>
      <c r="BC4110" s="99"/>
      <c r="BD4110" s="99"/>
      <c r="BE4110" s="99"/>
      <c r="BF4110" s="99"/>
    </row>
    <row r="4111" spans="28:58" x14ac:dyDescent="0.25">
      <c r="AB4111" s="99"/>
      <c r="AC4111" s="99"/>
      <c r="AD4111" s="99"/>
      <c r="AE4111" s="99"/>
      <c r="AF4111" s="99"/>
      <c r="AG4111" s="99"/>
      <c r="AH4111" s="99"/>
      <c r="AI4111" s="99"/>
      <c r="AJ4111" s="99"/>
      <c r="AK4111" s="99"/>
      <c r="AL4111" s="99"/>
      <c r="AM4111" s="99"/>
      <c r="AN4111" s="99"/>
      <c r="AO4111" s="99"/>
      <c r="AP4111" s="99"/>
      <c r="AQ4111" s="99"/>
      <c r="AR4111" s="99"/>
      <c r="AS4111" s="99"/>
      <c r="AT4111" s="99"/>
      <c r="AU4111" s="99"/>
      <c r="AV4111" s="99"/>
      <c r="AW4111" s="99"/>
      <c r="AX4111" s="99"/>
      <c r="AY4111" s="99"/>
      <c r="AZ4111" s="99"/>
      <c r="BA4111" s="99"/>
      <c r="BB4111" s="99"/>
      <c r="BC4111" s="99"/>
      <c r="BD4111" s="99"/>
      <c r="BE4111" s="99"/>
      <c r="BF4111" s="99"/>
    </row>
    <row r="4112" spans="28:58" x14ac:dyDescent="0.25">
      <c r="AB4112" s="99"/>
      <c r="AC4112" s="99"/>
      <c r="AD4112" s="99"/>
      <c r="AE4112" s="99"/>
      <c r="AF4112" s="99"/>
      <c r="AG4112" s="99"/>
      <c r="AH4112" s="99"/>
      <c r="AI4112" s="99"/>
      <c r="AJ4112" s="99"/>
      <c r="AK4112" s="99"/>
      <c r="AL4112" s="99"/>
      <c r="AM4112" s="99"/>
      <c r="AN4112" s="99"/>
      <c r="AO4112" s="99"/>
      <c r="AP4112" s="99"/>
      <c r="AQ4112" s="99"/>
      <c r="AR4112" s="99"/>
      <c r="AS4112" s="99"/>
      <c r="AT4112" s="99"/>
      <c r="AU4112" s="99"/>
      <c r="AV4112" s="99"/>
      <c r="AW4112" s="99"/>
      <c r="AX4112" s="99"/>
      <c r="AY4112" s="99"/>
      <c r="AZ4112" s="99"/>
      <c r="BA4112" s="99"/>
      <c r="BB4112" s="99"/>
      <c r="BC4112" s="99"/>
      <c r="BD4112" s="99"/>
      <c r="BE4112" s="99"/>
      <c r="BF4112" s="99"/>
    </row>
    <row r="4113" spans="28:58" x14ac:dyDescent="0.25">
      <c r="AB4113" s="99"/>
      <c r="AC4113" s="99"/>
      <c r="AD4113" s="99"/>
      <c r="AE4113" s="99"/>
      <c r="AF4113" s="99"/>
      <c r="AG4113" s="99"/>
      <c r="AH4113" s="99"/>
      <c r="AI4113" s="99"/>
      <c r="AJ4113" s="99"/>
      <c r="AK4113" s="99"/>
      <c r="AL4113" s="99"/>
      <c r="AM4113" s="99"/>
      <c r="AN4113" s="99"/>
      <c r="AO4113" s="99"/>
      <c r="AP4113" s="99"/>
      <c r="AQ4113" s="99"/>
      <c r="AR4113" s="99"/>
      <c r="AS4113" s="99"/>
      <c r="AT4113" s="99"/>
      <c r="AU4113" s="99"/>
      <c r="AV4113" s="99"/>
      <c r="AW4113" s="99"/>
      <c r="AX4113" s="99"/>
      <c r="AY4113" s="99"/>
      <c r="AZ4113" s="99"/>
      <c r="BA4113" s="99"/>
      <c r="BB4113" s="99"/>
      <c r="BC4113" s="99"/>
      <c r="BD4113" s="99"/>
      <c r="BE4113" s="99"/>
      <c r="BF4113" s="99"/>
    </row>
    <row r="4114" spans="28:58" x14ac:dyDescent="0.25">
      <c r="AB4114" s="99"/>
      <c r="AC4114" s="99"/>
      <c r="AD4114" s="99"/>
      <c r="AE4114" s="99"/>
      <c r="AF4114" s="99"/>
      <c r="AG4114" s="99"/>
      <c r="AH4114" s="99"/>
      <c r="AI4114" s="99"/>
      <c r="AJ4114" s="99"/>
      <c r="AK4114" s="99"/>
      <c r="AL4114" s="99"/>
      <c r="AM4114" s="99"/>
      <c r="AN4114" s="99"/>
      <c r="AO4114" s="99"/>
      <c r="AP4114" s="99"/>
      <c r="AQ4114" s="99"/>
      <c r="AR4114" s="99"/>
      <c r="AS4114" s="99"/>
      <c r="AT4114" s="99"/>
      <c r="AU4114" s="99"/>
      <c r="AV4114" s="99"/>
      <c r="AW4114" s="99"/>
      <c r="AX4114" s="99"/>
      <c r="AY4114" s="99"/>
      <c r="AZ4114" s="99"/>
      <c r="BA4114" s="99"/>
      <c r="BB4114" s="99"/>
      <c r="BC4114" s="99"/>
      <c r="BD4114" s="99"/>
      <c r="BE4114" s="99"/>
      <c r="BF4114" s="99"/>
    </row>
    <row r="4115" spans="28:58" x14ac:dyDescent="0.25">
      <c r="AB4115" s="99"/>
      <c r="AC4115" s="99"/>
      <c r="AD4115" s="99"/>
      <c r="AE4115" s="99"/>
      <c r="AF4115" s="99"/>
      <c r="AG4115" s="99"/>
      <c r="AH4115" s="99"/>
      <c r="AI4115" s="99"/>
      <c r="AJ4115" s="99"/>
      <c r="AK4115" s="99"/>
      <c r="AL4115" s="99"/>
      <c r="AM4115" s="99"/>
      <c r="AN4115" s="99"/>
      <c r="AO4115" s="99"/>
      <c r="AP4115" s="99"/>
      <c r="AQ4115" s="99"/>
      <c r="AR4115" s="99"/>
      <c r="AS4115" s="99"/>
      <c r="AT4115" s="99"/>
      <c r="AU4115" s="99"/>
      <c r="AV4115" s="99"/>
      <c r="AW4115" s="99"/>
      <c r="AX4115" s="99"/>
      <c r="AY4115" s="99"/>
      <c r="AZ4115" s="99"/>
      <c r="BA4115" s="99"/>
      <c r="BB4115" s="99"/>
      <c r="BC4115" s="99"/>
      <c r="BD4115" s="99"/>
      <c r="BE4115" s="99"/>
      <c r="BF4115" s="99"/>
    </row>
    <row r="4116" spans="28:58" x14ac:dyDescent="0.25">
      <c r="AB4116" s="99"/>
      <c r="AC4116" s="99"/>
      <c r="AD4116" s="99"/>
      <c r="AE4116" s="99"/>
      <c r="AF4116" s="99"/>
      <c r="AG4116" s="99"/>
      <c r="AH4116" s="99"/>
      <c r="AI4116" s="99"/>
      <c r="AJ4116" s="99"/>
      <c r="AK4116" s="99"/>
      <c r="AL4116" s="99"/>
      <c r="AM4116" s="99"/>
      <c r="AN4116" s="99"/>
      <c r="AO4116" s="99"/>
      <c r="AP4116" s="99"/>
      <c r="AQ4116" s="99"/>
      <c r="AR4116" s="99"/>
      <c r="AS4116" s="99"/>
      <c r="AT4116" s="99"/>
      <c r="AU4116" s="99"/>
      <c r="AV4116" s="99"/>
      <c r="AW4116" s="99"/>
      <c r="AX4116" s="99"/>
      <c r="AY4116" s="99"/>
      <c r="AZ4116" s="99"/>
      <c r="BA4116" s="99"/>
      <c r="BB4116" s="99"/>
      <c r="BC4116" s="99"/>
      <c r="BD4116" s="99"/>
      <c r="BE4116" s="99"/>
      <c r="BF4116" s="99"/>
    </row>
    <row r="4117" spans="28:58" x14ac:dyDescent="0.25">
      <c r="AB4117" s="99"/>
      <c r="AC4117" s="99"/>
      <c r="AD4117" s="99"/>
      <c r="AE4117" s="99"/>
      <c r="AF4117" s="99"/>
      <c r="AG4117" s="99"/>
      <c r="AH4117" s="99"/>
      <c r="AI4117" s="99"/>
      <c r="AJ4117" s="99"/>
      <c r="AK4117" s="99"/>
      <c r="AL4117" s="99"/>
      <c r="AM4117" s="99"/>
      <c r="AN4117" s="99"/>
      <c r="AO4117" s="99"/>
      <c r="AP4117" s="99"/>
      <c r="AQ4117" s="99"/>
      <c r="AR4117" s="99"/>
      <c r="AS4117" s="99"/>
      <c r="AT4117" s="99"/>
      <c r="AU4117" s="99"/>
      <c r="AV4117" s="99"/>
      <c r="AW4117" s="99"/>
      <c r="AX4117" s="99"/>
      <c r="AY4117" s="99"/>
      <c r="AZ4117" s="99"/>
      <c r="BA4117" s="99"/>
      <c r="BB4117" s="99"/>
      <c r="BC4117" s="99"/>
      <c r="BD4117" s="99"/>
      <c r="BE4117" s="99"/>
      <c r="BF4117" s="99"/>
    </row>
    <row r="4118" spans="28:58" x14ac:dyDescent="0.25">
      <c r="AB4118" s="99"/>
      <c r="AC4118" s="99"/>
      <c r="AD4118" s="99"/>
      <c r="AE4118" s="99"/>
      <c r="AF4118" s="99"/>
      <c r="AG4118" s="99"/>
      <c r="AH4118" s="99"/>
      <c r="AI4118" s="99"/>
      <c r="AJ4118" s="99"/>
      <c r="AK4118" s="99"/>
      <c r="AL4118" s="99"/>
      <c r="AM4118" s="99"/>
      <c r="AN4118" s="99"/>
      <c r="AO4118" s="99"/>
      <c r="AP4118" s="99"/>
      <c r="AQ4118" s="99"/>
      <c r="AR4118" s="99"/>
      <c r="AS4118" s="99"/>
      <c r="AT4118" s="99"/>
      <c r="AU4118" s="99"/>
      <c r="AV4118" s="99"/>
      <c r="AW4118" s="99"/>
      <c r="AX4118" s="99"/>
      <c r="AY4118" s="99"/>
      <c r="AZ4118" s="99"/>
      <c r="BA4118" s="99"/>
      <c r="BB4118" s="99"/>
      <c r="BC4118" s="99"/>
      <c r="BD4118" s="99"/>
      <c r="BE4118" s="99"/>
      <c r="BF4118" s="99"/>
    </row>
    <row r="4119" spans="28:58" x14ac:dyDescent="0.25">
      <c r="AB4119" s="99"/>
      <c r="AC4119" s="99"/>
      <c r="AD4119" s="99"/>
      <c r="AE4119" s="99"/>
      <c r="AF4119" s="99"/>
      <c r="AG4119" s="99"/>
      <c r="AH4119" s="99"/>
      <c r="AI4119" s="99"/>
      <c r="AJ4119" s="99"/>
      <c r="AK4119" s="99"/>
      <c r="AL4119" s="99"/>
      <c r="AM4119" s="99"/>
      <c r="AN4119" s="99"/>
      <c r="AO4119" s="99"/>
      <c r="AP4119" s="99"/>
      <c r="AQ4119" s="99"/>
      <c r="AR4119" s="99"/>
      <c r="AS4119" s="99"/>
      <c r="AT4119" s="99"/>
      <c r="AU4119" s="99"/>
      <c r="AV4119" s="99"/>
      <c r="AW4119" s="99"/>
      <c r="AX4119" s="99"/>
      <c r="AY4119" s="99"/>
      <c r="AZ4119" s="99"/>
      <c r="BA4119" s="99"/>
      <c r="BB4119" s="99"/>
      <c r="BC4119" s="99"/>
      <c r="BD4119" s="99"/>
      <c r="BE4119" s="99"/>
      <c r="BF4119" s="99"/>
    </row>
    <row r="4120" spans="28:58" x14ac:dyDescent="0.25">
      <c r="AB4120" s="99"/>
      <c r="AC4120" s="99"/>
      <c r="AD4120" s="99"/>
      <c r="AE4120" s="99"/>
      <c r="AF4120" s="99"/>
      <c r="AG4120" s="99"/>
      <c r="AH4120" s="99"/>
      <c r="AI4120" s="99"/>
      <c r="AJ4120" s="99"/>
      <c r="AK4120" s="99"/>
      <c r="AL4120" s="99"/>
      <c r="AM4120" s="99"/>
      <c r="AN4120" s="99"/>
      <c r="AO4120" s="99"/>
      <c r="AP4120" s="99"/>
      <c r="AQ4120" s="99"/>
      <c r="AR4120" s="99"/>
      <c r="AS4120" s="99"/>
      <c r="AT4120" s="99"/>
      <c r="AU4120" s="99"/>
      <c r="AV4120" s="99"/>
      <c r="AW4120" s="99"/>
      <c r="AX4120" s="99"/>
      <c r="AY4120" s="99"/>
      <c r="AZ4120" s="99"/>
      <c r="BA4120" s="99"/>
      <c r="BB4120" s="99"/>
      <c r="BC4120" s="99"/>
      <c r="BD4120" s="99"/>
      <c r="BE4120" s="99"/>
      <c r="BF4120" s="99"/>
    </row>
    <row r="4121" spans="28:58" x14ac:dyDescent="0.25">
      <c r="AB4121" s="99"/>
      <c r="AC4121" s="99"/>
      <c r="AD4121" s="99"/>
      <c r="AE4121" s="99"/>
      <c r="AF4121" s="99"/>
      <c r="AG4121" s="99"/>
      <c r="AH4121" s="99"/>
      <c r="AI4121" s="99"/>
      <c r="AJ4121" s="99"/>
      <c r="AK4121" s="99"/>
      <c r="AL4121" s="99"/>
      <c r="AM4121" s="99"/>
      <c r="AN4121" s="99"/>
      <c r="AO4121" s="99"/>
      <c r="AP4121" s="99"/>
      <c r="AQ4121" s="99"/>
      <c r="AR4121" s="99"/>
      <c r="AS4121" s="99"/>
      <c r="AT4121" s="99"/>
      <c r="AU4121" s="99"/>
      <c r="AV4121" s="99"/>
      <c r="AW4121" s="99"/>
      <c r="AX4121" s="99"/>
      <c r="AY4121" s="99"/>
      <c r="AZ4121" s="99"/>
      <c r="BA4121" s="99"/>
      <c r="BB4121" s="99"/>
      <c r="BC4121" s="99"/>
      <c r="BD4121" s="99"/>
      <c r="BE4121" s="99"/>
      <c r="BF4121" s="99"/>
    </row>
    <row r="4122" spans="28:58" x14ac:dyDescent="0.25">
      <c r="AB4122" s="99"/>
      <c r="AC4122" s="99"/>
      <c r="AD4122" s="99"/>
      <c r="AE4122" s="99"/>
      <c r="AF4122" s="99"/>
      <c r="AG4122" s="99"/>
      <c r="AH4122" s="99"/>
      <c r="AI4122" s="99"/>
      <c r="AJ4122" s="99"/>
      <c r="AK4122" s="99"/>
      <c r="AL4122" s="99"/>
      <c r="AM4122" s="99"/>
      <c r="AN4122" s="99"/>
      <c r="AO4122" s="99"/>
      <c r="AP4122" s="99"/>
      <c r="AQ4122" s="99"/>
      <c r="AR4122" s="99"/>
      <c r="AS4122" s="99"/>
      <c r="AT4122" s="99"/>
      <c r="AU4122" s="99"/>
      <c r="AV4122" s="99"/>
      <c r="AW4122" s="99"/>
      <c r="AX4122" s="99"/>
      <c r="AY4122" s="99"/>
      <c r="AZ4122" s="99"/>
      <c r="BA4122" s="99"/>
      <c r="BB4122" s="99"/>
      <c r="BC4122" s="99"/>
      <c r="BD4122" s="99"/>
      <c r="BE4122" s="99"/>
      <c r="BF4122" s="99"/>
    </row>
    <row r="4123" spans="28:58" x14ac:dyDescent="0.25">
      <c r="AB4123" s="99"/>
      <c r="AC4123" s="99"/>
      <c r="AD4123" s="99"/>
      <c r="AE4123" s="99"/>
      <c r="AF4123" s="99"/>
      <c r="AG4123" s="99"/>
      <c r="AH4123" s="99"/>
      <c r="AI4123" s="99"/>
      <c r="AJ4123" s="99"/>
      <c r="AK4123" s="99"/>
      <c r="AL4123" s="99"/>
      <c r="AM4123" s="99"/>
      <c r="AN4123" s="99"/>
      <c r="AO4123" s="99"/>
      <c r="AP4123" s="99"/>
      <c r="AQ4123" s="99"/>
      <c r="AR4123" s="99"/>
      <c r="AS4123" s="99"/>
      <c r="AT4123" s="99"/>
      <c r="AU4123" s="99"/>
      <c r="AV4123" s="99"/>
      <c r="AW4123" s="99"/>
      <c r="AX4123" s="99"/>
      <c r="AY4123" s="99"/>
      <c r="AZ4123" s="99"/>
      <c r="BA4123" s="99"/>
      <c r="BB4123" s="99"/>
      <c r="BC4123" s="99"/>
      <c r="BD4123" s="99"/>
      <c r="BE4123" s="99"/>
      <c r="BF4123" s="99"/>
    </row>
    <row r="4124" spans="28:58" x14ac:dyDescent="0.25">
      <c r="AB4124" s="99"/>
      <c r="AC4124" s="99"/>
      <c r="AD4124" s="99"/>
      <c r="AE4124" s="99"/>
      <c r="AF4124" s="99"/>
      <c r="AG4124" s="99"/>
      <c r="AH4124" s="99"/>
      <c r="AI4124" s="99"/>
      <c r="AJ4124" s="99"/>
      <c r="AK4124" s="99"/>
      <c r="AL4124" s="99"/>
      <c r="AM4124" s="99"/>
      <c r="AN4124" s="99"/>
      <c r="AO4124" s="99"/>
      <c r="AP4124" s="99"/>
      <c r="AQ4124" s="99"/>
      <c r="AR4124" s="99"/>
      <c r="AS4124" s="99"/>
      <c r="AT4124" s="99"/>
      <c r="AU4124" s="99"/>
      <c r="AV4124" s="99"/>
      <c r="AW4124" s="99"/>
      <c r="AX4124" s="99"/>
      <c r="AY4124" s="99"/>
      <c r="AZ4124" s="99"/>
      <c r="BA4124" s="99"/>
      <c r="BB4124" s="99"/>
      <c r="BC4124" s="99"/>
      <c r="BD4124" s="99"/>
      <c r="BE4124" s="99"/>
      <c r="BF4124" s="99"/>
    </row>
    <row r="4125" spans="28:58" x14ac:dyDescent="0.25">
      <c r="AB4125" s="99"/>
      <c r="AC4125" s="99"/>
      <c r="AD4125" s="99"/>
      <c r="AE4125" s="99"/>
      <c r="AF4125" s="99"/>
      <c r="AG4125" s="99"/>
      <c r="AH4125" s="99"/>
      <c r="AI4125" s="99"/>
      <c r="AJ4125" s="99"/>
      <c r="AK4125" s="99"/>
      <c r="AL4125" s="99"/>
      <c r="AM4125" s="99"/>
      <c r="AN4125" s="99"/>
      <c r="AO4125" s="99"/>
      <c r="AP4125" s="99"/>
      <c r="AQ4125" s="99"/>
      <c r="AR4125" s="99"/>
      <c r="AS4125" s="99"/>
      <c r="AT4125" s="99"/>
      <c r="AU4125" s="99"/>
      <c r="AV4125" s="99"/>
      <c r="AW4125" s="99"/>
      <c r="AX4125" s="99"/>
      <c r="AY4125" s="99"/>
      <c r="AZ4125" s="99"/>
      <c r="BA4125" s="99"/>
      <c r="BB4125" s="99"/>
      <c r="BC4125" s="99"/>
      <c r="BD4125" s="99"/>
      <c r="BE4125" s="99"/>
      <c r="BF4125" s="99"/>
    </row>
    <row r="4126" spans="28:58" x14ac:dyDescent="0.25">
      <c r="AB4126" s="99"/>
      <c r="AC4126" s="99"/>
      <c r="AD4126" s="99"/>
      <c r="AE4126" s="99"/>
      <c r="AF4126" s="99"/>
      <c r="AG4126" s="99"/>
      <c r="AH4126" s="99"/>
      <c r="AI4126" s="99"/>
      <c r="AJ4126" s="99"/>
      <c r="AK4126" s="99"/>
      <c r="AL4126" s="99"/>
      <c r="AM4126" s="99"/>
      <c r="AN4126" s="99"/>
      <c r="AO4126" s="99"/>
      <c r="AP4126" s="99"/>
      <c r="AQ4126" s="99"/>
      <c r="AR4126" s="99"/>
      <c r="AS4126" s="99"/>
      <c r="AT4126" s="99"/>
      <c r="AU4126" s="99"/>
      <c r="AV4126" s="99"/>
      <c r="AW4126" s="99"/>
      <c r="AX4126" s="99"/>
      <c r="AY4126" s="99"/>
      <c r="AZ4126" s="99"/>
      <c r="BA4126" s="99"/>
      <c r="BB4126" s="99"/>
      <c r="BC4126" s="99"/>
      <c r="BD4126" s="99"/>
      <c r="BE4126" s="99"/>
      <c r="BF4126" s="99"/>
    </row>
    <row r="4127" spans="28:58" x14ac:dyDescent="0.25">
      <c r="AB4127" s="99"/>
      <c r="AC4127" s="99"/>
      <c r="AD4127" s="99"/>
      <c r="AE4127" s="99"/>
      <c r="AF4127" s="99"/>
      <c r="AG4127" s="99"/>
      <c r="AH4127" s="99"/>
      <c r="AI4127" s="99"/>
      <c r="AJ4127" s="99"/>
      <c r="AK4127" s="99"/>
      <c r="AL4127" s="99"/>
      <c r="AM4127" s="99"/>
      <c r="AN4127" s="99"/>
      <c r="AO4127" s="99"/>
      <c r="AP4127" s="99"/>
      <c r="AQ4127" s="99"/>
      <c r="AR4127" s="99"/>
      <c r="AS4127" s="99"/>
      <c r="AT4127" s="99"/>
      <c r="AU4127" s="99"/>
      <c r="AV4127" s="99"/>
      <c r="AW4127" s="99"/>
      <c r="AX4127" s="99"/>
      <c r="AY4127" s="99"/>
      <c r="AZ4127" s="99"/>
      <c r="BA4127" s="99"/>
      <c r="BB4127" s="99"/>
      <c r="BC4127" s="99"/>
      <c r="BD4127" s="99"/>
      <c r="BE4127" s="99"/>
      <c r="BF4127" s="99"/>
    </row>
    <row r="4128" spans="28:58" x14ac:dyDescent="0.25">
      <c r="AB4128" s="99"/>
      <c r="AC4128" s="99"/>
      <c r="AD4128" s="99"/>
      <c r="AE4128" s="99"/>
      <c r="AF4128" s="99"/>
      <c r="AG4128" s="99"/>
      <c r="AH4128" s="99"/>
      <c r="AI4128" s="99"/>
      <c r="AJ4128" s="99"/>
      <c r="AK4128" s="99"/>
      <c r="AL4128" s="99"/>
      <c r="AM4128" s="99"/>
      <c r="AN4128" s="99"/>
      <c r="AO4128" s="99"/>
      <c r="AP4128" s="99"/>
      <c r="AQ4128" s="99"/>
      <c r="AR4128" s="99"/>
      <c r="AS4128" s="99"/>
      <c r="AT4128" s="99"/>
      <c r="AU4128" s="99"/>
      <c r="AV4128" s="99"/>
      <c r="AW4128" s="99"/>
      <c r="AX4128" s="99"/>
      <c r="AY4128" s="99"/>
      <c r="AZ4128" s="99"/>
      <c r="BA4128" s="99"/>
      <c r="BB4128" s="99"/>
      <c r="BC4128" s="99"/>
      <c r="BD4128" s="99"/>
      <c r="BE4128" s="99"/>
      <c r="BF4128" s="99"/>
    </row>
    <row r="4129" spans="28:58" x14ac:dyDescent="0.25">
      <c r="AB4129" s="99"/>
      <c r="AC4129" s="99"/>
      <c r="AD4129" s="99"/>
      <c r="AE4129" s="99"/>
      <c r="AF4129" s="99"/>
      <c r="AG4129" s="99"/>
      <c r="AH4129" s="99"/>
      <c r="AI4129" s="99"/>
      <c r="AJ4129" s="99"/>
      <c r="AK4129" s="99"/>
      <c r="AL4129" s="99"/>
      <c r="AM4129" s="99"/>
      <c r="AN4129" s="99"/>
      <c r="AO4129" s="99"/>
      <c r="AP4129" s="99"/>
      <c r="AQ4129" s="99"/>
      <c r="AR4129" s="99"/>
      <c r="AS4129" s="99"/>
      <c r="AT4129" s="99"/>
      <c r="AU4129" s="99"/>
      <c r="AV4129" s="99"/>
      <c r="AW4129" s="99"/>
      <c r="AX4129" s="99"/>
      <c r="AY4129" s="99"/>
      <c r="AZ4129" s="99"/>
      <c r="BA4129" s="99"/>
      <c r="BB4129" s="99"/>
      <c r="BC4129" s="99"/>
      <c r="BD4129" s="99"/>
      <c r="BE4129" s="99"/>
      <c r="BF4129" s="99"/>
    </row>
    <row r="4130" spans="28:58" x14ac:dyDescent="0.25">
      <c r="AB4130" s="99"/>
      <c r="AC4130" s="99"/>
      <c r="AD4130" s="99"/>
      <c r="AE4130" s="99"/>
      <c r="AF4130" s="99"/>
      <c r="AG4130" s="99"/>
      <c r="AH4130" s="99"/>
      <c r="AI4130" s="99"/>
      <c r="AJ4130" s="99"/>
      <c r="AK4130" s="99"/>
      <c r="AL4130" s="99"/>
      <c r="AM4130" s="99"/>
      <c r="AN4130" s="99"/>
      <c r="AO4130" s="99"/>
      <c r="AP4130" s="99"/>
      <c r="AQ4130" s="99"/>
      <c r="AR4130" s="99"/>
      <c r="AS4130" s="99"/>
      <c r="AT4130" s="99"/>
      <c r="AU4130" s="99"/>
      <c r="AV4130" s="99"/>
      <c r="AW4130" s="99"/>
      <c r="AX4130" s="99"/>
      <c r="AY4130" s="99"/>
      <c r="AZ4130" s="99"/>
      <c r="BA4130" s="99"/>
      <c r="BB4130" s="99"/>
      <c r="BC4130" s="99"/>
      <c r="BD4130" s="99"/>
      <c r="BE4130" s="99"/>
      <c r="BF4130" s="99"/>
    </row>
    <row r="4131" spans="28:58" x14ac:dyDescent="0.25">
      <c r="AB4131" s="99"/>
      <c r="AC4131" s="99"/>
      <c r="AD4131" s="99"/>
      <c r="AE4131" s="99"/>
      <c r="AF4131" s="99"/>
      <c r="AG4131" s="99"/>
      <c r="AH4131" s="99"/>
      <c r="AI4131" s="99"/>
      <c r="AJ4131" s="99"/>
      <c r="AK4131" s="99"/>
      <c r="AL4131" s="99"/>
      <c r="AM4131" s="99"/>
      <c r="AN4131" s="99"/>
      <c r="AO4131" s="99"/>
      <c r="AP4131" s="99"/>
      <c r="AQ4131" s="99"/>
      <c r="AR4131" s="99"/>
      <c r="AS4131" s="99"/>
      <c r="AT4131" s="99"/>
      <c r="AU4131" s="99"/>
      <c r="AV4131" s="99"/>
      <c r="AW4131" s="99"/>
      <c r="AX4131" s="99"/>
      <c r="AY4131" s="99"/>
      <c r="AZ4131" s="99"/>
      <c r="BA4131" s="99"/>
      <c r="BB4131" s="99"/>
      <c r="BC4131" s="99"/>
      <c r="BD4131" s="99"/>
      <c r="BE4131" s="99"/>
      <c r="BF4131" s="99"/>
    </row>
    <row r="4132" spans="28:58" x14ac:dyDescent="0.25">
      <c r="AB4132" s="99"/>
      <c r="AC4132" s="99"/>
      <c r="AD4132" s="99"/>
      <c r="AE4132" s="99"/>
      <c r="AF4132" s="99"/>
      <c r="AG4132" s="99"/>
      <c r="AH4132" s="99"/>
      <c r="AI4132" s="99"/>
      <c r="AJ4132" s="99"/>
      <c r="AK4132" s="99"/>
      <c r="AL4132" s="99"/>
      <c r="AM4132" s="99"/>
      <c r="AN4132" s="99"/>
      <c r="AO4132" s="99"/>
      <c r="AP4132" s="99"/>
      <c r="AQ4132" s="99"/>
      <c r="AR4132" s="99"/>
      <c r="AS4132" s="99"/>
      <c r="AT4132" s="99"/>
      <c r="AU4132" s="99"/>
      <c r="AV4132" s="99"/>
      <c r="AW4132" s="99"/>
      <c r="AX4132" s="99"/>
      <c r="AY4132" s="99"/>
      <c r="AZ4132" s="99"/>
      <c r="BA4132" s="99"/>
      <c r="BB4132" s="99"/>
      <c r="BC4132" s="99"/>
      <c r="BD4132" s="99"/>
      <c r="BE4132" s="99"/>
      <c r="BF4132" s="99"/>
    </row>
    <row r="4133" spans="28:58" x14ac:dyDescent="0.25">
      <c r="AB4133" s="99"/>
      <c r="AC4133" s="99"/>
      <c r="AD4133" s="99"/>
      <c r="AE4133" s="99"/>
      <c r="AF4133" s="99"/>
      <c r="AG4133" s="99"/>
      <c r="AH4133" s="99"/>
      <c r="AI4133" s="99"/>
      <c r="AJ4133" s="99"/>
      <c r="AK4133" s="99"/>
      <c r="AL4133" s="99"/>
      <c r="AM4133" s="99"/>
      <c r="AN4133" s="99"/>
      <c r="AO4133" s="99"/>
      <c r="AP4133" s="99"/>
      <c r="AQ4133" s="99"/>
      <c r="AR4133" s="99"/>
      <c r="AS4133" s="99"/>
      <c r="AT4133" s="99"/>
      <c r="AU4133" s="99"/>
      <c r="AV4133" s="99"/>
      <c r="AW4133" s="99"/>
      <c r="AX4133" s="99"/>
      <c r="AY4133" s="99"/>
      <c r="AZ4133" s="99"/>
      <c r="BA4133" s="99"/>
      <c r="BB4133" s="99"/>
      <c r="BC4133" s="99"/>
      <c r="BD4133" s="99"/>
      <c r="BE4133" s="99"/>
      <c r="BF4133" s="99"/>
    </row>
    <row r="4134" spans="28:58" x14ac:dyDescent="0.25">
      <c r="AB4134" s="99"/>
      <c r="AC4134" s="99"/>
      <c r="AD4134" s="99"/>
      <c r="AE4134" s="99"/>
      <c r="AF4134" s="99"/>
      <c r="AG4134" s="99"/>
      <c r="AH4134" s="99"/>
      <c r="AI4134" s="99"/>
      <c r="AJ4134" s="99"/>
      <c r="AK4134" s="99"/>
      <c r="AL4134" s="99"/>
      <c r="AM4134" s="99"/>
      <c r="AN4134" s="99"/>
      <c r="AO4134" s="99"/>
      <c r="AP4134" s="99"/>
      <c r="AQ4134" s="99"/>
      <c r="AR4134" s="99"/>
      <c r="AS4134" s="99"/>
      <c r="AT4134" s="99"/>
      <c r="AU4134" s="99"/>
      <c r="AV4134" s="99"/>
      <c r="AW4134" s="99"/>
      <c r="AX4134" s="99"/>
      <c r="AY4134" s="99"/>
      <c r="AZ4134" s="99"/>
      <c r="BA4134" s="99"/>
      <c r="BB4134" s="99"/>
      <c r="BC4134" s="99"/>
      <c r="BD4134" s="99"/>
      <c r="BE4134" s="99"/>
      <c r="BF4134" s="99"/>
    </row>
    <row r="4135" spans="28:58" x14ac:dyDescent="0.25">
      <c r="AB4135" s="99"/>
      <c r="AC4135" s="99"/>
      <c r="AD4135" s="99"/>
      <c r="AE4135" s="99"/>
      <c r="AF4135" s="99"/>
      <c r="AG4135" s="99"/>
      <c r="AH4135" s="99"/>
      <c r="AI4135" s="99"/>
      <c r="AJ4135" s="99"/>
      <c r="AK4135" s="99"/>
      <c r="AL4135" s="99"/>
      <c r="AM4135" s="99"/>
      <c r="AN4135" s="99"/>
      <c r="AO4135" s="99"/>
      <c r="AP4135" s="99"/>
      <c r="AQ4135" s="99"/>
      <c r="AR4135" s="99"/>
      <c r="AS4135" s="99"/>
      <c r="AT4135" s="99"/>
      <c r="AU4135" s="99"/>
      <c r="AV4135" s="99"/>
      <c r="AW4135" s="99"/>
      <c r="AX4135" s="99"/>
      <c r="AY4135" s="99"/>
      <c r="AZ4135" s="99"/>
      <c r="BA4135" s="99"/>
      <c r="BB4135" s="99"/>
      <c r="BC4135" s="99"/>
      <c r="BD4135" s="99"/>
      <c r="BE4135" s="99"/>
      <c r="BF4135" s="99"/>
    </row>
    <row r="4136" spans="28:58" x14ac:dyDescent="0.25">
      <c r="AB4136" s="99"/>
      <c r="AC4136" s="99"/>
      <c r="AD4136" s="99"/>
      <c r="AE4136" s="99"/>
      <c r="AF4136" s="99"/>
      <c r="AG4136" s="99"/>
      <c r="AH4136" s="99"/>
      <c r="AI4136" s="99"/>
      <c r="AJ4136" s="99"/>
      <c r="AK4136" s="99"/>
      <c r="AL4136" s="99"/>
      <c r="AM4136" s="99"/>
      <c r="AN4136" s="99"/>
      <c r="AO4136" s="99"/>
      <c r="AP4136" s="99"/>
      <c r="AQ4136" s="99"/>
      <c r="AR4136" s="99"/>
      <c r="AS4136" s="99"/>
      <c r="AT4136" s="99"/>
      <c r="AU4136" s="99"/>
      <c r="AV4136" s="99"/>
      <c r="AW4136" s="99"/>
      <c r="AX4136" s="99"/>
      <c r="AY4136" s="99"/>
      <c r="AZ4136" s="99"/>
      <c r="BA4136" s="99"/>
      <c r="BB4136" s="99"/>
      <c r="BC4136" s="99"/>
      <c r="BD4136" s="99"/>
      <c r="BE4136" s="99"/>
      <c r="BF4136" s="99"/>
    </row>
    <row r="4137" spans="28:58" x14ac:dyDescent="0.25">
      <c r="AB4137" s="99"/>
      <c r="AC4137" s="99"/>
      <c r="AD4137" s="99"/>
      <c r="AE4137" s="99"/>
      <c r="AF4137" s="99"/>
      <c r="AG4137" s="99"/>
      <c r="AH4137" s="99"/>
      <c r="AI4137" s="99"/>
      <c r="AJ4137" s="99"/>
      <c r="AK4137" s="99"/>
      <c r="AL4137" s="99"/>
      <c r="AM4137" s="99"/>
      <c r="AN4137" s="99"/>
      <c r="AO4137" s="99"/>
      <c r="AP4137" s="99"/>
      <c r="AQ4137" s="99"/>
      <c r="AR4137" s="99"/>
      <c r="AS4137" s="99"/>
      <c r="AT4137" s="99"/>
      <c r="AU4137" s="99"/>
      <c r="AV4137" s="99"/>
      <c r="AW4137" s="99"/>
      <c r="AX4137" s="99"/>
      <c r="AY4137" s="99"/>
      <c r="AZ4137" s="99"/>
      <c r="BA4137" s="99"/>
      <c r="BB4137" s="99"/>
      <c r="BC4137" s="99"/>
      <c r="BD4137" s="99"/>
      <c r="BE4137" s="99"/>
      <c r="BF4137" s="99"/>
    </row>
    <row r="4138" spans="28:58" x14ac:dyDescent="0.25">
      <c r="AB4138" s="99"/>
      <c r="AC4138" s="99"/>
      <c r="AD4138" s="99"/>
      <c r="AE4138" s="99"/>
      <c r="AF4138" s="99"/>
      <c r="AG4138" s="99"/>
      <c r="AH4138" s="99"/>
      <c r="AI4138" s="99"/>
      <c r="AJ4138" s="99"/>
      <c r="AK4138" s="99"/>
      <c r="AL4138" s="99"/>
      <c r="AM4138" s="99"/>
      <c r="AN4138" s="99"/>
      <c r="AO4138" s="99"/>
      <c r="AP4138" s="99"/>
      <c r="AQ4138" s="99"/>
      <c r="AR4138" s="99"/>
      <c r="AS4138" s="99"/>
      <c r="AT4138" s="99"/>
      <c r="AU4138" s="99"/>
      <c r="AV4138" s="99"/>
      <c r="AW4138" s="99"/>
      <c r="AX4138" s="99"/>
      <c r="AY4138" s="99"/>
      <c r="AZ4138" s="99"/>
      <c r="BA4138" s="99"/>
      <c r="BB4138" s="99"/>
      <c r="BC4138" s="99"/>
      <c r="BD4138" s="99"/>
      <c r="BE4138" s="99"/>
      <c r="BF4138" s="99"/>
    </row>
    <row r="4139" spans="28:58" x14ac:dyDescent="0.25">
      <c r="AB4139" s="99"/>
      <c r="AC4139" s="99"/>
      <c r="AD4139" s="99"/>
      <c r="AE4139" s="99"/>
      <c r="AF4139" s="99"/>
      <c r="AG4139" s="99"/>
      <c r="AH4139" s="99"/>
      <c r="AI4139" s="99"/>
      <c r="AJ4139" s="99"/>
      <c r="AK4139" s="99"/>
      <c r="AL4139" s="99"/>
      <c r="AM4139" s="99"/>
      <c r="AN4139" s="99"/>
      <c r="AO4139" s="99"/>
      <c r="AP4139" s="99"/>
      <c r="AQ4139" s="99"/>
      <c r="AR4139" s="99"/>
      <c r="AS4139" s="99"/>
      <c r="AT4139" s="99"/>
      <c r="AU4139" s="99"/>
      <c r="AV4139" s="99"/>
      <c r="AW4139" s="99"/>
      <c r="AX4139" s="99"/>
      <c r="AY4139" s="99"/>
      <c r="AZ4139" s="99"/>
      <c r="BA4139" s="99"/>
      <c r="BB4139" s="99"/>
      <c r="BC4139" s="99"/>
      <c r="BD4139" s="99"/>
      <c r="BE4139" s="99"/>
      <c r="BF4139" s="99"/>
    </row>
    <row r="4140" spans="28:58" x14ac:dyDescent="0.25">
      <c r="AB4140" s="99"/>
      <c r="AC4140" s="99"/>
      <c r="AD4140" s="99"/>
      <c r="AE4140" s="99"/>
      <c r="AF4140" s="99"/>
      <c r="AG4140" s="99"/>
      <c r="AH4140" s="99"/>
      <c r="AI4140" s="99"/>
      <c r="AJ4140" s="99"/>
      <c r="AK4140" s="99"/>
      <c r="AL4140" s="99"/>
      <c r="AM4140" s="99"/>
      <c r="AN4140" s="99"/>
      <c r="AO4140" s="99"/>
      <c r="AP4140" s="99"/>
      <c r="AQ4140" s="99"/>
      <c r="AR4140" s="99"/>
      <c r="AS4140" s="99"/>
      <c r="AT4140" s="99"/>
      <c r="AU4140" s="99"/>
      <c r="AV4140" s="99"/>
      <c r="AW4140" s="99"/>
      <c r="AX4140" s="99"/>
      <c r="AY4140" s="99"/>
      <c r="AZ4140" s="99"/>
      <c r="BA4140" s="99"/>
      <c r="BB4140" s="99"/>
      <c r="BC4140" s="99"/>
      <c r="BD4140" s="99"/>
      <c r="BE4140" s="99"/>
      <c r="BF4140" s="99"/>
    </row>
    <row r="4141" spans="28:58" x14ac:dyDescent="0.25">
      <c r="AB4141" s="99"/>
      <c r="AC4141" s="99"/>
      <c r="AD4141" s="99"/>
      <c r="AE4141" s="99"/>
      <c r="AF4141" s="99"/>
      <c r="AG4141" s="99"/>
      <c r="AH4141" s="99"/>
      <c r="AI4141" s="99"/>
      <c r="AJ4141" s="99"/>
      <c r="AK4141" s="99"/>
      <c r="AL4141" s="99"/>
      <c r="AM4141" s="99"/>
      <c r="AN4141" s="99"/>
      <c r="AO4141" s="99"/>
      <c r="AP4141" s="99"/>
      <c r="AQ4141" s="99"/>
      <c r="AR4141" s="99"/>
      <c r="AS4141" s="99"/>
      <c r="AT4141" s="99"/>
      <c r="AU4141" s="99"/>
      <c r="AV4141" s="99"/>
      <c r="AW4141" s="99"/>
      <c r="AX4141" s="99"/>
      <c r="AY4141" s="99"/>
      <c r="AZ4141" s="99"/>
      <c r="BA4141" s="99"/>
      <c r="BB4141" s="99"/>
      <c r="BC4141" s="99"/>
      <c r="BD4141" s="99"/>
      <c r="BE4141" s="99"/>
      <c r="BF4141" s="99"/>
    </row>
    <row r="4142" spans="28:58" x14ac:dyDescent="0.25">
      <c r="AB4142" s="99"/>
      <c r="AC4142" s="99"/>
      <c r="AD4142" s="99"/>
      <c r="AE4142" s="99"/>
      <c r="AF4142" s="99"/>
      <c r="AG4142" s="99"/>
      <c r="AH4142" s="99"/>
      <c r="AI4142" s="99"/>
      <c r="AJ4142" s="99"/>
      <c r="AK4142" s="99"/>
      <c r="AL4142" s="99"/>
      <c r="AM4142" s="99"/>
      <c r="AN4142" s="99"/>
      <c r="AO4142" s="99"/>
      <c r="AP4142" s="99"/>
      <c r="AQ4142" s="99"/>
      <c r="AR4142" s="99"/>
      <c r="AS4142" s="99"/>
      <c r="AT4142" s="99"/>
      <c r="AU4142" s="99"/>
      <c r="AV4142" s="99"/>
      <c r="AW4142" s="99"/>
      <c r="AX4142" s="99"/>
      <c r="AY4142" s="99"/>
      <c r="AZ4142" s="99"/>
      <c r="BA4142" s="99"/>
      <c r="BB4142" s="99"/>
      <c r="BC4142" s="99"/>
      <c r="BD4142" s="99"/>
      <c r="BE4142" s="99"/>
      <c r="BF4142" s="99"/>
    </row>
    <row r="4143" spans="28:58" x14ac:dyDescent="0.25">
      <c r="AB4143" s="99"/>
      <c r="AC4143" s="99"/>
      <c r="AD4143" s="99"/>
      <c r="AE4143" s="99"/>
      <c r="AF4143" s="99"/>
      <c r="AG4143" s="99"/>
      <c r="AH4143" s="99"/>
      <c r="AI4143" s="99"/>
      <c r="AJ4143" s="99"/>
      <c r="AK4143" s="99"/>
      <c r="AL4143" s="99"/>
      <c r="AM4143" s="99"/>
      <c r="AN4143" s="99"/>
      <c r="AO4143" s="99"/>
      <c r="AP4143" s="99"/>
      <c r="AQ4143" s="99"/>
      <c r="AR4143" s="99"/>
      <c r="AS4143" s="99"/>
      <c r="AT4143" s="99"/>
      <c r="AU4143" s="99"/>
      <c r="AV4143" s="99"/>
      <c r="AW4143" s="99"/>
      <c r="AX4143" s="99"/>
      <c r="AY4143" s="99"/>
      <c r="AZ4143" s="99"/>
      <c r="BA4143" s="99"/>
      <c r="BB4143" s="99"/>
      <c r="BC4143" s="99"/>
      <c r="BD4143" s="99"/>
      <c r="BE4143" s="99"/>
      <c r="BF4143" s="99"/>
    </row>
    <row r="4144" spans="28:58" x14ac:dyDescent="0.25">
      <c r="AB4144" s="99"/>
      <c r="AC4144" s="99"/>
      <c r="AD4144" s="99"/>
      <c r="AE4144" s="99"/>
      <c r="AF4144" s="99"/>
      <c r="AG4144" s="99"/>
      <c r="AH4144" s="99"/>
      <c r="AI4144" s="99"/>
      <c r="AJ4144" s="99"/>
      <c r="AK4144" s="99"/>
      <c r="AL4144" s="99"/>
      <c r="AM4144" s="99"/>
      <c r="AN4144" s="99"/>
      <c r="AO4144" s="99"/>
      <c r="AP4144" s="99"/>
      <c r="AQ4144" s="99"/>
      <c r="AR4144" s="99"/>
      <c r="AS4144" s="99"/>
      <c r="AT4144" s="99"/>
      <c r="AU4144" s="99"/>
      <c r="AV4144" s="99"/>
      <c r="AW4144" s="99"/>
      <c r="AX4144" s="99"/>
      <c r="AY4144" s="99"/>
      <c r="AZ4144" s="99"/>
      <c r="BA4144" s="99"/>
      <c r="BB4144" s="99"/>
      <c r="BC4144" s="99"/>
      <c r="BD4144" s="99"/>
      <c r="BE4144" s="99"/>
      <c r="BF4144" s="99"/>
    </row>
    <row r="4145" spans="28:58" x14ac:dyDescent="0.25">
      <c r="AB4145" s="99"/>
      <c r="AC4145" s="99"/>
      <c r="AD4145" s="99"/>
      <c r="AE4145" s="99"/>
      <c r="AF4145" s="99"/>
      <c r="AG4145" s="99"/>
      <c r="AH4145" s="99"/>
      <c r="AI4145" s="99"/>
      <c r="AJ4145" s="99"/>
      <c r="AK4145" s="99"/>
      <c r="AL4145" s="99"/>
      <c r="AM4145" s="99"/>
      <c r="AN4145" s="99"/>
      <c r="AO4145" s="99"/>
      <c r="AP4145" s="99"/>
      <c r="AQ4145" s="99"/>
      <c r="AR4145" s="99"/>
      <c r="AS4145" s="99"/>
      <c r="AT4145" s="99"/>
      <c r="AU4145" s="99"/>
      <c r="AV4145" s="99"/>
      <c r="AW4145" s="99"/>
      <c r="AX4145" s="99"/>
      <c r="AY4145" s="99"/>
      <c r="AZ4145" s="99"/>
      <c r="BA4145" s="99"/>
      <c r="BB4145" s="99"/>
      <c r="BC4145" s="99"/>
      <c r="BD4145" s="99"/>
      <c r="BE4145" s="99"/>
      <c r="BF4145" s="99"/>
    </row>
    <row r="4146" spans="28:58" x14ac:dyDescent="0.25">
      <c r="AB4146" s="99"/>
      <c r="AC4146" s="99"/>
      <c r="AD4146" s="99"/>
      <c r="AE4146" s="99"/>
      <c r="AF4146" s="99"/>
      <c r="AG4146" s="99"/>
      <c r="AH4146" s="99"/>
      <c r="AI4146" s="99"/>
      <c r="AJ4146" s="99"/>
      <c r="AK4146" s="99"/>
      <c r="AL4146" s="99"/>
      <c r="AM4146" s="99"/>
      <c r="AN4146" s="99"/>
      <c r="AO4146" s="99"/>
      <c r="AP4146" s="99"/>
      <c r="AQ4146" s="99"/>
      <c r="AR4146" s="99"/>
      <c r="AS4146" s="99"/>
      <c r="AT4146" s="99"/>
      <c r="AU4146" s="99"/>
      <c r="AV4146" s="99"/>
      <c r="AW4146" s="99"/>
      <c r="AX4146" s="99"/>
      <c r="AY4146" s="99"/>
      <c r="AZ4146" s="99"/>
      <c r="BA4146" s="99"/>
      <c r="BB4146" s="99"/>
      <c r="BC4146" s="99"/>
      <c r="BD4146" s="99"/>
      <c r="BE4146" s="99"/>
      <c r="BF4146" s="99"/>
    </row>
    <row r="4147" spans="28:58" x14ac:dyDescent="0.25">
      <c r="AB4147" s="99"/>
      <c r="AC4147" s="99"/>
      <c r="AD4147" s="99"/>
      <c r="AE4147" s="99"/>
      <c r="AF4147" s="99"/>
      <c r="AG4147" s="99"/>
      <c r="AH4147" s="99"/>
      <c r="AI4147" s="99"/>
      <c r="AJ4147" s="99"/>
      <c r="AK4147" s="99"/>
      <c r="AL4147" s="99"/>
      <c r="AM4147" s="99"/>
      <c r="AN4147" s="99"/>
      <c r="AO4147" s="99"/>
      <c r="AP4147" s="99"/>
      <c r="AQ4147" s="99"/>
      <c r="AR4147" s="99"/>
      <c r="AS4147" s="99"/>
      <c r="AT4147" s="99"/>
      <c r="AU4147" s="99"/>
      <c r="AV4147" s="99"/>
      <c r="AW4147" s="99"/>
      <c r="AX4147" s="99"/>
      <c r="AY4147" s="99"/>
      <c r="AZ4147" s="99"/>
      <c r="BA4147" s="99"/>
      <c r="BB4147" s="99"/>
      <c r="BC4147" s="99"/>
      <c r="BD4147" s="99"/>
      <c r="BE4147" s="99"/>
      <c r="BF4147" s="99"/>
    </row>
    <row r="4148" spans="28:58" x14ac:dyDescent="0.25">
      <c r="AB4148" s="99"/>
      <c r="AC4148" s="99"/>
      <c r="AD4148" s="99"/>
      <c r="AE4148" s="99"/>
      <c r="AF4148" s="99"/>
      <c r="AG4148" s="99"/>
      <c r="AH4148" s="99"/>
      <c r="AI4148" s="99"/>
      <c r="AJ4148" s="99"/>
      <c r="AK4148" s="99"/>
      <c r="AL4148" s="99"/>
      <c r="AM4148" s="99"/>
      <c r="AN4148" s="99"/>
      <c r="AO4148" s="99"/>
      <c r="AP4148" s="99"/>
      <c r="AQ4148" s="99"/>
      <c r="AR4148" s="99"/>
      <c r="AS4148" s="99"/>
      <c r="AT4148" s="99"/>
      <c r="AU4148" s="99"/>
      <c r="AV4148" s="99"/>
      <c r="AW4148" s="99"/>
      <c r="AX4148" s="99"/>
      <c r="AY4148" s="99"/>
      <c r="AZ4148" s="99"/>
      <c r="BA4148" s="99"/>
      <c r="BB4148" s="99"/>
      <c r="BC4148" s="99"/>
      <c r="BD4148" s="99"/>
      <c r="BE4148" s="99"/>
      <c r="BF4148" s="99"/>
    </row>
    <row r="4149" spans="28:58" x14ac:dyDescent="0.25">
      <c r="AB4149" s="99"/>
      <c r="AC4149" s="99"/>
      <c r="AD4149" s="99"/>
      <c r="AE4149" s="99"/>
      <c r="AF4149" s="99"/>
      <c r="AG4149" s="99"/>
      <c r="AH4149" s="99"/>
      <c r="AI4149" s="99"/>
      <c r="AJ4149" s="99"/>
      <c r="AK4149" s="99"/>
      <c r="AL4149" s="99"/>
      <c r="AM4149" s="99"/>
      <c r="AN4149" s="99"/>
      <c r="AO4149" s="99"/>
      <c r="AP4149" s="99"/>
      <c r="AQ4149" s="99"/>
      <c r="AR4149" s="99"/>
      <c r="AS4149" s="99"/>
      <c r="AT4149" s="99"/>
      <c r="AU4149" s="99"/>
      <c r="AV4149" s="99"/>
      <c r="AW4149" s="99"/>
      <c r="AX4149" s="99"/>
      <c r="AY4149" s="99"/>
      <c r="AZ4149" s="99"/>
      <c r="BA4149" s="99"/>
      <c r="BB4149" s="99"/>
      <c r="BC4149" s="99"/>
      <c r="BD4149" s="99"/>
      <c r="BE4149" s="99"/>
      <c r="BF4149" s="99"/>
    </row>
    <row r="4150" spans="28:58" x14ac:dyDescent="0.25">
      <c r="AB4150" s="99"/>
      <c r="AC4150" s="99"/>
      <c r="AD4150" s="99"/>
      <c r="AE4150" s="99"/>
      <c r="AF4150" s="99"/>
      <c r="AG4150" s="99"/>
      <c r="AH4150" s="99"/>
      <c r="AI4150" s="99"/>
      <c r="AJ4150" s="99"/>
      <c r="AK4150" s="99"/>
      <c r="AL4150" s="99"/>
      <c r="AM4150" s="99"/>
      <c r="AN4150" s="99"/>
      <c r="AO4150" s="99"/>
      <c r="AP4150" s="99"/>
      <c r="AQ4150" s="99"/>
      <c r="AR4150" s="99"/>
      <c r="AS4150" s="99"/>
      <c r="AT4150" s="99"/>
      <c r="AU4150" s="99"/>
      <c r="AV4150" s="99"/>
      <c r="AW4150" s="99"/>
      <c r="AX4150" s="99"/>
      <c r="AY4150" s="99"/>
      <c r="AZ4150" s="99"/>
      <c r="BA4150" s="99"/>
      <c r="BB4150" s="99"/>
      <c r="BC4150" s="99"/>
      <c r="BD4150" s="99"/>
      <c r="BE4150" s="99"/>
      <c r="BF4150" s="99"/>
    </row>
    <row r="4151" spans="28:58" x14ac:dyDescent="0.25">
      <c r="AB4151" s="99"/>
      <c r="AC4151" s="99"/>
      <c r="AD4151" s="99"/>
      <c r="AE4151" s="99"/>
      <c r="AF4151" s="99"/>
      <c r="AG4151" s="99"/>
      <c r="AH4151" s="99"/>
      <c r="AI4151" s="99"/>
      <c r="AJ4151" s="99"/>
      <c r="AK4151" s="99"/>
      <c r="AL4151" s="99"/>
      <c r="AM4151" s="99"/>
      <c r="AN4151" s="99"/>
      <c r="AO4151" s="99"/>
      <c r="AP4151" s="99"/>
      <c r="AQ4151" s="99"/>
      <c r="AR4151" s="99"/>
      <c r="AS4151" s="99"/>
      <c r="AT4151" s="99"/>
      <c r="AU4151" s="99"/>
      <c r="AV4151" s="99"/>
      <c r="AW4151" s="99"/>
      <c r="AX4151" s="99"/>
      <c r="AY4151" s="99"/>
      <c r="AZ4151" s="99"/>
      <c r="BA4151" s="99"/>
      <c r="BB4151" s="99"/>
      <c r="BC4151" s="99"/>
      <c r="BD4151" s="99"/>
      <c r="BE4151" s="99"/>
      <c r="BF4151" s="99"/>
    </row>
    <row r="4152" spans="28:58" x14ac:dyDescent="0.25">
      <c r="AB4152" s="99"/>
      <c r="AC4152" s="99"/>
      <c r="AD4152" s="99"/>
      <c r="AE4152" s="99"/>
      <c r="AF4152" s="99"/>
      <c r="AG4152" s="99"/>
      <c r="AH4152" s="99"/>
      <c r="AI4152" s="99"/>
      <c r="AJ4152" s="99"/>
      <c r="AK4152" s="99"/>
      <c r="AL4152" s="99"/>
      <c r="AM4152" s="99"/>
      <c r="AN4152" s="99"/>
      <c r="AO4152" s="99"/>
      <c r="AP4152" s="99"/>
      <c r="AQ4152" s="99"/>
      <c r="AR4152" s="99"/>
      <c r="AS4152" s="99"/>
      <c r="AT4152" s="99"/>
      <c r="AU4152" s="99"/>
      <c r="AV4152" s="99"/>
      <c r="AW4152" s="99"/>
      <c r="AX4152" s="99"/>
      <c r="AY4152" s="99"/>
      <c r="AZ4152" s="99"/>
      <c r="BA4152" s="99"/>
      <c r="BB4152" s="99"/>
      <c r="BC4152" s="99"/>
      <c r="BD4152" s="99"/>
      <c r="BE4152" s="99"/>
      <c r="BF4152" s="99"/>
    </row>
    <row r="4153" spans="28:58" x14ac:dyDescent="0.25">
      <c r="AB4153" s="99"/>
      <c r="AC4153" s="99"/>
      <c r="AD4153" s="99"/>
      <c r="AE4153" s="99"/>
      <c r="AF4153" s="99"/>
      <c r="AG4153" s="99"/>
      <c r="AH4153" s="99"/>
      <c r="AI4153" s="99"/>
      <c r="AJ4153" s="99"/>
      <c r="AK4153" s="99"/>
      <c r="AL4153" s="99"/>
      <c r="AM4153" s="99"/>
      <c r="AN4153" s="99"/>
      <c r="AO4153" s="99"/>
      <c r="AP4153" s="99"/>
      <c r="AQ4153" s="99"/>
      <c r="AR4153" s="99"/>
      <c r="AS4153" s="99"/>
      <c r="AT4153" s="99"/>
      <c r="AU4153" s="99"/>
      <c r="AV4153" s="99"/>
      <c r="AW4153" s="99"/>
      <c r="AX4153" s="99"/>
      <c r="AY4153" s="99"/>
      <c r="AZ4153" s="99"/>
      <c r="BA4153" s="99"/>
      <c r="BB4153" s="99"/>
      <c r="BC4153" s="99"/>
      <c r="BD4153" s="99"/>
      <c r="BE4153" s="99"/>
      <c r="BF4153" s="99"/>
    </row>
    <row r="4154" spans="28:58" x14ac:dyDescent="0.25">
      <c r="AB4154" s="99"/>
      <c r="AC4154" s="99"/>
      <c r="AD4154" s="99"/>
      <c r="AE4154" s="99"/>
      <c r="AF4154" s="99"/>
      <c r="AG4154" s="99"/>
      <c r="AH4154" s="99"/>
      <c r="AI4154" s="99"/>
      <c r="AJ4154" s="99"/>
      <c r="AK4154" s="99"/>
      <c r="AL4154" s="99"/>
      <c r="AM4154" s="99"/>
      <c r="AN4154" s="99"/>
      <c r="AO4154" s="99"/>
      <c r="AP4154" s="99"/>
      <c r="AQ4154" s="99"/>
      <c r="AR4154" s="99"/>
      <c r="AS4154" s="99"/>
      <c r="AT4154" s="99"/>
      <c r="AU4154" s="99"/>
      <c r="AV4154" s="99"/>
      <c r="AW4154" s="99"/>
      <c r="AX4154" s="99"/>
      <c r="AY4154" s="99"/>
      <c r="AZ4154" s="99"/>
      <c r="BA4154" s="99"/>
      <c r="BB4154" s="99"/>
      <c r="BC4154" s="99"/>
      <c r="BD4154" s="99"/>
      <c r="BE4154" s="99"/>
      <c r="BF4154" s="99"/>
    </row>
    <row r="4155" spans="28:58" x14ac:dyDescent="0.25">
      <c r="AB4155" s="99"/>
      <c r="AC4155" s="99"/>
      <c r="AD4155" s="99"/>
      <c r="AE4155" s="99"/>
      <c r="AF4155" s="99"/>
      <c r="AG4155" s="99"/>
      <c r="AH4155" s="99"/>
      <c r="AI4155" s="99"/>
      <c r="AJ4155" s="99"/>
      <c r="AK4155" s="99"/>
      <c r="AL4155" s="99"/>
      <c r="AM4155" s="99"/>
      <c r="AN4155" s="99"/>
      <c r="AO4155" s="99"/>
      <c r="AP4155" s="99"/>
      <c r="AQ4155" s="99"/>
      <c r="AR4155" s="99"/>
      <c r="AS4155" s="99"/>
      <c r="AT4155" s="99"/>
      <c r="AU4155" s="99"/>
      <c r="AV4155" s="99"/>
      <c r="AW4155" s="99"/>
      <c r="AX4155" s="99"/>
      <c r="AY4155" s="99"/>
      <c r="AZ4155" s="99"/>
      <c r="BA4155" s="99"/>
      <c r="BB4155" s="99"/>
      <c r="BC4155" s="99"/>
      <c r="BD4155" s="99"/>
      <c r="BE4155" s="99"/>
      <c r="BF4155" s="99"/>
    </row>
    <row r="4156" spans="28:58" x14ac:dyDescent="0.25">
      <c r="AB4156" s="99"/>
      <c r="AC4156" s="99"/>
      <c r="AD4156" s="99"/>
      <c r="AE4156" s="99"/>
      <c r="AF4156" s="99"/>
      <c r="AG4156" s="99"/>
      <c r="AH4156" s="99"/>
      <c r="AI4156" s="99"/>
      <c r="AJ4156" s="99"/>
      <c r="AK4156" s="99"/>
      <c r="AL4156" s="99"/>
      <c r="AM4156" s="99"/>
      <c r="AN4156" s="99"/>
      <c r="AO4156" s="99"/>
      <c r="AP4156" s="99"/>
      <c r="AQ4156" s="99"/>
      <c r="AR4156" s="99"/>
      <c r="AS4156" s="99"/>
      <c r="AT4156" s="99"/>
      <c r="AU4156" s="99"/>
      <c r="AV4156" s="99"/>
      <c r="AW4156" s="99"/>
      <c r="AX4156" s="99"/>
      <c r="AY4156" s="99"/>
      <c r="AZ4156" s="99"/>
      <c r="BA4156" s="99"/>
      <c r="BB4156" s="99"/>
      <c r="BC4156" s="99"/>
      <c r="BD4156" s="99"/>
      <c r="BE4156" s="99"/>
      <c r="BF4156" s="99"/>
    </row>
    <row r="4157" spans="28:58" x14ac:dyDescent="0.25">
      <c r="AB4157" s="99"/>
      <c r="AC4157" s="99"/>
      <c r="AD4157" s="99"/>
      <c r="AE4157" s="99"/>
      <c r="AF4157" s="99"/>
      <c r="AG4157" s="99"/>
      <c r="AH4157" s="99"/>
      <c r="AI4157" s="99"/>
      <c r="AJ4157" s="99"/>
      <c r="AK4157" s="99"/>
      <c r="AL4157" s="99"/>
      <c r="AM4157" s="99"/>
      <c r="AN4157" s="99"/>
      <c r="AO4157" s="99"/>
      <c r="AP4157" s="99"/>
      <c r="AQ4157" s="99"/>
      <c r="AR4157" s="99"/>
      <c r="AS4157" s="99"/>
      <c r="AT4157" s="99"/>
      <c r="AU4157" s="99"/>
      <c r="AV4157" s="99"/>
      <c r="AW4157" s="99"/>
      <c r="AX4157" s="99"/>
      <c r="AY4157" s="99"/>
      <c r="AZ4157" s="99"/>
      <c r="BA4157" s="99"/>
      <c r="BB4157" s="99"/>
      <c r="BC4157" s="99"/>
      <c r="BD4157" s="99"/>
      <c r="BE4157" s="99"/>
      <c r="BF4157" s="99"/>
    </row>
    <row r="4158" spans="28:58" x14ac:dyDescent="0.25">
      <c r="AB4158" s="99"/>
      <c r="AC4158" s="99"/>
      <c r="AD4158" s="99"/>
      <c r="AE4158" s="99"/>
      <c r="AF4158" s="99"/>
      <c r="AG4158" s="99"/>
      <c r="AH4158" s="99"/>
      <c r="AI4158" s="99"/>
      <c r="AJ4158" s="99"/>
      <c r="AK4158" s="99"/>
      <c r="AL4158" s="99"/>
      <c r="AM4158" s="99"/>
      <c r="AN4158" s="99"/>
      <c r="AO4158" s="99"/>
      <c r="AP4158" s="99"/>
      <c r="AQ4158" s="99"/>
      <c r="AR4158" s="99"/>
      <c r="AS4158" s="99"/>
      <c r="AT4158" s="99"/>
      <c r="AU4158" s="99"/>
      <c r="AV4158" s="99"/>
      <c r="AW4158" s="99"/>
      <c r="AX4158" s="99"/>
      <c r="AY4158" s="99"/>
      <c r="AZ4158" s="99"/>
      <c r="BA4158" s="99"/>
      <c r="BB4158" s="99"/>
      <c r="BC4158" s="99"/>
      <c r="BD4158" s="99"/>
      <c r="BE4158" s="99"/>
      <c r="BF4158" s="99"/>
    </row>
    <row r="4159" spans="28:58" x14ac:dyDescent="0.25">
      <c r="AB4159" s="99"/>
      <c r="AC4159" s="99"/>
      <c r="AD4159" s="99"/>
      <c r="AE4159" s="99"/>
      <c r="AF4159" s="99"/>
      <c r="AG4159" s="99"/>
      <c r="AH4159" s="99"/>
      <c r="AI4159" s="99"/>
      <c r="AJ4159" s="99"/>
      <c r="AK4159" s="99"/>
      <c r="AL4159" s="99"/>
      <c r="AM4159" s="99"/>
      <c r="AN4159" s="99"/>
      <c r="AO4159" s="99"/>
      <c r="AP4159" s="99"/>
      <c r="AQ4159" s="99"/>
      <c r="AR4159" s="99"/>
      <c r="AS4159" s="99"/>
      <c r="AT4159" s="99"/>
      <c r="AU4159" s="99"/>
      <c r="AV4159" s="99"/>
      <c r="AW4159" s="99"/>
      <c r="AX4159" s="99"/>
      <c r="AY4159" s="99"/>
      <c r="AZ4159" s="99"/>
      <c r="BA4159" s="99"/>
      <c r="BB4159" s="99"/>
      <c r="BC4159" s="99"/>
      <c r="BD4159" s="99"/>
      <c r="BE4159" s="99"/>
      <c r="BF4159" s="99"/>
    </row>
    <row r="4160" spans="28:58" x14ac:dyDescent="0.25">
      <c r="AB4160" s="99"/>
      <c r="AC4160" s="99"/>
      <c r="AD4160" s="99"/>
      <c r="AE4160" s="99"/>
      <c r="AF4160" s="99"/>
      <c r="AG4160" s="99"/>
      <c r="AH4160" s="99"/>
      <c r="AI4160" s="99"/>
      <c r="AJ4160" s="99"/>
      <c r="AK4160" s="99"/>
      <c r="AL4160" s="99"/>
      <c r="AM4160" s="99"/>
      <c r="AN4160" s="99"/>
      <c r="AO4160" s="99"/>
      <c r="AP4160" s="99"/>
      <c r="AQ4160" s="99"/>
      <c r="AR4160" s="99"/>
      <c r="AS4160" s="99"/>
      <c r="AT4160" s="99"/>
      <c r="AU4160" s="99"/>
      <c r="AV4160" s="99"/>
      <c r="AW4160" s="99"/>
      <c r="AX4160" s="99"/>
      <c r="AY4160" s="99"/>
      <c r="AZ4160" s="99"/>
      <c r="BA4160" s="99"/>
      <c r="BB4160" s="99"/>
      <c r="BC4160" s="99"/>
      <c r="BD4160" s="99"/>
      <c r="BE4160" s="99"/>
      <c r="BF4160" s="99"/>
    </row>
    <row r="4161" spans="28:58" x14ac:dyDescent="0.25">
      <c r="AB4161" s="99"/>
      <c r="AC4161" s="99"/>
      <c r="AD4161" s="99"/>
      <c r="AE4161" s="99"/>
      <c r="AF4161" s="99"/>
      <c r="AG4161" s="99"/>
      <c r="AH4161" s="99"/>
      <c r="AI4161" s="99"/>
      <c r="AJ4161" s="99"/>
      <c r="AK4161" s="99"/>
      <c r="AL4161" s="99"/>
      <c r="AM4161" s="99"/>
      <c r="AN4161" s="99"/>
      <c r="AO4161" s="99"/>
      <c r="AP4161" s="99"/>
      <c r="AQ4161" s="99"/>
      <c r="AR4161" s="99"/>
      <c r="AS4161" s="99"/>
      <c r="AT4161" s="99"/>
      <c r="AU4161" s="99"/>
      <c r="AV4161" s="99"/>
      <c r="AW4161" s="99"/>
      <c r="AX4161" s="99"/>
      <c r="AY4161" s="99"/>
      <c r="AZ4161" s="99"/>
      <c r="BA4161" s="99"/>
      <c r="BB4161" s="99"/>
      <c r="BC4161" s="99"/>
      <c r="BD4161" s="99"/>
      <c r="BE4161" s="99"/>
      <c r="BF4161" s="99"/>
    </row>
    <row r="4162" spans="28:58" x14ac:dyDescent="0.25">
      <c r="AB4162" s="99"/>
      <c r="AC4162" s="99"/>
      <c r="AD4162" s="99"/>
      <c r="AE4162" s="99"/>
      <c r="AF4162" s="99"/>
      <c r="AG4162" s="99"/>
      <c r="AH4162" s="99"/>
      <c r="AI4162" s="99"/>
      <c r="AJ4162" s="99"/>
      <c r="AK4162" s="99"/>
      <c r="AL4162" s="99"/>
      <c r="AM4162" s="99"/>
      <c r="AN4162" s="99"/>
      <c r="AO4162" s="99"/>
      <c r="AP4162" s="99"/>
      <c r="AQ4162" s="99"/>
      <c r="AR4162" s="99"/>
      <c r="AS4162" s="99"/>
      <c r="AT4162" s="99"/>
      <c r="AU4162" s="99"/>
      <c r="AV4162" s="99"/>
      <c r="AW4162" s="99"/>
      <c r="AX4162" s="99"/>
      <c r="AY4162" s="99"/>
      <c r="AZ4162" s="99"/>
      <c r="BA4162" s="99"/>
      <c r="BB4162" s="99"/>
      <c r="BC4162" s="99"/>
      <c r="BD4162" s="99"/>
      <c r="BE4162" s="99"/>
      <c r="BF4162" s="99"/>
    </row>
    <row r="4163" spans="28:58" x14ac:dyDescent="0.25">
      <c r="AB4163" s="99"/>
      <c r="AC4163" s="99"/>
      <c r="AD4163" s="99"/>
      <c r="AE4163" s="99"/>
      <c r="AF4163" s="99"/>
      <c r="AG4163" s="99"/>
      <c r="AH4163" s="99"/>
      <c r="AI4163" s="99"/>
      <c r="AJ4163" s="99"/>
      <c r="AK4163" s="99"/>
      <c r="AL4163" s="99"/>
      <c r="AM4163" s="99"/>
      <c r="AN4163" s="99"/>
      <c r="AO4163" s="99"/>
      <c r="AP4163" s="99"/>
      <c r="AQ4163" s="99"/>
      <c r="AR4163" s="99"/>
      <c r="AS4163" s="99"/>
      <c r="AT4163" s="99"/>
      <c r="AU4163" s="99"/>
      <c r="AV4163" s="99"/>
      <c r="AW4163" s="99"/>
      <c r="AX4163" s="99"/>
      <c r="AY4163" s="99"/>
      <c r="AZ4163" s="99"/>
      <c r="BA4163" s="99"/>
      <c r="BB4163" s="99"/>
      <c r="BC4163" s="99"/>
      <c r="BD4163" s="99"/>
      <c r="BE4163" s="99"/>
      <c r="BF4163" s="99"/>
    </row>
    <row r="4164" spans="28:58" x14ac:dyDescent="0.25">
      <c r="AB4164" s="99"/>
      <c r="AC4164" s="99"/>
      <c r="AD4164" s="99"/>
      <c r="AE4164" s="99"/>
      <c r="AF4164" s="99"/>
      <c r="AG4164" s="99"/>
      <c r="AH4164" s="99"/>
      <c r="AI4164" s="99"/>
      <c r="AJ4164" s="99"/>
      <c r="AK4164" s="99"/>
      <c r="AL4164" s="99"/>
      <c r="AM4164" s="99"/>
      <c r="AN4164" s="99"/>
      <c r="AO4164" s="99"/>
      <c r="AP4164" s="99"/>
      <c r="AQ4164" s="99"/>
      <c r="AR4164" s="99"/>
      <c r="AS4164" s="99"/>
      <c r="AT4164" s="99"/>
      <c r="AU4164" s="99"/>
      <c r="AV4164" s="99"/>
      <c r="AW4164" s="99"/>
      <c r="AX4164" s="99"/>
      <c r="AY4164" s="99"/>
      <c r="AZ4164" s="99"/>
      <c r="BA4164" s="99"/>
      <c r="BB4164" s="99"/>
      <c r="BC4164" s="99"/>
      <c r="BD4164" s="99"/>
      <c r="BE4164" s="99"/>
      <c r="BF4164" s="99"/>
    </row>
    <row r="4165" spans="28:58" x14ac:dyDescent="0.25">
      <c r="AB4165" s="99"/>
      <c r="AC4165" s="99"/>
      <c r="AD4165" s="99"/>
      <c r="AE4165" s="99"/>
      <c r="AF4165" s="99"/>
      <c r="AG4165" s="99"/>
      <c r="AH4165" s="99"/>
      <c r="AI4165" s="99"/>
      <c r="AJ4165" s="99"/>
      <c r="AK4165" s="99"/>
      <c r="AL4165" s="99"/>
      <c r="AM4165" s="99"/>
      <c r="AN4165" s="99"/>
      <c r="AO4165" s="99"/>
      <c r="AP4165" s="99"/>
      <c r="AQ4165" s="99"/>
      <c r="AR4165" s="99"/>
      <c r="AS4165" s="99"/>
      <c r="AT4165" s="99"/>
      <c r="AU4165" s="99"/>
      <c r="AV4165" s="99"/>
      <c r="AW4165" s="99"/>
      <c r="AX4165" s="99"/>
      <c r="AY4165" s="99"/>
      <c r="AZ4165" s="99"/>
      <c r="BA4165" s="99"/>
      <c r="BB4165" s="99"/>
      <c r="BC4165" s="99"/>
      <c r="BD4165" s="99"/>
      <c r="BE4165" s="99"/>
      <c r="BF4165" s="99"/>
    </row>
    <row r="4166" spans="28:58" x14ac:dyDescent="0.25">
      <c r="AB4166" s="99"/>
      <c r="AC4166" s="99"/>
      <c r="AD4166" s="99"/>
      <c r="AE4166" s="99"/>
      <c r="AF4166" s="99"/>
      <c r="AG4166" s="99"/>
      <c r="AH4166" s="99"/>
      <c r="AI4166" s="99"/>
      <c r="AJ4166" s="99"/>
      <c r="AK4166" s="99"/>
      <c r="AL4166" s="99"/>
      <c r="AM4166" s="99"/>
      <c r="AN4166" s="99"/>
      <c r="AO4166" s="99"/>
      <c r="AP4166" s="99"/>
      <c r="AQ4166" s="99"/>
      <c r="AR4166" s="99"/>
      <c r="AS4166" s="99"/>
      <c r="AT4166" s="99"/>
      <c r="AU4166" s="99"/>
      <c r="AV4166" s="99"/>
      <c r="AW4166" s="99"/>
      <c r="AX4166" s="99"/>
      <c r="AY4166" s="99"/>
      <c r="AZ4166" s="99"/>
      <c r="BA4166" s="99"/>
      <c r="BB4166" s="99"/>
      <c r="BC4166" s="99"/>
      <c r="BD4166" s="99"/>
      <c r="BE4166" s="99"/>
      <c r="BF4166" s="99"/>
    </row>
    <row r="4167" spans="28:58" x14ac:dyDescent="0.25">
      <c r="AB4167" s="99"/>
      <c r="AC4167" s="99"/>
      <c r="AD4167" s="99"/>
      <c r="AE4167" s="99"/>
      <c r="AF4167" s="99"/>
      <c r="AG4167" s="99"/>
      <c r="AH4167" s="99"/>
      <c r="AI4167" s="99"/>
      <c r="AJ4167" s="99"/>
      <c r="AK4167" s="99"/>
      <c r="AL4167" s="99"/>
      <c r="AM4167" s="99"/>
      <c r="AN4167" s="99"/>
      <c r="AO4167" s="99"/>
      <c r="AP4167" s="99"/>
      <c r="AQ4167" s="99"/>
      <c r="AR4167" s="99"/>
      <c r="AS4167" s="99"/>
      <c r="AT4167" s="99"/>
      <c r="AU4167" s="99"/>
      <c r="AV4167" s="99"/>
      <c r="AW4167" s="99"/>
      <c r="AX4167" s="99"/>
      <c r="AY4167" s="99"/>
      <c r="AZ4167" s="99"/>
      <c r="BA4167" s="99"/>
      <c r="BB4167" s="99"/>
      <c r="BC4167" s="99"/>
      <c r="BD4167" s="99"/>
      <c r="BE4167" s="99"/>
      <c r="BF4167" s="99"/>
    </row>
    <row r="4168" spans="28:58" x14ac:dyDescent="0.25">
      <c r="AB4168" s="99"/>
      <c r="AC4168" s="99"/>
      <c r="AD4168" s="99"/>
      <c r="AE4168" s="99"/>
      <c r="AF4168" s="99"/>
      <c r="AG4168" s="99"/>
      <c r="AH4168" s="99"/>
      <c r="AI4168" s="99"/>
      <c r="AJ4168" s="99"/>
      <c r="AK4168" s="99"/>
      <c r="AL4168" s="99"/>
      <c r="AM4168" s="99"/>
      <c r="AN4168" s="99"/>
      <c r="AO4168" s="99"/>
      <c r="AP4168" s="99"/>
      <c r="AQ4168" s="99"/>
      <c r="AR4168" s="99"/>
      <c r="AS4168" s="99"/>
      <c r="AT4168" s="99"/>
      <c r="AU4168" s="99"/>
      <c r="AV4168" s="99"/>
      <c r="AW4168" s="99"/>
      <c r="AX4168" s="99"/>
      <c r="AY4168" s="99"/>
      <c r="AZ4168" s="99"/>
      <c r="BA4168" s="99"/>
      <c r="BB4168" s="99"/>
      <c r="BC4168" s="99"/>
      <c r="BD4168" s="99"/>
      <c r="BE4168" s="99"/>
      <c r="BF4168" s="99"/>
    </row>
    <row r="4169" spans="28:58" x14ac:dyDescent="0.25">
      <c r="AB4169" s="99"/>
      <c r="AC4169" s="99"/>
      <c r="AD4169" s="99"/>
      <c r="AE4169" s="99"/>
      <c r="AF4169" s="99"/>
      <c r="AG4169" s="99"/>
      <c r="AH4169" s="99"/>
      <c r="AI4169" s="99"/>
      <c r="AJ4169" s="99"/>
      <c r="AK4169" s="99"/>
      <c r="AL4169" s="99"/>
      <c r="AM4169" s="99"/>
      <c r="AN4169" s="99"/>
      <c r="AO4169" s="99"/>
      <c r="AP4169" s="99"/>
      <c r="AQ4169" s="99"/>
      <c r="AR4169" s="99"/>
      <c r="AS4169" s="99"/>
      <c r="AT4169" s="99"/>
      <c r="AU4169" s="99"/>
      <c r="AV4169" s="99"/>
      <c r="AW4169" s="99"/>
      <c r="AX4169" s="99"/>
      <c r="AY4169" s="99"/>
      <c r="AZ4169" s="99"/>
      <c r="BA4169" s="99"/>
      <c r="BB4169" s="99"/>
      <c r="BC4169" s="99"/>
      <c r="BD4169" s="99"/>
      <c r="BE4169" s="99"/>
      <c r="BF4169" s="99"/>
    </row>
    <row r="4170" spans="28:58" x14ac:dyDescent="0.25">
      <c r="AB4170" s="99"/>
      <c r="AC4170" s="99"/>
      <c r="AD4170" s="99"/>
      <c r="AE4170" s="99"/>
      <c r="AF4170" s="99"/>
      <c r="AG4170" s="99"/>
      <c r="AH4170" s="99"/>
      <c r="AI4170" s="99"/>
      <c r="AJ4170" s="99"/>
      <c r="AK4170" s="99"/>
      <c r="AL4170" s="99"/>
      <c r="AM4170" s="99"/>
      <c r="AN4170" s="99"/>
      <c r="AO4170" s="99"/>
      <c r="AP4170" s="99"/>
      <c r="AQ4170" s="99"/>
      <c r="AR4170" s="99"/>
      <c r="AS4170" s="99"/>
      <c r="AT4170" s="99"/>
      <c r="AU4170" s="99"/>
      <c r="AV4170" s="99"/>
      <c r="AW4170" s="99"/>
      <c r="AX4170" s="99"/>
      <c r="AY4170" s="99"/>
      <c r="AZ4170" s="99"/>
      <c r="BA4170" s="99"/>
      <c r="BB4170" s="99"/>
      <c r="BC4170" s="99"/>
      <c r="BD4170" s="99"/>
      <c r="BE4170" s="99"/>
      <c r="BF4170" s="99"/>
    </row>
    <row r="4171" spans="28:58" x14ac:dyDescent="0.25">
      <c r="AB4171" s="99"/>
      <c r="AC4171" s="99"/>
      <c r="AD4171" s="99"/>
      <c r="AE4171" s="99"/>
      <c r="AF4171" s="99"/>
      <c r="AG4171" s="99"/>
      <c r="AH4171" s="99"/>
      <c r="AI4171" s="99"/>
      <c r="AJ4171" s="99"/>
      <c r="AK4171" s="99"/>
      <c r="AL4171" s="99"/>
      <c r="AM4171" s="99"/>
      <c r="AN4171" s="99"/>
      <c r="AO4171" s="99"/>
      <c r="AP4171" s="99"/>
      <c r="AQ4171" s="99"/>
      <c r="AR4171" s="99"/>
      <c r="AS4171" s="99"/>
      <c r="AT4171" s="99"/>
      <c r="AU4171" s="99"/>
      <c r="AV4171" s="99"/>
      <c r="AW4171" s="99"/>
      <c r="AX4171" s="99"/>
      <c r="AY4171" s="99"/>
      <c r="AZ4171" s="99"/>
      <c r="BA4171" s="99"/>
      <c r="BB4171" s="99"/>
      <c r="BC4171" s="99"/>
      <c r="BD4171" s="99"/>
      <c r="BE4171" s="99"/>
      <c r="BF4171" s="99"/>
    </row>
    <row r="4172" spans="28:58" x14ac:dyDescent="0.25">
      <c r="AB4172" s="99"/>
      <c r="AC4172" s="99"/>
      <c r="AD4172" s="99"/>
      <c r="AE4172" s="99"/>
      <c r="AF4172" s="99"/>
      <c r="AG4172" s="99"/>
      <c r="AH4172" s="99"/>
      <c r="AI4172" s="99"/>
      <c r="AJ4172" s="99"/>
      <c r="AK4172" s="99"/>
      <c r="AL4172" s="99"/>
      <c r="AM4172" s="99"/>
      <c r="AN4172" s="99"/>
      <c r="AO4172" s="99"/>
      <c r="AP4172" s="99"/>
      <c r="AQ4172" s="99"/>
      <c r="AR4172" s="99"/>
      <c r="AS4172" s="99"/>
      <c r="AT4172" s="99"/>
      <c r="AU4172" s="99"/>
      <c r="AV4172" s="99"/>
      <c r="AW4172" s="99"/>
      <c r="AX4172" s="99"/>
      <c r="AY4172" s="99"/>
      <c r="AZ4172" s="99"/>
      <c r="BA4172" s="99"/>
      <c r="BB4172" s="99"/>
      <c r="BC4172" s="99"/>
      <c r="BD4172" s="99"/>
      <c r="BE4172" s="99"/>
      <c r="BF4172" s="99"/>
    </row>
    <row r="4173" spans="28:58" x14ac:dyDescent="0.25">
      <c r="AB4173" s="99"/>
      <c r="AC4173" s="99"/>
      <c r="AD4173" s="99"/>
      <c r="AE4173" s="99"/>
      <c r="AF4173" s="99"/>
      <c r="AG4173" s="99"/>
      <c r="AH4173" s="99"/>
      <c r="AI4173" s="99"/>
      <c r="AJ4173" s="99"/>
      <c r="AK4173" s="99"/>
      <c r="AL4173" s="99"/>
      <c r="AM4173" s="99"/>
      <c r="AN4173" s="99"/>
      <c r="AO4173" s="99"/>
      <c r="AP4173" s="99"/>
      <c r="AQ4173" s="99"/>
      <c r="AR4173" s="99"/>
      <c r="AS4173" s="99"/>
      <c r="AT4173" s="99"/>
      <c r="AU4173" s="99"/>
      <c r="AV4173" s="99"/>
      <c r="AW4173" s="99"/>
      <c r="AX4173" s="99"/>
      <c r="AY4173" s="99"/>
      <c r="AZ4173" s="99"/>
      <c r="BA4173" s="99"/>
      <c r="BB4173" s="99"/>
      <c r="BC4173" s="99"/>
      <c r="BD4173" s="99"/>
      <c r="BE4173" s="99"/>
      <c r="BF4173" s="99"/>
    </row>
    <row r="4174" spans="28:58" x14ac:dyDescent="0.25">
      <c r="AB4174" s="99"/>
      <c r="AC4174" s="99"/>
      <c r="AD4174" s="99"/>
      <c r="AE4174" s="99"/>
      <c r="AF4174" s="99"/>
      <c r="AG4174" s="99"/>
      <c r="AH4174" s="99"/>
      <c r="AI4174" s="99"/>
      <c r="AJ4174" s="99"/>
      <c r="AK4174" s="99"/>
      <c r="AL4174" s="99"/>
      <c r="AM4174" s="99"/>
      <c r="AN4174" s="99"/>
      <c r="AO4174" s="99"/>
      <c r="AP4174" s="99"/>
      <c r="AQ4174" s="99"/>
      <c r="AR4174" s="99"/>
      <c r="AS4174" s="99"/>
      <c r="AT4174" s="99"/>
      <c r="AU4174" s="99"/>
      <c r="AV4174" s="99"/>
      <c r="AW4174" s="99"/>
      <c r="AX4174" s="99"/>
      <c r="AY4174" s="99"/>
      <c r="AZ4174" s="99"/>
      <c r="BA4174" s="99"/>
      <c r="BB4174" s="99"/>
      <c r="BC4174" s="99"/>
      <c r="BD4174" s="99"/>
      <c r="BE4174" s="99"/>
      <c r="BF4174" s="99"/>
    </row>
    <row r="4175" spans="28:58" x14ac:dyDescent="0.25">
      <c r="AB4175" s="99"/>
      <c r="AC4175" s="99"/>
      <c r="AD4175" s="99"/>
      <c r="AE4175" s="99"/>
      <c r="AF4175" s="99"/>
      <c r="AG4175" s="99"/>
      <c r="AH4175" s="99"/>
      <c r="AI4175" s="99"/>
      <c r="AJ4175" s="99"/>
      <c r="AK4175" s="99"/>
      <c r="AL4175" s="99"/>
      <c r="AM4175" s="99"/>
      <c r="AN4175" s="99"/>
      <c r="AO4175" s="99"/>
      <c r="AP4175" s="99"/>
      <c r="AQ4175" s="99"/>
      <c r="AR4175" s="99"/>
      <c r="AS4175" s="99"/>
      <c r="AT4175" s="99"/>
      <c r="AU4175" s="99"/>
      <c r="AV4175" s="99"/>
      <c r="AW4175" s="99"/>
      <c r="AX4175" s="99"/>
      <c r="AY4175" s="99"/>
      <c r="AZ4175" s="99"/>
      <c r="BA4175" s="99"/>
      <c r="BB4175" s="99"/>
      <c r="BC4175" s="99"/>
      <c r="BD4175" s="99"/>
      <c r="BE4175" s="99"/>
      <c r="BF4175" s="99"/>
    </row>
    <row r="4176" spans="28:58" x14ac:dyDescent="0.25">
      <c r="AB4176" s="99"/>
      <c r="AC4176" s="99"/>
      <c r="AD4176" s="99"/>
      <c r="AE4176" s="99"/>
      <c r="AF4176" s="99"/>
      <c r="AG4176" s="99"/>
      <c r="AH4176" s="99"/>
      <c r="AI4176" s="99"/>
      <c r="AJ4176" s="99"/>
      <c r="AK4176" s="99"/>
      <c r="AL4176" s="99"/>
      <c r="AM4176" s="99"/>
      <c r="AN4176" s="99"/>
      <c r="AO4176" s="99"/>
      <c r="AP4176" s="99"/>
      <c r="AQ4176" s="99"/>
      <c r="AR4176" s="99"/>
      <c r="AS4176" s="99"/>
      <c r="AT4176" s="99"/>
      <c r="AU4176" s="99"/>
      <c r="AV4176" s="99"/>
      <c r="AW4176" s="99"/>
      <c r="AX4176" s="99"/>
      <c r="AY4176" s="99"/>
      <c r="AZ4176" s="99"/>
      <c r="BA4176" s="99"/>
      <c r="BB4176" s="99"/>
      <c r="BC4176" s="99"/>
      <c r="BD4176" s="99"/>
      <c r="BE4176" s="99"/>
      <c r="BF4176" s="99"/>
    </row>
    <row r="4177" spans="28:58" x14ac:dyDescent="0.25">
      <c r="AB4177" s="99"/>
      <c r="AC4177" s="99"/>
      <c r="AD4177" s="99"/>
      <c r="AE4177" s="99"/>
      <c r="AF4177" s="99"/>
      <c r="AG4177" s="99"/>
      <c r="AH4177" s="99"/>
      <c r="AI4177" s="99"/>
      <c r="AJ4177" s="99"/>
      <c r="AK4177" s="99"/>
      <c r="AL4177" s="99"/>
      <c r="AM4177" s="99"/>
      <c r="AN4177" s="99"/>
      <c r="AO4177" s="99"/>
      <c r="AP4177" s="99"/>
      <c r="AQ4177" s="99"/>
      <c r="AR4177" s="99"/>
      <c r="AS4177" s="99"/>
      <c r="AT4177" s="99"/>
      <c r="AU4177" s="99"/>
      <c r="AV4177" s="99"/>
      <c r="AW4177" s="99"/>
      <c r="AX4177" s="99"/>
      <c r="AY4177" s="99"/>
      <c r="AZ4177" s="99"/>
      <c r="BA4177" s="99"/>
      <c r="BB4177" s="99"/>
      <c r="BC4177" s="99"/>
      <c r="BD4177" s="99"/>
      <c r="BE4177" s="99"/>
      <c r="BF4177" s="99"/>
    </row>
    <row r="4178" spans="28:58" x14ac:dyDescent="0.25">
      <c r="AB4178" s="99"/>
      <c r="AC4178" s="99"/>
      <c r="AD4178" s="99"/>
      <c r="AE4178" s="99"/>
      <c r="AF4178" s="99"/>
      <c r="AG4178" s="99"/>
      <c r="AH4178" s="99"/>
      <c r="AI4178" s="99"/>
      <c r="AJ4178" s="99"/>
      <c r="AK4178" s="99"/>
      <c r="AL4178" s="99"/>
      <c r="AM4178" s="99"/>
      <c r="AN4178" s="99"/>
      <c r="AO4178" s="99"/>
      <c r="AP4178" s="99"/>
      <c r="AQ4178" s="99"/>
      <c r="AR4178" s="99"/>
      <c r="AS4178" s="99"/>
      <c r="AT4178" s="99"/>
      <c r="AU4178" s="99"/>
      <c r="AV4178" s="99"/>
      <c r="AW4178" s="99"/>
      <c r="AX4178" s="99"/>
      <c r="AY4178" s="99"/>
      <c r="AZ4178" s="99"/>
      <c r="BA4178" s="99"/>
      <c r="BB4178" s="99"/>
      <c r="BC4178" s="99"/>
      <c r="BD4178" s="99"/>
      <c r="BE4178" s="99"/>
      <c r="BF4178" s="99"/>
    </row>
    <row r="4179" spans="28:58" x14ac:dyDescent="0.25">
      <c r="AB4179" s="99"/>
      <c r="AC4179" s="99"/>
      <c r="AD4179" s="99"/>
      <c r="AE4179" s="99"/>
      <c r="AF4179" s="99"/>
      <c r="AG4179" s="99"/>
      <c r="AH4179" s="99"/>
      <c r="AI4179" s="99"/>
      <c r="AJ4179" s="99"/>
      <c r="AK4179" s="99"/>
      <c r="AL4179" s="99"/>
      <c r="AM4179" s="99"/>
      <c r="AN4179" s="99"/>
      <c r="AO4179" s="99"/>
      <c r="AP4179" s="99"/>
      <c r="AQ4179" s="99"/>
      <c r="AR4179" s="99"/>
      <c r="AS4179" s="99"/>
      <c r="AT4179" s="99"/>
      <c r="AU4179" s="99"/>
      <c r="AV4179" s="99"/>
      <c r="AW4179" s="99"/>
      <c r="AX4179" s="99"/>
      <c r="AY4179" s="99"/>
      <c r="AZ4179" s="99"/>
      <c r="BA4179" s="99"/>
      <c r="BB4179" s="99"/>
      <c r="BC4179" s="99"/>
      <c r="BD4179" s="99"/>
      <c r="BE4179" s="99"/>
      <c r="BF4179" s="99"/>
    </row>
    <row r="4180" spans="28:58" x14ac:dyDescent="0.25">
      <c r="AB4180" s="99"/>
      <c r="AC4180" s="99"/>
      <c r="AD4180" s="99"/>
      <c r="AE4180" s="99"/>
      <c r="AF4180" s="99"/>
      <c r="AG4180" s="99"/>
      <c r="AH4180" s="99"/>
      <c r="AI4180" s="99"/>
      <c r="AJ4180" s="99"/>
      <c r="AK4180" s="99"/>
      <c r="AL4180" s="99"/>
      <c r="AM4180" s="99"/>
      <c r="AN4180" s="99"/>
      <c r="AO4180" s="99"/>
      <c r="AP4180" s="99"/>
      <c r="AQ4180" s="99"/>
      <c r="AR4180" s="99"/>
      <c r="AS4180" s="99"/>
      <c r="AT4180" s="99"/>
      <c r="AU4180" s="99"/>
      <c r="AV4180" s="99"/>
      <c r="AW4180" s="99"/>
      <c r="AX4180" s="99"/>
      <c r="AY4180" s="99"/>
      <c r="AZ4180" s="99"/>
      <c r="BA4180" s="99"/>
      <c r="BB4180" s="99"/>
      <c r="BC4180" s="99"/>
      <c r="BD4180" s="99"/>
      <c r="BE4180" s="99"/>
      <c r="BF4180" s="99"/>
    </row>
    <row r="4181" spans="28:58" x14ac:dyDescent="0.25">
      <c r="AB4181" s="99"/>
      <c r="AC4181" s="99"/>
      <c r="AD4181" s="99"/>
      <c r="AE4181" s="99"/>
      <c r="AF4181" s="99"/>
      <c r="AG4181" s="99"/>
      <c r="AH4181" s="99"/>
      <c r="AI4181" s="99"/>
      <c r="AJ4181" s="99"/>
      <c r="AK4181" s="99"/>
      <c r="AL4181" s="99"/>
      <c r="AM4181" s="99"/>
      <c r="AN4181" s="99"/>
      <c r="AO4181" s="99"/>
      <c r="AP4181" s="99"/>
      <c r="AQ4181" s="99"/>
      <c r="AR4181" s="99"/>
      <c r="AS4181" s="99"/>
      <c r="AT4181" s="99"/>
      <c r="AU4181" s="99"/>
      <c r="AV4181" s="99"/>
      <c r="AW4181" s="99"/>
      <c r="AX4181" s="99"/>
      <c r="AY4181" s="99"/>
      <c r="AZ4181" s="99"/>
      <c r="BA4181" s="99"/>
      <c r="BB4181" s="99"/>
      <c r="BC4181" s="99"/>
      <c r="BD4181" s="99"/>
      <c r="BE4181" s="99"/>
      <c r="BF4181" s="99"/>
    </row>
    <row r="4182" spans="28:58" x14ac:dyDescent="0.25">
      <c r="AB4182" s="99"/>
      <c r="AC4182" s="99"/>
      <c r="AD4182" s="99"/>
      <c r="AE4182" s="99"/>
      <c r="AF4182" s="99"/>
      <c r="AG4182" s="99"/>
      <c r="AH4182" s="99"/>
      <c r="AI4182" s="99"/>
      <c r="AJ4182" s="99"/>
      <c r="AK4182" s="99"/>
      <c r="AL4182" s="99"/>
      <c r="AM4182" s="99"/>
      <c r="AN4182" s="99"/>
      <c r="AO4182" s="99"/>
      <c r="AP4182" s="99"/>
      <c r="AQ4182" s="99"/>
      <c r="AR4182" s="99"/>
      <c r="AS4182" s="99"/>
      <c r="AT4182" s="99"/>
      <c r="AU4182" s="99"/>
      <c r="AV4182" s="99"/>
      <c r="AW4182" s="99"/>
      <c r="AX4182" s="99"/>
      <c r="AY4182" s="99"/>
      <c r="AZ4182" s="99"/>
      <c r="BA4182" s="99"/>
      <c r="BB4182" s="99"/>
      <c r="BC4182" s="99"/>
      <c r="BD4182" s="99"/>
      <c r="BE4182" s="99"/>
      <c r="BF4182" s="99"/>
    </row>
    <row r="4183" spans="28:58" x14ac:dyDescent="0.25">
      <c r="AB4183" s="99"/>
      <c r="AC4183" s="99"/>
      <c r="AD4183" s="99"/>
      <c r="AE4183" s="99"/>
      <c r="AF4183" s="99"/>
      <c r="AG4183" s="99"/>
      <c r="AH4183" s="99"/>
      <c r="AI4183" s="99"/>
      <c r="AJ4183" s="99"/>
      <c r="AK4183" s="99"/>
      <c r="AL4183" s="99"/>
      <c r="AM4183" s="99"/>
      <c r="AN4183" s="99"/>
      <c r="AO4183" s="99"/>
      <c r="AP4183" s="99"/>
      <c r="AQ4183" s="99"/>
      <c r="AR4183" s="99"/>
      <c r="AS4183" s="99"/>
      <c r="AT4183" s="99"/>
      <c r="AU4183" s="99"/>
      <c r="AV4183" s="99"/>
      <c r="AW4183" s="99"/>
      <c r="AX4183" s="99"/>
      <c r="AY4183" s="99"/>
      <c r="AZ4183" s="99"/>
      <c r="BA4183" s="99"/>
      <c r="BB4183" s="99"/>
      <c r="BC4183" s="99"/>
      <c r="BD4183" s="99"/>
      <c r="BE4183" s="99"/>
      <c r="BF4183" s="99"/>
    </row>
    <row r="4184" spans="28:58" x14ac:dyDescent="0.25">
      <c r="AB4184" s="99"/>
      <c r="AC4184" s="99"/>
      <c r="AD4184" s="99"/>
      <c r="AE4184" s="99"/>
      <c r="AF4184" s="99"/>
      <c r="AG4184" s="99"/>
      <c r="AH4184" s="99"/>
      <c r="AI4184" s="99"/>
      <c r="AJ4184" s="99"/>
      <c r="AK4184" s="99"/>
      <c r="AL4184" s="99"/>
      <c r="AM4184" s="99"/>
      <c r="AN4184" s="99"/>
      <c r="AO4184" s="99"/>
      <c r="AP4184" s="99"/>
      <c r="AQ4184" s="99"/>
      <c r="AR4184" s="99"/>
      <c r="AS4184" s="99"/>
      <c r="AT4184" s="99"/>
      <c r="AU4184" s="99"/>
      <c r="AV4184" s="99"/>
      <c r="AW4184" s="99"/>
      <c r="AX4184" s="99"/>
      <c r="AY4184" s="99"/>
      <c r="AZ4184" s="99"/>
      <c r="BA4184" s="99"/>
      <c r="BB4184" s="99"/>
      <c r="BC4184" s="99"/>
      <c r="BD4184" s="99"/>
      <c r="BE4184" s="99"/>
      <c r="BF4184" s="99"/>
    </row>
    <row r="4185" spans="28:58" x14ac:dyDescent="0.25">
      <c r="AB4185" s="99"/>
      <c r="AC4185" s="99"/>
      <c r="AD4185" s="99"/>
      <c r="AE4185" s="99"/>
      <c r="AF4185" s="99"/>
      <c r="AG4185" s="99"/>
      <c r="AH4185" s="99"/>
      <c r="AI4185" s="99"/>
      <c r="AJ4185" s="99"/>
      <c r="AK4185" s="99"/>
      <c r="AL4185" s="99"/>
      <c r="AM4185" s="99"/>
      <c r="AN4185" s="99"/>
      <c r="AO4185" s="99"/>
      <c r="AP4185" s="99"/>
      <c r="AQ4185" s="99"/>
      <c r="AR4185" s="99"/>
      <c r="AS4185" s="99"/>
      <c r="AT4185" s="99"/>
      <c r="AU4185" s="99"/>
      <c r="AV4185" s="99"/>
      <c r="AW4185" s="99"/>
      <c r="AX4185" s="99"/>
      <c r="AY4185" s="99"/>
      <c r="AZ4185" s="99"/>
      <c r="BA4185" s="99"/>
      <c r="BB4185" s="99"/>
      <c r="BC4185" s="99"/>
      <c r="BD4185" s="99"/>
      <c r="BE4185" s="99"/>
      <c r="BF4185" s="99"/>
    </row>
    <row r="4186" spans="28:58" x14ac:dyDescent="0.25">
      <c r="AB4186" s="99"/>
      <c r="AC4186" s="99"/>
      <c r="AD4186" s="99"/>
      <c r="AE4186" s="99"/>
      <c r="AF4186" s="99"/>
      <c r="AG4186" s="99"/>
      <c r="AH4186" s="99"/>
      <c r="AI4186" s="99"/>
      <c r="AJ4186" s="99"/>
      <c r="AK4186" s="99"/>
      <c r="AL4186" s="99"/>
      <c r="AM4186" s="99"/>
      <c r="AN4186" s="99"/>
      <c r="AO4186" s="99"/>
      <c r="AP4186" s="99"/>
      <c r="AQ4186" s="99"/>
      <c r="AR4186" s="99"/>
      <c r="AS4186" s="99"/>
      <c r="AT4186" s="99"/>
      <c r="AU4186" s="99"/>
      <c r="AV4186" s="99"/>
      <c r="AW4186" s="99"/>
      <c r="AX4186" s="99"/>
      <c r="AY4186" s="99"/>
      <c r="AZ4186" s="99"/>
      <c r="BA4186" s="99"/>
      <c r="BB4186" s="99"/>
      <c r="BC4186" s="99"/>
      <c r="BD4186" s="99"/>
      <c r="BE4186" s="99"/>
      <c r="BF4186" s="99"/>
    </row>
    <row r="4187" spans="28:58" x14ac:dyDescent="0.25">
      <c r="AB4187" s="99"/>
      <c r="AC4187" s="99"/>
      <c r="AD4187" s="99"/>
      <c r="AE4187" s="99"/>
      <c r="AF4187" s="99"/>
      <c r="AG4187" s="99"/>
      <c r="AH4187" s="99"/>
      <c r="AI4187" s="99"/>
      <c r="AJ4187" s="99"/>
      <c r="AK4187" s="99"/>
      <c r="AL4187" s="99"/>
      <c r="AM4187" s="99"/>
      <c r="AN4187" s="99"/>
      <c r="AO4187" s="99"/>
      <c r="AP4187" s="99"/>
      <c r="AQ4187" s="99"/>
      <c r="AR4187" s="99"/>
      <c r="AS4187" s="99"/>
      <c r="AT4187" s="99"/>
      <c r="AU4187" s="99"/>
      <c r="AV4187" s="99"/>
      <c r="AW4187" s="99"/>
      <c r="AX4187" s="99"/>
      <c r="AY4187" s="99"/>
      <c r="AZ4187" s="99"/>
      <c r="BA4187" s="99"/>
      <c r="BB4187" s="99"/>
      <c r="BC4187" s="99"/>
      <c r="BD4187" s="99"/>
      <c r="BE4187" s="99"/>
      <c r="BF4187" s="99"/>
    </row>
    <row r="4188" spans="28:58" x14ac:dyDescent="0.25">
      <c r="AB4188" s="99"/>
      <c r="AC4188" s="99"/>
      <c r="AD4188" s="99"/>
      <c r="AE4188" s="99"/>
      <c r="AF4188" s="99"/>
      <c r="AG4188" s="99"/>
      <c r="AH4188" s="99"/>
      <c r="AI4188" s="99"/>
      <c r="AJ4188" s="99"/>
      <c r="AK4188" s="99"/>
      <c r="AL4188" s="99"/>
      <c r="AM4188" s="99"/>
      <c r="AN4188" s="99"/>
      <c r="AO4188" s="99"/>
      <c r="AP4188" s="99"/>
      <c r="AQ4188" s="99"/>
      <c r="AR4188" s="99"/>
      <c r="AS4188" s="99"/>
      <c r="AT4188" s="99"/>
      <c r="AU4188" s="99"/>
      <c r="AV4188" s="99"/>
      <c r="AW4188" s="99"/>
      <c r="AX4188" s="99"/>
      <c r="AY4188" s="99"/>
      <c r="AZ4188" s="99"/>
      <c r="BA4188" s="99"/>
      <c r="BB4188" s="99"/>
      <c r="BC4188" s="99"/>
      <c r="BD4188" s="99"/>
      <c r="BE4188" s="99"/>
      <c r="BF4188" s="99"/>
    </row>
    <row r="4189" spans="28:58" x14ac:dyDescent="0.25">
      <c r="AB4189" s="99"/>
      <c r="AC4189" s="99"/>
      <c r="AD4189" s="99"/>
      <c r="AE4189" s="99"/>
      <c r="AF4189" s="99"/>
      <c r="AG4189" s="99"/>
      <c r="AH4189" s="99"/>
      <c r="AI4189" s="99"/>
      <c r="AJ4189" s="99"/>
      <c r="AK4189" s="99"/>
      <c r="AL4189" s="99"/>
      <c r="AM4189" s="99"/>
      <c r="AN4189" s="99"/>
      <c r="AO4189" s="99"/>
      <c r="AP4189" s="99"/>
      <c r="AQ4189" s="99"/>
      <c r="AR4189" s="99"/>
      <c r="AS4189" s="99"/>
      <c r="AT4189" s="99"/>
      <c r="AU4189" s="99"/>
      <c r="AV4189" s="99"/>
      <c r="AW4189" s="99"/>
      <c r="AX4189" s="99"/>
      <c r="AY4189" s="99"/>
      <c r="AZ4189" s="99"/>
      <c r="BA4189" s="99"/>
      <c r="BB4189" s="99"/>
      <c r="BC4189" s="99"/>
      <c r="BD4189" s="99"/>
      <c r="BE4189" s="99"/>
      <c r="BF4189" s="99"/>
    </row>
    <row r="4190" spans="28:58" x14ac:dyDescent="0.25">
      <c r="AB4190" s="99"/>
      <c r="AC4190" s="99"/>
      <c r="AD4190" s="99"/>
      <c r="AE4190" s="99"/>
      <c r="AF4190" s="99"/>
      <c r="AG4190" s="99"/>
      <c r="AH4190" s="99"/>
      <c r="AI4190" s="99"/>
      <c r="AJ4190" s="99"/>
      <c r="AK4190" s="99"/>
      <c r="AL4190" s="99"/>
      <c r="AM4190" s="99"/>
      <c r="AN4190" s="99"/>
      <c r="AO4190" s="99"/>
      <c r="AP4190" s="99"/>
      <c r="AQ4190" s="99"/>
      <c r="AR4190" s="99"/>
      <c r="AS4190" s="99"/>
      <c r="AT4190" s="99"/>
      <c r="AU4190" s="99"/>
      <c r="AV4190" s="99"/>
      <c r="AW4190" s="99"/>
      <c r="AX4190" s="99"/>
      <c r="AY4190" s="99"/>
      <c r="AZ4190" s="99"/>
      <c r="BA4190" s="99"/>
      <c r="BB4190" s="99"/>
      <c r="BC4190" s="99"/>
      <c r="BD4190" s="99"/>
      <c r="BE4190" s="99"/>
      <c r="BF4190" s="99"/>
    </row>
    <row r="4191" spans="28:58" x14ac:dyDescent="0.25">
      <c r="AB4191" s="99"/>
      <c r="AC4191" s="99"/>
      <c r="AD4191" s="99"/>
      <c r="AE4191" s="99"/>
      <c r="AF4191" s="99"/>
      <c r="AG4191" s="99"/>
      <c r="AH4191" s="99"/>
      <c r="AI4191" s="99"/>
      <c r="AJ4191" s="99"/>
      <c r="AK4191" s="99"/>
      <c r="AL4191" s="99"/>
      <c r="AM4191" s="99"/>
      <c r="AN4191" s="99"/>
      <c r="AO4191" s="99"/>
      <c r="AP4191" s="99"/>
      <c r="AQ4191" s="99"/>
      <c r="AR4191" s="99"/>
      <c r="AS4191" s="99"/>
      <c r="AT4191" s="99"/>
      <c r="AU4191" s="99"/>
      <c r="AV4191" s="99"/>
      <c r="AW4191" s="99"/>
      <c r="AX4191" s="99"/>
      <c r="AY4191" s="99"/>
      <c r="AZ4191" s="99"/>
      <c r="BA4191" s="99"/>
      <c r="BB4191" s="99"/>
      <c r="BC4191" s="99"/>
      <c r="BD4191" s="99"/>
      <c r="BE4191" s="99"/>
      <c r="BF4191" s="99"/>
    </row>
    <row r="4192" spans="28:58" x14ac:dyDescent="0.25">
      <c r="AB4192" s="99"/>
      <c r="AC4192" s="99"/>
      <c r="AD4192" s="99"/>
      <c r="AE4192" s="99"/>
      <c r="AF4192" s="99"/>
      <c r="AG4192" s="99"/>
      <c r="AH4192" s="99"/>
      <c r="AI4192" s="99"/>
      <c r="AJ4192" s="99"/>
      <c r="AK4192" s="99"/>
      <c r="AL4192" s="99"/>
      <c r="AM4192" s="99"/>
      <c r="AN4192" s="99"/>
      <c r="AO4192" s="99"/>
      <c r="AP4192" s="99"/>
      <c r="AQ4192" s="99"/>
      <c r="AR4192" s="99"/>
      <c r="AS4192" s="99"/>
      <c r="AT4192" s="99"/>
      <c r="AU4192" s="99"/>
      <c r="AV4192" s="99"/>
      <c r="AW4192" s="99"/>
      <c r="AX4192" s="99"/>
      <c r="AY4192" s="99"/>
      <c r="AZ4192" s="99"/>
      <c r="BA4192" s="99"/>
      <c r="BB4192" s="99"/>
      <c r="BC4192" s="99"/>
      <c r="BD4192" s="99"/>
      <c r="BE4192" s="99"/>
      <c r="BF4192" s="99"/>
    </row>
    <row r="4193" spans="28:58" x14ac:dyDescent="0.25">
      <c r="AB4193" s="99"/>
      <c r="AC4193" s="99"/>
      <c r="AD4193" s="99"/>
      <c r="AE4193" s="99"/>
      <c r="AF4193" s="99"/>
      <c r="AG4193" s="99"/>
      <c r="AH4193" s="99"/>
      <c r="AI4193" s="99"/>
      <c r="AJ4193" s="99"/>
      <c r="AK4193" s="99"/>
      <c r="AL4193" s="99"/>
      <c r="AM4193" s="99"/>
      <c r="AN4193" s="99"/>
      <c r="AO4193" s="99"/>
      <c r="AP4193" s="99"/>
      <c r="AQ4193" s="99"/>
      <c r="AR4193" s="99"/>
      <c r="AS4193" s="99"/>
      <c r="AT4193" s="99"/>
      <c r="AU4193" s="99"/>
      <c r="AV4193" s="99"/>
      <c r="AW4193" s="99"/>
      <c r="AX4193" s="99"/>
      <c r="AY4193" s="99"/>
      <c r="AZ4193" s="99"/>
      <c r="BA4193" s="99"/>
      <c r="BB4193" s="99"/>
      <c r="BC4193" s="99"/>
      <c r="BD4193" s="99"/>
      <c r="BE4193" s="99"/>
      <c r="BF4193" s="99"/>
    </row>
    <row r="4194" spans="28:58" x14ac:dyDescent="0.25">
      <c r="AB4194" s="99"/>
      <c r="AC4194" s="99"/>
      <c r="AD4194" s="99"/>
      <c r="AE4194" s="99"/>
      <c r="AF4194" s="99"/>
      <c r="AG4194" s="99"/>
      <c r="AH4194" s="99"/>
      <c r="AI4194" s="99"/>
      <c r="AJ4194" s="99"/>
      <c r="AK4194" s="99"/>
      <c r="AL4194" s="99"/>
      <c r="AM4194" s="99"/>
      <c r="AN4194" s="99"/>
      <c r="AO4194" s="99"/>
      <c r="AP4194" s="99"/>
      <c r="AQ4194" s="99"/>
      <c r="AR4194" s="99"/>
      <c r="AS4194" s="99"/>
      <c r="AT4194" s="99"/>
      <c r="AU4194" s="99"/>
      <c r="AV4194" s="99"/>
      <c r="AW4194" s="99"/>
      <c r="AX4194" s="99"/>
      <c r="AY4194" s="99"/>
      <c r="AZ4194" s="99"/>
      <c r="BA4194" s="99"/>
      <c r="BB4194" s="99"/>
      <c r="BC4194" s="99"/>
      <c r="BD4194" s="99"/>
      <c r="BE4194" s="99"/>
      <c r="BF4194" s="99"/>
    </row>
    <row r="4195" spans="28:58" x14ac:dyDescent="0.25">
      <c r="AB4195" s="99"/>
      <c r="AC4195" s="99"/>
      <c r="AD4195" s="99"/>
      <c r="AE4195" s="99"/>
      <c r="AF4195" s="99"/>
      <c r="AG4195" s="99"/>
      <c r="AH4195" s="99"/>
      <c r="AI4195" s="99"/>
      <c r="AJ4195" s="99"/>
      <c r="AK4195" s="99"/>
      <c r="AL4195" s="99"/>
      <c r="AM4195" s="99"/>
      <c r="AN4195" s="99"/>
      <c r="AO4195" s="99"/>
      <c r="AP4195" s="99"/>
      <c r="AQ4195" s="99"/>
      <c r="AR4195" s="99"/>
      <c r="AS4195" s="99"/>
      <c r="AT4195" s="99"/>
      <c r="AU4195" s="99"/>
      <c r="AV4195" s="99"/>
      <c r="AW4195" s="99"/>
      <c r="AX4195" s="99"/>
      <c r="AY4195" s="99"/>
      <c r="AZ4195" s="99"/>
      <c r="BA4195" s="99"/>
      <c r="BB4195" s="99"/>
      <c r="BC4195" s="99"/>
      <c r="BD4195" s="99"/>
      <c r="BE4195" s="99"/>
      <c r="BF4195" s="99"/>
    </row>
    <row r="4196" spans="28:58" x14ac:dyDescent="0.25">
      <c r="AB4196" s="99"/>
      <c r="AC4196" s="99"/>
      <c r="AD4196" s="99"/>
      <c r="AE4196" s="99"/>
      <c r="AF4196" s="99"/>
      <c r="AG4196" s="99"/>
      <c r="AH4196" s="99"/>
      <c r="AI4196" s="99"/>
      <c r="AJ4196" s="99"/>
      <c r="AK4196" s="99"/>
      <c r="AL4196" s="99"/>
      <c r="AM4196" s="99"/>
      <c r="AN4196" s="99"/>
      <c r="AO4196" s="99"/>
      <c r="AP4196" s="99"/>
      <c r="AQ4196" s="99"/>
      <c r="AR4196" s="99"/>
      <c r="AS4196" s="99"/>
      <c r="AT4196" s="99"/>
      <c r="AU4196" s="99"/>
      <c r="AV4196" s="99"/>
      <c r="AW4196" s="99"/>
      <c r="AX4196" s="99"/>
      <c r="AY4196" s="99"/>
      <c r="AZ4196" s="99"/>
      <c r="BA4196" s="99"/>
      <c r="BB4196" s="99"/>
      <c r="BC4196" s="99"/>
      <c r="BD4196" s="99"/>
      <c r="BE4196" s="99"/>
      <c r="BF4196" s="99"/>
    </row>
    <row r="4197" spans="28:58" x14ac:dyDescent="0.25">
      <c r="AB4197" s="99"/>
      <c r="AC4197" s="99"/>
      <c r="AD4197" s="99"/>
      <c r="AE4197" s="99"/>
      <c r="AF4197" s="99"/>
      <c r="AG4197" s="99"/>
      <c r="AH4197" s="99"/>
      <c r="AI4197" s="99"/>
      <c r="AJ4197" s="99"/>
      <c r="AK4197" s="99"/>
      <c r="AL4197" s="99"/>
      <c r="AM4197" s="99"/>
      <c r="AN4197" s="99"/>
      <c r="AO4197" s="99"/>
      <c r="AP4197" s="99"/>
      <c r="AQ4197" s="99"/>
      <c r="AR4197" s="99"/>
      <c r="AS4197" s="99"/>
      <c r="AT4197" s="99"/>
      <c r="AU4197" s="99"/>
      <c r="AV4197" s="99"/>
      <c r="AW4197" s="99"/>
      <c r="AX4197" s="99"/>
      <c r="AY4197" s="99"/>
      <c r="AZ4197" s="99"/>
      <c r="BA4197" s="99"/>
      <c r="BB4197" s="99"/>
      <c r="BC4197" s="99"/>
      <c r="BD4197" s="99"/>
      <c r="BE4197" s="99"/>
      <c r="BF4197" s="99"/>
    </row>
    <row r="4198" spans="28:58" x14ac:dyDescent="0.25">
      <c r="AB4198" s="99"/>
      <c r="AC4198" s="99"/>
      <c r="AD4198" s="99"/>
      <c r="AE4198" s="99"/>
      <c r="AF4198" s="99"/>
      <c r="AG4198" s="99"/>
      <c r="AH4198" s="99"/>
      <c r="AI4198" s="99"/>
      <c r="AJ4198" s="99"/>
      <c r="AK4198" s="99"/>
      <c r="AL4198" s="99"/>
      <c r="AM4198" s="99"/>
      <c r="AN4198" s="99"/>
      <c r="AO4198" s="99"/>
      <c r="AP4198" s="99"/>
      <c r="AQ4198" s="99"/>
      <c r="AR4198" s="99"/>
      <c r="AS4198" s="99"/>
      <c r="AT4198" s="99"/>
      <c r="AU4198" s="99"/>
      <c r="AV4198" s="99"/>
      <c r="AW4198" s="99"/>
      <c r="AX4198" s="99"/>
      <c r="AY4198" s="99"/>
      <c r="AZ4198" s="99"/>
      <c r="BA4198" s="99"/>
      <c r="BB4198" s="99"/>
      <c r="BC4198" s="99"/>
      <c r="BD4198" s="99"/>
      <c r="BE4198" s="99"/>
      <c r="BF4198" s="99"/>
    </row>
    <row r="4199" spans="28:58" x14ac:dyDescent="0.25">
      <c r="AB4199" s="99"/>
      <c r="AC4199" s="99"/>
      <c r="AD4199" s="99"/>
      <c r="AE4199" s="99"/>
      <c r="AF4199" s="99"/>
      <c r="AG4199" s="99"/>
      <c r="AH4199" s="99"/>
      <c r="AI4199" s="99"/>
      <c r="AJ4199" s="99"/>
      <c r="AK4199" s="99"/>
      <c r="AL4199" s="99"/>
      <c r="AM4199" s="99"/>
      <c r="AN4199" s="99"/>
      <c r="AO4199" s="99"/>
      <c r="AP4199" s="99"/>
      <c r="AQ4199" s="99"/>
      <c r="AR4199" s="99"/>
      <c r="AS4199" s="99"/>
      <c r="AT4199" s="99"/>
      <c r="AU4199" s="99"/>
      <c r="AV4199" s="99"/>
      <c r="AW4199" s="99"/>
      <c r="AX4199" s="99"/>
      <c r="AY4199" s="99"/>
      <c r="AZ4199" s="99"/>
      <c r="BA4199" s="99"/>
      <c r="BB4199" s="99"/>
      <c r="BC4199" s="99"/>
      <c r="BD4199" s="99"/>
      <c r="BE4199" s="99"/>
      <c r="BF4199" s="99"/>
    </row>
    <row r="4200" spans="28:58" x14ac:dyDescent="0.25">
      <c r="AB4200" s="99"/>
      <c r="AC4200" s="99"/>
      <c r="AD4200" s="99"/>
      <c r="AE4200" s="99"/>
      <c r="AF4200" s="99"/>
      <c r="AG4200" s="99"/>
      <c r="AH4200" s="99"/>
      <c r="AI4200" s="99"/>
      <c r="AJ4200" s="99"/>
      <c r="AK4200" s="99"/>
      <c r="AL4200" s="99"/>
      <c r="AM4200" s="99"/>
      <c r="AN4200" s="99"/>
      <c r="AO4200" s="99"/>
      <c r="AP4200" s="99"/>
      <c r="AQ4200" s="99"/>
      <c r="AR4200" s="99"/>
      <c r="AS4200" s="99"/>
      <c r="AT4200" s="99"/>
      <c r="AU4200" s="99"/>
      <c r="AV4200" s="99"/>
      <c r="AW4200" s="99"/>
      <c r="AX4200" s="99"/>
      <c r="AY4200" s="99"/>
      <c r="AZ4200" s="99"/>
      <c r="BA4200" s="99"/>
      <c r="BB4200" s="99"/>
      <c r="BC4200" s="99"/>
      <c r="BD4200" s="99"/>
      <c r="BE4200" s="99"/>
      <c r="BF4200" s="99"/>
    </row>
    <row r="4201" spans="28:58" x14ac:dyDescent="0.25">
      <c r="AB4201" s="99"/>
      <c r="AC4201" s="99"/>
      <c r="AD4201" s="99"/>
      <c r="AE4201" s="99"/>
      <c r="AF4201" s="99"/>
      <c r="AG4201" s="99"/>
      <c r="AH4201" s="99"/>
      <c r="AI4201" s="99"/>
      <c r="AJ4201" s="99"/>
      <c r="AK4201" s="99"/>
      <c r="AL4201" s="99"/>
      <c r="AM4201" s="99"/>
      <c r="AN4201" s="99"/>
      <c r="AO4201" s="99"/>
      <c r="AP4201" s="99"/>
      <c r="AQ4201" s="99"/>
      <c r="AR4201" s="99"/>
      <c r="AS4201" s="99"/>
      <c r="AT4201" s="99"/>
      <c r="AU4201" s="99"/>
      <c r="AV4201" s="99"/>
      <c r="AW4201" s="99"/>
      <c r="AX4201" s="99"/>
      <c r="AY4201" s="99"/>
      <c r="AZ4201" s="99"/>
      <c r="BA4201" s="99"/>
      <c r="BB4201" s="99"/>
      <c r="BC4201" s="99"/>
      <c r="BD4201" s="99"/>
      <c r="BE4201" s="99"/>
      <c r="BF4201" s="99"/>
    </row>
    <row r="4202" spans="28:58" x14ac:dyDescent="0.25">
      <c r="AB4202" s="99"/>
      <c r="AC4202" s="99"/>
      <c r="AD4202" s="99"/>
      <c r="AE4202" s="99"/>
      <c r="AF4202" s="99"/>
      <c r="AG4202" s="99"/>
      <c r="AH4202" s="99"/>
      <c r="AI4202" s="99"/>
      <c r="AJ4202" s="99"/>
      <c r="AK4202" s="99"/>
      <c r="AL4202" s="99"/>
      <c r="AM4202" s="99"/>
      <c r="AN4202" s="99"/>
      <c r="AO4202" s="99"/>
      <c r="AP4202" s="99"/>
      <c r="AQ4202" s="99"/>
      <c r="AR4202" s="99"/>
      <c r="AS4202" s="99"/>
      <c r="AT4202" s="99"/>
      <c r="AU4202" s="99"/>
      <c r="AV4202" s="99"/>
      <c r="AW4202" s="99"/>
      <c r="AX4202" s="99"/>
      <c r="AY4202" s="99"/>
      <c r="AZ4202" s="99"/>
      <c r="BA4202" s="99"/>
      <c r="BB4202" s="99"/>
      <c r="BC4202" s="99"/>
      <c r="BD4202" s="99"/>
      <c r="BE4202" s="99"/>
      <c r="BF4202" s="99"/>
    </row>
    <row r="4203" spans="28:58" x14ac:dyDescent="0.25">
      <c r="AB4203" s="99"/>
      <c r="AC4203" s="99"/>
      <c r="AD4203" s="99"/>
      <c r="AE4203" s="99"/>
      <c r="AF4203" s="99"/>
      <c r="AG4203" s="99"/>
      <c r="AH4203" s="99"/>
      <c r="AI4203" s="99"/>
      <c r="AJ4203" s="99"/>
      <c r="AK4203" s="99"/>
      <c r="AL4203" s="99"/>
      <c r="AM4203" s="99"/>
      <c r="AN4203" s="99"/>
      <c r="AO4203" s="99"/>
      <c r="AP4203" s="99"/>
      <c r="AQ4203" s="99"/>
      <c r="AR4203" s="99"/>
      <c r="AS4203" s="99"/>
      <c r="AT4203" s="99"/>
      <c r="AU4203" s="99"/>
      <c r="AV4203" s="99"/>
      <c r="AW4203" s="99"/>
      <c r="AX4203" s="99"/>
      <c r="AY4203" s="99"/>
      <c r="AZ4203" s="99"/>
      <c r="BA4203" s="99"/>
      <c r="BB4203" s="99"/>
      <c r="BC4203" s="99"/>
      <c r="BD4203" s="99"/>
      <c r="BE4203" s="99"/>
      <c r="BF4203" s="99"/>
    </row>
    <row r="4204" spans="28:58" x14ac:dyDescent="0.25">
      <c r="AB4204" s="99"/>
      <c r="AC4204" s="99"/>
      <c r="AD4204" s="99"/>
      <c r="AE4204" s="99"/>
      <c r="AF4204" s="99"/>
      <c r="AG4204" s="99"/>
      <c r="AH4204" s="99"/>
      <c r="AI4204" s="99"/>
      <c r="AJ4204" s="99"/>
      <c r="AK4204" s="99"/>
      <c r="AL4204" s="99"/>
      <c r="AM4204" s="99"/>
      <c r="AN4204" s="99"/>
      <c r="AO4204" s="99"/>
      <c r="AP4204" s="99"/>
      <c r="AQ4204" s="99"/>
      <c r="AR4204" s="99"/>
      <c r="AS4204" s="99"/>
      <c r="AT4204" s="99"/>
      <c r="AU4204" s="99"/>
      <c r="AV4204" s="99"/>
      <c r="AW4204" s="99"/>
      <c r="AX4204" s="99"/>
      <c r="AY4204" s="99"/>
      <c r="AZ4204" s="99"/>
      <c r="BA4204" s="99"/>
      <c r="BB4204" s="99"/>
      <c r="BC4204" s="99"/>
      <c r="BD4204" s="99"/>
      <c r="BE4204" s="99"/>
      <c r="BF4204" s="99"/>
    </row>
    <row r="4205" spans="28:58" x14ac:dyDescent="0.25">
      <c r="AB4205" s="99"/>
      <c r="AC4205" s="99"/>
      <c r="AD4205" s="99"/>
      <c r="AE4205" s="99"/>
      <c r="AF4205" s="99"/>
      <c r="AG4205" s="99"/>
      <c r="AH4205" s="99"/>
      <c r="AI4205" s="99"/>
      <c r="AJ4205" s="99"/>
      <c r="AK4205" s="99"/>
      <c r="AL4205" s="99"/>
      <c r="AM4205" s="99"/>
      <c r="AN4205" s="99"/>
      <c r="AO4205" s="99"/>
      <c r="AP4205" s="99"/>
      <c r="AQ4205" s="99"/>
      <c r="AR4205" s="99"/>
      <c r="AS4205" s="99"/>
      <c r="AT4205" s="99"/>
      <c r="AU4205" s="99"/>
      <c r="AV4205" s="99"/>
      <c r="AW4205" s="99"/>
      <c r="AX4205" s="99"/>
      <c r="AY4205" s="99"/>
      <c r="AZ4205" s="99"/>
      <c r="BA4205" s="99"/>
      <c r="BB4205" s="99"/>
      <c r="BC4205" s="99"/>
      <c r="BD4205" s="99"/>
      <c r="BE4205" s="99"/>
      <c r="BF4205" s="99"/>
    </row>
    <row r="4206" spans="28:58" x14ac:dyDescent="0.25">
      <c r="AB4206" s="99"/>
      <c r="AC4206" s="99"/>
      <c r="AD4206" s="99"/>
      <c r="AE4206" s="99"/>
      <c r="AF4206" s="99"/>
      <c r="AG4206" s="99"/>
      <c r="AH4206" s="99"/>
      <c r="AI4206" s="99"/>
      <c r="AJ4206" s="99"/>
      <c r="AK4206" s="99"/>
      <c r="AL4206" s="99"/>
      <c r="AM4206" s="99"/>
      <c r="AN4206" s="99"/>
      <c r="AO4206" s="99"/>
      <c r="AP4206" s="99"/>
      <c r="AQ4206" s="99"/>
      <c r="AR4206" s="99"/>
      <c r="AS4206" s="99"/>
      <c r="AT4206" s="99"/>
      <c r="AU4206" s="99"/>
      <c r="AV4206" s="99"/>
      <c r="AW4206" s="99"/>
      <c r="AX4206" s="99"/>
      <c r="AY4206" s="99"/>
      <c r="AZ4206" s="99"/>
      <c r="BA4206" s="99"/>
      <c r="BB4206" s="99"/>
      <c r="BC4206" s="99"/>
      <c r="BD4206" s="99"/>
      <c r="BE4206" s="99"/>
      <c r="BF4206" s="99"/>
    </row>
    <row r="4207" spans="28:58" x14ac:dyDescent="0.25">
      <c r="AB4207" s="99"/>
      <c r="AC4207" s="99"/>
      <c r="AD4207" s="99"/>
      <c r="AE4207" s="99"/>
      <c r="AF4207" s="99"/>
      <c r="AG4207" s="99"/>
      <c r="AH4207" s="99"/>
      <c r="AI4207" s="99"/>
      <c r="AJ4207" s="99"/>
      <c r="AK4207" s="99"/>
      <c r="AL4207" s="99"/>
      <c r="AM4207" s="99"/>
      <c r="AN4207" s="99"/>
      <c r="AO4207" s="99"/>
      <c r="AP4207" s="99"/>
      <c r="AQ4207" s="99"/>
      <c r="AR4207" s="99"/>
      <c r="AS4207" s="99"/>
      <c r="AT4207" s="99"/>
      <c r="AU4207" s="99"/>
      <c r="AV4207" s="99"/>
      <c r="AW4207" s="99"/>
      <c r="AX4207" s="99"/>
      <c r="AY4207" s="99"/>
      <c r="AZ4207" s="99"/>
      <c r="BA4207" s="99"/>
      <c r="BB4207" s="99"/>
      <c r="BC4207" s="99"/>
      <c r="BD4207" s="99"/>
      <c r="BE4207" s="99"/>
      <c r="BF4207" s="99"/>
    </row>
    <row r="4208" spans="28:58" x14ac:dyDescent="0.25">
      <c r="AB4208" s="99"/>
      <c r="AC4208" s="99"/>
      <c r="AD4208" s="99"/>
      <c r="AE4208" s="99"/>
      <c r="AF4208" s="99"/>
      <c r="AG4208" s="99"/>
      <c r="AH4208" s="99"/>
      <c r="AI4208" s="99"/>
      <c r="AJ4208" s="99"/>
      <c r="AK4208" s="99"/>
      <c r="AL4208" s="99"/>
      <c r="AM4208" s="99"/>
      <c r="AN4208" s="99"/>
      <c r="AO4208" s="99"/>
      <c r="AP4208" s="99"/>
      <c r="AQ4208" s="99"/>
      <c r="AR4208" s="99"/>
      <c r="AS4208" s="99"/>
      <c r="AT4208" s="99"/>
      <c r="AU4208" s="99"/>
      <c r="AV4208" s="99"/>
      <c r="AW4208" s="99"/>
      <c r="AX4208" s="99"/>
      <c r="AY4208" s="99"/>
      <c r="AZ4208" s="99"/>
      <c r="BA4208" s="99"/>
      <c r="BB4208" s="99"/>
      <c r="BC4208" s="99"/>
      <c r="BD4208" s="99"/>
      <c r="BE4208" s="99"/>
      <c r="BF4208" s="99"/>
    </row>
    <row r="4209" spans="28:58" x14ac:dyDescent="0.25">
      <c r="AB4209" s="99"/>
      <c r="AC4209" s="99"/>
      <c r="AD4209" s="99"/>
      <c r="AE4209" s="99"/>
      <c r="AF4209" s="99"/>
      <c r="AG4209" s="99"/>
      <c r="AH4209" s="99"/>
      <c r="AI4209" s="99"/>
      <c r="AJ4209" s="99"/>
      <c r="AK4209" s="99"/>
      <c r="AL4209" s="99"/>
      <c r="AM4209" s="99"/>
      <c r="AN4209" s="99"/>
      <c r="AO4209" s="99"/>
      <c r="AP4209" s="99"/>
      <c r="AQ4209" s="99"/>
      <c r="AR4209" s="99"/>
      <c r="AS4209" s="99"/>
      <c r="AT4209" s="99"/>
      <c r="AU4209" s="99"/>
      <c r="AV4209" s="99"/>
      <c r="AW4209" s="99"/>
      <c r="AX4209" s="99"/>
      <c r="AY4209" s="99"/>
      <c r="AZ4209" s="99"/>
      <c r="BA4209" s="99"/>
      <c r="BB4209" s="99"/>
      <c r="BC4209" s="99"/>
      <c r="BD4209" s="99"/>
      <c r="BE4209" s="99"/>
      <c r="BF4209" s="99"/>
    </row>
    <row r="4210" spans="28:58" x14ac:dyDescent="0.25">
      <c r="AB4210" s="99"/>
      <c r="AC4210" s="99"/>
      <c r="AD4210" s="99"/>
      <c r="AE4210" s="99"/>
      <c r="AF4210" s="99"/>
      <c r="AG4210" s="99"/>
      <c r="AH4210" s="99"/>
      <c r="AI4210" s="99"/>
      <c r="AJ4210" s="99"/>
      <c r="AK4210" s="99"/>
      <c r="AL4210" s="99"/>
      <c r="AM4210" s="99"/>
      <c r="AN4210" s="99"/>
      <c r="AO4210" s="99"/>
      <c r="AP4210" s="99"/>
      <c r="AQ4210" s="99"/>
      <c r="AR4210" s="99"/>
      <c r="AS4210" s="99"/>
      <c r="AT4210" s="99"/>
      <c r="AU4210" s="99"/>
      <c r="AV4210" s="99"/>
      <c r="AW4210" s="99"/>
      <c r="AX4210" s="99"/>
      <c r="AY4210" s="99"/>
      <c r="AZ4210" s="99"/>
      <c r="BA4210" s="99"/>
      <c r="BB4210" s="99"/>
      <c r="BC4210" s="99"/>
      <c r="BD4210" s="99"/>
      <c r="BE4210" s="99"/>
      <c r="BF4210" s="99"/>
    </row>
    <row r="4211" spans="28:58" x14ac:dyDescent="0.25">
      <c r="AB4211" s="99"/>
      <c r="AC4211" s="99"/>
      <c r="AD4211" s="99"/>
      <c r="AE4211" s="99"/>
      <c r="AF4211" s="99"/>
      <c r="AG4211" s="99"/>
      <c r="AH4211" s="99"/>
      <c r="AI4211" s="99"/>
      <c r="AJ4211" s="99"/>
      <c r="AK4211" s="99"/>
      <c r="AL4211" s="99"/>
      <c r="AM4211" s="99"/>
      <c r="AN4211" s="99"/>
      <c r="AO4211" s="99"/>
      <c r="AP4211" s="99"/>
      <c r="AQ4211" s="99"/>
      <c r="AR4211" s="99"/>
      <c r="AS4211" s="99"/>
      <c r="AT4211" s="99"/>
      <c r="AU4211" s="99"/>
      <c r="AV4211" s="99"/>
      <c r="AW4211" s="99"/>
      <c r="AX4211" s="99"/>
      <c r="AY4211" s="99"/>
      <c r="AZ4211" s="99"/>
      <c r="BA4211" s="99"/>
      <c r="BB4211" s="99"/>
      <c r="BC4211" s="99"/>
      <c r="BD4211" s="99"/>
      <c r="BE4211" s="99"/>
      <c r="BF4211" s="99"/>
    </row>
    <row r="4212" spans="28:58" x14ac:dyDescent="0.25">
      <c r="AB4212" s="99"/>
      <c r="AC4212" s="99"/>
      <c r="AD4212" s="99"/>
      <c r="AE4212" s="99"/>
      <c r="AF4212" s="99"/>
      <c r="AG4212" s="99"/>
      <c r="AH4212" s="99"/>
      <c r="AI4212" s="99"/>
      <c r="AJ4212" s="99"/>
      <c r="AK4212" s="99"/>
      <c r="AL4212" s="99"/>
      <c r="AM4212" s="99"/>
      <c r="AN4212" s="99"/>
      <c r="AO4212" s="99"/>
      <c r="AP4212" s="99"/>
      <c r="AQ4212" s="99"/>
      <c r="AR4212" s="99"/>
      <c r="AS4212" s="99"/>
      <c r="AT4212" s="99"/>
      <c r="AU4212" s="99"/>
      <c r="AV4212" s="99"/>
      <c r="AW4212" s="99"/>
      <c r="AX4212" s="99"/>
      <c r="AY4212" s="99"/>
      <c r="AZ4212" s="99"/>
      <c r="BA4212" s="99"/>
      <c r="BB4212" s="99"/>
      <c r="BC4212" s="99"/>
      <c r="BD4212" s="99"/>
      <c r="BE4212" s="99"/>
      <c r="BF4212" s="99"/>
    </row>
    <row r="4213" spans="28:58" x14ac:dyDescent="0.25">
      <c r="AB4213" s="99"/>
      <c r="AC4213" s="99"/>
      <c r="AD4213" s="99"/>
      <c r="AE4213" s="99"/>
      <c r="AF4213" s="99"/>
      <c r="AG4213" s="99"/>
      <c r="AH4213" s="99"/>
      <c r="AI4213" s="99"/>
      <c r="AJ4213" s="99"/>
      <c r="AK4213" s="99"/>
      <c r="AL4213" s="99"/>
      <c r="AM4213" s="99"/>
      <c r="AN4213" s="99"/>
      <c r="AO4213" s="99"/>
      <c r="AP4213" s="99"/>
      <c r="AQ4213" s="99"/>
      <c r="AR4213" s="99"/>
      <c r="AS4213" s="99"/>
      <c r="AT4213" s="99"/>
      <c r="AU4213" s="99"/>
      <c r="AV4213" s="99"/>
      <c r="AW4213" s="99"/>
      <c r="AX4213" s="99"/>
      <c r="AY4213" s="99"/>
      <c r="AZ4213" s="99"/>
      <c r="BA4213" s="99"/>
      <c r="BB4213" s="99"/>
      <c r="BC4213" s="99"/>
      <c r="BD4213" s="99"/>
      <c r="BE4213" s="99"/>
      <c r="BF4213" s="99"/>
    </row>
    <row r="4214" spans="28:58" x14ac:dyDescent="0.25">
      <c r="AB4214" s="99"/>
      <c r="AC4214" s="99"/>
      <c r="AD4214" s="99"/>
      <c r="AE4214" s="99"/>
      <c r="AF4214" s="99"/>
      <c r="AG4214" s="99"/>
      <c r="AH4214" s="99"/>
      <c r="AI4214" s="99"/>
      <c r="AJ4214" s="99"/>
      <c r="AK4214" s="99"/>
      <c r="AL4214" s="99"/>
      <c r="AM4214" s="99"/>
      <c r="AN4214" s="99"/>
      <c r="AO4214" s="99"/>
      <c r="AP4214" s="99"/>
      <c r="AQ4214" s="99"/>
      <c r="AR4214" s="99"/>
      <c r="AS4214" s="99"/>
      <c r="AT4214" s="99"/>
      <c r="AU4214" s="99"/>
      <c r="AV4214" s="99"/>
      <c r="AW4214" s="99"/>
      <c r="AX4214" s="99"/>
      <c r="AY4214" s="99"/>
      <c r="AZ4214" s="99"/>
      <c r="BA4214" s="99"/>
      <c r="BB4214" s="99"/>
      <c r="BC4214" s="99"/>
      <c r="BD4214" s="99"/>
      <c r="BE4214" s="99"/>
      <c r="BF4214" s="99"/>
    </row>
    <row r="4215" spans="28:58" x14ac:dyDescent="0.25">
      <c r="AB4215" s="99"/>
      <c r="AC4215" s="99"/>
      <c r="AD4215" s="99"/>
      <c r="AE4215" s="99"/>
      <c r="AF4215" s="99"/>
      <c r="AG4215" s="99"/>
      <c r="AH4215" s="99"/>
      <c r="AI4215" s="99"/>
      <c r="AJ4215" s="99"/>
      <c r="AK4215" s="99"/>
      <c r="AL4215" s="99"/>
      <c r="AM4215" s="99"/>
      <c r="AN4215" s="99"/>
      <c r="AO4215" s="99"/>
      <c r="AP4215" s="99"/>
      <c r="AQ4215" s="99"/>
      <c r="AR4215" s="99"/>
      <c r="AS4215" s="99"/>
      <c r="AT4215" s="99"/>
      <c r="AU4215" s="99"/>
      <c r="AV4215" s="99"/>
      <c r="AW4215" s="99"/>
      <c r="AX4215" s="99"/>
      <c r="AY4215" s="99"/>
      <c r="AZ4215" s="99"/>
      <c r="BA4215" s="99"/>
      <c r="BB4215" s="99"/>
      <c r="BC4215" s="99"/>
      <c r="BD4215" s="99"/>
      <c r="BE4215" s="99"/>
      <c r="BF4215" s="99"/>
    </row>
    <row r="4216" spans="28:58" x14ac:dyDescent="0.25">
      <c r="AB4216" s="99"/>
      <c r="AC4216" s="99"/>
      <c r="AD4216" s="99"/>
      <c r="AE4216" s="99"/>
      <c r="AF4216" s="99"/>
      <c r="AG4216" s="99"/>
      <c r="AH4216" s="99"/>
      <c r="AI4216" s="99"/>
      <c r="AJ4216" s="99"/>
      <c r="AK4216" s="99"/>
      <c r="AL4216" s="99"/>
      <c r="AM4216" s="99"/>
      <c r="AN4216" s="99"/>
      <c r="AO4216" s="99"/>
      <c r="AP4216" s="99"/>
      <c r="AQ4216" s="99"/>
      <c r="AR4216" s="99"/>
      <c r="AS4216" s="99"/>
      <c r="AT4216" s="99"/>
      <c r="AU4216" s="99"/>
      <c r="AV4216" s="99"/>
      <c r="AW4216" s="99"/>
      <c r="AX4216" s="99"/>
      <c r="AY4216" s="99"/>
      <c r="AZ4216" s="99"/>
      <c r="BA4216" s="99"/>
      <c r="BB4216" s="99"/>
      <c r="BC4216" s="99"/>
      <c r="BD4216" s="99"/>
      <c r="BE4216" s="99"/>
      <c r="BF4216" s="99"/>
    </row>
    <row r="4217" spans="28:58" x14ac:dyDescent="0.25">
      <c r="AB4217" s="99"/>
      <c r="AC4217" s="99"/>
      <c r="AD4217" s="99"/>
      <c r="AE4217" s="99"/>
      <c r="AF4217" s="99"/>
      <c r="AG4217" s="99"/>
      <c r="AH4217" s="99"/>
      <c r="AI4217" s="99"/>
      <c r="AJ4217" s="99"/>
      <c r="AK4217" s="99"/>
      <c r="AL4217" s="99"/>
      <c r="AM4217" s="99"/>
      <c r="AN4217" s="99"/>
      <c r="AO4217" s="99"/>
      <c r="AP4217" s="99"/>
      <c r="AQ4217" s="99"/>
      <c r="AR4217" s="99"/>
      <c r="AS4217" s="99"/>
      <c r="AT4217" s="99"/>
      <c r="AU4217" s="99"/>
      <c r="AV4217" s="99"/>
      <c r="AW4217" s="99"/>
      <c r="AX4217" s="99"/>
      <c r="AY4217" s="99"/>
      <c r="AZ4217" s="99"/>
      <c r="BA4217" s="99"/>
      <c r="BB4217" s="99"/>
      <c r="BC4217" s="99"/>
      <c r="BD4217" s="99"/>
      <c r="BE4217" s="99"/>
      <c r="BF4217" s="99"/>
    </row>
    <row r="4218" spans="28:58" x14ac:dyDescent="0.25">
      <c r="AB4218" s="99"/>
      <c r="AC4218" s="99"/>
      <c r="AD4218" s="99"/>
      <c r="AE4218" s="99"/>
      <c r="AF4218" s="99"/>
      <c r="AG4218" s="99"/>
      <c r="AH4218" s="99"/>
      <c r="AI4218" s="99"/>
      <c r="AJ4218" s="99"/>
      <c r="AK4218" s="99"/>
      <c r="AL4218" s="99"/>
      <c r="AM4218" s="99"/>
      <c r="AN4218" s="99"/>
      <c r="AO4218" s="99"/>
      <c r="AP4218" s="99"/>
      <c r="AQ4218" s="99"/>
      <c r="AR4218" s="99"/>
      <c r="AS4218" s="99"/>
      <c r="AT4218" s="99"/>
      <c r="AU4218" s="99"/>
      <c r="AV4218" s="99"/>
      <c r="AW4218" s="99"/>
      <c r="AX4218" s="99"/>
      <c r="AY4218" s="99"/>
      <c r="AZ4218" s="99"/>
      <c r="BA4218" s="99"/>
      <c r="BB4218" s="99"/>
      <c r="BC4218" s="99"/>
      <c r="BD4218" s="99"/>
      <c r="BE4218" s="99"/>
      <c r="BF4218" s="99"/>
    </row>
    <row r="4219" spans="28:58" x14ac:dyDescent="0.25">
      <c r="AB4219" s="99"/>
      <c r="AC4219" s="99"/>
      <c r="AD4219" s="99"/>
      <c r="AE4219" s="99"/>
      <c r="AF4219" s="99"/>
      <c r="AG4219" s="99"/>
      <c r="AH4219" s="99"/>
      <c r="AI4219" s="99"/>
      <c r="AJ4219" s="99"/>
      <c r="AK4219" s="99"/>
      <c r="AL4219" s="99"/>
      <c r="AM4219" s="99"/>
      <c r="AN4219" s="99"/>
      <c r="AO4219" s="99"/>
      <c r="AP4219" s="99"/>
      <c r="AQ4219" s="99"/>
      <c r="AR4219" s="99"/>
      <c r="AS4219" s="99"/>
      <c r="AT4219" s="99"/>
      <c r="AU4219" s="99"/>
      <c r="AV4219" s="99"/>
      <c r="AW4219" s="99"/>
      <c r="AX4219" s="99"/>
      <c r="AY4219" s="99"/>
      <c r="AZ4219" s="99"/>
      <c r="BA4219" s="99"/>
      <c r="BB4219" s="99"/>
      <c r="BC4219" s="99"/>
      <c r="BD4219" s="99"/>
      <c r="BE4219" s="99"/>
      <c r="BF4219" s="99"/>
    </row>
    <row r="4220" spans="28:58" x14ac:dyDescent="0.25">
      <c r="AB4220" s="99"/>
      <c r="AC4220" s="99"/>
      <c r="AD4220" s="99"/>
      <c r="AE4220" s="99"/>
      <c r="AF4220" s="99"/>
      <c r="AG4220" s="99"/>
      <c r="AH4220" s="99"/>
      <c r="AI4220" s="99"/>
      <c r="AJ4220" s="99"/>
      <c r="AK4220" s="99"/>
      <c r="AL4220" s="99"/>
      <c r="AM4220" s="99"/>
      <c r="AN4220" s="99"/>
      <c r="AO4220" s="99"/>
      <c r="AP4220" s="99"/>
      <c r="AQ4220" s="99"/>
      <c r="AR4220" s="99"/>
      <c r="AS4220" s="99"/>
      <c r="AT4220" s="99"/>
      <c r="AU4220" s="99"/>
      <c r="AV4220" s="99"/>
      <c r="AW4220" s="99"/>
      <c r="AX4220" s="99"/>
      <c r="AY4220" s="99"/>
      <c r="AZ4220" s="99"/>
      <c r="BA4220" s="99"/>
      <c r="BB4220" s="99"/>
      <c r="BC4220" s="99"/>
      <c r="BD4220" s="99"/>
      <c r="BE4220" s="99"/>
      <c r="BF4220" s="99"/>
    </row>
    <row r="4221" spans="28:58" x14ac:dyDescent="0.25">
      <c r="AB4221" s="99"/>
      <c r="AC4221" s="99"/>
      <c r="AD4221" s="99"/>
      <c r="AE4221" s="99"/>
      <c r="AF4221" s="99"/>
      <c r="AG4221" s="99"/>
      <c r="AH4221" s="99"/>
      <c r="AI4221" s="99"/>
      <c r="AJ4221" s="99"/>
      <c r="AK4221" s="99"/>
      <c r="AL4221" s="99"/>
      <c r="AM4221" s="99"/>
      <c r="AN4221" s="99"/>
      <c r="AO4221" s="99"/>
      <c r="AP4221" s="99"/>
      <c r="AQ4221" s="99"/>
      <c r="AR4221" s="99"/>
      <c r="AS4221" s="99"/>
      <c r="AT4221" s="99"/>
      <c r="AU4221" s="99"/>
      <c r="AV4221" s="99"/>
      <c r="AW4221" s="99"/>
      <c r="AX4221" s="99"/>
      <c r="AY4221" s="99"/>
      <c r="AZ4221" s="99"/>
      <c r="BA4221" s="99"/>
      <c r="BB4221" s="99"/>
      <c r="BC4221" s="99"/>
      <c r="BD4221" s="99"/>
      <c r="BE4221" s="99"/>
      <c r="BF4221" s="99"/>
    </row>
    <row r="4222" spans="28:58" x14ac:dyDescent="0.25">
      <c r="AB4222" s="99"/>
      <c r="AC4222" s="99"/>
      <c r="AD4222" s="99"/>
      <c r="AE4222" s="99"/>
      <c r="AF4222" s="99"/>
      <c r="AG4222" s="99"/>
      <c r="AH4222" s="99"/>
      <c r="AI4222" s="99"/>
      <c r="AJ4222" s="99"/>
      <c r="AK4222" s="99"/>
      <c r="AL4222" s="99"/>
      <c r="AM4222" s="99"/>
      <c r="AN4222" s="99"/>
      <c r="AO4222" s="99"/>
      <c r="AP4222" s="99"/>
      <c r="AQ4222" s="99"/>
      <c r="AR4222" s="99"/>
      <c r="AS4222" s="99"/>
      <c r="AT4222" s="99"/>
      <c r="AU4222" s="99"/>
      <c r="AV4222" s="99"/>
      <c r="AW4222" s="99"/>
      <c r="AX4222" s="99"/>
      <c r="AY4222" s="99"/>
      <c r="AZ4222" s="99"/>
      <c r="BA4222" s="99"/>
      <c r="BB4222" s="99"/>
      <c r="BC4222" s="99"/>
      <c r="BD4222" s="99"/>
      <c r="BE4222" s="99"/>
      <c r="BF4222" s="99"/>
    </row>
    <row r="4223" spans="28:58" x14ac:dyDescent="0.25">
      <c r="AB4223" s="99"/>
      <c r="AC4223" s="99"/>
      <c r="AD4223" s="99"/>
      <c r="AE4223" s="99"/>
      <c r="AF4223" s="99"/>
      <c r="AG4223" s="99"/>
      <c r="AH4223" s="99"/>
      <c r="AI4223" s="99"/>
      <c r="AJ4223" s="99"/>
      <c r="AK4223" s="99"/>
      <c r="AL4223" s="99"/>
      <c r="AM4223" s="99"/>
      <c r="AN4223" s="99"/>
      <c r="AO4223" s="99"/>
      <c r="AP4223" s="99"/>
      <c r="AQ4223" s="99"/>
      <c r="AR4223" s="99"/>
      <c r="AS4223" s="99"/>
      <c r="AT4223" s="99"/>
      <c r="AU4223" s="99"/>
      <c r="AV4223" s="99"/>
      <c r="AW4223" s="99"/>
      <c r="AX4223" s="99"/>
      <c r="AY4223" s="99"/>
      <c r="AZ4223" s="99"/>
      <c r="BA4223" s="99"/>
      <c r="BB4223" s="99"/>
      <c r="BC4223" s="99"/>
      <c r="BD4223" s="99"/>
      <c r="BE4223" s="99"/>
      <c r="BF4223" s="99"/>
    </row>
    <row r="4224" spans="28:58" x14ac:dyDescent="0.25">
      <c r="AB4224" s="99"/>
      <c r="AC4224" s="99"/>
      <c r="AD4224" s="99"/>
      <c r="AE4224" s="99"/>
      <c r="AF4224" s="99"/>
      <c r="AG4224" s="99"/>
      <c r="AH4224" s="99"/>
      <c r="AI4224" s="99"/>
      <c r="AJ4224" s="99"/>
      <c r="AK4224" s="99"/>
      <c r="AL4224" s="99"/>
      <c r="AM4224" s="99"/>
      <c r="AN4224" s="99"/>
      <c r="AO4224" s="99"/>
      <c r="AP4224" s="99"/>
      <c r="AQ4224" s="99"/>
      <c r="AR4224" s="99"/>
      <c r="AS4224" s="99"/>
      <c r="AT4224" s="99"/>
      <c r="AU4224" s="99"/>
      <c r="AV4224" s="99"/>
      <c r="AW4224" s="99"/>
      <c r="AX4224" s="99"/>
      <c r="AY4224" s="99"/>
      <c r="AZ4224" s="99"/>
      <c r="BA4224" s="99"/>
      <c r="BB4224" s="99"/>
      <c r="BC4224" s="99"/>
      <c r="BD4224" s="99"/>
      <c r="BE4224" s="99"/>
      <c r="BF4224" s="99"/>
    </row>
    <row r="4225" spans="28:58" x14ac:dyDescent="0.25">
      <c r="AB4225" s="99"/>
      <c r="AC4225" s="99"/>
      <c r="AD4225" s="99"/>
      <c r="AE4225" s="99"/>
      <c r="AF4225" s="99"/>
      <c r="AG4225" s="99"/>
      <c r="AH4225" s="99"/>
      <c r="AI4225" s="99"/>
      <c r="AJ4225" s="99"/>
      <c r="AK4225" s="99"/>
      <c r="AL4225" s="99"/>
      <c r="AM4225" s="99"/>
      <c r="AN4225" s="99"/>
      <c r="AO4225" s="99"/>
      <c r="AP4225" s="99"/>
      <c r="AQ4225" s="99"/>
      <c r="AR4225" s="99"/>
      <c r="AS4225" s="99"/>
      <c r="AT4225" s="99"/>
      <c r="AU4225" s="99"/>
      <c r="AV4225" s="99"/>
      <c r="AW4225" s="99"/>
      <c r="AX4225" s="99"/>
      <c r="AY4225" s="99"/>
      <c r="AZ4225" s="99"/>
      <c r="BA4225" s="99"/>
      <c r="BB4225" s="99"/>
      <c r="BC4225" s="99"/>
      <c r="BD4225" s="99"/>
      <c r="BE4225" s="99"/>
      <c r="BF4225" s="99"/>
    </row>
    <row r="4226" spans="28:58" x14ac:dyDescent="0.25">
      <c r="AB4226" s="99"/>
      <c r="AC4226" s="99"/>
      <c r="AD4226" s="99"/>
      <c r="AE4226" s="99"/>
      <c r="AF4226" s="99"/>
      <c r="AG4226" s="99"/>
      <c r="AH4226" s="99"/>
      <c r="AI4226" s="99"/>
      <c r="AJ4226" s="99"/>
      <c r="AK4226" s="99"/>
      <c r="AL4226" s="99"/>
      <c r="AM4226" s="99"/>
      <c r="AN4226" s="99"/>
      <c r="AO4226" s="99"/>
      <c r="AP4226" s="99"/>
      <c r="AQ4226" s="99"/>
      <c r="AR4226" s="99"/>
      <c r="AS4226" s="99"/>
      <c r="AT4226" s="99"/>
      <c r="AU4226" s="99"/>
      <c r="AV4226" s="99"/>
      <c r="AW4226" s="99"/>
      <c r="AX4226" s="99"/>
      <c r="AY4226" s="99"/>
      <c r="AZ4226" s="99"/>
      <c r="BA4226" s="99"/>
      <c r="BB4226" s="99"/>
      <c r="BC4226" s="99"/>
      <c r="BD4226" s="99"/>
      <c r="BE4226" s="99"/>
      <c r="BF4226" s="99"/>
    </row>
    <row r="4227" spans="28:58" x14ac:dyDescent="0.25">
      <c r="AB4227" s="99"/>
      <c r="AC4227" s="99"/>
      <c r="AD4227" s="99"/>
      <c r="AE4227" s="99"/>
      <c r="AF4227" s="99"/>
      <c r="AG4227" s="99"/>
      <c r="AH4227" s="99"/>
      <c r="AI4227" s="99"/>
      <c r="AJ4227" s="99"/>
      <c r="AK4227" s="99"/>
      <c r="AL4227" s="99"/>
      <c r="AM4227" s="99"/>
      <c r="AN4227" s="99"/>
      <c r="AO4227" s="99"/>
      <c r="AP4227" s="99"/>
      <c r="AQ4227" s="99"/>
      <c r="AR4227" s="99"/>
      <c r="AS4227" s="99"/>
      <c r="AT4227" s="99"/>
      <c r="AU4227" s="99"/>
      <c r="AV4227" s="99"/>
      <c r="AW4227" s="99"/>
      <c r="AX4227" s="99"/>
      <c r="AY4227" s="99"/>
      <c r="AZ4227" s="99"/>
      <c r="BA4227" s="99"/>
      <c r="BB4227" s="99"/>
      <c r="BC4227" s="99"/>
      <c r="BD4227" s="99"/>
      <c r="BE4227" s="99"/>
      <c r="BF4227" s="99"/>
    </row>
    <row r="4228" spans="28:58" x14ac:dyDescent="0.25">
      <c r="AB4228" s="99"/>
      <c r="AC4228" s="99"/>
      <c r="AD4228" s="99"/>
      <c r="AE4228" s="99"/>
      <c r="AF4228" s="99"/>
      <c r="AG4228" s="99"/>
      <c r="AH4228" s="99"/>
      <c r="AI4228" s="99"/>
      <c r="AJ4228" s="99"/>
      <c r="AK4228" s="99"/>
      <c r="AL4228" s="99"/>
      <c r="AM4228" s="99"/>
      <c r="AN4228" s="99"/>
      <c r="AO4228" s="99"/>
      <c r="AP4228" s="99"/>
      <c r="AQ4228" s="99"/>
      <c r="AR4228" s="99"/>
      <c r="AS4228" s="99"/>
      <c r="AT4228" s="99"/>
      <c r="AU4228" s="99"/>
      <c r="AV4228" s="99"/>
      <c r="AW4228" s="99"/>
      <c r="AX4228" s="99"/>
      <c r="AY4228" s="99"/>
      <c r="AZ4228" s="99"/>
      <c r="BA4228" s="99"/>
      <c r="BB4228" s="99"/>
      <c r="BC4228" s="99"/>
      <c r="BD4228" s="99"/>
      <c r="BE4228" s="99"/>
      <c r="BF4228" s="99"/>
    </row>
    <row r="4229" spans="28:58" x14ac:dyDescent="0.25">
      <c r="AB4229" s="99"/>
      <c r="AC4229" s="99"/>
      <c r="AD4229" s="99"/>
      <c r="AE4229" s="99"/>
      <c r="AF4229" s="99"/>
      <c r="AG4229" s="99"/>
      <c r="AH4229" s="99"/>
      <c r="AI4229" s="99"/>
      <c r="AJ4229" s="99"/>
      <c r="AK4229" s="99"/>
      <c r="AL4229" s="99"/>
      <c r="AM4229" s="99"/>
      <c r="AN4229" s="99"/>
      <c r="AO4229" s="99"/>
      <c r="AP4229" s="99"/>
      <c r="AQ4229" s="99"/>
      <c r="AR4229" s="99"/>
      <c r="AS4229" s="99"/>
      <c r="AT4229" s="99"/>
      <c r="AU4229" s="99"/>
      <c r="AV4229" s="99"/>
      <c r="AW4229" s="99"/>
      <c r="AX4229" s="99"/>
      <c r="AY4229" s="99"/>
      <c r="AZ4229" s="99"/>
      <c r="BA4229" s="99"/>
      <c r="BB4229" s="99"/>
      <c r="BC4229" s="99"/>
      <c r="BD4229" s="99"/>
      <c r="BE4229" s="99"/>
      <c r="BF4229" s="99"/>
    </row>
    <row r="4230" spans="28:58" x14ac:dyDescent="0.25">
      <c r="AB4230" s="99"/>
      <c r="AC4230" s="99"/>
      <c r="AD4230" s="99"/>
      <c r="AE4230" s="99"/>
      <c r="AF4230" s="99"/>
      <c r="AG4230" s="99"/>
      <c r="AH4230" s="99"/>
      <c r="AI4230" s="99"/>
      <c r="AJ4230" s="99"/>
      <c r="AK4230" s="99"/>
      <c r="AL4230" s="99"/>
      <c r="AM4230" s="99"/>
      <c r="AN4230" s="99"/>
      <c r="AO4230" s="99"/>
      <c r="AP4230" s="99"/>
      <c r="AQ4230" s="99"/>
      <c r="AR4230" s="99"/>
      <c r="AS4230" s="99"/>
      <c r="AT4230" s="99"/>
      <c r="AU4230" s="99"/>
      <c r="AV4230" s="99"/>
      <c r="AW4230" s="99"/>
      <c r="AX4230" s="99"/>
      <c r="AY4230" s="99"/>
      <c r="AZ4230" s="99"/>
      <c r="BA4230" s="99"/>
      <c r="BB4230" s="99"/>
      <c r="BC4230" s="99"/>
      <c r="BD4230" s="99"/>
      <c r="BE4230" s="99"/>
      <c r="BF4230" s="99"/>
    </row>
    <row r="4231" spans="28:58" x14ac:dyDescent="0.25">
      <c r="AB4231" s="99"/>
      <c r="AC4231" s="99"/>
      <c r="AD4231" s="99"/>
      <c r="AE4231" s="99"/>
      <c r="AF4231" s="99"/>
      <c r="AG4231" s="99"/>
      <c r="AH4231" s="99"/>
      <c r="AI4231" s="99"/>
      <c r="AJ4231" s="99"/>
      <c r="AK4231" s="99"/>
      <c r="AL4231" s="99"/>
      <c r="AM4231" s="99"/>
      <c r="AN4231" s="99"/>
      <c r="AO4231" s="99"/>
      <c r="AP4231" s="99"/>
      <c r="AQ4231" s="99"/>
      <c r="AR4231" s="99"/>
      <c r="AS4231" s="99"/>
      <c r="AT4231" s="99"/>
      <c r="AU4231" s="99"/>
      <c r="AV4231" s="99"/>
      <c r="AW4231" s="99"/>
      <c r="AX4231" s="99"/>
      <c r="AY4231" s="99"/>
      <c r="AZ4231" s="99"/>
      <c r="BA4231" s="99"/>
      <c r="BB4231" s="99"/>
      <c r="BC4231" s="99"/>
      <c r="BD4231" s="99"/>
      <c r="BE4231" s="99"/>
      <c r="BF4231" s="99"/>
    </row>
    <row r="4232" spans="28:58" x14ac:dyDescent="0.25">
      <c r="AB4232" s="99"/>
      <c r="AC4232" s="99"/>
      <c r="AD4232" s="99"/>
      <c r="AE4232" s="99"/>
      <c r="AF4232" s="99"/>
      <c r="AG4232" s="99"/>
      <c r="AH4232" s="99"/>
      <c r="AI4232" s="99"/>
      <c r="AJ4232" s="99"/>
      <c r="AK4232" s="99"/>
      <c r="AL4232" s="99"/>
      <c r="AM4232" s="99"/>
      <c r="AN4232" s="99"/>
      <c r="AO4232" s="99"/>
      <c r="AP4232" s="99"/>
      <c r="AQ4232" s="99"/>
      <c r="AR4232" s="99"/>
      <c r="AS4232" s="99"/>
      <c r="AT4232" s="99"/>
      <c r="AU4232" s="99"/>
      <c r="AV4232" s="99"/>
      <c r="AW4232" s="99"/>
      <c r="AX4232" s="99"/>
      <c r="AY4232" s="99"/>
      <c r="AZ4232" s="99"/>
      <c r="BA4232" s="99"/>
      <c r="BB4232" s="99"/>
      <c r="BC4232" s="99"/>
      <c r="BD4232" s="99"/>
      <c r="BE4232" s="99"/>
      <c r="BF4232" s="99"/>
    </row>
    <row r="4233" spans="28:58" x14ac:dyDescent="0.25">
      <c r="AB4233" s="99"/>
      <c r="AC4233" s="99"/>
      <c r="AD4233" s="99"/>
      <c r="AE4233" s="99"/>
      <c r="AF4233" s="99"/>
      <c r="AG4233" s="99"/>
      <c r="AH4233" s="99"/>
      <c r="AI4233" s="99"/>
      <c r="AJ4233" s="99"/>
      <c r="AK4233" s="99"/>
      <c r="AL4233" s="99"/>
      <c r="AM4233" s="99"/>
      <c r="AN4233" s="99"/>
      <c r="AO4233" s="99"/>
      <c r="AP4233" s="99"/>
      <c r="AQ4233" s="99"/>
      <c r="AR4233" s="99"/>
      <c r="AS4233" s="99"/>
      <c r="AT4233" s="99"/>
      <c r="AU4233" s="99"/>
      <c r="AV4233" s="99"/>
      <c r="AW4233" s="99"/>
      <c r="AX4233" s="99"/>
      <c r="AY4233" s="99"/>
      <c r="AZ4233" s="99"/>
      <c r="BA4233" s="99"/>
      <c r="BB4233" s="99"/>
      <c r="BC4233" s="99"/>
      <c r="BD4233" s="99"/>
      <c r="BE4233" s="99"/>
      <c r="BF4233" s="99"/>
    </row>
    <row r="4234" spans="28:58" x14ac:dyDescent="0.25">
      <c r="AB4234" s="99"/>
      <c r="AC4234" s="99"/>
      <c r="AD4234" s="99"/>
      <c r="AE4234" s="99"/>
      <c r="AF4234" s="99"/>
      <c r="AG4234" s="99"/>
      <c r="AH4234" s="99"/>
      <c r="AI4234" s="99"/>
      <c r="AJ4234" s="99"/>
      <c r="AK4234" s="99"/>
      <c r="AL4234" s="99"/>
      <c r="AM4234" s="99"/>
      <c r="AN4234" s="99"/>
      <c r="AO4234" s="99"/>
      <c r="AP4234" s="99"/>
      <c r="AQ4234" s="99"/>
      <c r="AR4234" s="99"/>
      <c r="AS4234" s="99"/>
      <c r="AT4234" s="99"/>
      <c r="AU4234" s="99"/>
      <c r="AV4234" s="99"/>
      <c r="AW4234" s="99"/>
      <c r="AX4234" s="99"/>
      <c r="AY4234" s="99"/>
      <c r="AZ4234" s="99"/>
      <c r="BA4234" s="99"/>
      <c r="BB4234" s="99"/>
      <c r="BC4234" s="99"/>
      <c r="BD4234" s="99"/>
      <c r="BE4234" s="99"/>
      <c r="BF4234" s="99"/>
    </row>
    <row r="4235" spans="28:58" x14ac:dyDescent="0.25">
      <c r="AB4235" s="99"/>
      <c r="AC4235" s="99"/>
      <c r="AD4235" s="99"/>
      <c r="AE4235" s="99"/>
      <c r="AF4235" s="99"/>
      <c r="AG4235" s="99"/>
      <c r="AH4235" s="99"/>
      <c r="AI4235" s="99"/>
      <c r="AJ4235" s="99"/>
      <c r="AK4235" s="99"/>
      <c r="AL4235" s="99"/>
      <c r="AM4235" s="99"/>
      <c r="AN4235" s="99"/>
      <c r="AO4235" s="99"/>
      <c r="AP4235" s="99"/>
      <c r="AQ4235" s="99"/>
      <c r="AR4235" s="99"/>
      <c r="AS4235" s="99"/>
      <c r="AT4235" s="99"/>
      <c r="AU4235" s="99"/>
      <c r="AV4235" s="99"/>
      <c r="AW4235" s="99"/>
      <c r="AX4235" s="99"/>
      <c r="AY4235" s="99"/>
      <c r="AZ4235" s="99"/>
      <c r="BA4235" s="99"/>
      <c r="BB4235" s="99"/>
      <c r="BC4235" s="99"/>
      <c r="BD4235" s="99"/>
      <c r="BE4235" s="99"/>
      <c r="BF4235" s="99"/>
    </row>
    <row r="4236" spans="28:58" x14ac:dyDescent="0.25">
      <c r="AB4236" s="99"/>
      <c r="AC4236" s="99"/>
      <c r="AD4236" s="99"/>
      <c r="AE4236" s="99"/>
      <c r="AF4236" s="99"/>
      <c r="AG4236" s="99"/>
      <c r="AH4236" s="99"/>
      <c r="AI4236" s="99"/>
      <c r="AJ4236" s="99"/>
      <c r="AK4236" s="99"/>
      <c r="AL4236" s="99"/>
      <c r="AM4236" s="99"/>
      <c r="AN4236" s="99"/>
      <c r="AO4236" s="99"/>
      <c r="AP4236" s="99"/>
      <c r="AQ4236" s="99"/>
      <c r="AR4236" s="99"/>
      <c r="AS4236" s="99"/>
      <c r="AT4236" s="99"/>
      <c r="AU4236" s="99"/>
      <c r="AV4236" s="99"/>
      <c r="AW4236" s="99"/>
      <c r="AX4236" s="99"/>
      <c r="AY4236" s="99"/>
      <c r="AZ4236" s="99"/>
      <c r="BA4236" s="99"/>
      <c r="BB4236" s="99"/>
      <c r="BC4236" s="99"/>
      <c r="BD4236" s="99"/>
      <c r="BE4236" s="99"/>
      <c r="BF4236" s="99"/>
    </row>
    <row r="4237" spans="28:58" x14ac:dyDescent="0.25">
      <c r="AB4237" s="99"/>
      <c r="AC4237" s="99"/>
      <c r="AD4237" s="99"/>
      <c r="AE4237" s="99"/>
      <c r="AF4237" s="99"/>
      <c r="AG4237" s="99"/>
      <c r="AH4237" s="99"/>
      <c r="AI4237" s="99"/>
      <c r="AJ4237" s="99"/>
      <c r="AK4237" s="99"/>
      <c r="AL4237" s="99"/>
      <c r="AM4237" s="99"/>
      <c r="AN4237" s="99"/>
      <c r="AO4237" s="99"/>
      <c r="AP4237" s="99"/>
      <c r="AQ4237" s="99"/>
      <c r="AR4237" s="99"/>
      <c r="AS4237" s="99"/>
      <c r="AT4237" s="99"/>
      <c r="AU4237" s="99"/>
      <c r="AV4237" s="99"/>
      <c r="AW4237" s="99"/>
      <c r="AX4237" s="99"/>
      <c r="AY4237" s="99"/>
      <c r="AZ4237" s="99"/>
      <c r="BA4237" s="99"/>
      <c r="BB4237" s="99"/>
      <c r="BC4237" s="99"/>
      <c r="BD4237" s="99"/>
      <c r="BE4237" s="99"/>
      <c r="BF4237" s="99"/>
    </row>
    <row r="4238" spans="28:58" x14ac:dyDescent="0.25">
      <c r="AB4238" s="99"/>
      <c r="AC4238" s="99"/>
      <c r="AD4238" s="99"/>
      <c r="AE4238" s="99"/>
      <c r="AF4238" s="99"/>
      <c r="AG4238" s="99"/>
      <c r="AH4238" s="99"/>
      <c r="AI4238" s="99"/>
      <c r="AJ4238" s="99"/>
      <c r="AK4238" s="99"/>
      <c r="AL4238" s="99"/>
      <c r="AM4238" s="99"/>
      <c r="AN4238" s="99"/>
      <c r="AO4238" s="99"/>
      <c r="AP4238" s="99"/>
      <c r="AQ4238" s="99"/>
      <c r="AR4238" s="99"/>
      <c r="AS4238" s="99"/>
      <c r="AT4238" s="99"/>
      <c r="AU4238" s="99"/>
      <c r="AV4238" s="99"/>
      <c r="AW4238" s="99"/>
      <c r="AX4238" s="99"/>
      <c r="AY4238" s="99"/>
      <c r="AZ4238" s="99"/>
      <c r="BA4238" s="99"/>
      <c r="BB4238" s="99"/>
      <c r="BC4238" s="99"/>
      <c r="BD4238" s="99"/>
      <c r="BE4238" s="99"/>
      <c r="BF4238" s="99"/>
    </row>
    <row r="4239" spans="28:58" x14ac:dyDescent="0.25">
      <c r="AB4239" s="99"/>
      <c r="AC4239" s="99"/>
      <c r="AD4239" s="99"/>
      <c r="AE4239" s="99"/>
      <c r="AF4239" s="99"/>
      <c r="AG4239" s="99"/>
      <c r="AH4239" s="99"/>
      <c r="AI4239" s="99"/>
      <c r="AJ4239" s="99"/>
      <c r="AK4239" s="99"/>
      <c r="AL4239" s="99"/>
      <c r="AM4239" s="99"/>
      <c r="AN4239" s="99"/>
      <c r="AO4239" s="99"/>
      <c r="AP4239" s="99"/>
      <c r="AQ4239" s="99"/>
      <c r="AR4239" s="99"/>
      <c r="AS4239" s="99"/>
      <c r="AT4239" s="99"/>
      <c r="AU4239" s="99"/>
      <c r="AV4239" s="99"/>
      <c r="AW4239" s="99"/>
      <c r="AX4239" s="99"/>
      <c r="AY4239" s="99"/>
      <c r="AZ4239" s="99"/>
      <c r="BA4239" s="99"/>
      <c r="BB4239" s="99"/>
      <c r="BC4239" s="99"/>
      <c r="BD4239" s="99"/>
      <c r="BE4239" s="99"/>
      <c r="BF4239" s="99"/>
    </row>
    <row r="4240" spans="28:58" x14ac:dyDescent="0.25">
      <c r="AB4240" s="99"/>
      <c r="AC4240" s="99"/>
      <c r="AD4240" s="99"/>
      <c r="AE4240" s="99"/>
      <c r="AF4240" s="99"/>
      <c r="AG4240" s="99"/>
      <c r="AH4240" s="99"/>
      <c r="AI4240" s="99"/>
      <c r="AJ4240" s="99"/>
      <c r="AK4240" s="99"/>
      <c r="AL4240" s="99"/>
      <c r="AM4240" s="99"/>
      <c r="AN4240" s="99"/>
      <c r="AO4240" s="99"/>
      <c r="AP4240" s="99"/>
      <c r="AQ4240" s="99"/>
      <c r="AR4240" s="99"/>
      <c r="AS4240" s="99"/>
      <c r="AT4240" s="99"/>
      <c r="AU4240" s="99"/>
      <c r="AV4240" s="99"/>
      <c r="AW4240" s="99"/>
      <c r="AX4240" s="99"/>
      <c r="AY4240" s="99"/>
      <c r="AZ4240" s="99"/>
      <c r="BA4240" s="99"/>
      <c r="BB4240" s="99"/>
      <c r="BC4240" s="99"/>
      <c r="BD4240" s="99"/>
      <c r="BE4240" s="99"/>
      <c r="BF4240" s="99"/>
    </row>
    <row r="4241" spans="28:58" x14ac:dyDescent="0.25">
      <c r="AB4241" s="99"/>
      <c r="AC4241" s="99"/>
      <c r="AD4241" s="99"/>
      <c r="AE4241" s="99"/>
      <c r="AF4241" s="99"/>
      <c r="AG4241" s="99"/>
      <c r="AH4241" s="99"/>
      <c r="AI4241" s="99"/>
      <c r="AJ4241" s="99"/>
      <c r="AK4241" s="99"/>
      <c r="AL4241" s="99"/>
      <c r="AM4241" s="99"/>
      <c r="AN4241" s="99"/>
      <c r="AO4241" s="99"/>
      <c r="AP4241" s="99"/>
      <c r="AQ4241" s="99"/>
      <c r="AR4241" s="99"/>
      <c r="AS4241" s="99"/>
      <c r="AT4241" s="99"/>
      <c r="AU4241" s="99"/>
      <c r="AV4241" s="99"/>
      <c r="AW4241" s="99"/>
      <c r="AX4241" s="99"/>
      <c r="AY4241" s="99"/>
      <c r="AZ4241" s="99"/>
      <c r="BA4241" s="99"/>
      <c r="BB4241" s="99"/>
      <c r="BC4241" s="99"/>
      <c r="BD4241" s="99"/>
      <c r="BE4241" s="99"/>
      <c r="BF4241" s="99"/>
    </row>
    <row r="4242" spans="28:58" x14ac:dyDescent="0.25">
      <c r="AB4242" s="99"/>
      <c r="AC4242" s="99"/>
      <c r="AD4242" s="99"/>
      <c r="AE4242" s="99"/>
      <c r="AF4242" s="99"/>
      <c r="AG4242" s="99"/>
      <c r="AH4242" s="99"/>
      <c r="AI4242" s="99"/>
      <c r="AJ4242" s="99"/>
      <c r="AK4242" s="99"/>
      <c r="AL4242" s="99"/>
      <c r="AM4242" s="99"/>
      <c r="AN4242" s="99"/>
      <c r="AO4242" s="99"/>
      <c r="AP4242" s="99"/>
      <c r="AQ4242" s="99"/>
      <c r="AR4242" s="99"/>
      <c r="AS4242" s="99"/>
      <c r="AT4242" s="99"/>
      <c r="AU4242" s="99"/>
      <c r="AV4242" s="99"/>
      <c r="AW4242" s="99"/>
      <c r="AX4242" s="99"/>
      <c r="AY4242" s="99"/>
      <c r="AZ4242" s="99"/>
      <c r="BA4242" s="99"/>
      <c r="BB4242" s="99"/>
      <c r="BC4242" s="99"/>
      <c r="BD4242" s="99"/>
      <c r="BE4242" s="99"/>
      <c r="BF4242" s="99"/>
    </row>
    <row r="4243" spans="28:58" x14ac:dyDescent="0.25">
      <c r="AB4243" s="99"/>
      <c r="AC4243" s="99"/>
      <c r="AD4243" s="99"/>
      <c r="AE4243" s="99"/>
      <c r="AF4243" s="99"/>
      <c r="AG4243" s="99"/>
      <c r="AH4243" s="99"/>
      <c r="AI4243" s="99"/>
      <c r="AJ4243" s="99"/>
      <c r="AK4243" s="99"/>
      <c r="AL4243" s="99"/>
      <c r="AM4243" s="99"/>
      <c r="AN4243" s="99"/>
      <c r="AO4243" s="99"/>
      <c r="AP4243" s="99"/>
      <c r="AQ4243" s="99"/>
      <c r="AR4243" s="99"/>
      <c r="AS4243" s="99"/>
      <c r="AT4243" s="99"/>
      <c r="AU4243" s="99"/>
      <c r="AV4243" s="99"/>
      <c r="AW4243" s="99"/>
      <c r="AX4243" s="99"/>
      <c r="AY4243" s="99"/>
      <c r="AZ4243" s="99"/>
      <c r="BA4243" s="99"/>
      <c r="BB4243" s="99"/>
      <c r="BC4243" s="99"/>
      <c r="BD4243" s="99"/>
      <c r="BE4243" s="99"/>
      <c r="BF4243" s="99"/>
    </row>
    <row r="4244" spans="28:58" x14ac:dyDescent="0.25">
      <c r="AB4244" s="99"/>
      <c r="AC4244" s="99"/>
      <c r="AD4244" s="99"/>
      <c r="AE4244" s="99"/>
      <c r="AF4244" s="99"/>
      <c r="AG4244" s="99"/>
      <c r="AH4244" s="99"/>
      <c r="AI4244" s="99"/>
      <c r="AJ4244" s="99"/>
      <c r="AK4244" s="99"/>
      <c r="AL4244" s="99"/>
      <c r="AM4244" s="99"/>
      <c r="AN4244" s="99"/>
      <c r="AO4244" s="99"/>
      <c r="AP4244" s="99"/>
      <c r="AQ4244" s="99"/>
      <c r="AR4244" s="99"/>
      <c r="AS4244" s="99"/>
      <c r="AT4244" s="99"/>
      <c r="AU4244" s="99"/>
      <c r="AV4244" s="99"/>
      <c r="AW4244" s="99"/>
      <c r="AX4244" s="99"/>
      <c r="AY4244" s="99"/>
      <c r="AZ4244" s="99"/>
      <c r="BA4244" s="99"/>
      <c r="BB4244" s="99"/>
      <c r="BC4244" s="99"/>
      <c r="BD4244" s="99"/>
      <c r="BE4244" s="99"/>
      <c r="BF4244" s="99"/>
    </row>
    <row r="4245" spans="28:58" x14ac:dyDescent="0.25">
      <c r="AB4245" s="99"/>
      <c r="AC4245" s="99"/>
      <c r="AD4245" s="99"/>
      <c r="AE4245" s="99"/>
      <c r="AF4245" s="99"/>
      <c r="AG4245" s="99"/>
      <c r="AH4245" s="99"/>
      <c r="AI4245" s="99"/>
      <c r="AJ4245" s="99"/>
      <c r="AK4245" s="99"/>
      <c r="AL4245" s="99"/>
      <c r="AM4245" s="99"/>
      <c r="AN4245" s="99"/>
      <c r="AO4245" s="99"/>
      <c r="AP4245" s="99"/>
      <c r="AQ4245" s="99"/>
      <c r="AR4245" s="99"/>
      <c r="AS4245" s="99"/>
      <c r="AT4245" s="99"/>
      <c r="AU4245" s="99"/>
      <c r="AV4245" s="99"/>
      <c r="AW4245" s="99"/>
      <c r="AX4245" s="99"/>
      <c r="AY4245" s="99"/>
      <c r="AZ4245" s="99"/>
      <c r="BA4245" s="99"/>
      <c r="BB4245" s="99"/>
      <c r="BC4245" s="99"/>
      <c r="BD4245" s="99"/>
      <c r="BE4245" s="99"/>
      <c r="BF4245" s="99"/>
    </row>
    <row r="4246" spans="28:58" x14ac:dyDescent="0.25">
      <c r="AB4246" s="99"/>
      <c r="AC4246" s="99"/>
      <c r="AD4246" s="99"/>
      <c r="AE4246" s="99"/>
      <c r="AF4246" s="99"/>
      <c r="AG4246" s="99"/>
      <c r="AH4246" s="99"/>
      <c r="AI4246" s="99"/>
      <c r="AJ4246" s="99"/>
      <c r="AK4246" s="99"/>
      <c r="AL4246" s="99"/>
      <c r="AM4246" s="99"/>
      <c r="AN4246" s="99"/>
      <c r="AO4246" s="99"/>
      <c r="AP4246" s="99"/>
      <c r="AQ4246" s="99"/>
      <c r="AR4246" s="99"/>
      <c r="AS4246" s="99"/>
      <c r="AT4246" s="99"/>
      <c r="AU4246" s="99"/>
      <c r="AV4246" s="99"/>
      <c r="AW4246" s="99"/>
      <c r="AX4246" s="99"/>
      <c r="AY4246" s="99"/>
      <c r="AZ4246" s="99"/>
      <c r="BA4246" s="99"/>
      <c r="BB4246" s="99"/>
      <c r="BC4246" s="99"/>
      <c r="BD4246" s="99"/>
      <c r="BE4246" s="99"/>
      <c r="BF4246" s="99"/>
    </row>
    <row r="4247" spans="28:58" x14ac:dyDescent="0.25">
      <c r="AB4247" s="99"/>
      <c r="AC4247" s="99"/>
      <c r="AD4247" s="99"/>
      <c r="AE4247" s="99"/>
      <c r="AF4247" s="99"/>
      <c r="AG4247" s="99"/>
      <c r="AH4247" s="99"/>
      <c r="AI4247" s="99"/>
      <c r="AJ4247" s="99"/>
      <c r="AK4247" s="99"/>
      <c r="AL4247" s="99"/>
      <c r="AM4247" s="99"/>
      <c r="AN4247" s="99"/>
      <c r="AO4247" s="99"/>
      <c r="AP4247" s="99"/>
      <c r="AQ4247" s="99"/>
      <c r="AR4247" s="99"/>
      <c r="AS4247" s="99"/>
      <c r="AT4247" s="99"/>
      <c r="AU4247" s="99"/>
      <c r="AV4247" s="99"/>
      <c r="AW4247" s="99"/>
      <c r="AX4247" s="99"/>
      <c r="AY4247" s="99"/>
      <c r="AZ4247" s="99"/>
      <c r="BA4247" s="99"/>
      <c r="BB4247" s="99"/>
      <c r="BC4247" s="99"/>
      <c r="BD4247" s="99"/>
      <c r="BE4247" s="99"/>
      <c r="BF4247" s="99"/>
    </row>
    <row r="4248" spans="28:58" x14ac:dyDescent="0.25">
      <c r="AB4248" s="99"/>
      <c r="AC4248" s="99"/>
      <c r="AD4248" s="99"/>
      <c r="AE4248" s="99"/>
      <c r="AF4248" s="99"/>
      <c r="AG4248" s="99"/>
      <c r="AH4248" s="99"/>
      <c r="AI4248" s="99"/>
      <c r="AJ4248" s="99"/>
      <c r="AK4248" s="99"/>
      <c r="AL4248" s="99"/>
      <c r="AM4248" s="99"/>
      <c r="AN4248" s="99"/>
      <c r="AO4248" s="99"/>
      <c r="AP4248" s="99"/>
      <c r="AQ4248" s="99"/>
      <c r="AR4248" s="99"/>
      <c r="AS4248" s="99"/>
      <c r="AT4248" s="99"/>
      <c r="AU4248" s="99"/>
      <c r="AV4248" s="99"/>
      <c r="AW4248" s="99"/>
      <c r="AX4248" s="99"/>
      <c r="AY4248" s="99"/>
      <c r="AZ4248" s="99"/>
      <c r="BA4248" s="99"/>
      <c r="BB4248" s="99"/>
      <c r="BC4248" s="99"/>
      <c r="BD4248" s="99"/>
      <c r="BE4248" s="99"/>
      <c r="BF4248" s="99"/>
    </row>
    <row r="4249" spans="28:58" x14ac:dyDescent="0.25">
      <c r="AB4249" s="99"/>
      <c r="AC4249" s="99"/>
      <c r="AD4249" s="99"/>
      <c r="AE4249" s="99"/>
      <c r="AF4249" s="99"/>
      <c r="AG4249" s="99"/>
      <c r="AH4249" s="99"/>
      <c r="AI4249" s="99"/>
      <c r="AJ4249" s="99"/>
      <c r="AK4249" s="99"/>
      <c r="AL4249" s="99"/>
      <c r="AM4249" s="99"/>
      <c r="AN4249" s="99"/>
      <c r="AO4249" s="99"/>
      <c r="AP4249" s="99"/>
      <c r="AQ4249" s="99"/>
      <c r="AR4249" s="99"/>
      <c r="AS4249" s="99"/>
      <c r="AT4249" s="99"/>
      <c r="AU4249" s="99"/>
      <c r="AV4249" s="99"/>
      <c r="AW4249" s="99"/>
      <c r="AX4249" s="99"/>
      <c r="AY4249" s="99"/>
      <c r="AZ4249" s="99"/>
      <c r="BA4249" s="99"/>
      <c r="BB4249" s="99"/>
      <c r="BC4249" s="99"/>
      <c r="BD4249" s="99"/>
      <c r="BE4249" s="99"/>
      <c r="BF4249" s="99"/>
    </row>
    <row r="4250" spans="28:58" x14ac:dyDescent="0.25">
      <c r="AB4250" s="99"/>
      <c r="AC4250" s="99"/>
      <c r="AD4250" s="99"/>
      <c r="AE4250" s="99"/>
      <c r="AF4250" s="99"/>
      <c r="AG4250" s="99"/>
      <c r="AH4250" s="99"/>
      <c r="AI4250" s="99"/>
      <c r="AJ4250" s="99"/>
      <c r="AK4250" s="99"/>
      <c r="AL4250" s="99"/>
      <c r="AM4250" s="99"/>
      <c r="AN4250" s="99"/>
      <c r="AO4250" s="99"/>
      <c r="AP4250" s="99"/>
      <c r="AQ4250" s="99"/>
      <c r="AR4250" s="99"/>
      <c r="AS4250" s="99"/>
      <c r="AT4250" s="99"/>
      <c r="AU4250" s="99"/>
      <c r="AV4250" s="99"/>
      <c r="AW4250" s="99"/>
      <c r="AX4250" s="99"/>
      <c r="AY4250" s="99"/>
      <c r="AZ4250" s="99"/>
      <c r="BA4250" s="99"/>
      <c r="BB4250" s="99"/>
      <c r="BC4250" s="99"/>
      <c r="BD4250" s="99"/>
      <c r="BE4250" s="99"/>
      <c r="BF4250" s="99"/>
    </row>
    <row r="4251" spans="28:58" x14ac:dyDescent="0.25">
      <c r="AB4251" s="99"/>
      <c r="AC4251" s="99"/>
      <c r="AD4251" s="99"/>
      <c r="AE4251" s="99"/>
      <c r="AF4251" s="99"/>
      <c r="AG4251" s="99"/>
      <c r="AH4251" s="99"/>
      <c r="AI4251" s="99"/>
      <c r="AJ4251" s="99"/>
      <c r="AK4251" s="99"/>
      <c r="AL4251" s="99"/>
      <c r="AM4251" s="99"/>
      <c r="AN4251" s="99"/>
      <c r="AO4251" s="99"/>
      <c r="AP4251" s="99"/>
      <c r="AQ4251" s="99"/>
      <c r="AR4251" s="99"/>
      <c r="AS4251" s="99"/>
      <c r="AT4251" s="99"/>
      <c r="AU4251" s="99"/>
      <c r="AV4251" s="99"/>
      <c r="AW4251" s="99"/>
      <c r="AX4251" s="99"/>
      <c r="AY4251" s="99"/>
      <c r="AZ4251" s="99"/>
      <c r="BA4251" s="99"/>
      <c r="BB4251" s="99"/>
      <c r="BC4251" s="99"/>
      <c r="BD4251" s="99"/>
      <c r="BE4251" s="99"/>
      <c r="BF4251" s="99"/>
    </row>
    <row r="4252" spans="28:58" x14ac:dyDescent="0.25">
      <c r="AB4252" s="99"/>
      <c r="AC4252" s="99"/>
      <c r="AD4252" s="99"/>
      <c r="AE4252" s="99"/>
      <c r="AF4252" s="99"/>
      <c r="AG4252" s="99"/>
      <c r="AH4252" s="99"/>
      <c r="AI4252" s="99"/>
      <c r="AJ4252" s="99"/>
      <c r="AK4252" s="99"/>
      <c r="AL4252" s="99"/>
      <c r="AM4252" s="99"/>
      <c r="AN4252" s="99"/>
      <c r="AO4252" s="99"/>
      <c r="AP4252" s="99"/>
      <c r="AQ4252" s="99"/>
      <c r="AR4252" s="99"/>
      <c r="AS4252" s="99"/>
      <c r="AT4252" s="99"/>
      <c r="AU4252" s="99"/>
      <c r="AV4252" s="99"/>
      <c r="AW4252" s="99"/>
      <c r="AX4252" s="99"/>
      <c r="AY4252" s="99"/>
      <c r="AZ4252" s="99"/>
      <c r="BA4252" s="99"/>
      <c r="BB4252" s="99"/>
      <c r="BC4252" s="99"/>
      <c r="BD4252" s="99"/>
      <c r="BE4252" s="99"/>
      <c r="BF4252" s="99"/>
    </row>
    <row r="4253" spans="28:58" x14ac:dyDescent="0.25">
      <c r="AB4253" s="99"/>
      <c r="AC4253" s="99"/>
      <c r="AD4253" s="99"/>
      <c r="AE4253" s="99"/>
      <c r="AF4253" s="99"/>
      <c r="AG4253" s="99"/>
      <c r="AH4253" s="99"/>
      <c r="AI4253" s="99"/>
      <c r="AJ4253" s="99"/>
      <c r="AK4253" s="99"/>
      <c r="AL4253" s="99"/>
      <c r="AM4253" s="99"/>
      <c r="AN4253" s="99"/>
      <c r="AO4253" s="99"/>
      <c r="AP4253" s="99"/>
      <c r="AQ4253" s="99"/>
      <c r="AR4253" s="99"/>
      <c r="AS4253" s="99"/>
      <c r="AT4253" s="99"/>
      <c r="AU4253" s="99"/>
      <c r="AV4253" s="99"/>
      <c r="AW4253" s="99"/>
      <c r="AX4253" s="99"/>
      <c r="AY4253" s="99"/>
      <c r="AZ4253" s="99"/>
      <c r="BA4253" s="99"/>
      <c r="BB4253" s="99"/>
      <c r="BC4253" s="99"/>
      <c r="BD4253" s="99"/>
      <c r="BE4253" s="99"/>
      <c r="BF4253" s="99"/>
    </row>
    <row r="4254" spans="28:58" x14ac:dyDescent="0.25">
      <c r="AB4254" s="99"/>
      <c r="AC4254" s="99"/>
      <c r="AD4254" s="99"/>
      <c r="AE4254" s="99"/>
      <c r="AF4254" s="99"/>
      <c r="AG4254" s="99"/>
      <c r="AH4254" s="99"/>
      <c r="AI4254" s="99"/>
      <c r="AJ4254" s="99"/>
      <c r="AK4254" s="99"/>
      <c r="AL4254" s="99"/>
      <c r="AM4254" s="99"/>
      <c r="AN4254" s="99"/>
      <c r="AO4254" s="99"/>
      <c r="AP4254" s="99"/>
      <c r="AQ4254" s="99"/>
      <c r="AR4254" s="99"/>
      <c r="AS4254" s="99"/>
      <c r="AT4254" s="99"/>
      <c r="AU4254" s="99"/>
      <c r="AV4254" s="99"/>
      <c r="AW4254" s="99"/>
      <c r="AX4254" s="99"/>
      <c r="AY4254" s="99"/>
      <c r="AZ4254" s="99"/>
      <c r="BA4254" s="99"/>
      <c r="BB4254" s="99"/>
      <c r="BC4254" s="99"/>
      <c r="BD4254" s="99"/>
      <c r="BE4254" s="99"/>
      <c r="BF4254" s="99"/>
    </row>
    <row r="4255" spans="28:58" x14ac:dyDescent="0.25">
      <c r="AB4255" s="99"/>
      <c r="AC4255" s="99"/>
      <c r="AD4255" s="99"/>
      <c r="AE4255" s="99"/>
      <c r="AF4255" s="99"/>
      <c r="AG4255" s="99"/>
      <c r="AH4255" s="99"/>
      <c r="AI4255" s="99"/>
      <c r="AJ4255" s="99"/>
      <c r="AK4255" s="99"/>
      <c r="AL4255" s="99"/>
      <c r="AM4255" s="99"/>
      <c r="AN4255" s="99"/>
      <c r="AO4255" s="99"/>
      <c r="AP4255" s="99"/>
      <c r="AQ4255" s="99"/>
      <c r="AR4255" s="99"/>
      <c r="AS4255" s="99"/>
      <c r="AT4255" s="99"/>
      <c r="AU4255" s="99"/>
      <c r="AV4255" s="99"/>
      <c r="AW4255" s="99"/>
      <c r="AX4255" s="99"/>
      <c r="AY4255" s="99"/>
      <c r="AZ4255" s="99"/>
      <c r="BA4255" s="99"/>
      <c r="BB4255" s="99"/>
      <c r="BC4255" s="99"/>
      <c r="BD4255" s="99"/>
      <c r="BE4255" s="99"/>
      <c r="BF4255" s="99"/>
    </row>
    <row r="4256" spans="28:58" x14ac:dyDescent="0.25">
      <c r="AB4256" s="99"/>
      <c r="AC4256" s="99"/>
      <c r="AD4256" s="99"/>
      <c r="AE4256" s="99"/>
      <c r="AF4256" s="99"/>
      <c r="AG4256" s="99"/>
      <c r="AH4256" s="99"/>
      <c r="AI4256" s="99"/>
      <c r="AJ4256" s="99"/>
      <c r="AK4256" s="99"/>
      <c r="AL4256" s="99"/>
      <c r="AM4256" s="99"/>
      <c r="AN4256" s="99"/>
      <c r="AO4256" s="99"/>
      <c r="AP4256" s="99"/>
      <c r="AQ4256" s="99"/>
      <c r="AR4256" s="99"/>
      <c r="AS4256" s="99"/>
      <c r="AT4256" s="99"/>
      <c r="AU4256" s="99"/>
      <c r="AV4256" s="99"/>
      <c r="AW4256" s="99"/>
      <c r="AX4256" s="99"/>
      <c r="AY4256" s="99"/>
      <c r="AZ4256" s="99"/>
      <c r="BA4256" s="99"/>
      <c r="BB4256" s="99"/>
      <c r="BC4256" s="99"/>
      <c r="BD4256" s="99"/>
      <c r="BE4256" s="99"/>
      <c r="BF4256" s="99"/>
    </row>
    <row r="4257" spans="28:58" x14ac:dyDescent="0.25">
      <c r="AB4257" s="99"/>
      <c r="AC4257" s="99"/>
      <c r="AD4257" s="99"/>
      <c r="AE4257" s="99"/>
      <c r="AF4257" s="99"/>
      <c r="AG4257" s="99"/>
      <c r="AH4257" s="99"/>
      <c r="AI4257" s="99"/>
      <c r="AJ4257" s="99"/>
      <c r="AK4257" s="99"/>
      <c r="AL4257" s="99"/>
      <c r="AM4257" s="99"/>
      <c r="AN4257" s="99"/>
      <c r="AO4257" s="99"/>
      <c r="AP4257" s="99"/>
      <c r="AQ4257" s="99"/>
      <c r="AR4257" s="99"/>
      <c r="AS4257" s="99"/>
      <c r="AT4257" s="99"/>
      <c r="AU4257" s="99"/>
      <c r="AV4257" s="99"/>
      <c r="AW4257" s="99"/>
      <c r="AX4257" s="99"/>
      <c r="AY4257" s="99"/>
      <c r="AZ4257" s="99"/>
      <c r="BA4257" s="99"/>
      <c r="BB4257" s="99"/>
      <c r="BC4257" s="99"/>
      <c r="BD4257" s="99"/>
      <c r="BE4257" s="99"/>
      <c r="BF4257" s="99"/>
    </row>
    <row r="4258" spans="28:58" x14ac:dyDescent="0.25">
      <c r="AB4258" s="99"/>
      <c r="AC4258" s="99"/>
      <c r="AD4258" s="99"/>
      <c r="AE4258" s="99"/>
      <c r="AF4258" s="99"/>
      <c r="AG4258" s="99"/>
      <c r="AH4258" s="99"/>
      <c r="AI4258" s="99"/>
      <c r="AJ4258" s="99"/>
      <c r="AK4258" s="99"/>
      <c r="AL4258" s="99"/>
      <c r="AM4258" s="99"/>
      <c r="AN4258" s="99"/>
      <c r="AO4258" s="99"/>
      <c r="AP4258" s="99"/>
      <c r="AQ4258" s="99"/>
      <c r="AR4258" s="99"/>
      <c r="AS4258" s="99"/>
      <c r="AT4258" s="99"/>
      <c r="AU4258" s="99"/>
      <c r="AV4258" s="99"/>
      <c r="AW4258" s="99"/>
      <c r="AX4258" s="99"/>
      <c r="AY4258" s="99"/>
      <c r="AZ4258" s="99"/>
      <c r="BA4258" s="99"/>
      <c r="BB4258" s="99"/>
      <c r="BC4258" s="99"/>
      <c r="BD4258" s="99"/>
      <c r="BE4258" s="99"/>
      <c r="BF4258" s="99"/>
    </row>
    <row r="4259" spans="28:58" x14ac:dyDescent="0.25">
      <c r="AB4259" s="99"/>
      <c r="AC4259" s="99"/>
      <c r="AD4259" s="99"/>
      <c r="AE4259" s="99"/>
      <c r="AF4259" s="99"/>
      <c r="AG4259" s="99"/>
      <c r="AH4259" s="99"/>
      <c r="AI4259" s="99"/>
      <c r="AJ4259" s="99"/>
      <c r="AK4259" s="99"/>
      <c r="AL4259" s="99"/>
      <c r="AM4259" s="99"/>
      <c r="AN4259" s="99"/>
      <c r="AO4259" s="99"/>
      <c r="AP4259" s="99"/>
      <c r="AQ4259" s="99"/>
      <c r="AR4259" s="99"/>
      <c r="AS4259" s="99"/>
      <c r="AT4259" s="99"/>
      <c r="AU4259" s="99"/>
      <c r="AV4259" s="99"/>
      <c r="AW4259" s="99"/>
      <c r="AX4259" s="99"/>
      <c r="AY4259" s="99"/>
      <c r="AZ4259" s="99"/>
      <c r="BA4259" s="99"/>
      <c r="BB4259" s="99"/>
      <c r="BC4259" s="99"/>
      <c r="BD4259" s="99"/>
      <c r="BE4259" s="99"/>
      <c r="BF4259" s="99"/>
    </row>
    <row r="4260" spans="28:58" x14ac:dyDescent="0.25">
      <c r="AB4260" s="99"/>
      <c r="AC4260" s="99"/>
      <c r="AD4260" s="99"/>
      <c r="AE4260" s="99"/>
      <c r="AF4260" s="99"/>
      <c r="AG4260" s="99"/>
      <c r="AH4260" s="99"/>
      <c r="AI4260" s="99"/>
      <c r="AJ4260" s="99"/>
      <c r="AK4260" s="99"/>
      <c r="AL4260" s="99"/>
      <c r="AM4260" s="99"/>
      <c r="AN4260" s="99"/>
      <c r="AO4260" s="99"/>
      <c r="AP4260" s="99"/>
      <c r="AQ4260" s="99"/>
      <c r="AR4260" s="99"/>
      <c r="AS4260" s="99"/>
      <c r="AT4260" s="99"/>
      <c r="AU4260" s="99"/>
      <c r="AV4260" s="99"/>
      <c r="AW4260" s="99"/>
      <c r="AX4260" s="99"/>
      <c r="AY4260" s="99"/>
      <c r="AZ4260" s="99"/>
      <c r="BA4260" s="99"/>
      <c r="BB4260" s="99"/>
      <c r="BC4260" s="99"/>
      <c r="BD4260" s="99"/>
      <c r="BE4260" s="99"/>
      <c r="BF4260" s="99"/>
    </row>
    <row r="4261" spans="28:58" x14ac:dyDescent="0.25">
      <c r="AB4261" s="99"/>
      <c r="AC4261" s="99"/>
      <c r="AD4261" s="99"/>
      <c r="AE4261" s="99"/>
      <c r="AF4261" s="99"/>
      <c r="AG4261" s="99"/>
      <c r="AH4261" s="99"/>
      <c r="AI4261" s="99"/>
      <c r="AJ4261" s="99"/>
      <c r="AK4261" s="99"/>
      <c r="AL4261" s="99"/>
      <c r="AM4261" s="99"/>
      <c r="AN4261" s="99"/>
      <c r="AO4261" s="99"/>
      <c r="AP4261" s="99"/>
      <c r="AQ4261" s="99"/>
      <c r="AR4261" s="99"/>
      <c r="AS4261" s="99"/>
      <c r="AT4261" s="99"/>
      <c r="AU4261" s="99"/>
      <c r="AV4261" s="99"/>
      <c r="AW4261" s="99"/>
      <c r="AX4261" s="99"/>
      <c r="AY4261" s="99"/>
      <c r="AZ4261" s="99"/>
      <c r="BA4261" s="99"/>
      <c r="BB4261" s="99"/>
      <c r="BC4261" s="99"/>
      <c r="BD4261" s="99"/>
      <c r="BE4261" s="99"/>
      <c r="BF4261" s="99"/>
    </row>
    <row r="4262" spans="28:58" x14ac:dyDescent="0.25">
      <c r="AB4262" s="99"/>
      <c r="AC4262" s="99"/>
      <c r="AD4262" s="99"/>
      <c r="AE4262" s="99"/>
      <c r="AF4262" s="99"/>
      <c r="AG4262" s="99"/>
      <c r="AH4262" s="99"/>
      <c r="AI4262" s="99"/>
      <c r="AJ4262" s="99"/>
      <c r="AK4262" s="99"/>
      <c r="AL4262" s="99"/>
      <c r="AM4262" s="99"/>
      <c r="AN4262" s="99"/>
      <c r="AO4262" s="99"/>
      <c r="AP4262" s="99"/>
      <c r="AQ4262" s="99"/>
      <c r="AR4262" s="99"/>
      <c r="AS4262" s="99"/>
      <c r="AT4262" s="99"/>
      <c r="AU4262" s="99"/>
      <c r="AV4262" s="99"/>
      <c r="AW4262" s="99"/>
      <c r="AX4262" s="99"/>
      <c r="AY4262" s="99"/>
      <c r="AZ4262" s="99"/>
      <c r="BA4262" s="99"/>
      <c r="BB4262" s="99"/>
      <c r="BC4262" s="99"/>
      <c r="BD4262" s="99"/>
      <c r="BE4262" s="99"/>
      <c r="BF4262" s="99"/>
    </row>
    <row r="4263" spans="28:58" x14ac:dyDescent="0.25">
      <c r="AB4263" s="99"/>
      <c r="AC4263" s="99"/>
      <c r="AD4263" s="99"/>
      <c r="AE4263" s="99"/>
      <c r="AF4263" s="99"/>
      <c r="AG4263" s="99"/>
      <c r="AH4263" s="99"/>
      <c r="AI4263" s="99"/>
      <c r="AJ4263" s="99"/>
      <c r="AK4263" s="99"/>
      <c r="AL4263" s="99"/>
      <c r="AM4263" s="99"/>
      <c r="AN4263" s="99"/>
      <c r="AO4263" s="99"/>
      <c r="AP4263" s="99"/>
      <c r="AQ4263" s="99"/>
      <c r="AR4263" s="99"/>
      <c r="AS4263" s="99"/>
      <c r="AT4263" s="99"/>
      <c r="AU4263" s="99"/>
      <c r="AV4263" s="99"/>
      <c r="AW4263" s="99"/>
      <c r="AX4263" s="99"/>
      <c r="AY4263" s="99"/>
      <c r="AZ4263" s="99"/>
      <c r="BA4263" s="99"/>
      <c r="BB4263" s="99"/>
      <c r="BC4263" s="99"/>
      <c r="BD4263" s="99"/>
      <c r="BE4263" s="99"/>
      <c r="BF4263" s="99"/>
    </row>
    <row r="4264" spans="28:58" x14ac:dyDescent="0.25">
      <c r="AB4264" s="99"/>
      <c r="AC4264" s="99"/>
      <c r="AD4264" s="99"/>
      <c r="AE4264" s="99"/>
      <c r="AF4264" s="99"/>
      <c r="AG4264" s="99"/>
      <c r="AH4264" s="99"/>
      <c r="AI4264" s="99"/>
      <c r="AJ4264" s="99"/>
      <c r="AK4264" s="99"/>
      <c r="AL4264" s="99"/>
      <c r="AM4264" s="99"/>
      <c r="AN4264" s="99"/>
      <c r="AO4264" s="99"/>
      <c r="AP4264" s="99"/>
      <c r="AQ4264" s="99"/>
      <c r="AR4264" s="99"/>
      <c r="AS4264" s="99"/>
      <c r="AT4264" s="99"/>
      <c r="AU4264" s="99"/>
      <c r="AV4264" s="99"/>
      <c r="AW4264" s="99"/>
      <c r="AX4264" s="99"/>
      <c r="AY4264" s="99"/>
      <c r="AZ4264" s="99"/>
      <c r="BA4264" s="99"/>
      <c r="BB4264" s="99"/>
      <c r="BC4264" s="99"/>
      <c r="BD4264" s="99"/>
      <c r="BE4264" s="99"/>
      <c r="BF4264" s="99"/>
    </row>
    <row r="4265" spans="28:58" x14ac:dyDescent="0.25">
      <c r="AB4265" s="99"/>
      <c r="AC4265" s="99"/>
      <c r="AD4265" s="99"/>
      <c r="AE4265" s="99"/>
      <c r="AF4265" s="99"/>
      <c r="AG4265" s="99"/>
      <c r="AH4265" s="99"/>
      <c r="AI4265" s="99"/>
      <c r="AJ4265" s="99"/>
      <c r="AK4265" s="99"/>
      <c r="AL4265" s="99"/>
      <c r="AM4265" s="99"/>
      <c r="AN4265" s="99"/>
      <c r="AO4265" s="99"/>
      <c r="AP4265" s="99"/>
      <c r="AQ4265" s="99"/>
      <c r="AR4265" s="99"/>
      <c r="AS4265" s="99"/>
      <c r="AT4265" s="99"/>
      <c r="AU4265" s="99"/>
      <c r="AV4265" s="99"/>
      <c r="AW4265" s="99"/>
      <c r="AX4265" s="99"/>
      <c r="AY4265" s="99"/>
      <c r="AZ4265" s="99"/>
      <c r="BA4265" s="99"/>
      <c r="BB4265" s="99"/>
      <c r="BC4265" s="99"/>
      <c r="BD4265" s="99"/>
      <c r="BE4265" s="99"/>
      <c r="BF4265" s="99"/>
    </row>
    <row r="4266" spans="28:58" x14ac:dyDescent="0.25">
      <c r="AB4266" s="99"/>
      <c r="AC4266" s="99"/>
      <c r="AD4266" s="99"/>
      <c r="AE4266" s="99"/>
      <c r="AF4266" s="99"/>
      <c r="AG4266" s="99"/>
      <c r="AH4266" s="99"/>
      <c r="AI4266" s="99"/>
      <c r="AJ4266" s="99"/>
      <c r="AK4266" s="99"/>
      <c r="AL4266" s="99"/>
      <c r="AM4266" s="99"/>
      <c r="AN4266" s="99"/>
      <c r="AO4266" s="99"/>
      <c r="AP4266" s="99"/>
      <c r="AQ4266" s="99"/>
      <c r="AR4266" s="99"/>
      <c r="AS4266" s="99"/>
      <c r="AT4266" s="99"/>
      <c r="AU4266" s="99"/>
      <c r="AV4266" s="99"/>
      <c r="AW4266" s="99"/>
      <c r="AX4266" s="99"/>
      <c r="AY4266" s="99"/>
      <c r="AZ4266" s="99"/>
      <c r="BA4266" s="99"/>
      <c r="BB4266" s="99"/>
      <c r="BC4266" s="99"/>
      <c r="BD4266" s="99"/>
      <c r="BE4266" s="99"/>
      <c r="BF4266" s="99"/>
    </row>
    <row r="4267" spans="28:58" x14ac:dyDescent="0.25">
      <c r="AB4267" s="99"/>
      <c r="AC4267" s="99"/>
      <c r="AD4267" s="99"/>
      <c r="AE4267" s="99"/>
      <c r="AF4267" s="99"/>
      <c r="AG4267" s="99"/>
      <c r="AH4267" s="99"/>
      <c r="AI4267" s="99"/>
      <c r="AJ4267" s="99"/>
      <c r="AK4267" s="99"/>
      <c r="AL4267" s="99"/>
      <c r="AM4267" s="99"/>
      <c r="AN4267" s="99"/>
      <c r="AO4267" s="99"/>
      <c r="AP4267" s="99"/>
      <c r="AQ4267" s="99"/>
      <c r="AR4267" s="99"/>
      <c r="AS4267" s="99"/>
      <c r="AT4267" s="99"/>
      <c r="AU4267" s="99"/>
      <c r="AV4267" s="99"/>
      <c r="AW4267" s="99"/>
      <c r="AX4267" s="99"/>
      <c r="AY4267" s="99"/>
      <c r="AZ4267" s="99"/>
      <c r="BA4267" s="99"/>
      <c r="BB4267" s="99"/>
      <c r="BC4267" s="99"/>
      <c r="BD4267" s="99"/>
      <c r="BE4267" s="99"/>
      <c r="BF4267" s="99"/>
    </row>
    <row r="4268" spans="28:58" x14ac:dyDescent="0.25">
      <c r="AB4268" s="99"/>
      <c r="AC4268" s="99"/>
      <c r="AD4268" s="99"/>
      <c r="AE4268" s="99"/>
      <c r="AF4268" s="99"/>
      <c r="AG4268" s="99"/>
      <c r="AH4268" s="99"/>
      <c r="AI4268" s="99"/>
      <c r="AJ4268" s="99"/>
      <c r="AK4268" s="99"/>
      <c r="AL4268" s="99"/>
      <c r="AM4268" s="99"/>
      <c r="AN4268" s="99"/>
      <c r="AO4268" s="99"/>
      <c r="AP4268" s="99"/>
      <c r="AQ4268" s="99"/>
      <c r="AR4268" s="99"/>
      <c r="AS4268" s="99"/>
      <c r="AT4268" s="99"/>
      <c r="AU4268" s="99"/>
      <c r="AV4268" s="99"/>
      <c r="AW4268" s="99"/>
      <c r="AX4268" s="99"/>
      <c r="AY4268" s="99"/>
      <c r="AZ4268" s="99"/>
      <c r="BA4268" s="99"/>
      <c r="BB4268" s="99"/>
      <c r="BC4268" s="99"/>
      <c r="BD4268" s="99"/>
      <c r="BE4268" s="99"/>
      <c r="BF4268" s="99"/>
    </row>
    <row r="4269" spans="28:58" x14ac:dyDescent="0.25">
      <c r="AB4269" s="99"/>
      <c r="AC4269" s="99"/>
      <c r="AD4269" s="99"/>
      <c r="AE4269" s="99"/>
      <c r="AF4269" s="99"/>
      <c r="AG4269" s="99"/>
      <c r="AH4269" s="99"/>
      <c r="AI4269" s="99"/>
      <c r="AJ4269" s="99"/>
      <c r="AK4269" s="99"/>
      <c r="AL4269" s="99"/>
      <c r="AM4269" s="99"/>
      <c r="AN4269" s="99"/>
      <c r="AO4269" s="99"/>
      <c r="AP4269" s="99"/>
      <c r="AQ4269" s="99"/>
      <c r="AR4269" s="99"/>
      <c r="AS4269" s="99"/>
      <c r="AT4269" s="99"/>
      <c r="AU4269" s="99"/>
      <c r="AV4269" s="99"/>
      <c r="AW4269" s="99"/>
      <c r="AX4269" s="99"/>
      <c r="AY4269" s="99"/>
      <c r="AZ4269" s="99"/>
      <c r="BA4269" s="99"/>
      <c r="BB4269" s="99"/>
      <c r="BC4269" s="99"/>
      <c r="BD4269" s="99"/>
      <c r="BE4269" s="99"/>
      <c r="BF4269" s="99"/>
    </row>
    <row r="4270" spans="28:58" x14ac:dyDescent="0.25">
      <c r="AB4270" s="99"/>
      <c r="AC4270" s="99"/>
      <c r="AD4270" s="99"/>
      <c r="AE4270" s="99"/>
      <c r="AF4270" s="99"/>
      <c r="AG4270" s="99"/>
      <c r="AH4270" s="99"/>
      <c r="AI4270" s="99"/>
      <c r="AJ4270" s="99"/>
      <c r="AK4270" s="99"/>
      <c r="AL4270" s="99"/>
      <c r="AM4270" s="99"/>
      <c r="AN4270" s="99"/>
      <c r="AO4270" s="99"/>
      <c r="AP4270" s="99"/>
      <c r="AQ4270" s="99"/>
      <c r="AR4270" s="99"/>
      <c r="AS4270" s="99"/>
      <c r="AT4270" s="99"/>
      <c r="AU4270" s="99"/>
      <c r="AV4270" s="99"/>
      <c r="AW4270" s="99"/>
      <c r="AX4270" s="99"/>
      <c r="AY4270" s="99"/>
      <c r="AZ4270" s="99"/>
      <c r="BA4270" s="99"/>
      <c r="BB4270" s="99"/>
      <c r="BC4270" s="99"/>
      <c r="BD4270" s="99"/>
      <c r="BE4270" s="99"/>
      <c r="BF4270" s="99"/>
    </row>
    <row r="4271" spans="28:58" x14ac:dyDescent="0.25">
      <c r="AB4271" s="99"/>
      <c r="AC4271" s="99"/>
      <c r="AD4271" s="99"/>
      <c r="AE4271" s="99"/>
      <c r="AF4271" s="99"/>
      <c r="AG4271" s="99"/>
      <c r="AH4271" s="99"/>
      <c r="AI4271" s="99"/>
      <c r="AJ4271" s="99"/>
      <c r="AK4271" s="99"/>
      <c r="AL4271" s="99"/>
      <c r="AM4271" s="99"/>
      <c r="AN4271" s="99"/>
      <c r="AO4271" s="99"/>
      <c r="AP4271" s="99"/>
      <c r="AQ4271" s="99"/>
      <c r="AR4271" s="99"/>
      <c r="AS4271" s="99"/>
      <c r="AT4271" s="99"/>
      <c r="AU4271" s="99"/>
      <c r="AV4271" s="99"/>
      <c r="AW4271" s="99"/>
      <c r="AX4271" s="99"/>
      <c r="AY4271" s="99"/>
      <c r="AZ4271" s="99"/>
      <c r="BA4271" s="99"/>
      <c r="BB4271" s="99"/>
      <c r="BC4271" s="99"/>
      <c r="BD4271" s="99"/>
      <c r="BE4271" s="99"/>
      <c r="BF4271" s="99"/>
    </row>
    <row r="4272" spans="28:58" x14ac:dyDescent="0.25">
      <c r="AB4272" s="99"/>
      <c r="AC4272" s="99"/>
      <c r="AD4272" s="99"/>
      <c r="AE4272" s="99"/>
      <c r="AF4272" s="99"/>
      <c r="AG4272" s="99"/>
      <c r="AH4272" s="99"/>
      <c r="AI4272" s="99"/>
      <c r="AJ4272" s="99"/>
      <c r="AK4272" s="99"/>
      <c r="AL4272" s="99"/>
      <c r="AM4272" s="99"/>
      <c r="AN4272" s="99"/>
      <c r="AO4272" s="99"/>
      <c r="AP4272" s="99"/>
      <c r="AQ4272" s="99"/>
      <c r="AR4272" s="99"/>
      <c r="AS4272" s="99"/>
      <c r="AT4272" s="99"/>
      <c r="AU4272" s="99"/>
      <c r="AV4272" s="99"/>
      <c r="AW4272" s="99"/>
      <c r="AX4272" s="99"/>
      <c r="AY4272" s="99"/>
      <c r="AZ4272" s="99"/>
      <c r="BA4272" s="99"/>
      <c r="BB4272" s="99"/>
      <c r="BC4272" s="99"/>
      <c r="BD4272" s="99"/>
      <c r="BE4272" s="99"/>
      <c r="BF4272" s="99"/>
    </row>
    <row r="4273" spans="28:58" x14ac:dyDescent="0.25">
      <c r="AB4273" s="99"/>
      <c r="AC4273" s="99"/>
      <c r="AD4273" s="99"/>
      <c r="AE4273" s="99"/>
      <c r="AF4273" s="99"/>
      <c r="AG4273" s="99"/>
      <c r="AH4273" s="99"/>
      <c r="AI4273" s="99"/>
      <c r="AJ4273" s="99"/>
      <c r="AK4273" s="99"/>
      <c r="AL4273" s="99"/>
      <c r="AM4273" s="99"/>
      <c r="AN4273" s="99"/>
      <c r="AO4273" s="99"/>
      <c r="AP4273" s="99"/>
      <c r="AQ4273" s="99"/>
      <c r="AR4273" s="99"/>
      <c r="AS4273" s="99"/>
      <c r="AT4273" s="99"/>
      <c r="AU4273" s="99"/>
      <c r="AV4273" s="99"/>
      <c r="AW4273" s="99"/>
      <c r="AX4273" s="99"/>
      <c r="AY4273" s="99"/>
      <c r="AZ4273" s="99"/>
      <c r="BA4273" s="99"/>
      <c r="BB4273" s="99"/>
      <c r="BC4273" s="99"/>
      <c r="BD4273" s="99"/>
      <c r="BE4273" s="99"/>
      <c r="BF4273" s="99"/>
    </row>
    <row r="4274" spans="28:58" x14ac:dyDescent="0.25">
      <c r="AB4274" s="99"/>
      <c r="AC4274" s="99"/>
      <c r="AD4274" s="99"/>
      <c r="AE4274" s="99"/>
      <c r="AF4274" s="99"/>
      <c r="AG4274" s="99"/>
      <c r="AH4274" s="99"/>
      <c r="AI4274" s="99"/>
      <c r="AJ4274" s="99"/>
      <c r="AK4274" s="99"/>
      <c r="AL4274" s="99"/>
      <c r="AM4274" s="99"/>
      <c r="AN4274" s="99"/>
      <c r="AO4274" s="99"/>
      <c r="AP4274" s="99"/>
      <c r="AQ4274" s="99"/>
      <c r="AR4274" s="99"/>
      <c r="AS4274" s="99"/>
      <c r="AT4274" s="99"/>
      <c r="AU4274" s="99"/>
      <c r="AV4274" s="99"/>
      <c r="AW4274" s="99"/>
      <c r="AX4274" s="99"/>
      <c r="AY4274" s="99"/>
      <c r="AZ4274" s="99"/>
      <c r="BA4274" s="99"/>
      <c r="BB4274" s="99"/>
      <c r="BC4274" s="99"/>
      <c r="BD4274" s="99"/>
      <c r="BE4274" s="99"/>
      <c r="BF4274" s="99"/>
    </row>
    <row r="4275" spans="28:58" x14ac:dyDescent="0.25">
      <c r="AB4275" s="99"/>
      <c r="AC4275" s="99"/>
      <c r="AD4275" s="99"/>
      <c r="AE4275" s="99"/>
      <c r="AF4275" s="99"/>
      <c r="AG4275" s="99"/>
      <c r="AH4275" s="99"/>
      <c r="AI4275" s="99"/>
      <c r="AJ4275" s="99"/>
      <c r="AK4275" s="99"/>
      <c r="AL4275" s="99"/>
      <c r="AM4275" s="99"/>
      <c r="AN4275" s="99"/>
      <c r="AO4275" s="99"/>
      <c r="AP4275" s="99"/>
      <c r="AQ4275" s="99"/>
      <c r="AR4275" s="99"/>
      <c r="AS4275" s="99"/>
      <c r="AT4275" s="99"/>
      <c r="AU4275" s="99"/>
      <c r="AV4275" s="99"/>
      <c r="AW4275" s="99"/>
      <c r="AX4275" s="99"/>
      <c r="AY4275" s="99"/>
      <c r="AZ4275" s="99"/>
      <c r="BA4275" s="99"/>
      <c r="BB4275" s="99"/>
      <c r="BC4275" s="99"/>
      <c r="BD4275" s="99"/>
      <c r="BE4275" s="99"/>
      <c r="BF4275" s="99"/>
    </row>
    <row r="4276" spans="28:58" x14ac:dyDescent="0.25">
      <c r="AB4276" s="99"/>
      <c r="AC4276" s="99"/>
      <c r="AD4276" s="99"/>
      <c r="AE4276" s="99"/>
      <c r="AF4276" s="99"/>
      <c r="AG4276" s="99"/>
      <c r="AH4276" s="99"/>
      <c r="AI4276" s="99"/>
      <c r="AJ4276" s="99"/>
      <c r="AK4276" s="99"/>
      <c r="AL4276" s="99"/>
      <c r="AM4276" s="99"/>
      <c r="AN4276" s="99"/>
      <c r="AO4276" s="99"/>
      <c r="AP4276" s="99"/>
      <c r="AQ4276" s="99"/>
      <c r="AR4276" s="99"/>
      <c r="AS4276" s="99"/>
      <c r="AT4276" s="99"/>
      <c r="AU4276" s="99"/>
      <c r="AV4276" s="99"/>
      <c r="AW4276" s="99"/>
      <c r="AX4276" s="99"/>
      <c r="AY4276" s="99"/>
      <c r="AZ4276" s="99"/>
      <c r="BA4276" s="99"/>
      <c r="BB4276" s="99"/>
      <c r="BC4276" s="99"/>
      <c r="BD4276" s="99"/>
      <c r="BE4276" s="99"/>
      <c r="BF4276" s="99"/>
    </row>
    <row r="4277" spans="28:58" x14ac:dyDescent="0.25">
      <c r="AB4277" s="99"/>
      <c r="AC4277" s="99"/>
      <c r="AD4277" s="99"/>
      <c r="AE4277" s="99"/>
      <c r="AF4277" s="99"/>
      <c r="AG4277" s="99"/>
      <c r="AH4277" s="99"/>
      <c r="AI4277" s="99"/>
      <c r="AJ4277" s="99"/>
      <c r="AK4277" s="99"/>
      <c r="AL4277" s="99"/>
      <c r="AM4277" s="99"/>
      <c r="AN4277" s="99"/>
      <c r="AO4277" s="99"/>
      <c r="AP4277" s="99"/>
      <c r="AQ4277" s="99"/>
      <c r="AR4277" s="99"/>
      <c r="AS4277" s="99"/>
      <c r="AT4277" s="99"/>
      <c r="AU4277" s="99"/>
      <c r="AV4277" s="99"/>
      <c r="AW4277" s="99"/>
      <c r="AX4277" s="99"/>
      <c r="AY4277" s="99"/>
      <c r="AZ4277" s="99"/>
      <c r="BA4277" s="99"/>
      <c r="BB4277" s="99"/>
      <c r="BC4277" s="99"/>
      <c r="BD4277" s="99"/>
      <c r="BE4277" s="99"/>
      <c r="BF4277" s="99"/>
    </row>
    <row r="4278" spans="28:58" x14ac:dyDescent="0.25">
      <c r="AB4278" s="99"/>
      <c r="AC4278" s="99"/>
      <c r="AD4278" s="99"/>
      <c r="AE4278" s="99"/>
      <c r="AF4278" s="99"/>
      <c r="AG4278" s="99"/>
      <c r="AH4278" s="99"/>
      <c r="AI4278" s="99"/>
      <c r="AJ4278" s="99"/>
      <c r="AK4278" s="99"/>
      <c r="AL4278" s="99"/>
      <c r="AM4278" s="99"/>
      <c r="AN4278" s="99"/>
      <c r="AO4278" s="99"/>
      <c r="AP4278" s="99"/>
      <c r="AQ4278" s="99"/>
      <c r="AR4278" s="99"/>
      <c r="AS4278" s="99"/>
      <c r="AT4278" s="99"/>
      <c r="AU4278" s="99"/>
      <c r="AV4278" s="99"/>
      <c r="AW4278" s="99"/>
      <c r="AX4278" s="99"/>
      <c r="AY4278" s="99"/>
      <c r="AZ4278" s="99"/>
      <c r="BA4278" s="99"/>
      <c r="BB4278" s="99"/>
      <c r="BC4278" s="99"/>
      <c r="BD4278" s="99"/>
      <c r="BE4278" s="99"/>
      <c r="BF4278" s="99"/>
    </row>
    <row r="4279" spans="28:58" x14ac:dyDescent="0.25">
      <c r="AB4279" s="99"/>
      <c r="AC4279" s="99"/>
      <c r="AD4279" s="99"/>
      <c r="AE4279" s="99"/>
      <c r="AF4279" s="99"/>
      <c r="AG4279" s="99"/>
      <c r="AH4279" s="99"/>
      <c r="AI4279" s="99"/>
      <c r="AJ4279" s="99"/>
      <c r="AK4279" s="99"/>
      <c r="AL4279" s="99"/>
      <c r="AM4279" s="99"/>
      <c r="AN4279" s="99"/>
      <c r="AO4279" s="99"/>
      <c r="AP4279" s="99"/>
      <c r="AQ4279" s="99"/>
      <c r="AR4279" s="99"/>
      <c r="AS4279" s="99"/>
      <c r="AT4279" s="99"/>
      <c r="AU4279" s="99"/>
      <c r="AV4279" s="99"/>
      <c r="AW4279" s="99"/>
      <c r="AX4279" s="99"/>
      <c r="AY4279" s="99"/>
      <c r="AZ4279" s="99"/>
      <c r="BA4279" s="99"/>
      <c r="BB4279" s="99"/>
      <c r="BC4279" s="99"/>
      <c r="BD4279" s="99"/>
      <c r="BE4279" s="99"/>
      <c r="BF4279" s="99"/>
    </row>
    <row r="4280" spans="28:58" x14ac:dyDescent="0.25">
      <c r="AB4280" s="99"/>
      <c r="AC4280" s="99"/>
      <c r="AD4280" s="99"/>
      <c r="AE4280" s="99"/>
      <c r="AF4280" s="99"/>
      <c r="AG4280" s="99"/>
      <c r="AH4280" s="99"/>
      <c r="AI4280" s="99"/>
      <c r="AJ4280" s="99"/>
      <c r="AK4280" s="99"/>
      <c r="AL4280" s="99"/>
      <c r="AM4280" s="99"/>
      <c r="AN4280" s="99"/>
      <c r="AO4280" s="99"/>
      <c r="AP4280" s="99"/>
      <c r="AQ4280" s="99"/>
      <c r="AR4280" s="99"/>
      <c r="AS4280" s="99"/>
      <c r="AT4280" s="99"/>
      <c r="AU4280" s="99"/>
      <c r="AV4280" s="99"/>
      <c r="AW4280" s="99"/>
      <c r="AX4280" s="99"/>
      <c r="AY4280" s="99"/>
      <c r="AZ4280" s="99"/>
      <c r="BA4280" s="99"/>
      <c r="BB4280" s="99"/>
      <c r="BC4280" s="99"/>
      <c r="BD4280" s="99"/>
      <c r="BE4280" s="99"/>
      <c r="BF4280" s="99"/>
    </row>
    <row r="4281" spans="28:58" x14ac:dyDescent="0.25">
      <c r="AB4281" s="99"/>
      <c r="AC4281" s="99"/>
      <c r="AD4281" s="99"/>
      <c r="AE4281" s="99"/>
      <c r="AF4281" s="99"/>
      <c r="AG4281" s="99"/>
      <c r="AH4281" s="99"/>
      <c r="AI4281" s="99"/>
      <c r="AJ4281" s="99"/>
      <c r="AK4281" s="99"/>
      <c r="AL4281" s="99"/>
      <c r="AM4281" s="99"/>
      <c r="AN4281" s="99"/>
      <c r="AO4281" s="99"/>
      <c r="AP4281" s="99"/>
      <c r="AQ4281" s="99"/>
      <c r="AR4281" s="99"/>
      <c r="AS4281" s="99"/>
      <c r="AT4281" s="99"/>
      <c r="AU4281" s="99"/>
      <c r="AV4281" s="99"/>
      <c r="AW4281" s="99"/>
      <c r="AX4281" s="99"/>
      <c r="AY4281" s="99"/>
      <c r="AZ4281" s="99"/>
      <c r="BA4281" s="99"/>
      <c r="BB4281" s="99"/>
      <c r="BC4281" s="99"/>
      <c r="BD4281" s="99"/>
      <c r="BE4281" s="99"/>
      <c r="BF4281" s="99"/>
    </row>
    <row r="4282" spans="28:58" x14ac:dyDescent="0.25">
      <c r="AB4282" s="99"/>
      <c r="AC4282" s="99"/>
      <c r="AD4282" s="99"/>
      <c r="AE4282" s="99"/>
      <c r="AF4282" s="99"/>
      <c r="AG4282" s="99"/>
      <c r="AH4282" s="99"/>
      <c r="AI4282" s="99"/>
      <c r="AJ4282" s="99"/>
      <c r="AK4282" s="99"/>
      <c r="AL4282" s="99"/>
      <c r="AM4282" s="99"/>
      <c r="AN4282" s="99"/>
      <c r="AO4282" s="99"/>
      <c r="AP4282" s="99"/>
      <c r="AQ4282" s="99"/>
      <c r="AR4282" s="99"/>
      <c r="AS4282" s="99"/>
      <c r="AT4282" s="99"/>
      <c r="AU4282" s="99"/>
      <c r="AV4282" s="99"/>
      <c r="AW4282" s="99"/>
      <c r="AX4282" s="99"/>
      <c r="AY4282" s="99"/>
      <c r="AZ4282" s="99"/>
      <c r="BA4282" s="99"/>
      <c r="BB4282" s="99"/>
      <c r="BC4282" s="99"/>
      <c r="BD4282" s="99"/>
      <c r="BE4282" s="99"/>
      <c r="BF4282" s="99"/>
    </row>
    <row r="4283" spans="28:58" x14ac:dyDescent="0.25">
      <c r="AB4283" s="99"/>
      <c r="AC4283" s="99"/>
      <c r="AD4283" s="99"/>
      <c r="AE4283" s="99"/>
      <c r="AF4283" s="99"/>
      <c r="AG4283" s="99"/>
      <c r="AH4283" s="99"/>
      <c r="AI4283" s="99"/>
      <c r="AJ4283" s="99"/>
      <c r="AK4283" s="99"/>
      <c r="AL4283" s="99"/>
      <c r="AM4283" s="99"/>
      <c r="AN4283" s="99"/>
      <c r="AO4283" s="99"/>
      <c r="AP4283" s="99"/>
      <c r="AQ4283" s="99"/>
      <c r="AR4283" s="99"/>
      <c r="AS4283" s="99"/>
      <c r="AT4283" s="99"/>
      <c r="AU4283" s="99"/>
      <c r="AV4283" s="99"/>
      <c r="AW4283" s="99"/>
      <c r="AX4283" s="99"/>
      <c r="AY4283" s="99"/>
      <c r="AZ4283" s="99"/>
      <c r="BA4283" s="99"/>
      <c r="BB4283" s="99"/>
      <c r="BC4283" s="99"/>
      <c r="BD4283" s="99"/>
      <c r="BE4283" s="99"/>
      <c r="BF4283" s="99"/>
    </row>
    <row r="4284" spans="28:58" x14ac:dyDescent="0.25">
      <c r="AB4284" s="99"/>
      <c r="AC4284" s="99"/>
      <c r="AD4284" s="99"/>
      <c r="AE4284" s="99"/>
      <c r="AF4284" s="99"/>
      <c r="AG4284" s="99"/>
      <c r="AH4284" s="99"/>
      <c r="AI4284" s="99"/>
      <c r="AJ4284" s="99"/>
      <c r="AK4284" s="99"/>
      <c r="AL4284" s="99"/>
      <c r="AM4284" s="99"/>
      <c r="AN4284" s="99"/>
      <c r="AO4284" s="99"/>
      <c r="AP4284" s="99"/>
      <c r="AQ4284" s="99"/>
      <c r="AR4284" s="99"/>
      <c r="AS4284" s="99"/>
      <c r="AT4284" s="99"/>
      <c r="AU4284" s="99"/>
      <c r="AV4284" s="99"/>
      <c r="AW4284" s="99"/>
      <c r="AX4284" s="99"/>
      <c r="AY4284" s="99"/>
      <c r="AZ4284" s="99"/>
      <c r="BA4284" s="99"/>
      <c r="BB4284" s="99"/>
      <c r="BC4284" s="99"/>
      <c r="BD4284" s="99"/>
      <c r="BE4284" s="99"/>
      <c r="BF4284" s="99"/>
    </row>
    <row r="4285" spans="28:58" x14ac:dyDescent="0.25">
      <c r="AB4285" s="99"/>
      <c r="AC4285" s="99"/>
      <c r="AD4285" s="99"/>
      <c r="AE4285" s="99"/>
      <c r="AF4285" s="99"/>
      <c r="AG4285" s="99"/>
      <c r="AH4285" s="99"/>
      <c r="AI4285" s="99"/>
      <c r="AJ4285" s="99"/>
      <c r="AK4285" s="99"/>
      <c r="AL4285" s="99"/>
      <c r="AM4285" s="99"/>
      <c r="AN4285" s="99"/>
      <c r="AO4285" s="99"/>
      <c r="AP4285" s="99"/>
      <c r="AQ4285" s="99"/>
      <c r="AR4285" s="99"/>
      <c r="AS4285" s="99"/>
      <c r="AT4285" s="99"/>
      <c r="AU4285" s="99"/>
      <c r="AV4285" s="99"/>
      <c r="AW4285" s="99"/>
      <c r="AX4285" s="99"/>
      <c r="AY4285" s="99"/>
      <c r="AZ4285" s="99"/>
      <c r="BA4285" s="99"/>
      <c r="BB4285" s="99"/>
      <c r="BC4285" s="99"/>
      <c r="BD4285" s="99"/>
      <c r="BE4285" s="99"/>
      <c r="BF4285" s="99"/>
    </row>
    <row r="4286" spans="28:58" x14ac:dyDescent="0.25">
      <c r="AB4286" s="99"/>
      <c r="AC4286" s="99"/>
      <c r="AD4286" s="99"/>
      <c r="AE4286" s="99"/>
      <c r="AF4286" s="99"/>
      <c r="AG4286" s="99"/>
      <c r="AH4286" s="99"/>
      <c r="AI4286" s="99"/>
      <c r="AJ4286" s="99"/>
      <c r="AK4286" s="99"/>
      <c r="AL4286" s="99"/>
      <c r="AM4286" s="99"/>
      <c r="AN4286" s="99"/>
      <c r="AO4286" s="99"/>
      <c r="AP4286" s="99"/>
      <c r="AQ4286" s="99"/>
      <c r="AR4286" s="99"/>
      <c r="AS4286" s="99"/>
      <c r="AT4286" s="99"/>
      <c r="AU4286" s="99"/>
      <c r="AV4286" s="99"/>
      <c r="AW4286" s="99"/>
      <c r="AX4286" s="99"/>
      <c r="AY4286" s="99"/>
      <c r="AZ4286" s="99"/>
      <c r="BA4286" s="99"/>
      <c r="BB4286" s="99"/>
      <c r="BC4286" s="99"/>
      <c r="BD4286" s="99"/>
      <c r="BE4286" s="99"/>
      <c r="BF4286" s="99"/>
    </row>
    <row r="4287" spans="28:58" x14ac:dyDescent="0.25">
      <c r="AB4287" s="99"/>
      <c r="AC4287" s="99"/>
      <c r="AD4287" s="99"/>
      <c r="AE4287" s="99"/>
      <c r="AF4287" s="99"/>
      <c r="AG4287" s="99"/>
      <c r="AH4287" s="99"/>
      <c r="AI4287" s="99"/>
      <c r="AJ4287" s="99"/>
      <c r="AK4287" s="99"/>
      <c r="AL4287" s="99"/>
      <c r="AM4287" s="99"/>
      <c r="AN4287" s="99"/>
      <c r="AO4287" s="99"/>
      <c r="AP4287" s="99"/>
      <c r="AQ4287" s="99"/>
      <c r="AR4287" s="99"/>
      <c r="AS4287" s="99"/>
      <c r="AT4287" s="99"/>
      <c r="AU4287" s="99"/>
      <c r="AV4287" s="99"/>
      <c r="AW4287" s="99"/>
      <c r="AX4287" s="99"/>
      <c r="AY4287" s="99"/>
      <c r="AZ4287" s="99"/>
      <c r="BA4287" s="99"/>
      <c r="BB4287" s="99"/>
      <c r="BC4287" s="99"/>
      <c r="BD4287" s="99"/>
      <c r="BE4287" s="99"/>
      <c r="BF4287" s="99"/>
    </row>
    <row r="4288" spans="28:58" x14ac:dyDescent="0.25">
      <c r="AB4288" s="99"/>
      <c r="AC4288" s="99"/>
      <c r="AD4288" s="99"/>
      <c r="AE4288" s="99"/>
      <c r="AF4288" s="99"/>
      <c r="AG4288" s="99"/>
      <c r="AH4288" s="99"/>
      <c r="AI4288" s="99"/>
      <c r="AJ4288" s="99"/>
      <c r="AK4288" s="99"/>
      <c r="AL4288" s="99"/>
      <c r="AM4288" s="99"/>
      <c r="AN4288" s="99"/>
      <c r="AO4288" s="99"/>
      <c r="AP4288" s="99"/>
      <c r="AQ4288" s="99"/>
      <c r="AR4288" s="99"/>
      <c r="AS4288" s="99"/>
      <c r="AT4288" s="99"/>
      <c r="AU4288" s="99"/>
      <c r="AV4288" s="99"/>
      <c r="AW4288" s="99"/>
      <c r="AX4288" s="99"/>
      <c r="AY4288" s="99"/>
      <c r="AZ4288" s="99"/>
      <c r="BA4288" s="99"/>
      <c r="BB4288" s="99"/>
      <c r="BC4288" s="99"/>
      <c r="BD4288" s="99"/>
      <c r="BE4288" s="99"/>
      <c r="BF4288" s="99"/>
    </row>
    <row r="4289" spans="28:58" x14ac:dyDescent="0.25">
      <c r="AB4289" s="99"/>
      <c r="AC4289" s="99"/>
      <c r="AD4289" s="99"/>
      <c r="AE4289" s="99"/>
      <c r="AF4289" s="99"/>
      <c r="AG4289" s="99"/>
      <c r="AH4289" s="99"/>
      <c r="AI4289" s="99"/>
      <c r="AJ4289" s="99"/>
      <c r="AK4289" s="99"/>
      <c r="AL4289" s="99"/>
      <c r="AM4289" s="99"/>
      <c r="AN4289" s="99"/>
      <c r="AO4289" s="99"/>
      <c r="AP4289" s="99"/>
      <c r="AQ4289" s="99"/>
      <c r="AR4289" s="99"/>
      <c r="AS4289" s="99"/>
      <c r="AT4289" s="99"/>
      <c r="AU4289" s="99"/>
      <c r="AV4289" s="99"/>
      <c r="AW4289" s="99"/>
      <c r="AX4289" s="99"/>
      <c r="AY4289" s="99"/>
      <c r="AZ4289" s="99"/>
      <c r="BA4289" s="99"/>
      <c r="BB4289" s="99"/>
      <c r="BC4289" s="99"/>
      <c r="BD4289" s="99"/>
      <c r="BE4289" s="99"/>
      <c r="BF4289" s="99"/>
    </row>
    <row r="4290" spans="28:58" x14ac:dyDescent="0.25">
      <c r="AB4290" s="99"/>
      <c r="AC4290" s="99"/>
      <c r="AD4290" s="99"/>
      <c r="AE4290" s="99"/>
      <c r="AF4290" s="99"/>
      <c r="AG4290" s="99"/>
      <c r="AH4290" s="99"/>
      <c r="AI4290" s="99"/>
      <c r="AJ4290" s="99"/>
      <c r="AK4290" s="99"/>
      <c r="AL4290" s="99"/>
      <c r="AM4290" s="99"/>
      <c r="AN4290" s="99"/>
      <c r="AO4290" s="99"/>
      <c r="AP4290" s="99"/>
      <c r="AQ4290" s="99"/>
      <c r="AR4290" s="99"/>
      <c r="AS4290" s="99"/>
      <c r="AT4290" s="99"/>
      <c r="AU4290" s="99"/>
      <c r="AV4290" s="99"/>
      <c r="AW4290" s="99"/>
      <c r="AX4290" s="99"/>
      <c r="AY4290" s="99"/>
      <c r="AZ4290" s="99"/>
      <c r="BA4290" s="99"/>
      <c r="BB4290" s="99"/>
      <c r="BC4290" s="99"/>
      <c r="BD4290" s="99"/>
      <c r="BE4290" s="99"/>
      <c r="BF4290" s="99"/>
    </row>
    <row r="4291" spans="28:58" x14ac:dyDescent="0.25">
      <c r="AB4291" s="99"/>
      <c r="AC4291" s="99"/>
      <c r="AD4291" s="99"/>
      <c r="AE4291" s="99"/>
      <c r="AF4291" s="99"/>
      <c r="AG4291" s="99"/>
      <c r="AH4291" s="99"/>
      <c r="AI4291" s="99"/>
      <c r="AJ4291" s="99"/>
      <c r="AK4291" s="99"/>
      <c r="AL4291" s="99"/>
      <c r="AM4291" s="99"/>
      <c r="AN4291" s="99"/>
      <c r="AO4291" s="99"/>
      <c r="AP4291" s="99"/>
      <c r="AQ4291" s="99"/>
      <c r="AR4291" s="99"/>
      <c r="AS4291" s="99"/>
      <c r="AT4291" s="99"/>
      <c r="AU4291" s="99"/>
      <c r="AV4291" s="99"/>
      <c r="AW4291" s="99"/>
      <c r="AX4291" s="99"/>
      <c r="AY4291" s="99"/>
      <c r="AZ4291" s="99"/>
      <c r="BA4291" s="99"/>
      <c r="BB4291" s="99"/>
      <c r="BC4291" s="99"/>
      <c r="BD4291" s="99"/>
      <c r="BE4291" s="99"/>
      <c r="BF4291" s="99"/>
    </row>
    <row r="4292" spans="28:58" x14ac:dyDescent="0.25">
      <c r="AB4292" s="99"/>
      <c r="AC4292" s="99"/>
      <c r="AD4292" s="99"/>
      <c r="AE4292" s="99"/>
      <c r="AF4292" s="99"/>
      <c r="AG4292" s="99"/>
      <c r="AH4292" s="99"/>
      <c r="AI4292" s="99"/>
      <c r="AJ4292" s="99"/>
      <c r="AK4292" s="99"/>
      <c r="AL4292" s="99"/>
      <c r="AM4292" s="99"/>
      <c r="AN4292" s="99"/>
      <c r="AO4292" s="99"/>
      <c r="AP4292" s="99"/>
      <c r="AQ4292" s="99"/>
      <c r="AR4292" s="99"/>
      <c r="AS4292" s="99"/>
      <c r="AT4292" s="99"/>
      <c r="AU4292" s="99"/>
      <c r="AV4292" s="99"/>
      <c r="AW4292" s="99"/>
      <c r="AX4292" s="99"/>
      <c r="AY4292" s="99"/>
      <c r="AZ4292" s="99"/>
      <c r="BA4292" s="99"/>
      <c r="BB4292" s="99"/>
      <c r="BC4292" s="99"/>
      <c r="BD4292" s="99"/>
      <c r="BE4292" s="99"/>
      <c r="BF4292" s="99"/>
    </row>
    <row r="4293" spans="28:58" x14ac:dyDescent="0.25">
      <c r="AB4293" s="99"/>
      <c r="AC4293" s="99"/>
      <c r="AD4293" s="99"/>
      <c r="AE4293" s="99"/>
      <c r="AF4293" s="99"/>
      <c r="AG4293" s="99"/>
      <c r="AH4293" s="99"/>
      <c r="AI4293" s="99"/>
      <c r="AJ4293" s="99"/>
      <c r="AK4293" s="99"/>
      <c r="AL4293" s="99"/>
      <c r="AM4293" s="99"/>
      <c r="AN4293" s="99"/>
      <c r="AO4293" s="99"/>
      <c r="AP4293" s="99"/>
      <c r="AQ4293" s="99"/>
      <c r="AR4293" s="99"/>
      <c r="AS4293" s="99"/>
      <c r="AT4293" s="99"/>
      <c r="AU4293" s="99"/>
      <c r="AV4293" s="99"/>
      <c r="AW4293" s="99"/>
      <c r="AX4293" s="99"/>
      <c r="AY4293" s="99"/>
      <c r="AZ4293" s="99"/>
      <c r="BA4293" s="99"/>
      <c r="BB4293" s="99"/>
      <c r="BC4293" s="99"/>
      <c r="BD4293" s="99"/>
      <c r="BE4293" s="99"/>
      <c r="BF4293" s="99"/>
    </row>
    <row r="4294" spans="28:58" x14ac:dyDescent="0.25">
      <c r="AB4294" s="99"/>
      <c r="AC4294" s="99"/>
      <c r="AD4294" s="99"/>
      <c r="AE4294" s="99"/>
      <c r="AF4294" s="99"/>
      <c r="AG4294" s="99"/>
      <c r="AH4294" s="99"/>
      <c r="AI4294" s="99"/>
      <c r="AJ4294" s="99"/>
      <c r="AK4294" s="99"/>
      <c r="AL4294" s="99"/>
      <c r="AM4294" s="99"/>
      <c r="AN4294" s="99"/>
      <c r="AO4294" s="99"/>
      <c r="AP4294" s="99"/>
      <c r="AQ4294" s="99"/>
      <c r="AR4294" s="99"/>
      <c r="AS4294" s="99"/>
      <c r="AT4294" s="99"/>
      <c r="AU4294" s="99"/>
      <c r="AV4294" s="99"/>
      <c r="AW4294" s="99"/>
      <c r="AX4294" s="99"/>
      <c r="AY4294" s="99"/>
      <c r="AZ4294" s="99"/>
      <c r="BA4294" s="99"/>
      <c r="BB4294" s="99"/>
      <c r="BC4294" s="99"/>
      <c r="BD4294" s="99"/>
      <c r="BE4294" s="99"/>
      <c r="BF4294" s="99"/>
    </row>
    <row r="4295" spans="28:58" x14ac:dyDescent="0.25">
      <c r="AB4295" s="99"/>
      <c r="AC4295" s="99"/>
      <c r="AD4295" s="99"/>
      <c r="AE4295" s="99"/>
      <c r="AF4295" s="99"/>
      <c r="AG4295" s="99"/>
      <c r="AH4295" s="99"/>
      <c r="AI4295" s="99"/>
      <c r="AJ4295" s="99"/>
      <c r="AK4295" s="99"/>
      <c r="AL4295" s="99"/>
      <c r="AM4295" s="99"/>
      <c r="AN4295" s="99"/>
      <c r="AO4295" s="99"/>
      <c r="AP4295" s="99"/>
      <c r="AQ4295" s="99"/>
      <c r="AR4295" s="99"/>
      <c r="AS4295" s="99"/>
      <c r="AT4295" s="99"/>
      <c r="AU4295" s="99"/>
      <c r="AV4295" s="99"/>
      <c r="AW4295" s="99"/>
      <c r="AX4295" s="99"/>
      <c r="AY4295" s="99"/>
      <c r="AZ4295" s="99"/>
      <c r="BA4295" s="99"/>
      <c r="BB4295" s="99"/>
      <c r="BC4295" s="99"/>
      <c r="BD4295" s="99"/>
      <c r="BE4295" s="99"/>
      <c r="BF4295" s="99"/>
    </row>
    <row r="4296" spans="28:58" x14ac:dyDescent="0.25">
      <c r="AB4296" s="99"/>
      <c r="AC4296" s="99"/>
      <c r="AD4296" s="99"/>
      <c r="AE4296" s="99"/>
      <c r="AF4296" s="99"/>
      <c r="AG4296" s="99"/>
      <c r="AH4296" s="99"/>
      <c r="AI4296" s="99"/>
      <c r="AJ4296" s="99"/>
      <c r="AK4296" s="99"/>
      <c r="AL4296" s="99"/>
      <c r="AM4296" s="99"/>
      <c r="AN4296" s="99"/>
      <c r="AO4296" s="99"/>
      <c r="AP4296" s="99"/>
      <c r="AQ4296" s="99"/>
      <c r="AR4296" s="99"/>
      <c r="AS4296" s="99"/>
      <c r="AT4296" s="99"/>
      <c r="AU4296" s="99"/>
      <c r="AV4296" s="99"/>
      <c r="AW4296" s="99"/>
      <c r="AX4296" s="99"/>
      <c r="AY4296" s="99"/>
      <c r="AZ4296" s="99"/>
      <c r="BA4296" s="99"/>
      <c r="BB4296" s="99"/>
      <c r="BC4296" s="99"/>
      <c r="BD4296" s="99"/>
      <c r="BE4296" s="99"/>
      <c r="BF4296" s="99"/>
    </row>
    <row r="4297" spans="28:58" x14ac:dyDescent="0.25">
      <c r="AB4297" s="99"/>
      <c r="AC4297" s="99"/>
      <c r="AD4297" s="99"/>
      <c r="AE4297" s="99"/>
      <c r="AF4297" s="99"/>
      <c r="AG4297" s="99"/>
      <c r="AH4297" s="99"/>
      <c r="AI4297" s="99"/>
      <c r="AJ4297" s="99"/>
      <c r="AK4297" s="99"/>
      <c r="AL4297" s="99"/>
      <c r="AM4297" s="99"/>
      <c r="AN4297" s="99"/>
      <c r="AO4297" s="99"/>
      <c r="AP4297" s="99"/>
      <c r="AQ4297" s="99"/>
      <c r="AR4297" s="99"/>
      <c r="AS4297" s="99"/>
      <c r="AT4297" s="99"/>
      <c r="AU4297" s="99"/>
      <c r="AV4297" s="99"/>
      <c r="AW4297" s="99"/>
      <c r="AX4297" s="99"/>
      <c r="AY4297" s="99"/>
      <c r="AZ4297" s="99"/>
      <c r="BA4297" s="99"/>
      <c r="BB4297" s="99"/>
      <c r="BC4297" s="99"/>
      <c r="BD4297" s="99"/>
      <c r="BE4297" s="99"/>
      <c r="BF4297" s="99"/>
    </row>
    <row r="4298" spans="28:58" x14ac:dyDescent="0.25">
      <c r="AB4298" s="99"/>
      <c r="AC4298" s="99"/>
      <c r="AD4298" s="99"/>
      <c r="AE4298" s="99"/>
      <c r="AF4298" s="99"/>
      <c r="AG4298" s="99"/>
      <c r="AH4298" s="99"/>
      <c r="AI4298" s="99"/>
      <c r="AJ4298" s="99"/>
      <c r="AK4298" s="99"/>
      <c r="AL4298" s="99"/>
      <c r="AM4298" s="99"/>
      <c r="AN4298" s="99"/>
      <c r="AO4298" s="99"/>
      <c r="AP4298" s="99"/>
      <c r="AQ4298" s="99"/>
      <c r="AR4298" s="99"/>
      <c r="AS4298" s="99"/>
      <c r="AT4298" s="99"/>
      <c r="AU4298" s="99"/>
      <c r="AV4298" s="99"/>
      <c r="AW4298" s="99"/>
      <c r="AX4298" s="99"/>
      <c r="AY4298" s="99"/>
      <c r="AZ4298" s="99"/>
      <c r="BA4298" s="99"/>
      <c r="BB4298" s="99"/>
      <c r="BC4298" s="99"/>
      <c r="BD4298" s="99"/>
      <c r="BE4298" s="99"/>
      <c r="BF4298" s="99"/>
    </row>
    <row r="4299" spans="28:58" x14ac:dyDescent="0.25">
      <c r="AB4299" s="99"/>
      <c r="AC4299" s="99"/>
      <c r="AD4299" s="99"/>
      <c r="AE4299" s="99"/>
      <c r="AF4299" s="99"/>
      <c r="AG4299" s="99"/>
      <c r="AH4299" s="99"/>
      <c r="AI4299" s="99"/>
      <c r="AJ4299" s="99"/>
      <c r="AK4299" s="99"/>
      <c r="AL4299" s="99"/>
      <c r="AM4299" s="99"/>
      <c r="AN4299" s="99"/>
      <c r="AO4299" s="99"/>
      <c r="AP4299" s="99"/>
      <c r="AQ4299" s="99"/>
      <c r="AR4299" s="99"/>
      <c r="AS4299" s="99"/>
      <c r="AT4299" s="99"/>
      <c r="AU4299" s="99"/>
      <c r="AV4299" s="99"/>
      <c r="AW4299" s="99"/>
      <c r="AX4299" s="99"/>
      <c r="AY4299" s="99"/>
      <c r="AZ4299" s="99"/>
      <c r="BA4299" s="99"/>
      <c r="BB4299" s="99"/>
      <c r="BC4299" s="99"/>
      <c r="BD4299" s="99"/>
      <c r="BE4299" s="99"/>
      <c r="BF4299" s="99"/>
    </row>
    <row r="4300" spans="28:58" x14ac:dyDescent="0.25">
      <c r="AB4300" s="99"/>
      <c r="AC4300" s="99"/>
      <c r="AD4300" s="99"/>
      <c r="AE4300" s="99"/>
      <c r="AF4300" s="99"/>
      <c r="AG4300" s="99"/>
      <c r="AH4300" s="99"/>
      <c r="AI4300" s="99"/>
      <c r="AJ4300" s="99"/>
      <c r="AK4300" s="99"/>
      <c r="AL4300" s="99"/>
      <c r="AM4300" s="99"/>
      <c r="AN4300" s="99"/>
      <c r="AO4300" s="99"/>
      <c r="AP4300" s="99"/>
      <c r="AQ4300" s="99"/>
      <c r="AR4300" s="99"/>
      <c r="AS4300" s="99"/>
      <c r="AT4300" s="99"/>
      <c r="AU4300" s="99"/>
      <c r="AV4300" s="99"/>
      <c r="AW4300" s="99"/>
      <c r="AX4300" s="99"/>
      <c r="AY4300" s="99"/>
      <c r="AZ4300" s="99"/>
      <c r="BA4300" s="99"/>
      <c r="BB4300" s="99"/>
      <c r="BC4300" s="99"/>
      <c r="BD4300" s="99"/>
      <c r="BE4300" s="99"/>
      <c r="BF4300" s="99"/>
    </row>
    <row r="4301" spans="28:58" x14ac:dyDescent="0.25">
      <c r="AB4301" s="99"/>
      <c r="AC4301" s="99"/>
      <c r="AD4301" s="99"/>
      <c r="AE4301" s="99"/>
      <c r="AF4301" s="99"/>
      <c r="AG4301" s="99"/>
      <c r="AH4301" s="99"/>
      <c r="AI4301" s="99"/>
      <c r="AJ4301" s="99"/>
      <c r="AK4301" s="99"/>
      <c r="AL4301" s="99"/>
      <c r="AM4301" s="99"/>
      <c r="AN4301" s="99"/>
      <c r="AO4301" s="99"/>
      <c r="AP4301" s="99"/>
      <c r="AQ4301" s="99"/>
      <c r="AR4301" s="99"/>
      <c r="AS4301" s="99"/>
      <c r="AT4301" s="99"/>
      <c r="AU4301" s="99"/>
      <c r="AV4301" s="99"/>
      <c r="AW4301" s="99"/>
      <c r="AX4301" s="99"/>
      <c r="AY4301" s="99"/>
      <c r="AZ4301" s="99"/>
      <c r="BA4301" s="99"/>
      <c r="BB4301" s="99"/>
      <c r="BC4301" s="99"/>
      <c r="BD4301" s="99"/>
      <c r="BE4301" s="99"/>
      <c r="BF4301" s="99"/>
    </row>
    <row r="4302" spans="28:58" x14ac:dyDescent="0.25">
      <c r="AB4302" s="99"/>
      <c r="AC4302" s="99"/>
      <c r="AD4302" s="99"/>
      <c r="AE4302" s="99"/>
      <c r="AF4302" s="99"/>
      <c r="AG4302" s="99"/>
      <c r="AH4302" s="99"/>
      <c r="AI4302" s="99"/>
      <c r="AJ4302" s="99"/>
      <c r="AK4302" s="99"/>
      <c r="AL4302" s="99"/>
      <c r="AM4302" s="99"/>
      <c r="AN4302" s="99"/>
      <c r="AO4302" s="99"/>
      <c r="AP4302" s="99"/>
      <c r="AQ4302" s="99"/>
      <c r="AR4302" s="99"/>
      <c r="AS4302" s="99"/>
      <c r="AT4302" s="99"/>
      <c r="AU4302" s="99"/>
      <c r="AV4302" s="99"/>
      <c r="AW4302" s="99"/>
      <c r="AX4302" s="99"/>
      <c r="AY4302" s="99"/>
      <c r="AZ4302" s="99"/>
      <c r="BA4302" s="99"/>
      <c r="BB4302" s="99"/>
      <c r="BC4302" s="99"/>
      <c r="BD4302" s="99"/>
      <c r="BE4302" s="99"/>
      <c r="BF4302" s="99"/>
    </row>
    <row r="4303" spans="28:58" x14ac:dyDescent="0.25">
      <c r="AB4303" s="99"/>
      <c r="AC4303" s="99"/>
      <c r="AD4303" s="99"/>
      <c r="AE4303" s="99"/>
      <c r="AF4303" s="99"/>
      <c r="AG4303" s="99"/>
      <c r="AH4303" s="99"/>
      <c r="AI4303" s="99"/>
      <c r="AJ4303" s="99"/>
      <c r="AK4303" s="99"/>
      <c r="AL4303" s="99"/>
      <c r="AM4303" s="99"/>
      <c r="AN4303" s="99"/>
      <c r="AO4303" s="99"/>
      <c r="AP4303" s="99"/>
      <c r="AQ4303" s="99"/>
      <c r="AR4303" s="99"/>
      <c r="AS4303" s="99"/>
      <c r="AT4303" s="99"/>
      <c r="AU4303" s="99"/>
      <c r="AV4303" s="99"/>
      <c r="AW4303" s="99"/>
      <c r="AX4303" s="99"/>
      <c r="AY4303" s="99"/>
      <c r="AZ4303" s="99"/>
      <c r="BA4303" s="99"/>
      <c r="BB4303" s="99"/>
      <c r="BC4303" s="99"/>
      <c r="BD4303" s="99"/>
      <c r="BE4303" s="99"/>
      <c r="BF4303" s="99"/>
    </row>
    <row r="4304" spans="28:58" x14ac:dyDescent="0.25">
      <c r="AB4304" s="99"/>
      <c r="AC4304" s="99"/>
      <c r="AD4304" s="99"/>
      <c r="AE4304" s="99"/>
      <c r="AF4304" s="99"/>
      <c r="AG4304" s="99"/>
      <c r="AH4304" s="99"/>
      <c r="AI4304" s="99"/>
      <c r="AJ4304" s="99"/>
      <c r="AK4304" s="99"/>
      <c r="AL4304" s="99"/>
      <c r="AM4304" s="99"/>
      <c r="AN4304" s="99"/>
      <c r="AO4304" s="99"/>
      <c r="AP4304" s="99"/>
      <c r="AQ4304" s="99"/>
      <c r="AR4304" s="99"/>
      <c r="AS4304" s="99"/>
      <c r="AT4304" s="99"/>
      <c r="AU4304" s="99"/>
      <c r="AV4304" s="99"/>
      <c r="AW4304" s="99"/>
      <c r="AX4304" s="99"/>
      <c r="AY4304" s="99"/>
      <c r="AZ4304" s="99"/>
      <c r="BA4304" s="99"/>
      <c r="BB4304" s="99"/>
      <c r="BC4304" s="99"/>
      <c r="BD4304" s="99"/>
      <c r="BE4304" s="99"/>
      <c r="BF4304" s="99"/>
    </row>
    <row r="4305" spans="28:58" x14ac:dyDescent="0.25">
      <c r="AB4305" s="99"/>
      <c r="AC4305" s="99"/>
      <c r="AD4305" s="99"/>
      <c r="AE4305" s="99"/>
      <c r="AF4305" s="99"/>
      <c r="AG4305" s="99"/>
      <c r="AH4305" s="99"/>
      <c r="AI4305" s="99"/>
      <c r="AJ4305" s="99"/>
      <c r="AK4305" s="99"/>
      <c r="AL4305" s="99"/>
      <c r="AM4305" s="99"/>
      <c r="AN4305" s="99"/>
      <c r="AO4305" s="99"/>
      <c r="AP4305" s="99"/>
      <c r="AQ4305" s="99"/>
      <c r="AR4305" s="99"/>
      <c r="AS4305" s="99"/>
      <c r="AT4305" s="99"/>
      <c r="AU4305" s="99"/>
      <c r="AV4305" s="99"/>
      <c r="AW4305" s="99"/>
      <c r="AX4305" s="99"/>
      <c r="AY4305" s="99"/>
      <c r="AZ4305" s="99"/>
      <c r="BA4305" s="99"/>
      <c r="BB4305" s="99"/>
      <c r="BC4305" s="99"/>
      <c r="BD4305" s="99"/>
      <c r="BE4305" s="99"/>
      <c r="BF4305" s="99"/>
    </row>
    <row r="4306" spans="28:58" x14ac:dyDescent="0.25">
      <c r="AB4306" s="99"/>
      <c r="AC4306" s="99"/>
      <c r="AD4306" s="99"/>
      <c r="AE4306" s="99"/>
      <c r="AF4306" s="99"/>
      <c r="AG4306" s="99"/>
      <c r="AH4306" s="99"/>
      <c r="AI4306" s="99"/>
      <c r="AJ4306" s="99"/>
      <c r="AK4306" s="99"/>
      <c r="AL4306" s="99"/>
      <c r="AM4306" s="99"/>
      <c r="AN4306" s="99"/>
      <c r="AO4306" s="99"/>
      <c r="AP4306" s="99"/>
      <c r="AQ4306" s="99"/>
      <c r="AR4306" s="99"/>
      <c r="AS4306" s="99"/>
      <c r="AT4306" s="99"/>
      <c r="AU4306" s="99"/>
      <c r="AV4306" s="99"/>
      <c r="AW4306" s="99"/>
      <c r="AX4306" s="99"/>
      <c r="AY4306" s="99"/>
      <c r="AZ4306" s="99"/>
      <c r="BA4306" s="99"/>
      <c r="BB4306" s="99"/>
      <c r="BC4306" s="99"/>
      <c r="BD4306" s="99"/>
      <c r="BE4306" s="99"/>
      <c r="BF4306" s="99"/>
    </row>
    <row r="4307" spans="28:58" x14ac:dyDescent="0.25">
      <c r="AB4307" s="99"/>
      <c r="AC4307" s="99"/>
      <c r="AD4307" s="99"/>
      <c r="AE4307" s="99"/>
      <c r="AF4307" s="99"/>
      <c r="AG4307" s="99"/>
      <c r="AH4307" s="99"/>
      <c r="AI4307" s="99"/>
      <c r="AJ4307" s="99"/>
      <c r="AK4307" s="99"/>
      <c r="AL4307" s="99"/>
      <c r="AM4307" s="99"/>
      <c r="AN4307" s="99"/>
      <c r="AO4307" s="99"/>
      <c r="AP4307" s="99"/>
      <c r="AQ4307" s="99"/>
      <c r="AR4307" s="99"/>
      <c r="AS4307" s="99"/>
      <c r="AT4307" s="99"/>
      <c r="AU4307" s="99"/>
      <c r="AV4307" s="99"/>
      <c r="AW4307" s="99"/>
      <c r="AX4307" s="99"/>
      <c r="AY4307" s="99"/>
      <c r="AZ4307" s="99"/>
      <c r="BA4307" s="99"/>
      <c r="BB4307" s="99"/>
      <c r="BC4307" s="99"/>
      <c r="BD4307" s="99"/>
      <c r="BE4307" s="99"/>
      <c r="BF4307" s="99"/>
    </row>
    <row r="4308" spans="28:58" x14ac:dyDescent="0.25">
      <c r="AB4308" s="99"/>
      <c r="AC4308" s="99"/>
      <c r="AD4308" s="99"/>
      <c r="AE4308" s="99"/>
      <c r="AF4308" s="99"/>
      <c r="AG4308" s="99"/>
      <c r="AH4308" s="99"/>
      <c r="AI4308" s="99"/>
      <c r="AJ4308" s="99"/>
      <c r="AK4308" s="99"/>
      <c r="AL4308" s="99"/>
      <c r="AM4308" s="99"/>
      <c r="AN4308" s="99"/>
      <c r="AO4308" s="99"/>
      <c r="AP4308" s="99"/>
      <c r="AQ4308" s="99"/>
      <c r="AR4308" s="99"/>
      <c r="AS4308" s="99"/>
      <c r="AT4308" s="99"/>
      <c r="AU4308" s="99"/>
      <c r="AV4308" s="99"/>
      <c r="AW4308" s="99"/>
      <c r="AX4308" s="99"/>
      <c r="AY4308" s="99"/>
      <c r="AZ4308" s="99"/>
      <c r="BA4308" s="99"/>
      <c r="BB4308" s="99"/>
      <c r="BC4308" s="99"/>
      <c r="BD4308" s="99"/>
      <c r="BE4308" s="99"/>
      <c r="BF4308" s="99"/>
    </row>
    <row r="4309" spans="28:58" x14ac:dyDescent="0.25">
      <c r="AB4309" s="99"/>
      <c r="AC4309" s="99"/>
      <c r="AD4309" s="99"/>
      <c r="AE4309" s="99"/>
      <c r="AF4309" s="99"/>
      <c r="AG4309" s="99"/>
      <c r="AH4309" s="99"/>
      <c r="AI4309" s="99"/>
      <c r="AJ4309" s="99"/>
      <c r="AK4309" s="99"/>
      <c r="AL4309" s="99"/>
      <c r="AM4309" s="99"/>
      <c r="AN4309" s="99"/>
      <c r="AO4309" s="99"/>
      <c r="AP4309" s="99"/>
      <c r="AQ4309" s="99"/>
      <c r="AR4309" s="99"/>
      <c r="AS4309" s="99"/>
      <c r="AT4309" s="99"/>
      <c r="AU4309" s="99"/>
      <c r="AV4309" s="99"/>
      <c r="AW4309" s="99"/>
      <c r="AX4309" s="99"/>
      <c r="AY4309" s="99"/>
      <c r="AZ4309" s="99"/>
      <c r="BA4309" s="99"/>
      <c r="BB4309" s="99"/>
      <c r="BC4309" s="99"/>
      <c r="BD4309" s="99"/>
      <c r="BE4309" s="99"/>
      <c r="BF4309" s="99"/>
    </row>
    <row r="4310" spans="28:58" x14ac:dyDescent="0.25">
      <c r="AB4310" s="99"/>
      <c r="AC4310" s="99"/>
      <c r="AD4310" s="99"/>
      <c r="AE4310" s="99"/>
      <c r="AF4310" s="99"/>
      <c r="AG4310" s="99"/>
      <c r="AH4310" s="99"/>
      <c r="AI4310" s="99"/>
      <c r="AJ4310" s="99"/>
      <c r="AK4310" s="99"/>
      <c r="AL4310" s="99"/>
      <c r="AM4310" s="99"/>
      <c r="AN4310" s="99"/>
      <c r="AO4310" s="99"/>
      <c r="AP4310" s="99"/>
      <c r="AQ4310" s="99"/>
      <c r="AR4310" s="99"/>
      <c r="AS4310" s="99"/>
      <c r="AT4310" s="99"/>
      <c r="AU4310" s="99"/>
      <c r="AV4310" s="99"/>
      <c r="AW4310" s="99"/>
      <c r="AX4310" s="99"/>
      <c r="AY4310" s="99"/>
      <c r="AZ4310" s="99"/>
      <c r="BA4310" s="99"/>
      <c r="BB4310" s="99"/>
      <c r="BC4310" s="99"/>
      <c r="BD4310" s="99"/>
      <c r="BE4310" s="99"/>
      <c r="BF4310" s="99"/>
    </row>
    <row r="4311" spans="28:58" x14ac:dyDescent="0.25">
      <c r="AB4311" s="99"/>
      <c r="AC4311" s="99"/>
      <c r="AD4311" s="99"/>
      <c r="AE4311" s="99"/>
      <c r="AF4311" s="99"/>
      <c r="AG4311" s="99"/>
      <c r="AH4311" s="99"/>
      <c r="AI4311" s="99"/>
      <c r="AJ4311" s="99"/>
      <c r="AK4311" s="99"/>
      <c r="AL4311" s="99"/>
      <c r="AM4311" s="99"/>
      <c r="AN4311" s="99"/>
      <c r="AO4311" s="99"/>
      <c r="AP4311" s="99"/>
      <c r="AQ4311" s="99"/>
      <c r="AR4311" s="99"/>
      <c r="AS4311" s="99"/>
      <c r="AT4311" s="99"/>
      <c r="AU4311" s="99"/>
      <c r="AV4311" s="99"/>
      <c r="AW4311" s="99"/>
      <c r="AX4311" s="99"/>
      <c r="AY4311" s="99"/>
      <c r="AZ4311" s="99"/>
      <c r="BA4311" s="99"/>
      <c r="BB4311" s="99"/>
      <c r="BC4311" s="99"/>
      <c r="BD4311" s="99"/>
      <c r="BE4311" s="99"/>
      <c r="BF4311" s="99"/>
    </row>
    <row r="4312" spans="28:58" x14ac:dyDescent="0.25">
      <c r="AB4312" s="99"/>
      <c r="AC4312" s="99"/>
      <c r="AD4312" s="99"/>
      <c r="AE4312" s="99"/>
      <c r="AF4312" s="99"/>
      <c r="AG4312" s="99"/>
      <c r="AH4312" s="99"/>
      <c r="AI4312" s="99"/>
      <c r="AJ4312" s="99"/>
      <c r="AK4312" s="99"/>
      <c r="AL4312" s="99"/>
      <c r="AM4312" s="99"/>
      <c r="AN4312" s="99"/>
      <c r="AO4312" s="99"/>
      <c r="AP4312" s="99"/>
      <c r="AQ4312" s="99"/>
      <c r="AR4312" s="99"/>
      <c r="AS4312" s="99"/>
      <c r="AT4312" s="99"/>
      <c r="AU4312" s="99"/>
      <c r="AV4312" s="99"/>
      <c r="AW4312" s="99"/>
      <c r="AX4312" s="99"/>
      <c r="AY4312" s="99"/>
      <c r="AZ4312" s="99"/>
      <c r="BA4312" s="99"/>
      <c r="BB4312" s="99"/>
      <c r="BC4312" s="99"/>
      <c r="BD4312" s="99"/>
      <c r="BE4312" s="99"/>
      <c r="BF4312" s="99"/>
    </row>
    <row r="4313" spans="28:58" x14ac:dyDescent="0.25">
      <c r="AB4313" s="99"/>
      <c r="AC4313" s="99"/>
      <c r="AD4313" s="99"/>
      <c r="AE4313" s="99"/>
      <c r="AF4313" s="99"/>
      <c r="AG4313" s="99"/>
      <c r="AH4313" s="99"/>
      <c r="AI4313" s="99"/>
      <c r="AJ4313" s="99"/>
      <c r="AK4313" s="99"/>
      <c r="AL4313" s="99"/>
      <c r="AM4313" s="99"/>
      <c r="AN4313" s="99"/>
      <c r="AO4313" s="99"/>
      <c r="AP4313" s="99"/>
      <c r="AQ4313" s="99"/>
      <c r="AR4313" s="99"/>
      <c r="AS4313" s="99"/>
      <c r="AT4313" s="99"/>
      <c r="AU4313" s="99"/>
      <c r="AV4313" s="99"/>
      <c r="AW4313" s="99"/>
      <c r="AX4313" s="99"/>
      <c r="AY4313" s="99"/>
      <c r="AZ4313" s="99"/>
      <c r="BA4313" s="99"/>
      <c r="BB4313" s="99"/>
      <c r="BC4313" s="99"/>
      <c r="BD4313" s="99"/>
      <c r="BE4313" s="99"/>
      <c r="BF4313" s="99"/>
    </row>
    <row r="4314" spans="28:58" x14ac:dyDescent="0.25">
      <c r="AB4314" s="99"/>
      <c r="AC4314" s="99"/>
      <c r="AD4314" s="99"/>
      <c r="AE4314" s="99"/>
      <c r="AF4314" s="99"/>
      <c r="AG4314" s="99"/>
      <c r="AH4314" s="99"/>
      <c r="AI4314" s="99"/>
      <c r="AJ4314" s="99"/>
      <c r="AK4314" s="99"/>
      <c r="AL4314" s="99"/>
      <c r="AM4314" s="99"/>
      <c r="AN4314" s="99"/>
      <c r="AO4314" s="99"/>
      <c r="AP4314" s="99"/>
      <c r="AQ4314" s="99"/>
      <c r="AR4314" s="99"/>
      <c r="AS4314" s="99"/>
      <c r="AT4314" s="99"/>
      <c r="AU4314" s="99"/>
      <c r="AV4314" s="99"/>
      <c r="AW4314" s="99"/>
      <c r="AX4314" s="99"/>
      <c r="AY4314" s="99"/>
      <c r="AZ4314" s="99"/>
      <c r="BA4314" s="99"/>
      <c r="BB4314" s="99"/>
      <c r="BC4314" s="99"/>
      <c r="BD4314" s="99"/>
      <c r="BE4314" s="99"/>
      <c r="BF4314" s="99"/>
    </row>
    <row r="4315" spans="28:58" x14ac:dyDescent="0.25">
      <c r="AB4315" s="99"/>
      <c r="AC4315" s="99"/>
      <c r="AD4315" s="99"/>
      <c r="AE4315" s="99"/>
      <c r="AF4315" s="99"/>
      <c r="AG4315" s="99"/>
      <c r="AH4315" s="99"/>
      <c r="AI4315" s="99"/>
      <c r="AJ4315" s="99"/>
      <c r="AK4315" s="99"/>
      <c r="AL4315" s="99"/>
      <c r="AM4315" s="99"/>
      <c r="AN4315" s="99"/>
      <c r="AO4315" s="99"/>
      <c r="AP4315" s="99"/>
      <c r="AQ4315" s="99"/>
      <c r="AR4315" s="99"/>
      <c r="AS4315" s="99"/>
      <c r="AT4315" s="99"/>
      <c r="AU4315" s="99"/>
      <c r="AV4315" s="99"/>
      <c r="AW4315" s="99"/>
      <c r="AX4315" s="99"/>
      <c r="AY4315" s="99"/>
      <c r="AZ4315" s="99"/>
      <c r="BA4315" s="99"/>
      <c r="BB4315" s="99"/>
      <c r="BC4315" s="99"/>
      <c r="BD4315" s="99"/>
      <c r="BE4315" s="99"/>
      <c r="BF4315" s="99"/>
    </row>
    <row r="4316" spans="28:58" x14ac:dyDescent="0.25">
      <c r="AB4316" s="99"/>
      <c r="AC4316" s="99"/>
      <c r="AD4316" s="99"/>
      <c r="AE4316" s="99"/>
      <c r="AF4316" s="99"/>
      <c r="AG4316" s="99"/>
      <c r="AH4316" s="99"/>
      <c r="AI4316" s="99"/>
      <c r="AJ4316" s="99"/>
      <c r="AK4316" s="99"/>
      <c r="AL4316" s="99"/>
      <c r="AM4316" s="99"/>
      <c r="AN4316" s="99"/>
      <c r="AO4316" s="99"/>
      <c r="AP4316" s="99"/>
      <c r="AQ4316" s="99"/>
      <c r="AR4316" s="99"/>
      <c r="AS4316" s="99"/>
      <c r="AT4316" s="99"/>
      <c r="AU4316" s="99"/>
      <c r="AV4316" s="99"/>
      <c r="AW4316" s="99"/>
      <c r="AX4316" s="99"/>
      <c r="AY4316" s="99"/>
      <c r="AZ4316" s="99"/>
      <c r="BA4316" s="99"/>
      <c r="BB4316" s="99"/>
      <c r="BC4316" s="99"/>
      <c r="BD4316" s="99"/>
      <c r="BE4316" s="99"/>
      <c r="BF4316" s="99"/>
    </row>
    <row r="4317" spans="28:58" x14ac:dyDescent="0.25">
      <c r="AB4317" s="99"/>
      <c r="AC4317" s="99"/>
      <c r="AD4317" s="99"/>
      <c r="AE4317" s="99"/>
      <c r="AF4317" s="99"/>
      <c r="AG4317" s="99"/>
      <c r="AH4317" s="99"/>
      <c r="AI4317" s="99"/>
      <c r="AJ4317" s="99"/>
      <c r="AK4317" s="99"/>
      <c r="AL4317" s="99"/>
      <c r="AM4317" s="99"/>
      <c r="AN4317" s="99"/>
      <c r="AO4317" s="99"/>
      <c r="AP4317" s="99"/>
      <c r="AQ4317" s="99"/>
      <c r="AR4317" s="99"/>
      <c r="AS4317" s="99"/>
      <c r="AT4317" s="99"/>
      <c r="AU4317" s="99"/>
      <c r="AV4317" s="99"/>
      <c r="AW4317" s="99"/>
      <c r="AX4317" s="99"/>
      <c r="AY4317" s="99"/>
      <c r="AZ4317" s="99"/>
      <c r="BA4317" s="99"/>
      <c r="BB4317" s="99"/>
      <c r="BC4317" s="99"/>
      <c r="BD4317" s="99"/>
      <c r="BE4317" s="99"/>
      <c r="BF4317" s="99"/>
    </row>
    <row r="4318" spans="28:58" x14ac:dyDescent="0.25">
      <c r="AB4318" s="99"/>
      <c r="AC4318" s="99"/>
      <c r="AD4318" s="99"/>
      <c r="AE4318" s="99"/>
      <c r="AF4318" s="99"/>
      <c r="AG4318" s="99"/>
      <c r="AH4318" s="99"/>
      <c r="AI4318" s="99"/>
      <c r="AJ4318" s="99"/>
      <c r="AK4318" s="99"/>
      <c r="AL4318" s="99"/>
      <c r="AM4318" s="99"/>
      <c r="AN4318" s="99"/>
      <c r="AO4318" s="99"/>
      <c r="AP4318" s="99"/>
      <c r="AQ4318" s="99"/>
      <c r="AR4318" s="99"/>
      <c r="AS4318" s="99"/>
      <c r="AT4318" s="99"/>
      <c r="AU4318" s="99"/>
      <c r="AV4318" s="99"/>
      <c r="AW4318" s="99"/>
      <c r="AX4318" s="99"/>
      <c r="AY4318" s="99"/>
      <c r="AZ4318" s="99"/>
      <c r="BA4318" s="99"/>
      <c r="BB4318" s="99"/>
      <c r="BC4318" s="99"/>
      <c r="BD4318" s="99"/>
      <c r="BE4318" s="99"/>
      <c r="BF4318" s="99"/>
    </row>
    <row r="4319" spans="28:58" x14ac:dyDescent="0.25">
      <c r="AB4319" s="99"/>
      <c r="AC4319" s="99"/>
      <c r="AD4319" s="99"/>
      <c r="AE4319" s="99"/>
      <c r="AF4319" s="99"/>
      <c r="AG4319" s="99"/>
      <c r="AH4319" s="99"/>
      <c r="AI4319" s="99"/>
      <c r="AJ4319" s="99"/>
      <c r="AK4319" s="99"/>
      <c r="AL4319" s="99"/>
      <c r="AM4319" s="99"/>
      <c r="AN4319" s="99"/>
      <c r="AO4319" s="99"/>
      <c r="AP4319" s="99"/>
      <c r="AQ4319" s="99"/>
      <c r="AR4319" s="99"/>
      <c r="AS4319" s="99"/>
      <c r="AT4319" s="99"/>
      <c r="AU4319" s="99"/>
      <c r="AV4319" s="99"/>
      <c r="AW4319" s="99"/>
      <c r="AX4319" s="99"/>
      <c r="AY4319" s="99"/>
      <c r="AZ4319" s="99"/>
      <c r="BA4319" s="99"/>
      <c r="BB4319" s="99"/>
      <c r="BC4319" s="99"/>
      <c r="BD4319" s="99"/>
      <c r="BE4319" s="99"/>
      <c r="BF4319" s="99"/>
    </row>
    <row r="4320" spans="28:58" x14ac:dyDescent="0.25">
      <c r="AB4320" s="99"/>
      <c r="AC4320" s="99"/>
      <c r="AD4320" s="99"/>
      <c r="AE4320" s="99"/>
      <c r="AF4320" s="99"/>
      <c r="AG4320" s="99"/>
      <c r="AH4320" s="99"/>
      <c r="AI4320" s="99"/>
      <c r="AJ4320" s="99"/>
      <c r="AK4320" s="99"/>
      <c r="AL4320" s="99"/>
      <c r="AM4320" s="99"/>
      <c r="AN4320" s="99"/>
      <c r="AO4320" s="99"/>
      <c r="AP4320" s="99"/>
      <c r="AQ4320" s="99"/>
      <c r="AR4320" s="99"/>
      <c r="AS4320" s="99"/>
      <c r="AT4320" s="99"/>
      <c r="AU4320" s="99"/>
      <c r="AV4320" s="99"/>
      <c r="AW4320" s="99"/>
      <c r="AX4320" s="99"/>
      <c r="AY4320" s="99"/>
      <c r="AZ4320" s="99"/>
      <c r="BA4320" s="99"/>
      <c r="BB4320" s="99"/>
      <c r="BC4320" s="99"/>
      <c r="BD4320" s="99"/>
      <c r="BE4320" s="99"/>
      <c r="BF4320" s="99"/>
    </row>
    <row r="4321" spans="28:58" x14ac:dyDescent="0.25">
      <c r="AB4321" s="99"/>
      <c r="AC4321" s="99"/>
      <c r="AD4321" s="99"/>
      <c r="AE4321" s="99"/>
      <c r="AF4321" s="99"/>
      <c r="AG4321" s="99"/>
      <c r="AH4321" s="99"/>
      <c r="AI4321" s="99"/>
      <c r="AJ4321" s="99"/>
      <c r="AK4321" s="99"/>
      <c r="AL4321" s="99"/>
      <c r="AM4321" s="99"/>
      <c r="AN4321" s="99"/>
      <c r="AO4321" s="99"/>
      <c r="AP4321" s="99"/>
      <c r="AQ4321" s="99"/>
      <c r="AR4321" s="99"/>
      <c r="AS4321" s="99"/>
      <c r="AT4321" s="99"/>
      <c r="AU4321" s="99"/>
      <c r="AV4321" s="99"/>
      <c r="AW4321" s="99"/>
      <c r="AX4321" s="99"/>
      <c r="AY4321" s="99"/>
      <c r="AZ4321" s="99"/>
      <c r="BA4321" s="99"/>
      <c r="BB4321" s="99"/>
      <c r="BC4321" s="99"/>
      <c r="BD4321" s="99"/>
      <c r="BE4321" s="99"/>
      <c r="BF4321" s="99"/>
    </row>
    <row r="4322" spans="28:58" x14ac:dyDescent="0.25">
      <c r="AB4322" s="99"/>
      <c r="AC4322" s="99"/>
      <c r="AD4322" s="99"/>
      <c r="AE4322" s="99"/>
      <c r="AF4322" s="99"/>
      <c r="AG4322" s="99"/>
      <c r="AH4322" s="99"/>
      <c r="AI4322" s="99"/>
      <c r="AJ4322" s="99"/>
      <c r="AK4322" s="99"/>
      <c r="AL4322" s="99"/>
      <c r="AM4322" s="99"/>
      <c r="AN4322" s="99"/>
      <c r="AO4322" s="99"/>
      <c r="AP4322" s="99"/>
      <c r="AQ4322" s="99"/>
      <c r="AR4322" s="99"/>
      <c r="AS4322" s="99"/>
      <c r="AT4322" s="99"/>
      <c r="AU4322" s="99"/>
      <c r="AV4322" s="99"/>
      <c r="AW4322" s="99"/>
      <c r="AX4322" s="99"/>
      <c r="AY4322" s="99"/>
      <c r="AZ4322" s="99"/>
      <c r="BA4322" s="99"/>
      <c r="BB4322" s="99"/>
      <c r="BC4322" s="99"/>
      <c r="BD4322" s="99"/>
      <c r="BE4322" s="99"/>
      <c r="BF4322" s="99"/>
    </row>
    <row r="4323" spans="28:58" x14ac:dyDescent="0.25">
      <c r="AB4323" s="99"/>
      <c r="AC4323" s="99"/>
      <c r="AD4323" s="99"/>
      <c r="AE4323" s="99"/>
      <c r="AF4323" s="99"/>
      <c r="AG4323" s="99"/>
      <c r="AH4323" s="99"/>
      <c r="AI4323" s="99"/>
      <c r="AJ4323" s="99"/>
      <c r="AK4323" s="99"/>
      <c r="AL4323" s="99"/>
      <c r="AM4323" s="99"/>
      <c r="AN4323" s="99"/>
      <c r="AO4323" s="99"/>
      <c r="AP4323" s="99"/>
      <c r="AQ4323" s="99"/>
      <c r="AR4323" s="99"/>
      <c r="AS4323" s="99"/>
      <c r="AT4323" s="99"/>
      <c r="AU4323" s="99"/>
      <c r="AV4323" s="99"/>
      <c r="AW4323" s="99"/>
      <c r="AX4323" s="99"/>
      <c r="AY4323" s="99"/>
      <c r="AZ4323" s="99"/>
      <c r="BA4323" s="99"/>
      <c r="BB4323" s="99"/>
      <c r="BC4323" s="99"/>
      <c r="BD4323" s="99"/>
      <c r="BE4323" s="99"/>
      <c r="BF4323" s="99"/>
    </row>
    <row r="4324" spans="28:58" x14ac:dyDescent="0.25">
      <c r="AB4324" s="99"/>
      <c r="AC4324" s="99"/>
      <c r="AD4324" s="99"/>
      <c r="AE4324" s="99"/>
      <c r="AF4324" s="99"/>
      <c r="AG4324" s="99"/>
      <c r="AH4324" s="99"/>
      <c r="AI4324" s="99"/>
      <c r="AJ4324" s="99"/>
      <c r="AK4324" s="99"/>
      <c r="AL4324" s="99"/>
      <c r="AM4324" s="99"/>
      <c r="AN4324" s="99"/>
      <c r="AO4324" s="99"/>
      <c r="AP4324" s="99"/>
      <c r="AQ4324" s="99"/>
      <c r="AR4324" s="99"/>
      <c r="AS4324" s="99"/>
      <c r="AT4324" s="99"/>
      <c r="AU4324" s="99"/>
      <c r="AV4324" s="99"/>
      <c r="AW4324" s="99"/>
      <c r="AX4324" s="99"/>
      <c r="AY4324" s="99"/>
      <c r="AZ4324" s="99"/>
      <c r="BA4324" s="99"/>
      <c r="BB4324" s="99"/>
      <c r="BC4324" s="99"/>
      <c r="BD4324" s="99"/>
      <c r="BE4324" s="99"/>
      <c r="BF4324" s="99"/>
    </row>
    <row r="4325" spans="28:58" x14ac:dyDescent="0.25">
      <c r="AB4325" s="99"/>
      <c r="AC4325" s="99"/>
      <c r="AD4325" s="99"/>
      <c r="AE4325" s="99"/>
      <c r="AF4325" s="99"/>
      <c r="AG4325" s="99"/>
      <c r="AH4325" s="99"/>
      <c r="AI4325" s="99"/>
      <c r="AJ4325" s="99"/>
      <c r="AK4325" s="99"/>
      <c r="AL4325" s="99"/>
      <c r="AM4325" s="99"/>
      <c r="AN4325" s="99"/>
      <c r="AO4325" s="99"/>
      <c r="AP4325" s="99"/>
      <c r="AQ4325" s="99"/>
      <c r="AR4325" s="99"/>
      <c r="AS4325" s="99"/>
      <c r="AT4325" s="99"/>
      <c r="AU4325" s="99"/>
      <c r="AV4325" s="99"/>
      <c r="AW4325" s="99"/>
      <c r="AX4325" s="99"/>
      <c r="AY4325" s="99"/>
      <c r="AZ4325" s="99"/>
      <c r="BA4325" s="99"/>
      <c r="BB4325" s="99"/>
      <c r="BC4325" s="99"/>
      <c r="BD4325" s="99"/>
      <c r="BE4325" s="99"/>
      <c r="BF4325" s="99"/>
    </row>
    <row r="4326" spans="28:58" x14ac:dyDescent="0.25">
      <c r="AB4326" s="99"/>
      <c r="AC4326" s="99"/>
      <c r="AD4326" s="99"/>
      <c r="AE4326" s="99"/>
      <c r="AF4326" s="99"/>
      <c r="AG4326" s="99"/>
      <c r="AH4326" s="99"/>
      <c r="AI4326" s="99"/>
      <c r="AJ4326" s="99"/>
      <c r="AK4326" s="99"/>
      <c r="AL4326" s="99"/>
      <c r="AM4326" s="99"/>
      <c r="AN4326" s="99"/>
      <c r="AO4326" s="99"/>
      <c r="AP4326" s="99"/>
      <c r="AQ4326" s="99"/>
      <c r="AR4326" s="99"/>
      <c r="AS4326" s="99"/>
      <c r="AT4326" s="99"/>
      <c r="AU4326" s="99"/>
      <c r="AV4326" s="99"/>
      <c r="AW4326" s="99"/>
      <c r="AX4326" s="99"/>
      <c r="AY4326" s="99"/>
      <c r="AZ4326" s="99"/>
      <c r="BA4326" s="99"/>
      <c r="BB4326" s="99"/>
      <c r="BC4326" s="99"/>
      <c r="BD4326" s="99"/>
      <c r="BE4326" s="99"/>
      <c r="BF4326" s="99"/>
    </row>
    <row r="4327" spans="28:58" x14ac:dyDescent="0.25">
      <c r="AB4327" s="99"/>
      <c r="AC4327" s="99"/>
      <c r="AD4327" s="99"/>
      <c r="AE4327" s="99"/>
      <c r="AF4327" s="99"/>
      <c r="AG4327" s="99"/>
      <c r="AH4327" s="99"/>
      <c r="AI4327" s="99"/>
      <c r="AJ4327" s="99"/>
      <c r="AK4327" s="99"/>
      <c r="AL4327" s="99"/>
      <c r="AM4327" s="99"/>
      <c r="AN4327" s="99"/>
      <c r="AO4327" s="99"/>
      <c r="AP4327" s="99"/>
      <c r="AQ4327" s="99"/>
      <c r="AR4327" s="99"/>
      <c r="AS4327" s="99"/>
      <c r="AT4327" s="99"/>
      <c r="AU4327" s="99"/>
      <c r="AV4327" s="99"/>
      <c r="AW4327" s="99"/>
      <c r="AX4327" s="99"/>
      <c r="AY4327" s="99"/>
      <c r="AZ4327" s="99"/>
      <c r="BA4327" s="99"/>
      <c r="BB4327" s="99"/>
      <c r="BC4327" s="99"/>
      <c r="BD4327" s="99"/>
      <c r="BE4327" s="99"/>
      <c r="BF4327" s="99"/>
    </row>
    <row r="4328" spans="28:58" x14ac:dyDescent="0.25">
      <c r="AB4328" s="99"/>
      <c r="AC4328" s="99"/>
      <c r="AD4328" s="99"/>
      <c r="AE4328" s="99"/>
      <c r="AF4328" s="99"/>
      <c r="AG4328" s="99"/>
      <c r="AH4328" s="99"/>
      <c r="AI4328" s="99"/>
      <c r="AJ4328" s="99"/>
      <c r="AK4328" s="99"/>
      <c r="AL4328" s="99"/>
      <c r="AM4328" s="99"/>
      <c r="AN4328" s="99"/>
      <c r="AO4328" s="99"/>
      <c r="AP4328" s="99"/>
      <c r="AQ4328" s="99"/>
      <c r="AR4328" s="99"/>
      <c r="AS4328" s="99"/>
      <c r="AT4328" s="99"/>
      <c r="AU4328" s="99"/>
      <c r="AV4328" s="99"/>
      <c r="AW4328" s="99"/>
      <c r="AX4328" s="99"/>
      <c r="AY4328" s="99"/>
      <c r="AZ4328" s="99"/>
      <c r="BA4328" s="99"/>
      <c r="BB4328" s="99"/>
      <c r="BC4328" s="99"/>
      <c r="BD4328" s="99"/>
      <c r="BE4328" s="99"/>
      <c r="BF4328" s="99"/>
    </row>
    <row r="4329" spans="28:58" x14ac:dyDescent="0.25">
      <c r="AB4329" s="99"/>
      <c r="AC4329" s="99"/>
      <c r="AD4329" s="99"/>
      <c r="AE4329" s="99"/>
      <c r="AF4329" s="99"/>
      <c r="AG4329" s="99"/>
      <c r="AH4329" s="99"/>
      <c r="AI4329" s="99"/>
      <c r="AJ4329" s="99"/>
      <c r="AK4329" s="99"/>
      <c r="AL4329" s="99"/>
      <c r="AM4329" s="99"/>
      <c r="AN4329" s="99"/>
      <c r="AO4329" s="99"/>
      <c r="AP4329" s="99"/>
      <c r="AQ4329" s="99"/>
      <c r="AR4329" s="99"/>
      <c r="AS4329" s="99"/>
      <c r="AT4329" s="99"/>
      <c r="AU4329" s="99"/>
      <c r="AV4329" s="99"/>
      <c r="AW4329" s="99"/>
      <c r="AX4329" s="99"/>
      <c r="AY4329" s="99"/>
      <c r="AZ4329" s="99"/>
      <c r="BA4329" s="99"/>
      <c r="BB4329" s="99"/>
      <c r="BC4329" s="99"/>
      <c r="BD4329" s="99"/>
      <c r="BE4329" s="99"/>
      <c r="BF4329" s="99"/>
    </row>
    <row r="4330" spans="28:58" x14ac:dyDescent="0.25">
      <c r="AB4330" s="99"/>
      <c r="AC4330" s="99"/>
      <c r="AD4330" s="99"/>
      <c r="AE4330" s="99"/>
      <c r="AF4330" s="99"/>
      <c r="AG4330" s="99"/>
      <c r="AH4330" s="99"/>
      <c r="AI4330" s="99"/>
      <c r="AJ4330" s="99"/>
      <c r="AK4330" s="99"/>
      <c r="AL4330" s="99"/>
      <c r="AM4330" s="99"/>
      <c r="AN4330" s="99"/>
      <c r="AO4330" s="99"/>
      <c r="AP4330" s="99"/>
      <c r="AQ4330" s="99"/>
      <c r="AR4330" s="99"/>
      <c r="AS4330" s="99"/>
      <c r="AT4330" s="99"/>
      <c r="AU4330" s="99"/>
      <c r="AV4330" s="99"/>
      <c r="AW4330" s="99"/>
      <c r="AX4330" s="99"/>
      <c r="AY4330" s="99"/>
      <c r="AZ4330" s="99"/>
      <c r="BA4330" s="99"/>
      <c r="BB4330" s="99"/>
      <c r="BC4330" s="99"/>
      <c r="BD4330" s="99"/>
      <c r="BE4330" s="99"/>
      <c r="BF4330" s="99"/>
    </row>
    <row r="4331" spans="28:58" x14ac:dyDescent="0.25">
      <c r="AB4331" s="99"/>
      <c r="AC4331" s="99"/>
      <c r="AD4331" s="99"/>
      <c r="AE4331" s="99"/>
      <c r="AF4331" s="99"/>
      <c r="AG4331" s="99"/>
      <c r="AH4331" s="99"/>
      <c r="AI4331" s="99"/>
      <c r="AJ4331" s="99"/>
      <c r="AK4331" s="99"/>
      <c r="AL4331" s="99"/>
      <c r="AM4331" s="99"/>
      <c r="AN4331" s="99"/>
      <c r="AO4331" s="99"/>
      <c r="AP4331" s="99"/>
      <c r="AQ4331" s="99"/>
      <c r="AR4331" s="99"/>
      <c r="AS4331" s="99"/>
      <c r="AT4331" s="99"/>
      <c r="AU4331" s="99"/>
      <c r="AV4331" s="99"/>
      <c r="AW4331" s="99"/>
      <c r="AX4331" s="99"/>
      <c r="AY4331" s="99"/>
      <c r="AZ4331" s="99"/>
      <c r="BA4331" s="99"/>
      <c r="BB4331" s="99"/>
      <c r="BC4331" s="99"/>
      <c r="BD4331" s="99"/>
      <c r="BE4331" s="99"/>
      <c r="BF4331" s="99"/>
    </row>
    <row r="4332" spans="28:58" x14ac:dyDescent="0.25">
      <c r="AB4332" s="99"/>
      <c r="AC4332" s="99"/>
      <c r="AD4332" s="99"/>
      <c r="AE4332" s="99"/>
      <c r="AF4332" s="99"/>
      <c r="AG4332" s="99"/>
      <c r="AH4332" s="99"/>
      <c r="AI4332" s="99"/>
      <c r="AJ4332" s="99"/>
      <c r="AK4332" s="99"/>
      <c r="AL4332" s="99"/>
      <c r="AM4332" s="99"/>
      <c r="AN4332" s="99"/>
      <c r="AO4332" s="99"/>
      <c r="AP4332" s="99"/>
      <c r="AQ4332" s="99"/>
      <c r="AR4332" s="99"/>
      <c r="AS4332" s="99"/>
      <c r="AT4332" s="99"/>
      <c r="AU4332" s="99"/>
      <c r="AV4332" s="99"/>
      <c r="AW4332" s="99"/>
      <c r="AX4332" s="99"/>
      <c r="AY4332" s="99"/>
      <c r="AZ4332" s="99"/>
      <c r="BA4332" s="99"/>
      <c r="BB4332" s="99"/>
      <c r="BC4332" s="99"/>
      <c r="BD4332" s="99"/>
      <c r="BE4332" s="99"/>
      <c r="BF4332" s="99"/>
    </row>
    <row r="4333" spans="28:58" x14ac:dyDescent="0.25">
      <c r="AB4333" s="99"/>
      <c r="AC4333" s="99"/>
      <c r="AD4333" s="99"/>
      <c r="AE4333" s="99"/>
      <c r="AF4333" s="99"/>
      <c r="AG4333" s="99"/>
      <c r="AH4333" s="99"/>
      <c r="AI4333" s="99"/>
      <c r="AJ4333" s="99"/>
      <c r="AK4333" s="99"/>
      <c r="AL4333" s="99"/>
      <c r="AM4333" s="99"/>
      <c r="AN4333" s="99"/>
      <c r="AO4333" s="99"/>
      <c r="AP4333" s="99"/>
      <c r="AQ4333" s="99"/>
      <c r="AR4333" s="99"/>
      <c r="AS4333" s="99"/>
      <c r="AT4333" s="99"/>
      <c r="AU4333" s="99"/>
      <c r="AV4333" s="99"/>
      <c r="AW4333" s="99"/>
      <c r="AX4333" s="99"/>
      <c r="AY4333" s="99"/>
      <c r="AZ4333" s="99"/>
      <c r="BA4333" s="99"/>
      <c r="BB4333" s="99"/>
      <c r="BC4333" s="99"/>
      <c r="BD4333" s="99"/>
      <c r="BE4333" s="99"/>
      <c r="BF4333" s="99"/>
    </row>
    <row r="4334" spans="28:58" x14ac:dyDescent="0.25">
      <c r="AB4334" s="99"/>
      <c r="AC4334" s="99"/>
      <c r="AD4334" s="99"/>
      <c r="AE4334" s="99"/>
      <c r="AF4334" s="99"/>
      <c r="AG4334" s="99"/>
      <c r="AH4334" s="99"/>
      <c r="AI4334" s="99"/>
      <c r="AJ4334" s="99"/>
      <c r="AK4334" s="99"/>
      <c r="AL4334" s="99"/>
      <c r="AM4334" s="99"/>
      <c r="AN4334" s="99"/>
      <c r="AO4334" s="99"/>
      <c r="AP4334" s="99"/>
      <c r="AQ4334" s="99"/>
      <c r="AR4334" s="99"/>
      <c r="AS4334" s="99"/>
      <c r="AT4334" s="99"/>
      <c r="AU4334" s="99"/>
      <c r="AV4334" s="99"/>
      <c r="AW4334" s="99"/>
      <c r="AX4334" s="99"/>
      <c r="AY4334" s="99"/>
      <c r="AZ4334" s="99"/>
      <c r="BA4334" s="99"/>
      <c r="BB4334" s="99"/>
      <c r="BC4334" s="99"/>
      <c r="BD4334" s="99"/>
      <c r="BE4334" s="99"/>
      <c r="BF4334" s="99"/>
    </row>
    <row r="4335" spans="28:58" x14ac:dyDescent="0.25">
      <c r="AB4335" s="99"/>
      <c r="AC4335" s="99"/>
      <c r="AD4335" s="99"/>
      <c r="AE4335" s="99"/>
      <c r="AF4335" s="99"/>
      <c r="AG4335" s="99"/>
      <c r="AH4335" s="99"/>
      <c r="AI4335" s="99"/>
      <c r="AJ4335" s="99"/>
      <c r="AK4335" s="99"/>
      <c r="AL4335" s="99"/>
      <c r="AM4335" s="99"/>
      <c r="AN4335" s="99"/>
      <c r="AO4335" s="99"/>
      <c r="AP4335" s="99"/>
      <c r="AQ4335" s="99"/>
      <c r="AR4335" s="99"/>
      <c r="AS4335" s="99"/>
      <c r="AT4335" s="99"/>
      <c r="AU4335" s="99"/>
      <c r="AV4335" s="99"/>
      <c r="AW4335" s="99"/>
      <c r="AX4335" s="99"/>
      <c r="AY4335" s="99"/>
      <c r="AZ4335" s="99"/>
      <c r="BA4335" s="99"/>
      <c r="BB4335" s="99"/>
      <c r="BC4335" s="99"/>
      <c r="BD4335" s="99"/>
      <c r="BE4335" s="99"/>
      <c r="BF4335" s="99"/>
    </row>
    <row r="4336" spans="28:58" x14ac:dyDescent="0.25">
      <c r="AB4336" s="99"/>
      <c r="AC4336" s="99"/>
      <c r="AD4336" s="99"/>
      <c r="AE4336" s="99"/>
      <c r="AF4336" s="99"/>
      <c r="AG4336" s="99"/>
      <c r="AH4336" s="99"/>
      <c r="AI4336" s="99"/>
      <c r="AJ4336" s="99"/>
      <c r="AK4336" s="99"/>
      <c r="AL4336" s="99"/>
      <c r="AM4336" s="99"/>
      <c r="AN4336" s="99"/>
      <c r="AO4336" s="99"/>
      <c r="AP4336" s="99"/>
      <c r="AQ4336" s="99"/>
      <c r="AR4336" s="99"/>
      <c r="AS4336" s="99"/>
      <c r="AT4336" s="99"/>
      <c r="AU4336" s="99"/>
      <c r="AV4336" s="99"/>
      <c r="AW4336" s="99"/>
      <c r="AX4336" s="99"/>
      <c r="AY4336" s="99"/>
      <c r="AZ4336" s="99"/>
      <c r="BA4336" s="99"/>
      <c r="BB4336" s="99"/>
      <c r="BC4336" s="99"/>
      <c r="BD4336" s="99"/>
      <c r="BE4336" s="99"/>
      <c r="BF4336" s="99"/>
    </row>
    <row r="4337" spans="28:58" x14ac:dyDescent="0.25">
      <c r="AB4337" s="99"/>
      <c r="AC4337" s="99"/>
      <c r="AD4337" s="99"/>
      <c r="AE4337" s="99"/>
      <c r="AF4337" s="99"/>
      <c r="AG4337" s="99"/>
      <c r="AH4337" s="99"/>
      <c r="AI4337" s="99"/>
      <c r="AJ4337" s="99"/>
      <c r="AK4337" s="99"/>
      <c r="AL4337" s="99"/>
      <c r="AM4337" s="99"/>
      <c r="AN4337" s="99"/>
      <c r="AO4337" s="99"/>
      <c r="AP4337" s="99"/>
      <c r="AQ4337" s="99"/>
      <c r="AR4337" s="99"/>
      <c r="AS4337" s="99"/>
      <c r="AT4337" s="99"/>
      <c r="AU4337" s="99"/>
      <c r="AV4337" s="99"/>
      <c r="AW4337" s="99"/>
      <c r="AX4337" s="99"/>
      <c r="AY4337" s="99"/>
      <c r="AZ4337" s="99"/>
      <c r="BA4337" s="99"/>
      <c r="BB4337" s="99"/>
      <c r="BC4337" s="99"/>
      <c r="BD4337" s="99"/>
      <c r="BE4337" s="99"/>
      <c r="BF4337" s="99"/>
    </row>
    <row r="4338" spans="28:58" x14ac:dyDescent="0.25">
      <c r="AB4338" s="99"/>
      <c r="AC4338" s="99"/>
      <c r="AD4338" s="99"/>
      <c r="AE4338" s="99"/>
      <c r="AF4338" s="99"/>
      <c r="AG4338" s="99"/>
      <c r="AH4338" s="99"/>
      <c r="AI4338" s="99"/>
      <c r="AJ4338" s="99"/>
      <c r="AK4338" s="99"/>
      <c r="AL4338" s="99"/>
      <c r="AM4338" s="99"/>
      <c r="AN4338" s="99"/>
      <c r="AO4338" s="99"/>
      <c r="AP4338" s="99"/>
      <c r="AQ4338" s="99"/>
      <c r="AR4338" s="99"/>
      <c r="AS4338" s="99"/>
      <c r="AT4338" s="99"/>
      <c r="AU4338" s="99"/>
      <c r="AV4338" s="99"/>
      <c r="AW4338" s="99"/>
      <c r="AX4338" s="99"/>
      <c r="AY4338" s="99"/>
      <c r="AZ4338" s="99"/>
      <c r="BA4338" s="99"/>
      <c r="BB4338" s="99"/>
      <c r="BC4338" s="99"/>
      <c r="BD4338" s="99"/>
      <c r="BE4338" s="99"/>
      <c r="BF4338" s="99"/>
    </row>
    <row r="4339" spans="28:58" x14ac:dyDescent="0.25">
      <c r="AB4339" s="99"/>
      <c r="AC4339" s="99"/>
      <c r="AD4339" s="99"/>
      <c r="AE4339" s="99"/>
      <c r="AF4339" s="99"/>
      <c r="AG4339" s="99"/>
      <c r="AH4339" s="99"/>
      <c r="AI4339" s="99"/>
      <c r="AJ4339" s="99"/>
      <c r="AK4339" s="99"/>
      <c r="AL4339" s="99"/>
      <c r="AM4339" s="99"/>
      <c r="AN4339" s="99"/>
      <c r="AO4339" s="99"/>
      <c r="AP4339" s="99"/>
      <c r="AQ4339" s="99"/>
      <c r="AR4339" s="99"/>
      <c r="AS4339" s="99"/>
      <c r="AT4339" s="99"/>
      <c r="AU4339" s="99"/>
      <c r="AV4339" s="99"/>
      <c r="AW4339" s="99"/>
      <c r="AX4339" s="99"/>
      <c r="AY4339" s="99"/>
      <c r="AZ4339" s="99"/>
      <c r="BA4339" s="99"/>
      <c r="BB4339" s="99"/>
      <c r="BC4339" s="99"/>
      <c r="BD4339" s="99"/>
      <c r="BE4339" s="99"/>
      <c r="BF4339" s="99"/>
    </row>
    <row r="4340" spans="28:58" x14ac:dyDescent="0.25">
      <c r="AB4340" s="99"/>
      <c r="AC4340" s="99"/>
      <c r="AD4340" s="99"/>
      <c r="AE4340" s="99"/>
      <c r="AF4340" s="99"/>
      <c r="AG4340" s="99"/>
      <c r="AH4340" s="99"/>
      <c r="AI4340" s="99"/>
      <c r="AJ4340" s="99"/>
      <c r="AK4340" s="99"/>
      <c r="AL4340" s="99"/>
      <c r="AM4340" s="99"/>
      <c r="AN4340" s="99"/>
      <c r="AO4340" s="99"/>
      <c r="AP4340" s="99"/>
      <c r="AQ4340" s="99"/>
      <c r="AR4340" s="99"/>
      <c r="AS4340" s="99"/>
      <c r="AT4340" s="99"/>
      <c r="AU4340" s="99"/>
      <c r="AV4340" s="99"/>
      <c r="AW4340" s="99"/>
      <c r="AX4340" s="99"/>
      <c r="AY4340" s="99"/>
      <c r="AZ4340" s="99"/>
      <c r="BA4340" s="99"/>
      <c r="BB4340" s="99"/>
      <c r="BC4340" s="99"/>
      <c r="BD4340" s="99"/>
      <c r="BE4340" s="99"/>
      <c r="BF4340" s="99"/>
    </row>
    <row r="4341" spans="28:58" x14ac:dyDescent="0.25">
      <c r="AB4341" s="99"/>
      <c r="AC4341" s="99"/>
      <c r="AD4341" s="99"/>
      <c r="AE4341" s="99"/>
      <c r="AF4341" s="99"/>
      <c r="AG4341" s="99"/>
      <c r="AH4341" s="99"/>
      <c r="AI4341" s="99"/>
      <c r="AJ4341" s="99"/>
      <c r="AK4341" s="99"/>
      <c r="AL4341" s="99"/>
      <c r="AM4341" s="99"/>
      <c r="AN4341" s="99"/>
      <c r="AO4341" s="99"/>
      <c r="AP4341" s="99"/>
      <c r="AQ4341" s="99"/>
      <c r="AR4341" s="99"/>
      <c r="AS4341" s="99"/>
      <c r="AT4341" s="99"/>
      <c r="AU4341" s="99"/>
      <c r="AV4341" s="99"/>
      <c r="AW4341" s="99"/>
      <c r="AX4341" s="99"/>
      <c r="AY4341" s="99"/>
      <c r="AZ4341" s="99"/>
      <c r="BA4341" s="99"/>
      <c r="BB4341" s="99"/>
      <c r="BC4341" s="99"/>
      <c r="BD4341" s="99"/>
      <c r="BE4341" s="99"/>
      <c r="BF4341" s="99"/>
    </row>
    <row r="4342" spans="28:58" x14ac:dyDescent="0.25">
      <c r="AB4342" s="99"/>
      <c r="AC4342" s="99"/>
      <c r="AD4342" s="99"/>
      <c r="AE4342" s="99"/>
      <c r="AF4342" s="99"/>
      <c r="AG4342" s="99"/>
      <c r="AH4342" s="99"/>
      <c r="AI4342" s="99"/>
      <c r="AJ4342" s="99"/>
      <c r="AK4342" s="99"/>
      <c r="AL4342" s="99"/>
      <c r="AM4342" s="99"/>
      <c r="AN4342" s="99"/>
      <c r="AO4342" s="99"/>
      <c r="AP4342" s="99"/>
      <c r="AQ4342" s="99"/>
      <c r="AR4342" s="99"/>
      <c r="AS4342" s="99"/>
      <c r="AT4342" s="99"/>
      <c r="AU4342" s="99"/>
      <c r="AV4342" s="99"/>
      <c r="AW4342" s="99"/>
      <c r="AX4342" s="99"/>
      <c r="AY4342" s="99"/>
      <c r="AZ4342" s="99"/>
      <c r="BA4342" s="99"/>
      <c r="BB4342" s="99"/>
      <c r="BC4342" s="99"/>
      <c r="BD4342" s="99"/>
      <c r="BE4342" s="99"/>
      <c r="BF4342" s="99"/>
    </row>
    <row r="4343" spans="28:58" x14ac:dyDescent="0.25">
      <c r="AB4343" s="99"/>
      <c r="AC4343" s="99"/>
      <c r="AD4343" s="99"/>
      <c r="AE4343" s="99"/>
      <c r="AF4343" s="99"/>
      <c r="AG4343" s="99"/>
      <c r="AH4343" s="99"/>
      <c r="AI4343" s="99"/>
      <c r="AJ4343" s="99"/>
      <c r="AK4343" s="99"/>
      <c r="AL4343" s="99"/>
      <c r="AM4343" s="99"/>
      <c r="AN4343" s="99"/>
      <c r="AO4343" s="99"/>
      <c r="AP4343" s="99"/>
      <c r="AQ4343" s="99"/>
      <c r="AR4343" s="99"/>
      <c r="AS4343" s="99"/>
      <c r="AT4343" s="99"/>
      <c r="AU4343" s="99"/>
      <c r="AV4343" s="99"/>
      <c r="AW4343" s="99"/>
      <c r="AX4343" s="99"/>
      <c r="AY4343" s="99"/>
      <c r="AZ4343" s="99"/>
      <c r="BA4343" s="99"/>
      <c r="BB4343" s="99"/>
      <c r="BC4343" s="99"/>
      <c r="BD4343" s="99"/>
      <c r="BE4343" s="99"/>
      <c r="BF4343" s="99"/>
    </row>
    <row r="4344" spans="28:58" x14ac:dyDescent="0.25">
      <c r="AB4344" s="99"/>
      <c r="AC4344" s="99"/>
      <c r="AD4344" s="99"/>
      <c r="AE4344" s="99"/>
      <c r="AF4344" s="99"/>
      <c r="AG4344" s="99"/>
      <c r="AH4344" s="99"/>
      <c r="AI4344" s="99"/>
      <c r="AJ4344" s="99"/>
      <c r="AK4344" s="99"/>
      <c r="AL4344" s="99"/>
      <c r="AM4344" s="99"/>
      <c r="AN4344" s="99"/>
      <c r="AO4344" s="99"/>
      <c r="AP4344" s="99"/>
      <c r="AQ4344" s="99"/>
      <c r="AR4344" s="99"/>
      <c r="AS4344" s="99"/>
      <c r="AT4344" s="99"/>
      <c r="AU4344" s="99"/>
      <c r="AV4344" s="99"/>
      <c r="AW4344" s="99"/>
      <c r="AX4344" s="99"/>
      <c r="AY4344" s="99"/>
      <c r="AZ4344" s="99"/>
      <c r="BA4344" s="99"/>
      <c r="BB4344" s="99"/>
      <c r="BC4344" s="99"/>
      <c r="BD4344" s="99"/>
      <c r="BE4344" s="99"/>
      <c r="BF4344" s="99"/>
    </row>
    <row r="4345" spans="28:58" x14ac:dyDescent="0.25">
      <c r="AB4345" s="99"/>
      <c r="AC4345" s="99"/>
      <c r="AD4345" s="99"/>
      <c r="AE4345" s="99"/>
      <c r="AF4345" s="99"/>
      <c r="AG4345" s="99"/>
      <c r="AH4345" s="99"/>
      <c r="AI4345" s="99"/>
      <c r="AJ4345" s="99"/>
      <c r="AK4345" s="99"/>
      <c r="AL4345" s="99"/>
      <c r="AM4345" s="99"/>
      <c r="AN4345" s="99"/>
      <c r="AO4345" s="99"/>
      <c r="AP4345" s="99"/>
      <c r="AQ4345" s="99"/>
      <c r="AR4345" s="99"/>
      <c r="AS4345" s="99"/>
      <c r="AT4345" s="99"/>
      <c r="AU4345" s="99"/>
      <c r="AV4345" s="99"/>
      <c r="AW4345" s="99"/>
      <c r="AX4345" s="99"/>
      <c r="AY4345" s="99"/>
      <c r="AZ4345" s="99"/>
      <c r="BA4345" s="99"/>
      <c r="BB4345" s="99"/>
      <c r="BC4345" s="99"/>
      <c r="BD4345" s="99"/>
      <c r="BE4345" s="99"/>
      <c r="BF4345" s="99"/>
    </row>
    <row r="4346" spans="28:58" x14ac:dyDescent="0.25">
      <c r="AB4346" s="99"/>
      <c r="AC4346" s="99"/>
      <c r="AD4346" s="99"/>
      <c r="AE4346" s="99"/>
      <c r="AF4346" s="99"/>
      <c r="AG4346" s="99"/>
      <c r="AH4346" s="99"/>
      <c r="AI4346" s="99"/>
      <c r="AJ4346" s="99"/>
      <c r="AK4346" s="99"/>
      <c r="AL4346" s="99"/>
      <c r="AM4346" s="99"/>
      <c r="AN4346" s="99"/>
      <c r="AO4346" s="99"/>
      <c r="AP4346" s="99"/>
      <c r="AQ4346" s="99"/>
      <c r="AR4346" s="99"/>
      <c r="AS4346" s="99"/>
      <c r="AT4346" s="99"/>
      <c r="AU4346" s="99"/>
      <c r="AV4346" s="99"/>
      <c r="AW4346" s="99"/>
      <c r="AX4346" s="99"/>
      <c r="AY4346" s="99"/>
      <c r="AZ4346" s="99"/>
      <c r="BA4346" s="99"/>
      <c r="BB4346" s="99"/>
      <c r="BC4346" s="99"/>
      <c r="BD4346" s="99"/>
      <c r="BE4346" s="99"/>
      <c r="BF4346" s="99"/>
    </row>
    <row r="4347" spans="28:58" x14ac:dyDescent="0.25">
      <c r="AB4347" s="99"/>
      <c r="AC4347" s="99"/>
      <c r="AD4347" s="99"/>
      <c r="AE4347" s="99"/>
      <c r="AF4347" s="99"/>
      <c r="AG4347" s="99"/>
      <c r="AH4347" s="99"/>
      <c r="AI4347" s="99"/>
      <c r="AJ4347" s="99"/>
      <c r="AK4347" s="99"/>
      <c r="AL4347" s="99"/>
      <c r="AM4347" s="99"/>
      <c r="AN4347" s="99"/>
      <c r="AO4347" s="99"/>
      <c r="AP4347" s="99"/>
      <c r="AQ4347" s="99"/>
      <c r="AR4347" s="99"/>
      <c r="AS4347" s="99"/>
      <c r="AT4347" s="99"/>
      <c r="AU4347" s="99"/>
      <c r="AV4347" s="99"/>
      <c r="AW4347" s="99"/>
      <c r="AX4347" s="99"/>
      <c r="AY4347" s="99"/>
      <c r="AZ4347" s="99"/>
      <c r="BA4347" s="99"/>
      <c r="BB4347" s="99"/>
      <c r="BC4347" s="99"/>
      <c r="BD4347" s="99"/>
      <c r="BE4347" s="99"/>
      <c r="BF4347" s="99"/>
    </row>
    <row r="4348" spans="28:58" x14ac:dyDescent="0.25">
      <c r="AB4348" s="99"/>
      <c r="AC4348" s="99"/>
      <c r="AD4348" s="99"/>
      <c r="AE4348" s="99"/>
      <c r="AF4348" s="99"/>
      <c r="AG4348" s="99"/>
      <c r="AH4348" s="99"/>
      <c r="AI4348" s="99"/>
      <c r="AJ4348" s="99"/>
      <c r="AK4348" s="99"/>
      <c r="AL4348" s="99"/>
      <c r="AM4348" s="99"/>
      <c r="AN4348" s="99"/>
      <c r="AO4348" s="99"/>
      <c r="AP4348" s="99"/>
      <c r="AQ4348" s="99"/>
      <c r="AR4348" s="99"/>
      <c r="AS4348" s="99"/>
      <c r="AT4348" s="99"/>
      <c r="AU4348" s="99"/>
      <c r="AV4348" s="99"/>
      <c r="AW4348" s="99"/>
      <c r="AX4348" s="99"/>
      <c r="AY4348" s="99"/>
      <c r="AZ4348" s="99"/>
      <c r="BA4348" s="99"/>
      <c r="BB4348" s="99"/>
      <c r="BC4348" s="99"/>
      <c r="BD4348" s="99"/>
      <c r="BE4348" s="99"/>
      <c r="BF4348" s="99"/>
    </row>
    <row r="4349" spans="28:58" x14ac:dyDescent="0.25">
      <c r="AB4349" s="99"/>
      <c r="AC4349" s="99"/>
      <c r="AD4349" s="99"/>
      <c r="AE4349" s="99"/>
      <c r="AF4349" s="99"/>
      <c r="AG4349" s="99"/>
      <c r="AH4349" s="99"/>
      <c r="AI4349" s="99"/>
      <c r="AJ4349" s="99"/>
      <c r="AK4349" s="99"/>
      <c r="AL4349" s="99"/>
      <c r="AM4349" s="99"/>
      <c r="AN4349" s="99"/>
      <c r="AO4349" s="99"/>
      <c r="AP4349" s="99"/>
      <c r="AQ4349" s="99"/>
      <c r="AR4349" s="99"/>
      <c r="AS4349" s="99"/>
      <c r="AT4349" s="99"/>
      <c r="AU4349" s="99"/>
      <c r="AV4349" s="99"/>
      <c r="AW4349" s="99"/>
      <c r="AX4349" s="99"/>
      <c r="AY4349" s="99"/>
      <c r="AZ4349" s="99"/>
      <c r="BA4349" s="99"/>
      <c r="BB4349" s="99"/>
      <c r="BC4349" s="99"/>
      <c r="BD4349" s="99"/>
      <c r="BE4349" s="99"/>
      <c r="BF4349" s="99"/>
    </row>
    <row r="4350" spans="28:58" x14ac:dyDescent="0.25">
      <c r="AB4350" s="99"/>
      <c r="AC4350" s="99"/>
      <c r="AD4350" s="99"/>
      <c r="AE4350" s="99"/>
      <c r="AF4350" s="99"/>
      <c r="AG4350" s="99"/>
      <c r="AH4350" s="99"/>
      <c r="AI4350" s="99"/>
      <c r="AJ4350" s="99"/>
      <c r="AK4350" s="99"/>
      <c r="AL4350" s="99"/>
      <c r="AM4350" s="99"/>
      <c r="AN4350" s="99"/>
      <c r="AO4350" s="99"/>
      <c r="AP4350" s="99"/>
      <c r="AQ4350" s="99"/>
      <c r="AR4350" s="99"/>
      <c r="AS4350" s="99"/>
      <c r="AT4350" s="99"/>
      <c r="AU4350" s="99"/>
      <c r="AV4350" s="99"/>
      <c r="AW4350" s="99"/>
      <c r="AX4350" s="99"/>
      <c r="AY4350" s="99"/>
      <c r="AZ4350" s="99"/>
      <c r="BA4350" s="99"/>
      <c r="BB4350" s="99"/>
      <c r="BC4350" s="99"/>
      <c r="BD4350" s="99"/>
      <c r="BE4350" s="99"/>
      <c r="BF4350" s="99"/>
    </row>
    <row r="4351" spans="28:58" x14ac:dyDescent="0.25">
      <c r="AB4351" s="99"/>
      <c r="AC4351" s="99"/>
      <c r="AD4351" s="99"/>
      <c r="AE4351" s="99"/>
      <c r="AF4351" s="99"/>
      <c r="AG4351" s="99"/>
      <c r="AH4351" s="99"/>
      <c r="AI4351" s="99"/>
      <c r="AJ4351" s="99"/>
      <c r="AK4351" s="99"/>
      <c r="AL4351" s="99"/>
      <c r="AM4351" s="99"/>
      <c r="AN4351" s="99"/>
      <c r="AO4351" s="99"/>
      <c r="AP4351" s="99"/>
      <c r="AQ4351" s="99"/>
      <c r="AR4351" s="99"/>
      <c r="AS4351" s="99"/>
      <c r="AT4351" s="99"/>
      <c r="AU4351" s="99"/>
      <c r="AV4351" s="99"/>
      <c r="AW4351" s="99"/>
      <c r="AX4351" s="99"/>
      <c r="AY4351" s="99"/>
      <c r="AZ4351" s="99"/>
      <c r="BA4351" s="99"/>
      <c r="BB4351" s="99"/>
      <c r="BC4351" s="99"/>
      <c r="BD4351" s="99"/>
      <c r="BE4351" s="99"/>
      <c r="BF4351" s="99"/>
    </row>
    <row r="4352" spans="28:58" x14ac:dyDescent="0.25">
      <c r="AB4352" s="99"/>
      <c r="AC4352" s="99"/>
      <c r="AD4352" s="99"/>
      <c r="AE4352" s="99"/>
      <c r="AF4352" s="99"/>
      <c r="AG4352" s="99"/>
      <c r="AH4352" s="99"/>
      <c r="AI4352" s="99"/>
      <c r="AJ4352" s="99"/>
      <c r="AK4352" s="99"/>
      <c r="AL4352" s="99"/>
      <c r="AM4352" s="99"/>
      <c r="AN4352" s="99"/>
      <c r="AO4352" s="99"/>
      <c r="AP4352" s="99"/>
      <c r="AQ4352" s="99"/>
      <c r="AR4352" s="99"/>
      <c r="AS4352" s="99"/>
      <c r="AT4352" s="99"/>
      <c r="AU4352" s="99"/>
      <c r="AV4352" s="99"/>
      <c r="AW4352" s="99"/>
      <c r="AX4352" s="99"/>
      <c r="AY4352" s="99"/>
      <c r="AZ4352" s="99"/>
      <c r="BA4352" s="99"/>
      <c r="BB4352" s="99"/>
      <c r="BC4352" s="99"/>
      <c r="BD4352" s="99"/>
      <c r="BE4352" s="99"/>
      <c r="BF4352" s="99"/>
    </row>
    <row r="4353" spans="28:58" x14ac:dyDescent="0.25">
      <c r="AB4353" s="99"/>
      <c r="AC4353" s="99"/>
      <c r="AD4353" s="99"/>
      <c r="AE4353" s="99"/>
      <c r="AF4353" s="99"/>
      <c r="AG4353" s="99"/>
      <c r="AH4353" s="99"/>
      <c r="AI4353" s="99"/>
      <c r="AJ4353" s="99"/>
      <c r="AK4353" s="99"/>
      <c r="AL4353" s="99"/>
      <c r="AM4353" s="99"/>
      <c r="AN4353" s="99"/>
      <c r="AO4353" s="99"/>
      <c r="AP4353" s="99"/>
      <c r="AQ4353" s="99"/>
      <c r="AR4353" s="99"/>
      <c r="AS4353" s="99"/>
      <c r="AT4353" s="99"/>
      <c r="AU4353" s="99"/>
      <c r="AV4353" s="99"/>
      <c r="AW4353" s="99"/>
      <c r="AX4353" s="99"/>
      <c r="AY4353" s="99"/>
      <c r="AZ4353" s="99"/>
      <c r="BA4353" s="99"/>
      <c r="BB4353" s="99"/>
      <c r="BC4353" s="99"/>
      <c r="BD4353" s="99"/>
      <c r="BE4353" s="99"/>
      <c r="BF4353" s="99"/>
    </row>
    <row r="4354" spans="28:58" x14ac:dyDescent="0.25">
      <c r="AB4354" s="99"/>
      <c r="AC4354" s="99"/>
      <c r="AD4354" s="99"/>
      <c r="AE4354" s="99"/>
      <c r="AF4354" s="99"/>
      <c r="AG4354" s="99"/>
      <c r="AH4354" s="99"/>
      <c r="AI4354" s="99"/>
      <c r="AJ4354" s="99"/>
      <c r="AK4354" s="99"/>
      <c r="AL4354" s="99"/>
      <c r="AM4354" s="99"/>
      <c r="AN4354" s="99"/>
      <c r="AO4354" s="99"/>
      <c r="AP4354" s="99"/>
      <c r="AQ4354" s="99"/>
      <c r="AR4354" s="99"/>
      <c r="AS4354" s="99"/>
      <c r="AT4354" s="99"/>
      <c r="AU4354" s="99"/>
      <c r="AV4354" s="99"/>
      <c r="AW4354" s="99"/>
      <c r="AX4354" s="99"/>
      <c r="AY4354" s="99"/>
      <c r="AZ4354" s="99"/>
      <c r="BA4354" s="99"/>
      <c r="BB4354" s="99"/>
      <c r="BC4354" s="99"/>
      <c r="BD4354" s="99"/>
      <c r="BE4354" s="99"/>
      <c r="BF4354" s="99"/>
    </row>
    <row r="4355" spans="28:58" x14ac:dyDescent="0.25">
      <c r="AB4355" s="99"/>
      <c r="AC4355" s="99"/>
      <c r="AD4355" s="99"/>
      <c r="AE4355" s="99"/>
      <c r="AF4355" s="99"/>
      <c r="AG4355" s="99"/>
      <c r="AH4355" s="99"/>
      <c r="AI4355" s="99"/>
      <c r="AJ4355" s="99"/>
      <c r="AK4355" s="99"/>
      <c r="AL4355" s="99"/>
      <c r="AM4355" s="99"/>
      <c r="AN4355" s="99"/>
      <c r="AO4355" s="99"/>
      <c r="AP4355" s="99"/>
      <c r="AQ4355" s="99"/>
      <c r="AR4355" s="99"/>
      <c r="AS4355" s="99"/>
      <c r="AT4355" s="99"/>
      <c r="AU4355" s="99"/>
      <c r="AV4355" s="99"/>
      <c r="AW4355" s="99"/>
      <c r="AX4355" s="99"/>
      <c r="AY4355" s="99"/>
      <c r="AZ4355" s="99"/>
      <c r="BA4355" s="99"/>
      <c r="BB4355" s="99"/>
      <c r="BC4355" s="99"/>
      <c r="BD4355" s="99"/>
      <c r="BE4355" s="99"/>
      <c r="BF4355" s="99"/>
    </row>
    <row r="4356" spans="28:58" x14ac:dyDescent="0.25">
      <c r="AB4356" s="99"/>
      <c r="AC4356" s="99"/>
      <c r="AD4356" s="99"/>
      <c r="AE4356" s="99"/>
      <c r="AF4356" s="99"/>
      <c r="AG4356" s="99"/>
      <c r="AH4356" s="99"/>
      <c r="AI4356" s="99"/>
      <c r="AJ4356" s="99"/>
      <c r="AK4356" s="99"/>
      <c r="AL4356" s="99"/>
      <c r="AM4356" s="99"/>
      <c r="AN4356" s="99"/>
      <c r="AO4356" s="99"/>
      <c r="AP4356" s="99"/>
      <c r="AQ4356" s="99"/>
      <c r="AR4356" s="99"/>
      <c r="AS4356" s="99"/>
      <c r="AT4356" s="99"/>
      <c r="AU4356" s="99"/>
      <c r="AV4356" s="99"/>
      <c r="AW4356" s="99"/>
      <c r="AX4356" s="99"/>
      <c r="AY4356" s="99"/>
      <c r="AZ4356" s="99"/>
      <c r="BA4356" s="99"/>
      <c r="BB4356" s="99"/>
      <c r="BC4356" s="99"/>
      <c r="BD4356" s="99"/>
      <c r="BE4356" s="99"/>
      <c r="BF4356" s="99"/>
    </row>
    <row r="4357" spans="28:58" x14ac:dyDescent="0.25">
      <c r="AB4357" s="99"/>
      <c r="AC4357" s="99"/>
      <c r="AD4357" s="99"/>
      <c r="AE4357" s="99"/>
      <c r="AF4357" s="99"/>
      <c r="AG4357" s="99"/>
      <c r="AH4357" s="99"/>
      <c r="AI4357" s="99"/>
      <c r="AJ4357" s="99"/>
      <c r="AK4357" s="99"/>
      <c r="AL4357" s="99"/>
      <c r="AM4357" s="99"/>
      <c r="AN4357" s="99"/>
      <c r="AO4357" s="99"/>
      <c r="AP4357" s="99"/>
      <c r="AQ4357" s="99"/>
      <c r="AR4357" s="99"/>
      <c r="AS4357" s="99"/>
      <c r="AT4357" s="99"/>
      <c r="AU4357" s="99"/>
      <c r="AV4357" s="99"/>
      <c r="AW4357" s="99"/>
      <c r="AX4357" s="99"/>
      <c r="AY4357" s="99"/>
      <c r="AZ4357" s="99"/>
      <c r="BA4357" s="99"/>
      <c r="BB4357" s="99"/>
      <c r="BC4357" s="99"/>
      <c r="BD4357" s="99"/>
      <c r="BE4357" s="99"/>
      <c r="BF4357" s="99"/>
    </row>
    <row r="4358" spans="28:58" x14ac:dyDescent="0.25">
      <c r="AB4358" s="99"/>
      <c r="AC4358" s="99"/>
      <c r="AD4358" s="99"/>
      <c r="AE4358" s="99"/>
      <c r="AF4358" s="99"/>
      <c r="AG4358" s="99"/>
      <c r="AH4358" s="99"/>
      <c r="AI4358" s="99"/>
      <c r="AJ4358" s="99"/>
      <c r="AK4358" s="99"/>
      <c r="AL4358" s="99"/>
      <c r="AM4358" s="99"/>
      <c r="AN4358" s="99"/>
      <c r="AO4358" s="99"/>
      <c r="AP4358" s="99"/>
      <c r="AQ4358" s="99"/>
      <c r="AR4358" s="99"/>
      <c r="AS4358" s="99"/>
      <c r="AT4358" s="99"/>
      <c r="AU4358" s="99"/>
      <c r="AV4358" s="99"/>
      <c r="AW4358" s="99"/>
      <c r="AX4358" s="99"/>
      <c r="AY4358" s="99"/>
      <c r="AZ4358" s="99"/>
      <c r="BA4358" s="99"/>
      <c r="BB4358" s="99"/>
      <c r="BC4358" s="99"/>
      <c r="BD4358" s="99"/>
      <c r="BE4358" s="99"/>
      <c r="BF4358" s="99"/>
    </row>
    <row r="4359" spans="28:58" x14ac:dyDescent="0.25">
      <c r="AB4359" s="99"/>
      <c r="AC4359" s="99"/>
      <c r="AD4359" s="99"/>
      <c r="AE4359" s="99"/>
      <c r="AF4359" s="99"/>
      <c r="AG4359" s="99"/>
      <c r="AH4359" s="99"/>
      <c r="AI4359" s="99"/>
      <c r="AJ4359" s="99"/>
      <c r="AK4359" s="99"/>
      <c r="AL4359" s="99"/>
      <c r="AM4359" s="99"/>
      <c r="AN4359" s="99"/>
      <c r="AO4359" s="99"/>
      <c r="AP4359" s="99"/>
      <c r="AQ4359" s="99"/>
      <c r="AR4359" s="99"/>
      <c r="AS4359" s="99"/>
      <c r="AT4359" s="99"/>
      <c r="AU4359" s="99"/>
      <c r="AV4359" s="99"/>
      <c r="AW4359" s="99"/>
      <c r="AX4359" s="99"/>
      <c r="AY4359" s="99"/>
      <c r="AZ4359" s="99"/>
      <c r="BA4359" s="99"/>
      <c r="BB4359" s="99"/>
      <c r="BC4359" s="99"/>
      <c r="BD4359" s="99"/>
      <c r="BE4359" s="99"/>
      <c r="BF4359" s="99"/>
    </row>
    <row r="4360" spans="28:58" x14ac:dyDescent="0.25">
      <c r="AB4360" s="99"/>
      <c r="AC4360" s="99"/>
      <c r="AD4360" s="99"/>
      <c r="AE4360" s="99"/>
      <c r="AF4360" s="99"/>
      <c r="AG4360" s="99"/>
      <c r="AH4360" s="99"/>
      <c r="AI4360" s="99"/>
      <c r="AJ4360" s="99"/>
      <c r="AK4360" s="99"/>
      <c r="AL4360" s="99"/>
      <c r="AM4360" s="99"/>
      <c r="AN4360" s="99"/>
      <c r="AO4360" s="99"/>
      <c r="AP4360" s="99"/>
      <c r="AQ4360" s="99"/>
      <c r="AR4360" s="99"/>
      <c r="AS4360" s="99"/>
      <c r="AT4360" s="99"/>
      <c r="AU4360" s="99"/>
      <c r="AV4360" s="99"/>
      <c r="AW4360" s="99"/>
      <c r="AX4360" s="99"/>
      <c r="AY4360" s="99"/>
      <c r="AZ4360" s="99"/>
      <c r="BA4360" s="99"/>
      <c r="BB4360" s="99"/>
      <c r="BC4360" s="99"/>
      <c r="BD4360" s="99"/>
      <c r="BE4360" s="99"/>
      <c r="BF4360" s="99"/>
    </row>
    <row r="4361" spans="28:58" x14ac:dyDescent="0.25">
      <c r="AB4361" s="99"/>
      <c r="AC4361" s="99"/>
      <c r="AD4361" s="99"/>
      <c r="AE4361" s="99"/>
      <c r="AF4361" s="99"/>
      <c r="AG4361" s="99"/>
      <c r="AH4361" s="99"/>
      <c r="AI4361" s="99"/>
      <c r="AJ4361" s="99"/>
      <c r="AK4361" s="99"/>
      <c r="AL4361" s="99"/>
      <c r="AM4361" s="99"/>
      <c r="AN4361" s="99"/>
      <c r="AO4361" s="99"/>
      <c r="AP4361" s="99"/>
      <c r="AQ4361" s="99"/>
      <c r="AR4361" s="99"/>
      <c r="AS4361" s="99"/>
      <c r="AT4361" s="99"/>
      <c r="AU4361" s="99"/>
      <c r="AV4361" s="99"/>
      <c r="AW4361" s="99"/>
      <c r="AX4361" s="99"/>
      <c r="AY4361" s="99"/>
      <c r="AZ4361" s="99"/>
      <c r="BA4361" s="99"/>
      <c r="BB4361" s="99"/>
      <c r="BC4361" s="99"/>
      <c r="BD4361" s="99"/>
      <c r="BE4361" s="99"/>
      <c r="BF4361" s="99"/>
    </row>
    <row r="4362" spans="28:58" x14ac:dyDescent="0.25">
      <c r="AB4362" s="99"/>
      <c r="AC4362" s="99"/>
      <c r="AD4362" s="99"/>
      <c r="AE4362" s="99"/>
      <c r="AF4362" s="99"/>
      <c r="AG4362" s="99"/>
      <c r="AH4362" s="99"/>
      <c r="AI4362" s="99"/>
      <c r="AJ4362" s="99"/>
      <c r="AK4362" s="99"/>
      <c r="AL4362" s="99"/>
      <c r="AM4362" s="99"/>
      <c r="AN4362" s="99"/>
      <c r="AO4362" s="99"/>
      <c r="AP4362" s="99"/>
      <c r="AQ4362" s="99"/>
      <c r="AR4362" s="99"/>
      <c r="AS4362" s="99"/>
      <c r="AT4362" s="99"/>
      <c r="AU4362" s="99"/>
      <c r="AV4362" s="99"/>
      <c r="AW4362" s="99"/>
      <c r="AX4362" s="99"/>
      <c r="AY4362" s="99"/>
      <c r="AZ4362" s="99"/>
      <c r="BA4362" s="99"/>
      <c r="BB4362" s="99"/>
      <c r="BC4362" s="99"/>
      <c r="BD4362" s="99"/>
      <c r="BE4362" s="99"/>
      <c r="BF4362" s="99"/>
    </row>
    <row r="4363" spans="28:58" x14ac:dyDescent="0.25">
      <c r="AB4363" s="99"/>
      <c r="AC4363" s="99"/>
      <c r="AD4363" s="99"/>
      <c r="AE4363" s="99"/>
      <c r="AF4363" s="99"/>
      <c r="AG4363" s="99"/>
      <c r="AH4363" s="99"/>
      <c r="AI4363" s="99"/>
      <c r="AJ4363" s="99"/>
      <c r="AK4363" s="99"/>
      <c r="AL4363" s="99"/>
      <c r="AM4363" s="99"/>
      <c r="AN4363" s="99"/>
      <c r="AO4363" s="99"/>
      <c r="AP4363" s="99"/>
      <c r="AQ4363" s="99"/>
      <c r="AR4363" s="99"/>
      <c r="AS4363" s="99"/>
      <c r="AT4363" s="99"/>
      <c r="AU4363" s="99"/>
      <c r="AV4363" s="99"/>
      <c r="AW4363" s="99"/>
      <c r="AX4363" s="99"/>
      <c r="AY4363" s="99"/>
      <c r="AZ4363" s="99"/>
      <c r="BA4363" s="99"/>
      <c r="BB4363" s="99"/>
      <c r="BC4363" s="99"/>
      <c r="BD4363" s="99"/>
      <c r="BE4363" s="99"/>
      <c r="BF4363" s="99"/>
    </row>
    <row r="4364" spans="28:58" x14ac:dyDescent="0.25">
      <c r="AB4364" s="99"/>
      <c r="AC4364" s="99"/>
      <c r="AD4364" s="99"/>
      <c r="AE4364" s="99"/>
      <c r="AF4364" s="99"/>
      <c r="AG4364" s="99"/>
      <c r="AH4364" s="99"/>
      <c r="AI4364" s="99"/>
      <c r="AJ4364" s="99"/>
      <c r="AK4364" s="99"/>
      <c r="AL4364" s="99"/>
      <c r="AM4364" s="99"/>
      <c r="AN4364" s="99"/>
      <c r="AO4364" s="99"/>
      <c r="AP4364" s="99"/>
      <c r="AQ4364" s="99"/>
      <c r="AR4364" s="99"/>
      <c r="AS4364" s="99"/>
      <c r="AT4364" s="99"/>
      <c r="AU4364" s="99"/>
      <c r="AV4364" s="99"/>
      <c r="AW4364" s="99"/>
      <c r="AX4364" s="99"/>
      <c r="AY4364" s="99"/>
      <c r="AZ4364" s="99"/>
      <c r="BA4364" s="99"/>
      <c r="BB4364" s="99"/>
      <c r="BC4364" s="99"/>
      <c r="BD4364" s="99"/>
      <c r="BE4364" s="99"/>
      <c r="BF4364" s="99"/>
    </row>
    <row r="4365" spans="28:58" x14ac:dyDescent="0.25">
      <c r="AB4365" s="99"/>
      <c r="AC4365" s="99"/>
      <c r="AD4365" s="99"/>
      <c r="AE4365" s="99"/>
      <c r="AF4365" s="99"/>
      <c r="AG4365" s="99"/>
      <c r="AH4365" s="99"/>
      <c r="AI4365" s="99"/>
      <c r="AJ4365" s="99"/>
      <c r="AK4365" s="99"/>
      <c r="AL4365" s="99"/>
      <c r="AM4365" s="99"/>
      <c r="AN4365" s="99"/>
      <c r="AO4365" s="99"/>
      <c r="AP4365" s="99"/>
      <c r="AQ4365" s="99"/>
      <c r="AR4365" s="99"/>
      <c r="AS4365" s="99"/>
      <c r="AT4365" s="99"/>
      <c r="AU4365" s="99"/>
      <c r="AV4365" s="99"/>
      <c r="AW4365" s="99"/>
      <c r="AX4365" s="99"/>
      <c r="AY4365" s="99"/>
      <c r="AZ4365" s="99"/>
      <c r="BA4365" s="99"/>
      <c r="BB4365" s="99"/>
      <c r="BC4365" s="99"/>
      <c r="BD4365" s="99"/>
      <c r="BE4365" s="99"/>
      <c r="BF4365" s="99"/>
    </row>
    <row r="4366" spans="28:58" x14ac:dyDescent="0.25">
      <c r="AB4366" s="99"/>
      <c r="AC4366" s="99"/>
      <c r="AD4366" s="99"/>
      <c r="AE4366" s="99"/>
      <c r="AF4366" s="99"/>
      <c r="AG4366" s="99"/>
      <c r="AH4366" s="99"/>
      <c r="AI4366" s="99"/>
      <c r="AJ4366" s="99"/>
      <c r="AK4366" s="99"/>
      <c r="AL4366" s="99"/>
      <c r="AM4366" s="99"/>
      <c r="AN4366" s="99"/>
      <c r="AO4366" s="99"/>
      <c r="AP4366" s="99"/>
      <c r="AQ4366" s="99"/>
      <c r="AR4366" s="99"/>
      <c r="AS4366" s="99"/>
      <c r="AT4366" s="99"/>
      <c r="AU4366" s="99"/>
      <c r="AV4366" s="99"/>
      <c r="AW4366" s="99"/>
      <c r="AX4366" s="99"/>
      <c r="AY4366" s="99"/>
      <c r="AZ4366" s="99"/>
      <c r="BA4366" s="99"/>
      <c r="BB4366" s="99"/>
      <c r="BC4366" s="99"/>
      <c r="BD4366" s="99"/>
      <c r="BE4366" s="99"/>
      <c r="BF4366" s="99"/>
    </row>
    <row r="4367" spans="28:58" x14ac:dyDescent="0.25">
      <c r="AB4367" s="99"/>
      <c r="AC4367" s="99"/>
      <c r="AD4367" s="99"/>
      <c r="AE4367" s="99"/>
      <c r="AF4367" s="99"/>
      <c r="AG4367" s="99"/>
      <c r="AH4367" s="99"/>
      <c r="AI4367" s="99"/>
      <c r="AJ4367" s="99"/>
      <c r="AK4367" s="99"/>
      <c r="AL4367" s="99"/>
      <c r="AM4367" s="99"/>
      <c r="AN4367" s="99"/>
      <c r="AO4367" s="99"/>
      <c r="AP4367" s="99"/>
      <c r="AQ4367" s="99"/>
      <c r="AR4367" s="99"/>
      <c r="AS4367" s="99"/>
      <c r="AT4367" s="99"/>
      <c r="AU4367" s="99"/>
      <c r="AV4367" s="99"/>
      <c r="AW4367" s="99"/>
      <c r="AX4367" s="99"/>
      <c r="AY4367" s="99"/>
      <c r="AZ4367" s="99"/>
      <c r="BA4367" s="99"/>
      <c r="BB4367" s="99"/>
      <c r="BC4367" s="99"/>
      <c r="BD4367" s="99"/>
      <c r="BE4367" s="99"/>
      <c r="BF4367" s="99"/>
    </row>
    <row r="4368" spans="28:58" x14ac:dyDescent="0.25">
      <c r="AB4368" s="99"/>
      <c r="AC4368" s="99"/>
      <c r="AD4368" s="99"/>
      <c r="AE4368" s="99"/>
      <c r="AF4368" s="99"/>
      <c r="AG4368" s="99"/>
      <c r="AH4368" s="99"/>
      <c r="AI4368" s="99"/>
      <c r="AJ4368" s="99"/>
      <c r="AK4368" s="99"/>
      <c r="AL4368" s="99"/>
      <c r="AM4368" s="99"/>
      <c r="AN4368" s="99"/>
      <c r="AO4368" s="99"/>
      <c r="AP4368" s="99"/>
      <c r="AQ4368" s="99"/>
      <c r="AR4368" s="99"/>
      <c r="AS4368" s="99"/>
      <c r="AT4368" s="99"/>
      <c r="AU4368" s="99"/>
      <c r="AV4368" s="99"/>
      <c r="AW4368" s="99"/>
      <c r="AX4368" s="99"/>
      <c r="AY4368" s="99"/>
      <c r="AZ4368" s="99"/>
      <c r="BA4368" s="99"/>
      <c r="BB4368" s="99"/>
      <c r="BC4368" s="99"/>
      <c r="BD4368" s="99"/>
      <c r="BE4368" s="99"/>
      <c r="BF4368" s="99"/>
    </row>
    <row r="4369" spans="28:58" x14ac:dyDescent="0.25">
      <c r="AB4369" s="99"/>
      <c r="AC4369" s="99"/>
      <c r="AD4369" s="99"/>
      <c r="AE4369" s="99"/>
      <c r="AF4369" s="99"/>
      <c r="AG4369" s="99"/>
      <c r="AH4369" s="99"/>
      <c r="AI4369" s="99"/>
      <c r="AJ4369" s="99"/>
      <c r="AK4369" s="99"/>
      <c r="AL4369" s="99"/>
      <c r="AM4369" s="99"/>
      <c r="AN4369" s="99"/>
      <c r="AO4369" s="99"/>
      <c r="AP4369" s="99"/>
      <c r="AQ4369" s="99"/>
      <c r="AR4369" s="99"/>
      <c r="AS4369" s="99"/>
      <c r="AT4369" s="99"/>
      <c r="AU4369" s="99"/>
      <c r="AV4369" s="99"/>
      <c r="AW4369" s="99"/>
      <c r="AX4369" s="99"/>
      <c r="AY4369" s="99"/>
      <c r="AZ4369" s="99"/>
      <c r="BA4369" s="99"/>
      <c r="BB4369" s="99"/>
      <c r="BC4369" s="99"/>
      <c r="BD4369" s="99"/>
      <c r="BE4369" s="99"/>
      <c r="BF4369" s="99"/>
    </row>
    <row r="4370" spans="28:58" x14ac:dyDescent="0.25">
      <c r="AB4370" s="99"/>
      <c r="AC4370" s="99"/>
      <c r="AD4370" s="99"/>
      <c r="AE4370" s="99"/>
      <c r="AF4370" s="99"/>
      <c r="AG4370" s="99"/>
      <c r="AH4370" s="99"/>
      <c r="AI4370" s="99"/>
      <c r="AJ4370" s="99"/>
      <c r="AK4370" s="99"/>
      <c r="AL4370" s="99"/>
      <c r="AM4370" s="99"/>
      <c r="AN4370" s="99"/>
      <c r="AO4370" s="99"/>
      <c r="AP4370" s="99"/>
      <c r="AQ4370" s="99"/>
      <c r="AR4370" s="99"/>
      <c r="AS4370" s="99"/>
      <c r="AT4370" s="99"/>
      <c r="AU4370" s="99"/>
      <c r="AV4370" s="99"/>
      <c r="AW4370" s="99"/>
      <c r="AX4370" s="99"/>
      <c r="AY4370" s="99"/>
      <c r="AZ4370" s="99"/>
      <c r="BA4370" s="99"/>
      <c r="BB4370" s="99"/>
      <c r="BC4370" s="99"/>
      <c r="BD4370" s="99"/>
      <c r="BE4370" s="99"/>
      <c r="BF4370" s="99"/>
    </row>
    <row r="4371" spans="28:58" x14ac:dyDescent="0.25">
      <c r="AB4371" s="99"/>
      <c r="AC4371" s="99"/>
      <c r="AD4371" s="99"/>
      <c r="AE4371" s="99"/>
      <c r="AF4371" s="99"/>
      <c r="AG4371" s="99"/>
      <c r="AH4371" s="99"/>
      <c r="AI4371" s="99"/>
      <c r="AJ4371" s="99"/>
      <c r="AK4371" s="99"/>
      <c r="AL4371" s="99"/>
      <c r="AM4371" s="99"/>
      <c r="AN4371" s="99"/>
      <c r="AO4371" s="99"/>
      <c r="AP4371" s="99"/>
      <c r="AQ4371" s="99"/>
      <c r="AR4371" s="99"/>
      <c r="AS4371" s="99"/>
      <c r="AT4371" s="99"/>
      <c r="AU4371" s="99"/>
      <c r="AV4371" s="99"/>
      <c r="AW4371" s="99"/>
      <c r="AX4371" s="99"/>
      <c r="AY4371" s="99"/>
      <c r="AZ4371" s="99"/>
      <c r="BA4371" s="99"/>
      <c r="BB4371" s="99"/>
      <c r="BC4371" s="99"/>
      <c r="BD4371" s="99"/>
      <c r="BE4371" s="99"/>
      <c r="BF4371" s="99"/>
    </row>
    <row r="4372" spans="28:58" x14ac:dyDescent="0.25">
      <c r="AB4372" s="99"/>
      <c r="AC4372" s="99"/>
      <c r="AD4372" s="99"/>
      <c r="AE4372" s="99"/>
      <c r="AF4372" s="99"/>
      <c r="AG4372" s="99"/>
      <c r="AH4372" s="99"/>
      <c r="AI4372" s="99"/>
      <c r="AJ4372" s="99"/>
      <c r="AK4372" s="99"/>
      <c r="AL4372" s="99"/>
      <c r="AM4372" s="99"/>
      <c r="AN4372" s="99"/>
      <c r="AO4372" s="99"/>
      <c r="AP4372" s="99"/>
      <c r="AQ4372" s="99"/>
      <c r="AR4372" s="99"/>
      <c r="AS4372" s="99"/>
      <c r="AT4372" s="99"/>
      <c r="AU4372" s="99"/>
      <c r="AV4372" s="99"/>
      <c r="AW4372" s="99"/>
      <c r="AX4372" s="99"/>
      <c r="AY4372" s="99"/>
      <c r="AZ4372" s="99"/>
      <c r="BA4372" s="99"/>
      <c r="BB4372" s="99"/>
      <c r="BC4372" s="99"/>
      <c r="BD4372" s="99"/>
      <c r="BE4372" s="99"/>
      <c r="BF4372" s="99"/>
    </row>
    <row r="4373" spans="28:58" x14ac:dyDescent="0.25">
      <c r="AB4373" s="99"/>
      <c r="AC4373" s="99"/>
      <c r="AD4373" s="99"/>
      <c r="AE4373" s="99"/>
      <c r="AF4373" s="99"/>
      <c r="AG4373" s="99"/>
      <c r="AH4373" s="99"/>
      <c r="AI4373" s="99"/>
      <c r="AJ4373" s="99"/>
      <c r="AK4373" s="99"/>
      <c r="AL4373" s="99"/>
      <c r="AM4373" s="99"/>
      <c r="AN4373" s="99"/>
      <c r="AO4373" s="99"/>
      <c r="AP4373" s="99"/>
      <c r="AQ4373" s="99"/>
      <c r="AR4373" s="99"/>
      <c r="AS4373" s="99"/>
      <c r="AT4373" s="99"/>
      <c r="AU4373" s="99"/>
      <c r="AV4373" s="99"/>
      <c r="AW4373" s="99"/>
      <c r="AX4373" s="99"/>
      <c r="AY4373" s="99"/>
      <c r="AZ4373" s="99"/>
      <c r="BA4373" s="99"/>
      <c r="BB4373" s="99"/>
      <c r="BC4373" s="99"/>
      <c r="BD4373" s="99"/>
      <c r="BE4373" s="99"/>
      <c r="BF4373" s="99"/>
    </row>
    <row r="4374" spans="28:58" x14ac:dyDescent="0.25">
      <c r="AB4374" s="99"/>
      <c r="AC4374" s="99"/>
      <c r="AD4374" s="99"/>
      <c r="AE4374" s="99"/>
      <c r="AF4374" s="99"/>
      <c r="AG4374" s="99"/>
      <c r="AH4374" s="99"/>
      <c r="AI4374" s="99"/>
      <c r="AJ4374" s="99"/>
      <c r="AK4374" s="99"/>
      <c r="AL4374" s="99"/>
      <c r="AM4374" s="99"/>
      <c r="AN4374" s="99"/>
      <c r="AO4374" s="99"/>
      <c r="AP4374" s="99"/>
      <c r="AQ4374" s="99"/>
      <c r="AR4374" s="99"/>
      <c r="AS4374" s="99"/>
      <c r="AT4374" s="99"/>
      <c r="AU4374" s="99"/>
      <c r="AV4374" s="99"/>
      <c r="AW4374" s="99"/>
      <c r="AX4374" s="99"/>
      <c r="AY4374" s="99"/>
      <c r="AZ4374" s="99"/>
      <c r="BA4374" s="99"/>
      <c r="BB4374" s="99"/>
      <c r="BC4374" s="99"/>
      <c r="BD4374" s="99"/>
      <c r="BE4374" s="99"/>
      <c r="BF4374" s="99"/>
    </row>
    <row r="4375" spans="28:58" x14ac:dyDescent="0.25">
      <c r="AB4375" s="99"/>
      <c r="AC4375" s="99"/>
      <c r="AD4375" s="99"/>
      <c r="AE4375" s="99"/>
      <c r="AF4375" s="99"/>
      <c r="AG4375" s="99"/>
      <c r="AH4375" s="99"/>
      <c r="AI4375" s="99"/>
      <c r="AJ4375" s="99"/>
      <c r="AK4375" s="99"/>
      <c r="AL4375" s="99"/>
      <c r="AM4375" s="99"/>
      <c r="AN4375" s="99"/>
      <c r="AO4375" s="99"/>
      <c r="AP4375" s="99"/>
      <c r="AQ4375" s="99"/>
      <c r="AR4375" s="99"/>
      <c r="AS4375" s="99"/>
      <c r="AT4375" s="99"/>
      <c r="AU4375" s="99"/>
      <c r="AV4375" s="99"/>
      <c r="AW4375" s="99"/>
      <c r="AX4375" s="99"/>
      <c r="AY4375" s="99"/>
      <c r="AZ4375" s="99"/>
      <c r="BA4375" s="99"/>
      <c r="BB4375" s="99"/>
      <c r="BC4375" s="99"/>
      <c r="BD4375" s="99"/>
      <c r="BE4375" s="99"/>
      <c r="BF4375" s="99"/>
    </row>
    <row r="4376" spans="28:58" x14ac:dyDescent="0.25">
      <c r="AB4376" s="99"/>
      <c r="AC4376" s="99"/>
      <c r="AD4376" s="99"/>
      <c r="AE4376" s="99"/>
      <c r="AF4376" s="99"/>
      <c r="AG4376" s="99"/>
      <c r="AH4376" s="99"/>
      <c r="AI4376" s="99"/>
      <c r="AJ4376" s="99"/>
      <c r="AK4376" s="99"/>
      <c r="AL4376" s="99"/>
      <c r="AM4376" s="99"/>
      <c r="AN4376" s="99"/>
      <c r="AO4376" s="99"/>
      <c r="AP4376" s="99"/>
      <c r="AQ4376" s="99"/>
      <c r="AR4376" s="99"/>
      <c r="AS4376" s="99"/>
      <c r="AT4376" s="99"/>
      <c r="AU4376" s="99"/>
      <c r="AV4376" s="99"/>
      <c r="AW4376" s="99"/>
      <c r="AX4376" s="99"/>
      <c r="AY4376" s="99"/>
      <c r="AZ4376" s="99"/>
      <c r="BA4376" s="99"/>
      <c r="BB4376" s="99"/>
      <c r="BC4376" s="99"/>
      <c r="BD4376" s="99"/>
      <c r="BE4376" s="99"/>
      <c r="BF4376" s="99"/>
    </row>
    <row r="4377" spans="28:58" x14ac:dyDescent="0.25">
      <c r="AB4377" s="99"/>
      <c r="AC4377" s="99"/>
      <c r="AD4377" s="99"/>
      <c r="AE4377" s="99"/>
      <c r="AF4377" s="99"/>
      <c r="AG4377" s="99"/>
      <c r="AH4377" s="99"/>
      <c r="AI4377" s="99"/>
      <c r="AJ4377" s="99"/>
      <c r="AK4377" s="99"/>
      <c r="AL4377" s="99"/>
      <c r="AM4377" s="99"/>
      <c r="AN4377" s="99"/>
      <c r="AO4377" s="99"/>
      <c r="AP4377" s="99"/>
      <c r="AQ4377" s="99"/>
      <c r="AR4377" s="99"/>
      <c r="AS4377" s="99"/>
      <c r="AT4377" s="99"/>
      <c r="AU4377" s="99"/>
      <c r="AV4377" s="99"/>
      <c r="AW4377" s="99"/>
      <c r="AX4377" s="99"/>
      <c r="AY4377" s="99"/>
      <c r="AZ4377" s="99"/>
      <c r="BA4377" s="99"/>
      <c r="BB4377" s="99"/>
      <c r="BC4377" s="99"/>
      <c r="BD4377" s="99"/>
      <c r="BE4377" s="99"/>
      <c r="BF4377" s="99"/>
    </row>
    <row r="4378" spans="28:58" x14ac:dyDescent="0.25">
      <c r="AB4378" s="99"/>
      <c r="AC4378" s="99"/>
      <c r="AD4378" s="99"/>
      <c r="AE4378" s="99"/>
      <c r="AF4378" s="99"/>
      <c r="AG4378" s="99"/>
      <c r="AH4378" s="99"/>
      <c r="AI4378" s="99"/>
      <c r="AJ4378" s="99"/>
      <c r="AK4378" s="99"/>
      <c r="AL4378" s="99"/>
      <c r="AM4378" s="99"/>
      <c r="AN4378" s="99"/>
      <c r="AO4378" s="99"/>
      <c r="AP4378" s="99"/>
      <c r="AQ4378" s="99"/>
      <c r="AR4378" s="99"/>
      <c r="AS4378" s="99"/>
      <c r="AT4378" s="99"/>
      <c r="AU4378" s="99"/>
      <c r="AV4378" s="99"/>
      <c r="AW4378" s="99"/>
      <c r="AX4378" s="99"/>
      <c r="AY4378" s="99"/>
      <c r="AZ4378" s="99"/>
      <c r="BA4378" s="99"/>
      <c r="BB4378" s="99"/>
      <c r="BC4378" s="99"/>
      <c r="BD4378" s="99"/>
      <c r="BE4378" s="99"/>
      <c r="BF4378" s="99"/>
    </row>
    <row r="4379" spans="28:58" x14ac:dyDescent="0.25">
      <c r="AB4379" s="99"/>
      <c r="AC4379" s="99"/>
      <c r="AD4379" s="99"/>
      <c r="AE4379" s="99"/>
      <c r="AF4379" s="99"/>
      <c r="AG4379" s="99"/>
      <c r="AH4379" s="99"/>
      <c r="AI4379" s="99"/>
      <c r="AJ4379" s="99"/>
      <c r="AK4379" s="99"/>
      <c r="AL4379" s="99"/>
      <c r="AM4379" s="99"/>
      <c r="AN4379" s="99"/>
      <c r="AO4379" s="99"/>
      <c r="AP4379" s="99"/>
      <c r="AQ4379" s="99"/>
      <c r="AR4379" s="99"/>
      <c r="AS4379" s="99"/>
      <c r="AT4379" s="99"/>
      <c r="AU4379" s="99"/>
      <c r="AV4379" s="99"/>
      <c r="AW4379" s="99"/>
      <c r="AX4379" s="99"/>
      <c r="AY4379" s="99"/>
      <c r="AZ4379" s="99"/>
      <c r="BA4379" s="99"/>
      <c r="BB4379" s="99"/>
      <c r="BC4379" s="99"/>
      <c r="BD4379" s="99"/>
      <c r="BE4379" s="99"/>
      <c r="BF4379" s="99"/>
    </row>
    <row r="4380" spans="28:58" x14ac:dyDescent="0.25">
      <c r="AB4380" s="99"/>
      <c r="AC4380" s="99"/>
      <c r="AD4380" s="99"/>
      <c r="AE4380" s="99"/>
      <c r="AF4380" s="99"/>
      <c r="AG4380" s="99"/>
      <c r="AH4380" s="99"/>
      <c r="AI4380" s="99"/>
      <c r="AJ4380" s="99"/>
      <c r="AK4380" s="99"/>
      <c r="AL4380" s="99"/>
      <c r="AM4380" s="99"/>
      <c r="AN4380" s="99"/>
      <c r="AO4380" s="99"/>
      <c r="AP4380" s="99"/>
      <c r="AQ4380" s="99"/>
      <c r="AR4380" s="99"/>
      <c r="AS4380" s="99"/>
      <c r="AT4380" s="99"/>
      <c r="AU4380" s="99"/>
      <c r="AV4380" s="99"/>
      <c r="AW4380" s="99"/>
      <c r="AX4380" s="99"/>
      <c r="AY4380" s="99"/>
      <c r="AZ4380" s="99"/>
      <c r="BA4380" s="99"/>
      <c r="BB4380" s="99"/>
      <c r="BC4380" s="99"/>
      <c r="BD4380" s="99"/>
      <c r="BE4380" s="99"/>
      <c r="BF4380" s="99"/>
    </row>
    <row r="4381" spans="28:58" x14ac:dyDescent="0.25">
      <c r="AB4381" s="99"/>
      <c r="AC4381" s="99"/>
      <c r="AD4381" s="99"/>
      <c r="AE4381" s="99"/>
      <c r="AF4381" s="99"/>
      <c r="AG4381" s="99"/>
      <c r="AH4381" s="99"/>
      <c r="AI4381" s="99"/>
      <c r="AJ4381" s="99"/>
      <c r="AK4381" s="99"/>
      <c r="AL4381" s="99"/>
      <c r="AM4381" s="99"/>
      <c r="AN4381" s="99"/>
      <c r="AO4381" s="99"/>
      <c r="AP4381" s="99"/>
      <c r="AQ4381" s="99"/>
      <c r="AR4381" s="99"/>
      <c r="AS4381" s="99"/>
      <c r="AT4381" s="99"/>
      <c r="AU4381" s="99"/>
      <c r="AV4381" s="99"/>
      <c r="AW4381" s="99"/>
      <c r="AX4381" s="99"/>
      <c r="AY4381" s="99"/>
      <c r="AZ4381" s="99"/>
      <c r="BA4381" s="99"/>
      <c r="BB4381" s="99"/>
      <c r="BC4381" s="99"/>
      <c r="BD4381" s="99"/>
      <c r="BE4381" s="99"/>
      <c r="BF4381" s="99"/>
    </row>
    <row r="4382" spans="28:58" x14ac:dyDescent="0.25">
      <c r="AB4382" s="99"/>
      <c r="AC4382" s="99"/>
      <c r="AD4382" s="99"/>
      <c r="AE4382" s="99"/>
      <c r="AF4382" s="99"/>
      <c r="AG4382" s="99"/>
      <c r="AH4382" s="99"/>
      <c r="AI4382" s="99"/>
      <c r="AJ4382" s="99"/>
      <c r="AK4382" s="99"/>
      <c r="AL4382" s="99"/>
      <c r="AM4382" s="99"/>
      <c r="AN4382" s="99"/>
      <c r="AO4382" s="99"/>
      <c r="AP4382" s="99"/>
      <c r="AQ4382" s="99"/>
      <c r="AR4382" s="99"/>
      <c r="AS4382" s="99"/>
      <c r="AT4382" s="99"/>
      <c r="AU4382" s="99"/>
      <c r="AV4382" s="99"/>
      <c r="AW4382" s="99"/>
      <c r="AX4382" s="99"/>
      <c r="AY4382" s="99"/>
      <c r="AZ4382" s="99"/>
      <c r="BA4382" s="99"/>
      <c r="BB4382" s="99"/>
      <c r="BC4382" s="99"/>
      <c r="BD4382" s="99"/>
      <c r="BE4382" s="99"/>
      <c r="BF4382" s="99"/>
    </row>
    <row r="4383" spans="28:58" x14ac:dyDescent="0.25">
      <c r="AB4383" s="99"/>
      <c r="AC4383" s="99"/>
      <c r="AD4383" s="99"/>
      <c r="AE4383" s="99"/>
      <c r="AF4383" s="99"/>
      <c r="AG4383" s="99"/>
      <c r="AH4383" s="99"/>
      <c r="AI4383" s="99"/>
      <c r="AJ4383" s="99"/>
      <c r="AK4383" s="99"/>
      <c r="AL4383" s="99"/>
      <c r="AM4383" s="99"/>
      <c r="AN4383" s="99"/>
      <c r="AO4383" s="99"/>
      <c r="AP4383" s="99"/>
      <c r="AQ4383" s="99"/>
      <c r="AR4383" s="99"/>
      <c r="AS4383" s="99"/>
      <c r="AT4383" s="99"/>
      <c r="AU4383" s="99"/>
      <c r="AV4383" s="99"/>
      <c r="AW4383" s="99"/>
      <c r="AX4383" s="99"/>
      <c r="AY4383" s="99"/>
      <c r="AZ4383" s="99"/>
      <c r="BA4383" s="99"/>
      <c r="BB4383" s="99"/>
      <c r="BC4383" s="99"/>
      <c r="BD4383" s="99"/>
      <c r="BE4383" s="99"/>
      <c r="BF4383" s="99"/>
    </row>
    <row r="4384" spans="28:58" x14ac:dyDescent="0.25">
      <c r="AB4384" s="99"/>
      <c r="AC4384" s="99"/>
      <c r="AD4384" s="99"/>
      <c r="AE4384" s="99"/>
      <c r="AF4384" s="99"/>
      <c r="AG4384" s="99"/>
      <c r="AH4384" s="99"/>
      <c r="AI4384" s="99"/>
      <c r="AJ4384" s="99"/>
      <c r="AK4384" s="99"/>
      <c r="AL4384" s="99"/>
      <c r="AM4384" s="99"/>
      <c r="AN4384" s="99"/>
      <c r="AO4384" s="99"/>
      <c r="AP4384" s="99"/>
      <c r="AQ4384" s="99"/>
      <c r="AR4384" s="99"/>
      <c r="AS4384" s="99"/>
      <c r="AT4384" s="99"/>
      <c r="AU4384" s="99"/>
      <c r="AV4384" s="99"/>
      <c r="AW4384" s="99"/>
      <c r="AX4384" s="99"/>
      <c r="AY4384" s="99"/>
      <c r="AZ4384" s="99"/>
      <c r="BA4384" s="99"/>
      <c r="BB4384" s="99"/>
      <c r="BC4384" s="99"/>
      <c r="BD4384" s="99"/>
      <c r="BE4384" s="99"/>
      <c r="BF4384" s="99"/>
    </row>
    <row r="4385" spans="28:58" x14ac:dyDescent="0.25">
      <c r="AB4385" s="99"/>
      <c r="AC4385" s="99"/>
      <c r="AD4385" s="99"/>
      <c r="AE4385" s="99"/>
      <c r="AF4385" s="99"/>
      <c r="AG4385" s="99"/>
      <c r="AH4385" s="99"/>
      <c r="AI4385" s="99"/>
      <c r="AJ4385" s="99"/>
      <c r="AK4385" s="99"/>
      <c r="AL4385" s="99"/>
      <c r="AM4385" s="99"/>
      <c r="AN4385" s="99"/>
      <c r="AO4385" s="99"/>
      <c r="AP4385" s="99"/>
      <c r="AQ4385" s="99"/>
      <c r="AR4385" s="99"/>
      <c r="AS4385" s="99"/>
      <c r="AT4385" s="99"/>
      <c r="AU4385" s="99"/>
      <c r="AV4385" s="99"/>
      <c r="AW4385" s="99"/>
      <c r="AX4385" s="99"/>
      <c r="AY4385" s="99"/>
      <c r="AZ4385" s="99"/>
      <c r="BA4385" s="99"/>
      <c r="BB4385" s="99"/>
      <c r="BC4385" s="99"/>
      <c r="BD4385" s="99"/>
      <c r="BE4385" s="99"/>
      <c r="BF4385" s="99"/>
    </row>
    <row r="4386" spans="28:58" x14ac:dyDescent="0.25">
      <c r="AB4386" s="99"/>
      <c r="AC4386" s="99"/>
      <c r="AD4386" s="99"/>
      <c r="AE4386" s="99"/>
      <c r="AF4386" s="99"/>
      <c r="AG4386" s="99"/>
      <c r="AH4386" s="99"/>
      <c r="AI4386" s="99"/>
      <c r="AJ4386" s="99"/>
      <c r="AK4386" s="99"/>
      <c r="AL4386" s="99"/>
      <c r="AM4386" s="99"/>
      <c r="AN4386" s="99"/>
      <c r="AO4386" s="99"/>
      <c r="AP4386" s="99"/>
      <c r="AQ4386" s="99"/>
      <c r="AR4386" s="99"/>
      <c r="AS4386" s="99"/>
      <c r="AT4386" s="99"/>
      <c r="AU4386" s="99"/>
      <c r="AV4386" s="99"/>
      <c r="AW4386" s="99"/>
      <c r="AX4386" s="99"/>
      <c r="AY4386" s="99"/>
      <c r="AZ4386" s="99"/>
      <c r="BA4386" s="99"/>
      <c r="BB4386" s="99"/>
      <c r="BC4386" s="99"/>
      <c r="BD4386" s="99"/>
      <c r="BE4386" s="99"/>
      <c r="BF4386" s="99"/>
    </row>
    <row r="4387" spans="28:58" x14ac:dyDescent="0.25">
      <c r="AB4387" s="99"/>
      <c r="AC4387" s="99"/>
      <c r="AD4387" s="99"/>
      <c r="AE4387" s="99"/>
      <c r="AF4387" s="99"/>
      <c r="AG4387" s="99"/>
      <c r="AH4387" s="99"/>
      <c r="AI4387" s="99"/>
      <c r="AJ4387" s="99"/>
      <c r="AK4387" s="99"/>
      <c r="AL4387" s="99"/>
      <c r="AM4387" s="99"/>
      <c r="AN4387" s="99"/>
      <c r="AO4387" s="99"/>
      <c r="AP4387" s="99"/>
      <c r="AQ4387" s="99"/>
      <c r="AR4387" s="99"/>
      <c r="AS4387" s="99"/>
      <c r="AT4387" s="99"/>
      <c r="AU4387" s="99"/>
      <c r="AV4387" s="99"/>
      <c r="AW4387" s="99"/>
      <c r="AX4387" s="99"/>
      <c r="AY4387" s="99"/>
      <c r="AZ4387" s="99"/>
      <c r="BA4387" s="99"/>
      <c r="BB4387" s="99"/>
      <c r="BC4387" s="99"/>
      <c r="BD4387" s="99"/>
      <c r="BE4387" s="99"/>
      <c r="BF4387" s="99"/>
    </row>
    <row r="4388" spans="28:58" x14ac:dyDescent="0.25">
      <c r="AB4388" s="99"/>
      <c r="AC4388" s="99"/>
      <c r="AD4388" s="99"/>
      <c r="AE4388" s="99"/>
      <c r="AF4388" s="99"/>
      <c r="AG4388" s="99"/>
      <c r="AH4388" s="99"/>
      <c r="AI4388" s="99"/>
      <c r="AJ4388" s="99"/>
      <c r="AK4388" s="99"/>
      <c r="AL4388" s="99"/>
      <c r="AM4388" s="99"/>
      <c r="AN4388" s="99"/>
      <c r="AO4388" s="99"/>
      <c r="AP4388" s="99"/>
      <c r="AQ4388" s="99"/>
      <c r="AR4388" s="99"/>
      <c r="AS4388" s="99"/>
      <c r="AT4388" s="99"/>
      <c r="AU4388" s="99"/>
      <c r="AV4388" s="99"/>
      <c r="AW4388" s="99"/>
      <c r="AX4388" s="99"/>
      <c r="AY4388" s="99"/>
      <c r="AZ4388" s="99"/>
      <c r="BA4388" s="99"/>
      <c r="BB4388" s="99"/>
      <c r="BC4388" s="99"/>
      <c r="BD4388" s="99"/>
      <c r="BE4388" s="99"/>
      <c r="BF4388" s="99"/>
    </row>
    <row r="4389" spans="28:58" x14ac:dyDescent="0.25">
      <c r="AB4389" s="99"/>
      <c r="AC4389" s="99"/>
      <c r="AD4389" s="99"/>
      <c r="AE4389" s="99"/>
      <c r="AF4389" s="99"/>
      <c r="AG4389" s="99"/>
      <c r="AH4389" s="99"/>
      <c r="AI4389" s="99"/>
      <c r="AJ4389" s="99"/>
      <c r="AK4389" s="99"/>
      <c r="AL4389" s="99"/>
      <c r="AM4389" s="99"/>
      <c r="AN4389" s="99"/>
      <c r="AO4389" s="99"/>
      <c r="AP4389" s="99"/>
      <c r="AQ4389" s="99"/>
      <c r="AR4389" s="99"/>
      <c r="AS4389" s="99"/>
      <c r="AT4389" s="99"/>
      <c r="AU4389" s="99"/>
      <c r="AV4389" s="99"/>
      <c r="AW4389" s="99"/>
      <c r="AX4389" s="99"/>
      <c r="AY4389" s="99"/>
      <c r="AZ4389" s="99"/>
      <c r="BA4389" s="99"/>
      <c r="BB4389" s="99"/>
      <c r="BC4389" s="99"/>
      <c r="BD4389" s="99"/>
      <c r="BE4389" s="99"/>
      <c r="BF4389" s="99"/>
    </row>
    <row r="4390" spans="28:58" x14ac:dyDescent="0.25">
      <c r="AB4390" s="99"/>
      <c r="AC4390" s="99"/>
      <c r="AD4390" s="99"/>
      <c r="AE4390" s="99"/>
      <c r="AF4390" s="99"/>
      <c r="AG4390" s="99"/>
      <c r="AH4390" s="99"/>
      <c r="AI4390" s="99"/>
      <c r="AJ4390" s="99"/>
      <c r="AK4390" s="99"/>
      <c r="AL4390" s="99"/>
      <c r="AM4390" s="99"/>
      <c r="AN4390" s="99"/>
      <c r="AO4390" s="99"/>
      <c r="AP4390" s="99"/>
      <c r="AQ4390" s="99"/>
      <c r="AR4390" s="99"/>
      <c r="AS4390" s="99"/>
      <c r="AT4390" s="99"/>
      <c r="AU4390" s="99"/>
      <c r="AV4390" s="99"/>
      <c r="AW4390" s="99"/>
      <c r="AX4390" s="99"/>
      <c r="AY4390" s="99"/>
      <c r="AZ4390" s="99"/>
      <c r="BA4390" s="99"/>
      <c r="BB4390" s="99"/>
      <c r="BC4390" s="99"/>
      <c r="BD4390" s="99"/>
      <c r="BE4390" s="99"/>
      <c r="BF4390" s="99"/>
    </row>
    <row r="4391" spans="28:58" x14ac:dyDescent="0.25">
      <c r="AB4391" s="99"/>
      <c r="AC4391" s="99"/>
      <c r="AD4391" s="99"/>
      <c r="AE4391" s="99"/>
      <c r="AF4391" s="99"/>
      <c r="AG4391" s="99"/>
      <c r="AH4391" s="99"/>
      <c r="AI4391" s="99"/>
      <c r="AJ4391" s="99"/>
      <c r="AK4391" s="99"/>
      <c r="AL4391" s="99"/>
      <c r="AM4391" s="99"/>
      <c r="AN4391" s="99"/>
      <c r="AO4391" s="99"/>
      <c r="AP4391" s="99"/>
      <c r="AQ4391" s="99"/>
      <c r="AR4391" s="99"/>
      <c r="AS4391" s="99"/>
      <c r="AT4391" s="99"/>
      <c r="AU4391" s="99"/>
      <c r="AV4391" s="99"/>
      <c r="AW4391" s="99"/>
      <c r="AX4391" s="99"/>
      <c r="AY4391" s="99"/>
      <c r="AZ4391" s="99"/>
      <c r="BA4391" s="99"/>
      <c r="BB4391" s="99"/>
      <c r="BC4391" s="99"/>
      <c r="BD4391" s="99"/>
      <c r="BE4391" s="99"/>
      <c r="BF4391" s="99"/>
    </row>
    <row r="4392" spans="28:58" x14ac:dyDescent="0.25">
      <c r="AB4392" s="99"/>
      <c r="AC4392" s="99"/>
      <c r="AD4392" s="99"/>
      <c r="AE4392" s="99"/>
      <c r="AF4392" s="99"/>
      <c r="AG4392" s="99"/>
      <c r="AH4392" s="99"/>
      <c r="AI4392" s="99"/>
      <c r="AJ4392" s="99"/>
      <c r="AK4392" s="99"/>
      <c r="AL4392" s="99"/>
      <c r="AM4392" s="99"/>
      <c r="AN4392" s="99"/>
      <c r="AO4392" s="99"/>
      <c r="AP4392" s="99"/>
      <c r="AQ4392" s="99"/>
      <c r="AR4392" s="99"/>
      <c r="AS4392" s="99"/>
      <c r="AT4392" s="99"/>
      <c r="AU4392" s="99"/>
      <c r="AV4392" s="99"/>
      <c r="AW4392" s="99"/>
      <c r="AX4392" s="99"/>
      <c r="AY4392" s="99"/>
      <c r="AZ4392" s="99"/>
      <c r="BA4392" s="99"/>
      <c r="BB4392" s="99"/>
      <c r="BC4392" s="99"/>
      <c r="BD4392" s="99"/>
      <c r="BE4392" s="99"/>
      <c r="BF4392" s="99"/>
    </row>
    <row r="4393" spans="28:58" x14ac:dyDescent="0.25">
      <c r="AB4393" s="99"/>
      <c r="AC4393" s="99"/>
      <c r="AD4393" s="99"/>
      <c r="AE4393" s="99"/>
      <c r="AF4393" s="99"/>
      <c r="AG4393" s="99"/>
      <c r="AH4393" s="99"/>
      <c r="AI4393" s="99"/>
      <c r="AJ4393" s="99"/>
      <c r="AK4393" s="99"/>
      <c r="AL4393" s="99"/>
      <c r="AM4393" s="99"/>
      <c r="AN4393" s="99"/>
      <c r="AO4393" s="99"/>
      <c r="AP4393" s="99"/>
      <c r="AQ4393" s="99"/>
      <c r="AR4393" s="99"/>
      <c r="AS4393" s="99"/>
      <c r="AT4393" s="99"/>
      <c r="AU4393" s="99"/>
      <c r="AV4393" s="99"/>
      <c r="AW4393" s="99"/>
      <c r="AX4393" s="99"/>
      <c r="AY4393" s="99"/>
      <c r="AZ4393" s="99"/>
      <c r="BA4393" s="99"/>
      <c r="BB4393" s="99"/>
      <c r="BC4393" s="99"/>
      <c r="BD4393" s="99"/>
      <c r="BE4393" s="99"/>
      <c r="BF4393" s="99"/>
    </row>
    <row r="4394" spans="28:58" x14ac:dyDescent="0.25">
      <c r="AB4394" s="99"/>
      <c r="AC4394" s="99"/>
      <c r="AD4394" s="99"/>
      <c r="AE4394" s="99"/>
      <c r="AF4394" s="99"/>
      <c r="AG4394" s="99"/>
      <c r="AH4394" s="99"/>
      <c r="AI4394" s="99"/>
      <c r="AJ4394" s="99"/>
      <c r="AK4394" s="99"/>
      <c r="AL4394" s="99"/>
      <c r="AM4394" s="99"/>
      <c r="AN4394" s="99"/>
      <c r="AO4394" s="99"/>
      <c r="AP4394" s="99"/>
      <c r="AQ4394" s="99"/>
      <c r="AR4394" s="99"/>
      <c r="AS4394" s="99"/>
      <c r="AT4394" s="99"/>
      <c r="AU4394" s="99"/>
      <c r="AV4394" s="99"/>
      <c r="AW4394" s="99"/>
      <c r="AX4394" s="99"/>
      <c r="AY4394" s="99"/>
      <c r="AZ4394" s="99"/>
      <c r="BA4394" s="99"/>
      <c r="BB4394" s="99"/>
      <c r="BC4394" s="99"/>
      <c r="BD4394" s="99"/>
      <c r="BE4394" s="99"/>
      <c r="BF4394" s="99"/>
    </row>
    <row r="4395" spans="28:58" x14ac:dyDescent="0.25">
      <c r="AB4395" s="99"/>
      <c r="AC4395" s="99"/>
      <c r="AD4395" s="99"/>
      <c r="AE4395" s="99"/>
      <c r="AF4395" s="99"/>
      <c r="AG4395" s="99"/>
      <c r="AH4395" s="99"/>
      <c r="AI4395" s="99"/>
      <c r="AJ4395" s="99"/>
      <c r="AK4395" s="99"/>
      <c r="AL4395" s="99"/>
      <c r="AM4395" s="99"/>
      <c r="AN4395" s="99"/>
      <c r="AO4395" s="99"/>
      <c r="AP4395" s="99"/>
      <c r="AQ4395" s="99"/>
      <c r="AR4395" s="99"/>
      <c r="AS4395" s="99"/>
      <c r="AT4395" s="99"/>
      <c r="AU4395" s="99"/>
      <c r="AV4395" s="99"/>
      <c r="AW4395" s="99"/>
      <c r="AX4395" s="99"/>
      <c r="AY4395" s="99"/>
      <c r="AZ4395" s="99"/>
      <c r="BA4395" s="99"/>
      <c r="BB4395" s="99"/>
      <c r="BC4395" s="99"/>
      <c r="BD4395" s="99"/>
      <c r="BE4395" s="99"/>
      <c r="BF4395" s="99"/>
    </row>
    <row r="4396" spans="28:58" x14ac:dyDescent="0.25">
      <c r="AB4396" s="99"/>
      <c r="AC4396" s="99"/>
      <c r="AD4396" s="99"/>
      <c r="AE4396" s="99"/>
      <c r="AF4396" s="99"/>
      <c r="AG4396" s="99"/>
      <c r="AH4396" s="99"/>
      <c r="AI4396" s="99"/>
      <c r="AJ4396" s="99"/>
      <c r="AK4396" s="99"/>
      <c r="AL4396" s="99"/>
      <c r="AM4396" s="99"/>
      <c r="AN4396" s="99"/>
      <c r="AO4396" s="99"/>
      <c r="AP4396" s="99"/>
      <c r="AQ4396" s="99"/>
      <c r="AR4396" s="99"/>
      <c r="AS4396" s="99"/>
      <c r="AT4396" s="99"/>
      <c r="AU4396" s="99"/>
      <c r="AV4396" s="99"/>
      <c r="AW4396" s="99"/>
      <c r="AX4396" s="99"/>
      <c r="AY4396" s="99"/>
      <c r="AZ4396" s="99"/>
      <c r="BA4396" s="99"/>
      <c r="BB4396" s="99"/>
      <c r="BC4396" s="99"/>
      <c r="BD4396" s="99"/>
      <c r="BE4396" s="99"/>
      <c r="BF4396" s="99"/>
    </row>
    <row r="4397" spans="28:58" x14ac:dyDescent="0.25">
      <c r="AB4397" s="99"/>
      <c r="AC4397" s="99"/>
      <c r="AD4397" s="99"/>
      <c r="AE4397" s="99"/>
      <c r="AF4397" s="99"/>
      <c r="AG4397" s="99"/>
      <c r="AH4397" s="99"/>
      <c r="AI4397" s="99"/>
      <c r="AJ4397" s="99"/>
      <c r="AK4397" s="99"/>
      <c r="AL4397" s="99"/>
      <c r="AM4397" s="99"/>
      <c r="AN4397" s="99"/>
      <c r="AO4397" s="99"/>
      <c r="AP4397" s="99"/>
      <c r="AQ4397" s="99"/>
      <c r="AR4397" s="99"/>
      <c r="AS4397" s="99"/>
      <c r="AT4397" s="99"/>
      <c r="AU4397" s="99"/>
      <c r="AV4397" s="99"/>
      <c r="AW4397" s="99"/>
      <c r="AX4397" s="99"/>
      <c r="AY4397" s="99"/>
      <c r="AZ4397" s="99"/>
      <c r="BA4397" s="99"/>
      <c r="BB4397" s="99"/>
      <c r="BC4397" s="99"/>
      <c r="BD4397" s="99"/>
      <c r="BE4397" s="99"/>
      <c r="BF4397" s="99"/>
    </row>
    <row r="4398" spans="28:58" x14ac:dyDescent="0.25">
      <c r="AB4398" s="99"/>
      <c r="AC4398" s="99"/>
      <c r="AD4398" s="99"/>
      <c r="AE4398" s="99"/>
      <c r="AF4398" s="99"/>
      <c r="AG4398" s="99"/>
      <c r="AH4398" s="99"/>
      <c r="AI4398" s="99"/>
      <c r="AJ4398" s="99"/>
      <c r="AK4398" s="99"/>
      <c r="AL4398" s="99"/>
      <c r="AM4398" s="99"/>
      <c r="AN4398" s="99"/>
      <c r="AO4398" s="99"/>
      <c r="AP4398" s="99"/>
      <c r="AQ4398" s="99"/>
      <c r="AR4398" s="99"/>
      <c r="AS4398" s="99"/>
      <c r="AT4398" s="99"/>
      <c r="AU4398" s="99"/>
      <c r="AV4398" s="99"/>
      <c r="AW4398" s="99"/>
      <c r="AX4398" s="99"/>
      <c r="AY4398" s="99"/>
      <c r="AZ4398" s="99"/>
      <c r="BA4398" s="99"/>
      <c r="BB4398" s="99"/>
      <c r="BC4398" s="99"/>
      <c r="BD4398" s="99"/>
      <c r="BE4398" s="99"/>
      <c r="BF4398" s="99"/>
    </row>
    <row r="4399" spans="28:58" x14ac:dyDescent="0.25">
      <c r="AB4399" s="99"/>
      <c r="AC4399" s="99"/>
      <c r="AD4399" s="99"/>
      <c r="AE4399" s="99"/>
      <c r="AF4399" s="99"/>
      <c r="AG4399" s="99"/>
      <c r="AH4399" s="99"/>
      <c r="AI4399" s="99"/>
      <c r="AJ4399" s="99"/>
      <c r="AK4399" s="99"/>
      <c r="AL4399" s="99"/>
      <c r="AM4399" s="99"/>
      <c r="AN4399" s="99"/>
      <c r="AO4399" s="99"/>
      <c r="AP4399" s="99"/>
      <c r="AQ4399" s="99"/>
      <c r="AR4399" s="99"/>
      <c r="AS4399" s="99"/>
      <c r="AT4399" s="99"/>
      <c r="AU4399" s="99"/>
      <c r="AV4399" s="99"/>
      <c r="AW4399" s="99"/>
      <c r="AX4399" s="99"/>
      <c r="AY4399" s="99"/>
      <c r="AZ4399" s="99"/>
      <c r="BA4399" s="99"/>
      <c r="BB4399" s="99"/>
      <c r="BC4399" s="99"/>
      <c r="BD4399" s="99"/>
      <c r="BE4399" s="99"/>
      <c r="BF4399" s="99"/>
    </row>
    <row r="4400" spans="28:58" x14ac:dyDescent="0.25">
      <c r="AB4400" s="99"/>
      <c r="AC4400" s="99"/>
      <c r="AD4400" s="99"/>
      <c r="AE4400" s="99"/>
      <c r="AF4400" s="99"/>
      <c r="AG4400" s="99"/>
      <c r="AH4400" s="99"/>
      <c r="AI4400" s="99"/>
      <c r="AJ4400" s="99"/>
      <c r="AK4400" s="99"/>
      <c r="AL4400" s="99"/>
      <c r="AM4400" s="99"/>
      <c r="AN4400" s="99"/>
      <c r="AO4400" s="99"/>
      <c r="AP4400" s="99"/>
      <c r="AQ4400" s="99"/>
      <c r="AR4400" s="99"/>
      <c r="AS4400" s="99"/>
      <c r="AT4400" s="99"/>
      <c r="AU4400" s="99"/>
      <c r="AV4400" s="99"/>
      <c r="AW4400" s="99"/>
      <c r="AX4400" s="99"/>
      <c r="AY4400" s="99"/>
      <c r="AZ4400" s="99"/>
      <c r="BA4400" s="99"/>
      <c r="BB4400" s="99"/>
      <c r="BC4400" s="99"/>
      <c r="BD4400" s="99"/>
      <c r="BE4400" s="99"/>
      <c r="BF4400" s="99"/>
    </row>
    <row r="4401" spans="28:58" x14ac:dyDescent="0.25">
      <c r="AB4401" s="99"/>
      <c r="AC4401" s="99"/>
      <c r="AD4401" s="99"/>
      <c r="AE4401" s="99"/>
      <c r="AF4401" s="99"/>
      <c r="AG4401" s="99"/>
      <c r="AH4401" s="99"/>
      <c r="AI4401" s="99"/>
      <c r="AJ4401" s="99"/>
      <c r="AK4401" s="99"/>
      <c r="AL4401" s="99"/>
      <c r="AM4401" s="99"/>
      <c r="AN4401" s="99"/>
      <c r="AO4401" s="99"/>
      <c r="AP4401" s="99"/>
      <c r="AQ4401" s="99"/>
      <c r="AR4401" s="99"/>
      <c r="AS4401" s="99"/>
      <c r="AT4401" s="99"/>
      <c r="AU4401" s="99"/>
      <c r="AV4401" s="99"/>
      <c r="AW4401" s="99"/>
      <c r="AX4401" s="99"/>
      <c r="AY4401" s="99"/>
      <c r="AZ4401" s="99"/>
      <c r="BA4401" s="99"/>
      <c r="BB4401" s="99"/>
      <c r="BC4401" s="99"/>
      <c r="BD4401" s="99"/>
      <c r="BE4401" s="99"/>
      <c r="BF4401" s="99"/>
    </row>
    <row r="4402" spans="28:58" x14ac:dyDescent="0.25">
      <c r="AB4402" s="99"/>
      <c r="AC4402" s="99"/>
      <c r="AD4402" s="99"/>
      <c r="AE4402" s="99"/>
      <c r="AF4402" s="99"/>
      <c r="AG4402" s="99"/>
      <c r="AH4402" s="99"/>
      <c r="AI4402" s="99"/>
      <c r="AJ4402" s="99"/>
      <c r="AK4402" s="99"/>
      <c r="AL4402" s="99"/>
      <c r="AM4402" s="99"/>
      <c r="AN4402" s="99"/>
      <c r="AO4402" s="99"/>
      <c r="AP4402" s="99"/>
      <c r="AQ4402" s="99"/>
      <c r="AR4402" s="99"/>
      <c r="AS4402" s="99"/>
      <c r="AT4402" s="99"/>
      <c r="AU4402" s="99"/>
      <c r="AV4402" s="99"/>
      <c r="AW4402" s="99"/>
      <c r="AX4402" s="99"/>
      <c r="AY4402" s="99"/>
      <c r="AZ4402" s="99"/>
      <c r="BA4402" s="99"/>
      <c r="BB4402" s="99"/>
      <c r="BC4402" s="99"/>
      <c r="BD4402" s="99"/>
      <c r="BE4402" s="99"/>
      <c r="BF4402" s="99"/>
    </row>
    <row r="4403" spans="28:58" x14ac:dyDescent="0.25">
      <c r="AB4403" s="99"/>
      <c r="AC4403" s="99"/>
      <c r="AD4403" s="99"/>
      <c r="AE4403" s="99"/>
      <c r="AF4403" s="99"/>
      <c r="AG4403" s="99"/>
      <c r="AH4403" s="99"/>
      <c r="AI4403" s="99"/>
      <c r="AJ4403" s="99"/>
      <c r="AK4403" s="99"/>
      <c r="AL4403" s="99"/>
      <c r="AM4403" s="99"/>
      <c r="AN4403" s="99"/>
      <c r="AO4403" s="99"/>
      <c r="AP4403" s="99"/>
      <c r="AQ4403" s="99"/>
      <c r="AR4403" s="99"/>
      <c r="AS4403" s="99"/>
      <c r="AT4403" s="99"/>
      <c r="AU4403" s="99"/>
      <c r="AV4403" s="99"/>
      <c r="AW4403" s="99"/>
      <c r="AX4403" s="99"/>
      <c r="AY4403" s="99"/>
      <c r="AZ4403" s="99"/>
      <c r="BA4403" s="99"/>
      <c r="BB4403" s="99"/>
      <c r="BC4403" s="99"/>
      <c r="BD4403" s="99"/>
      <c r="BE4403" s="99"/>
      <c r="BF4403" s="99"/>
    </row>
    <row r="4404" spans="28:58" x14ac:dyDescent="0.25">
      <c r="AB4404" s="99"/>
      <c r="AC4404" s="99"/>
      <c r="AD4404" s="99"/>
      <c r="AE4404" s="99"/>
      <c r="AF4404" s="99"/>
      <c r="AG4404" s="99"/>
      <c r="AH4404" s="99"/>
      <c r="AI4404" s="99"/>
      <c r="AJ4404" s="99"/>
      <c r="AK4404" s="99"/>
      <c r="AL4404" s="99"/>
      <c r="AM4404" s="99"/>
      <c r="AN4404" s="99"/>
      <c r="AO4404" s="99"/>
      <c r="AP4404" s="99"/>
      <c r="AQ4404" s="99"/>
      <c r="AR4404" s="99"/>
      <c r="AS4404" s="99"/>
      <c r="AT4404" s="99"/>
      <c r="AU4404" s="99"/>
      <c r="AV4404" s="99"/>
      <c r="AW4404" s="99"/>
      <c r="AX4404" s="99"/>
      <c r="AY4404" s="99"/>
      <c r="AZ4404" s="99"/>
      <c r="BA4404" s="99"/>
      <c r="BB4404" s="99"/>
      <c r="BC4404" s="99"/>
      <c r="BD4404" s="99"/>
      <c r="BE4404" s="99"/>
      <c r="BF4404" s="99"/>
    </row>
    <row r="4405" spans="28:58" x14ac:dyDescent="0.25">
      <c r="AB4405" s="99"/>
      <c r="AC4405" s="99"/>
      <c r="AD4405" s="99"/>
      <c r="AE4405" s="99"/>
      <c r="AF4405" s="99"/>
      <c r="AG4405" s="99"/>
      <c r="AH4405" s="99"/>
      <c r="AI4405" s="99"/>
      <c r="AJ4405" s="99"/>
      <c r="AK4405" s="99"/>
      <c r="AL4405" s="99"/>
      <c r="AM4405" s="99"/>
      <c r="AN4405" s="99"/>
      <c r="AO4405" s="99"/>
      <c r="AP4405" s="99"/>
      <c r="AQ4405" s="99"/>
      <c r="AR4405" s="99"/>
      <c r="AS4405" s="99"/>
      <c r="AT4405" s="99"/>
      <c r="AU4405" s="99"/>
      <c r="AV4405" s="99"/>
      <c r="AW4405" s="99"/>
      <c r="AX4405" s="99"/>
      <c r="AY4405" s="99"/>
      <c r="AZ4405" s="99"/>
      <c r="BA4405" s="99"/>
      <c r="BB4405" s="99"/>
      <c r="BC4405" s="99"/>
      <c r="BD4405" s="99"/>
      <c r="BE4405" s="99"/>
      <c r="BF4405" s="99"/>
    </row>
    <row r="4406" spans="28:58" x14ac:dyDescent="0.25">
      <c r="AB4406" s="99"/>
      <c r="AC4406" s="99"/>
      <c r="AD4406" s="99"/>
      <c r="AE4406" s="99"/>
      <c r="AF4406" s="99"/>
      <c r="AG4406" s="99"/>
      <c r="AH4406" s="99"/>
      <c r="AI4406" s="99"/>
      <c r="AJ4406" s="99"/>
      <c r="AK4406" s="99"/>
      <c r="AL4406" s="99"/>
      <c r="AM4406" s="99"/>
      <c r="AN4406" s="99"/>
      <c r="AO4406" s="99"/>
      <c r="AP4406" s="99"/>
      <c r="AQ4406" s="99"/>
      <c r="AR4406" s="99"/>
      <c r="AS4406" s="99"/>
      <c r="AT4406" s="99"/>
      <c r="AU4406" s="99"/>
      <c r="AV4406" s="99"/>
      <c r="AW4406" s="99"/>
      <c r="AX4406" s="99"/>
      <c r="AY4406" s="99"/>
      <c r="AZ4406" s="99"/>
      <c r="BA4406" s="99"/>
      <c r="BB4406" s="99"/>
      <c r="BC4406" s="99"/>
      <c r="BD4406" s="99"/>
      <c r="BE4406" s="99"/>
      <c r="BF4406" s="99"/>
    </row>
    <row r="4407" spans="28:58" x14ac:dyDescent="0.25">
      <c r="AB4407" s="99"/>
      <c r="AC4407" s="99"/>
      <c r="AD4407" s="99"/>
      <c r="AE4407" s="99"/>
      <c r="AF4407" s="99"/>
      <c r="AG4407" s="99"/>
      <c r="AH4407" s="99"/>
      <c r="AI4407" s="99"/>
      <c r="AJ4407" s="99"/>
      <c r="AK4407" s="99"/>
      <c r="AL4407" s="99"/>
      <c r="AM4407" s="99"/>
      <c r="AN4407" s="99"/>
      <c r="AO4407" s="99"/>
      <c r="AP4407" s="99"/>
      <c r="AQ4407" s="99"/>
      <c r="AR4407" s="99"/>
      <c r="AS4407" s="99"/>
      <c r="AT4407" s="99"/>
      <c r="AU4407" s="99"/>
      <c r="AV4407" s="99"/>
      <c r="AW4407" s="99"/>
      <c r="AX4407" s="99"/>
      <c r="AY4407" s="99"/>
      <c r="AZ4407" s="99"/>
      <c r="BA4407" s="99"/>
      <c r="BB4407" s="99"/>
      <c r="BC4407" s="99"/>
      <c r="BD4407" s="99"/>
      <c r="BE4407" s="99"/>
      <c r="BF4407" s="99"/>
    </row>
    <row r="4408" spans="28:58" x14ac:dyDescent="0.25">
      <c r="AB4408" s="99"/>
      <c r="AC4408" s="99"/>
      <c r="AD4408" s="99"/>
      <c r="AE4408" s="99"/>
      <c r="AF4408" s="99"/>
      <c r="AG4408" s="99"/>
      <c r="AH4408" s="99"/>
      <c r="AI4408" s="99"/>
      <c r="AJ4408" s="99"/>
      <c r="AK4408" s="99"/>
      <c r="AL4408" s="99"/>
      <c r="AM4408" s="99"/>
      <c r="AN4408" s="99"/>
      <c r="AO4408" s="99"/>
      <c r="AP4408" s="99"/>
      <c r="AQ4408" s="99"/>
      <c r="AR4408" s="99"/>
      <c r="AS4408" s="99"/>
      <c r="AT4408" s="99"/>
      <c r="AU4408" s="99"/>
      <c r="AV4408" s="99"/>
      <c r="AW4408" s="99"/>
      <c r="AX4408" s="99"/>
      <c r="AY4408" s="99"/>
      <c r="AZ4408" s="99"/>
      <c r="BA4408" s="99"/>
      <c r="BB4408" s="99"/>
      <c r="BC4408" s="99"/>
      <c r="BD4408" s="99"/>
      <c r="BE4408" s="99"/>
      <c r="BF4408" s="99"/>
    </row>
    <row r="4409" spans="28:58" x14ac:dyDescent="0.25">
      <c r="AB4409" s="99"/>
      <c r="AC4409" s="99"/>
      <c r="AD4409" s="99"/>
      <c r="AE4409" s="99"/>
      <c r="AF4409" s="99"/>
      <c r="AG4409" s="99"/>
      <c r="AH4409" s="99"/>
      <c r="AI4409" s="99"/>
      <c r="AJ4409" s="99"/>
      <c r="AK4409" s="99"/>
      <c r="AL4409" s="99"/>
      <c r="AM4409" s="99"/>
      <c r="AN4409" s="99"/>
      <c r="AO4409" s="99"/>
      <c r="AP4409" s="99"/>
      <c r="AQ4409" s="99"/>
      <c r="AR4409" s="99"/>
      <c r="AS4409" s="99"/>
      <c r="AT4409" s="99"/>
      <c r="AU4409" s="99"/>
      <c r="AV4409" s="99"/>
      <c r="AW4409" s="99"/>
      <c r="AX4409" s="99"/>
      <c r="AY4409" s="99"/>
      <c r="AZ4409" s="99"/>
      <c r="BA4409" s="99"/>
      <c r="BB4409" s="99"/>
      <c r="BC4409" s="99"/>
      <c r="BD4409" s="99"/>
      <c r="BE4409" s="99"/>
      <c r="BF4409" s="99"/>
    </row>
    <row r="4410" spans="28:58" x14ac:dyDescent="0.25">
      <c r="AB4410" s="99"/>
      <c r="AC4410" s="99"/>
      <c r="AD4410" s="99"/>
      <c r="AE4410" s="99"/>
      <c r="AF4410" s="99"/>
      <c r="AG4410" s="99"/>
      <c r="AH4410" s="99"/>
      <c r="AI4410" s="99"/>
      <c r="AJ4410" s="99"/>
      <c r="AK4410" s="99"/>
      <c r="AL4410" s="99"/>
      <c r="AM4410" s="99"/>
      <c r="AN4410" s="99"/>
      <c r="AO4410" s="99"/>
      <c r="AP4410" s="99"/>
      <c r="AQ4410" s="99"/>
      <c r="AR4410" s="99"/>
      <c r="AS4410" s="99"/>
      <c r="AT4410" s="99"/>
      <c r="AU4410" s="99"/>
      <c r="AV4410" s="99"/>
      <c r="AW4410" s="99"/>
      <c r="AX4410" s="99"/>
      <c r="AY4410" s="99"/>
      <c r="AZ4410" s="99"/>
      <c r="BA4410" s="99"/>
      <c r="BB4410" s="99"/>
      <c r="BC4410" s="99"/>
      <c r="BD4410" s="99"/>
      <c r="BE4410" s="99"/>
      <c r="BF4410" s="99"/>
    </row>
    <row r="4411" spans="28:58" x14ac:dyDescent="0.25">
      <c r="AB4411" s="99"/>
      <c r="AC4411" s="99"/>
      <c r="AD4411" s="99"/>
      <c r="AE4411" s="99"/>
      <c r="AF4411" s="99"/>
      <c r="AG4411" s="99"/>
      <c r="AH4411" s="99"/>
      <c r="AI4411" s="99"/>
      <c r="AJ4411" s="99"/>
      <c r="AK4411" s="99"/>
      <c r="AL4411" s="99"/>
      <c r="AM4411" s="99"/>
      <c r="AN4411" s="99"/>
      <c r="AO4411" s="99"/>
      <c r="AP4411" s="99"/>
      <c r="AQ4411" s="99"/>
      <c r="AR4411" s="99"/>
      <c r="AS4411" s="99"/>
      <c r="AT4411" s="99"/>
      <c r="AU4411" s="99"/>
      <c r="AV4411" s="99"/>
      <c r="AW4411" s="99"/>
      <c r="AX4411" s="99"/>
      <c r="AY4411" s="99"/>
      <c r="AZ4411" s="99"/>
      <c r="BA4411" s="99"/>
      <c r="BB4411" s="99"/>
      <c r="BC4411" s="99"/>
      <c r="BD4411" s="99"/>
      <c r="BE4411" s="99"/>
      <c r="BF4411" s="99"/>
    </row>
    <row r="4412" spans="28:58" x14ac:dyDescent="0.25">
      <c r="AB4412" s="99"/>
      <c r="AC4412" s="99"/>
      <c r="AD4412" s="99"/>
      <c r="AE4412" s="99"/>
      <c r="AF4412" s="99"/>
      <c r="AG4412" s="99"/>
      <c r="AH4412" s="99"/>
      <c r="AI4412" s="99"/>
      <c r="AJ4412" s="99"/>
      <c r="AK4412" s="99"/>
      <c r="AL4412" s="99"/>
      <c r="AM4412" s="99"/>
      <c r="AN4412" s="99"/>
      <c r="AO4412" s="99"/>
      <c r="AP4412" s="99"/>
      <c r="AQ4412" s="99"/>
      <c r="AR4412" s="99"/>
      <c r="AS4412" s="99"/>
      <c r="AT4412" s="99"/>
      <c r="AU4412" s="99"/>
      <c r="AV4412" s="99"/>
      <c r="AW4412" s="99"/>
      <c r="AX4412" s="99"/>
      <c r="AY4412" s="99"/>
      <c r="AZ4412" s="99"/>
      <c r="BA4412" s="99"/>
      <c r="BB4412" s="99"/>
      <c r="BC4412" s="99"/>
      <c r="BD4412" s="99"/>
      <c r="BE4412" s="99"/>
      <c r="BF4412" s="99"/>
    </row>
    <row r="4413" spans="28:58" x14ac:dyDescent="0.25">
      <c r="AB4413" s="99"/>
      <c r="AC4413" s="99"/>
      <c r="AD4413" s="99"/>
      <c r="AE4413" s="99"/>
      <c r="AF4413" s="99"/>
      <c r="AG4413" s="99"/>
      <c r="AH4413" s="99"/>
      <c r="AI4413" s="99"/>
      <c r="AJ4413" s="99"/>
      <c r="AK4413" s="99"/>
      <c r="AL4413" s="99"/>
      <c r="AM4413" s="99"/>
      <c r="AN4413" s="99"/>
      <c r="AO4413" s="99"/>
      <c r="AP4413" s="99"/>
      <c r="AQ4413" s="99"/>
      <c r="AR4413" s="99"/>
      <c r="AS4413" s="99"/>
      <c r="AT4413" s="99"/>
      <c r="AU4413" s="99"/>
      <c r="AV4413" s="99"/>
      <c r="AW4413" s="99"/>
      <c r="AX4413" s="99"/>
      <c r="AY4413" s="99"/>
      <c r="AZ4413" s="99"/>
      <c r="BA4413" s="99"/>
      <c r="BB4413" s="99"/>
      <c r="BC4413" s="99"/>
      <c r="BD4413" s="99"/>
      <c r="BE4413" s="99"/>
      <c r="BF4413" s="99"/>
    </row>
    <row r="4414" spans="28:58" x14ac:dyDescent="0.25">
      <c r="AB4414" s="99"/>
      <c r="AC4414" s="99"/>
      <c r="AD4414" s="99"/>
      <c r="AE4414" s="99"/>
      <c r="AF4414" s="99"/>
      <c r="AG4414" s="99"/>
      <c r="AH4414" s="99"/>
      <c r="AI4414" s="99"/>
      <c r="AJ4414" s="99"/>
      <c r="AK4414" s="99"/>
      <c r="AL4414" s="99"/>
      <c r="AM4414" s="99"/>
      <c r="AN4414" s="99"/>
      <c r="AO4414" s="99"/>
      <c r="AP4414" s="99"/>
      <c r="AQ4414" s="99"/>
      <c r="AR4414" s="99"/>
      <c r="AS4414" s="99"/>
      <c r="AT4414" s="99"/>
      <c r="AU4414" s="99"/>
      <c r="AV4414" s="99"/>
      <c r="AW4414" s="99"/>
      <c r="AX4414" s="99"/>
      <c r="AY4414" s="99"/>
      <c r="AZ4414" s="99"/>
      <c r="BA4414" s="99"/>
      <c r="BB4414" s="99"/>
      <c r="BC4414" s="99"/>
      <c r="BD4414" s="99"/>
      <c r="BE4414" s="99"/>
      <c r="BF4414" s="99"/>
    </row>
    <row r="4415" spans="28:58" x14ac:dyDescent="0.25">
      <c r="AB4415" s="99"/>
      <c r="AC4415" s="99"/>
      <c r="AD4415" s="99"/>
      <c r="AE4415" s="99"/>
      <c r="AF4415" s="99"/>
      <c r="AG4415" s="99"/>
      <c r="AH4415" s="99"/>
      <c r="AI4415" s="99"/>
      <c r="AJ4415" s="99"/>
      <c r="AK4415" s="99"/>
      <c r="AL4415" s="99"/>
      <c r="AM4415" s="99"/>
      <c r="AN4415" s="99"/>
      <c r="AO4415" s="99"/>
      <c r="AP4415" s="99"/>
      <c r="AQ4415" s="99"/>
      <c r="AR4415" s="99"/>
      <c r="AS4415" s="99"/>
      <c r="AT4415" s="99"/>
      <c r="AU4415" s="99"/>
      <c r="AV4415" s="99"/>
      <c r="AW4415" s="99"/>
      <c r="AX4415" s="99"/>
      <c r="AY4415" s="99"/>
      <c r="AZ4415" s="99"/>
      <c r="BA4415" s="99"/>
      <c r="BB4415" s="99"/>
      <c r="BC4415" s="99"/>
      <c r="BD4415" s="99"/>
      <c r="BE4415" s="99"/>
      <c r="BF4415" s="99"/>
    </row>
    <row r="4416" spans="28:58" x14ac:dyDescent="0.25">
      <c r="AB4416" s="99"/>
      <c r="AC4416" s="99"/>
      <c r="AD4416" s="99"/>
      <c r="AE4416" s="99"/>
      <c r="AF4416" s="99"/>
      <c r="AG4416" s="99"/>
      <c r="AH4416" s="99"/>
      <c r="AI4416" s="99"/>
      <c r="AJ4416" s="99"/>
      <c r="AK4416" s="99"/>
      <c r="AL4416" s="99"/>
      <c r="AM4416" s="99"/>
      <c r="AN4416" s="99"/>
      <c r="AO4416" s="99"/>
      <c r="AP4416" s="99"/>
      <c r="AQ4416" s="99"/>
      <c r="AR4416" s="99"/>
      <c r="AS4416" s="99"/>
      <c r="AT4416" s="99"/>
      <c r="AU4416" s="99"/>
      <c r="AV4416" s="99"/>
      <c r="AW4416" s="99"/>
      <c r="AX4416" s="99"/>
      <c r="AY4416" s="99"/>
      <c r="AZ4416" s="99"/>
      <c r="BA4416" s="99"/>
      <c r="BB4416" s="99"/>
      <c r="BC4416" s="99"/>
      <c r="BD4416" s="99"/>
      <c r="BE4416" s="99"/>
      <c r="BF4416" s="99"/>
    </row>
    <row r="4417" spans="28:58" x14ac:dyDescent="0.25">
      <c r="AB4417" s="99"/>
      <c r="AC4417" s="99"/>
      <c r="AD4417" s="99"/>
      <c r="AE4417" s="99"/>
      <c r="AF4417" s="99"/>
      <c r="AG4417" s="99"/>
      <c r="AH4417" s="99"/>
      <c r="AI4417" s="99"/>
      <c r="AJ4417" s="99"/>
      <c r="AK4417" s="99"/>
      <c r="AL4417" s="99"/>
      <c r="AM4417" s="99"/>
      <c r="AN4417" s="99"/>
      <c r="AO4417" s="99"/>
      <c r="AP4417" s="99"/>
      <c r="AQ4417" s="99"/>
      <c r="AR4417" s="99"/>
      <c r="AS4417" s="99"/>
      <c r="AT4417" s="99"/>
      <c r="AU4417" s="99"/>
      <c r="AV4417" s="99"/>
      <c r="AW4417" s="99"/>
      <c r="AX4417" s="99"/>
      <c r="AY4417" s="99"/>
      <c r="AZ4417" s="99"/>
      <c r="BA4417" s="99"/>
      <c r="BB4417" s="99"/>
      <c r="BC4417" s="99"/>
      <c r="BD4417" s="99"/>
      <c r="BE4417" s="99"/>
      <c r="BF4417" s="99"/>
    </row>
    <row r="4418" spans="28:58" x14ac:dyDescent="0.25">
      <c r="AB4418" s="99"/>
      <c r="AC4418" s="99"/>
      <c r="AD4418" s="99"/>
      <c r="AE4418" s="99"/>
      <c r="AF4418" s="99"/>
      <c r="AG4418" s="99"/>
      <c r="AH4418" s="99"/>
      <c r="AI4418" s="99"/>
      <c r="AJ4418" s="99"/>
      <c r="AK4418" s="99"/>
      <c r="AL4418" s="99"/>
      <c r="AM4418" s="99"/>
      <c r="AN4418" s="99"/>
      <c r="AO4418" s="99"/>
      <c r="AP4418" s="99"/>
      <c r="AQ4418" s="99"/>
      <c r="AR4418" s="99"/>
      <c r="AS4418" s="99"/>
      <c r="AT4418" s="99"/>
      <c r="AU4418" s="99"/>
      <c r="AV4418" s="99"/>
      <c r="AW4418" s="99"/>
      <c r="AX4418" s="99"/>
      <c r="AY4418" s="99"/>
      <c r="AZ4418" s="99"/>
      <c r="BA4418" s="99"/>
      <c r="BB4418" s="99"/>
      <c r="BC4418" s="99"/>
      <c r="BD4418" s="99"/>
      <c r="BE4418" s="99"/>
      <c r="BF4418" s="99"/>
    </row>
    <row r="4419" spans="28:58" x14ac:dyDescent="0.25">
      <c r="AB4419" s="99"/>
      <c r="AC4419" s="99"/>
      <c r="AD4419" s="99"/>
      <c r="AE4419" s="99"/>
      <c r="AF4419" s="99"/>
      <c r="AG4419" s="99"/>
      <c r="AH4419" s="99"/>
      <c r="AI4419" s="99"/>
      <c r="AJ4419" s="99"/>
      <c r="AK4419" s="99"/>
      <c r="AL4419" s="99"/>
      <c r="AM4419" s="99"/>
      <c r="AN4419" s="99"/>
      <c r="AO4419" s="99"/>
      <c r="AP4419" s="99"/>
      <c r="AQ4419" s="99"/>
      <c r="AR4419" s="99"/>
      <c r="AS4419" s="99"/>
      <c r="AT4419" s="99"/>
      <c r="AU4419" s="99"/>
      <c r="AV4419" s="99"/>
      <c r="AW4419" s="99"/>
      <c r="AX4419" s="99"/>
      <c r="AY4419" s="99"/>
      <c r="AZ4419" s="99"/>
      <c r="BA4419" s="99"/>
      <c r="BB4419" s="99"/>
      <c r="BC4419" s="99"/>
      <c r="BD4419" s="99"/>
      <c r="BE4419" s="99"/>
      <c r="BF4419" s="99"/>
    </row>
    <row r="4420" spans="28:58" x14ac:dyDescent="0.25">
      <c r="AB4420" s="99"/>
      <c r="AC4420" s="99"/>
      <c r="AD4420" s="99"/>
      <c r="AE4420" s="99"/>
      <c r="AF4420" s="99"/>
      <c r="AG4420" s="99"/>
      <c r="AH4420" s="99"/>
      <c r="AI4420" s="99"/>
      <c r="AJ4420" s="99"/>
      <c r="AK4420" s="99"/>
      <c r="AL4420" s="99"/>
      <c r="AM4420" s="99"/>
      <c r="AN4420" s="99"/>
      <c r="AO4420" s="99"/>
      <c r="AP4420" s="99"/>
      <c r="AQ4420" s="99"/>
      <c r="AR4420" s="99"/>
      <c r="AS4420" s="99"/>
      <c r="AT4420" s="99"/>
      <c r="AU4420" s="99"/>
      <c r="AV4420" s="99"/>
      <c r="AW4420" s="99"/>
      <c r="AX4420" s="99"/>
      <c r="AY4420" s="99"/>
      <c r="AZ4420" s="99"/>
      <c r="BA4420" s="99"/>
      <c r="BB4420" s="99"/>
      <c r="BC4420" s="99"/>
      <c r="BD4420" s="99"/>
      <c r="BE4420" s="99"/>
      <c r="BF4420" s="99"/>
    </row>
    <row r="4421" spans="28:58" x14ac:dyDescent="0.25">
      <c r="AB4421" s="99"/>
      <c r="AC4421" s="99"/>
      <c r="AD4421" s="99"/>
      <c r="AE4421" s="99"/>
      <c r="AF4421" s="99"/>
      <c r="AG4421" s="99"/>
      <c r="AH4421" s="99"/>
      <c r="AI4421" s="99"/>
      <c r="AJ4421" s="99"/>
      <c r="AK4421" s="99"/>
      <c r="AL4421" s="99"/>
      <c r="AM4421" s="99"/>
      <c r="AN4421" s="99"/>
      <c r="AO4421" s="99"/>
      <c r="AP4421" s="99"/>
      <c r="AQ4421" s="99"/>
      <c r="AR4421" s="99"/>
      <c r="AS4421" s="99"/>
      <c r="AT4421" s="99"/>
      <c r="AU4421" s="99"/>
      <c r="AV4421" s="99"/>
      <c r="AW4421" s="99"/>
      <c r="AX4421" s="99"/>
      <c r="AY4421" s="99"/>
      <c r="AZ4421" s="99"/>
      <c r="BA4421" s="99"/>
      <c r="BB4421" s="99"/>
      <c r="BC4421" s="99"/>
      <c r="BD4421" s="99"/>
      <c r="BE4421" s="99"/>
      <c r="BF4421" s="99"/>
    </row>
    <row r="4422" spans="28:58" x14ac:dyDescent="0.25">
      <c r="AB4422" s="99"/>
      <c r="AC4422" s="99"/>
      <c r="AD4422" s="99"/>
      <c r="AE4422" s="99"/>
      <c r="AF4422" s="99"/>
      <c r="AG4422" s="99"/>
      <c r="AH4422" s="99"/>
      <c r="AI4422" s="99"/>
      <c r="AJ4422" s="99"/>
      <c r="AK4422" s="99"/>
      <c r="AL4422" s="99"/>
      <c r="AM4422" s="99"/>
      <c r="AN4422" s="99"/>
      <c r="AO4422" s="99"/>
      <c r="AP4422" s="99"/>
      <c r="AQ4422" s="99"/>
      <c r="AR4422" s="99"/>
      <c r="AS4422" s="99"/>
      <c r="AT4422" s="99"/>
      <c r="AU4422" s="99"/>
      <c r="AV4422" s="99"/>
      <c r="AW4422" s="99"/>
      <c r="AX4422" s="99"/>
      <c r="AY4422" s="99"/>
      <c r="AZ4422" s="99"/>
      <c r="BA4422" s="99"/>
      <c r="BB4422" s="99"/>
      <c r="BC4422" s="99"/>
      <c r="BD4422" s="99"/>
      <c r="BE4422" s="99"/>
      <c r="BF4422" s="99"/>
    </row>
    <row r="4423" spans="28:58" x14ac:dyDescent="0.25">
      <c r="AB4423" s="99"/>
      <c r="AC4423" s="99"/>
      <c r="AD4423" s="99"/>
      <c r="AE4423" s="99"/>
      <c r="AF4423" s="99"/>
      <c r="AG4423" s="99"/>
      <c r="AH4423" s="99"/>
      <c r="AI4423" s="99"/>
      <c r="AJ4423" s="99"/>
      <c r="AK4423" s="99"/>
      <c r="AL4423" s="99"/>
      <c r="AM4423" s="99"/>
      <c r="AN4423" s="99"/>
      <c r="AO4423" s="99"/>
      <c r="AP4423" s="99"/>
      <c r="AQ4423" s="99"/>
      <c r="AR4423" s="99"/>
      <c r="AS4423" s="99"/>
      <c r="AT4423" s="99"/>
      <c r="AU4423" s="99"/>
      <c r="AV4423" s="99"/>
      <c r="AW4423" s="99"/>
      <c r="AX4423" s="99"/>
      <c r="AY4423" s="99"/>
      <c r="AZ4423" s="99"/>
      <c r="BA4423" s="99"/>
      <c r="BB4423" s="99"/>
      <c r="BC4423" s="99"/>
      <c r="BD4423" s="99"/>
      <c r="BE4423" s="99"/>
      <c r="BF4423" s="99"/>
    </row>
    <row r="4424" spans="28:58" x14ac:dyDescent="0.25">
      <c r="AB4424" s="99"/>
      <c r="AC4424" s="99"/>
      <c r="AD4424" s="99"/>
      <c r="AE4424" s="99"/>
      <c r="AF4424" s="99"/>
      <c r="AG4424" s="99"/>
      <c r="AH4424" s="99"/>
      <c r="AI4424" s="99"/>
      <c r="AJ4424" s="99"/>
      <c r="AK4424" s="99"/>
      <c r="AL4424" s="99"/>
      <c r="AM4424" s="99"/>
      <c r="AN4424" s="99"/>
      <c r="AO4424" s="99"/>
      <c r="AP4424" s="99"/>
      <c r="AQ4424" s="99"/>
      <c r="AR4424" s="99"/>
      <c r="AS4424" s="99"/>
      <c r="AT4424" s="99"/>
      <c r="AU4424" s="99"/>
      <c r="AV4424" s="99"/>
      <c r="AW4424" s="99"/>
      <c r="AX4424" s="99"/>
      <c r="AY4424" s="99"/>
      <c r="AZ4424" s="99"/>
      <c r="BA4424" s="99"/>
      <c r="BB4424" s="99"/>
      <c r="BC4424" s="99"/>
      <c r="BD4424" s="99"/>
      <c r="BE4424" s="99"/>
      <c r="BF4424" s="99"/>
    </row>
    <row r="4425" spans="28:58" x14ac:dyDescent="0.25">
      <c r="AB4425" s="99"/>
      <c r="AC4425" s="99"/>
      <c r="AD4425" s="99"/>
      <c r="AE4425" s="99"/>
      <c r="AF4425" s="99"/>
      <c r="AG4425" s="99"/>
      <c r="AH4425" s="99"/>
      <c r="AI4425" s="99"/>
      <c r="AJ4425" s="99"/>
      <c r="AK4425" s="99"/>
      <c r="AL4425" s="99"/>
      <c r="AM4425" s="99"/>
      <c r="AN4425" s="99"/>
      <c r="AO4425" s="99"/>
      <c r="AP4425" s="99"/>
      <c r="AQ4425" s="99"/>
      <c r="AR4425" s="99"/>
      <c r="AS4425" s="99"/>
      <c r="AT4425" s="99"/>
      <c r="AU4425" s="99"/>
      <c r="AV4425" s="99"/>
      <c r="AW4425" s="99"/>
      <c r="AX4425" s="99"/>
      <c r="AY4425" s="99"/>
      <c r="AZ4425" s="99"/>
      <c r="BA4425" s="99"/>
      <c r="BB4425" s="99"/>
      <c r="BC4425" s="99"/>
      <c r="BD4425" s="99"/>
      <c r="BE4425" s="99"/>
      <c r="BF4425" s="99"/>
    </row>
    <row r="4426" spans="28:58" x14ac:dyDescent="0.25">
      <c r="AB4426" s="99"/>
      <c r="AC4426" s="99"/>
      <c r="AD4426" s="99"/>
      <c r="AE4426" s="99"/>
      <c r="AF4426" s="99"/>
      <c r="AG4426" s="99"/>
      <c r="AH4426" s="99"/>
      <c r="AI4426" s="99"/>
      <c r="AJ4426" s="99"/>
      <c r="AK4426" s="99"/>
      <c r="AL4426" s="99"/>
      <c r="AM4426" s="99"/>
      <c r="AN4426" s="99"/>
      <c r="AO4426" s="99"/>
      <c r="AP4426" s="99"/>
      <c r="AQ4426" s="99"/>
      <c r="AR4426" s="99"/>
      <c r="AS4426" s="99"/>
      <c r="AT4426" s="99"/>
      <c r="AU4426" s="99"/>
      <c r="AV4426" s="99"/>
      <c r="AW4426" s="99"/>
      <c r="AX4426" s="99"/>
      <c r="AY4426" s="99"/>
      <c r="AZ4426" s="99"/>
      <c r="BA4426" s="99"/>
      <c r="BB4426" s="99"/>
      <c r="BC4426" s="99"/>
      <c r="BD4426" s="99"/>
      <c r="BE4426" s="99"/>
      <c r="BF4426" s="99"/>
    </row>
    <row r="4427" spans="28:58" x14ac:dyDescent="0.25">
      <c r="AB4427" s="99"/>
      <c r="AC4427" s="99"/>
      <c r="AD4427" s="99"/>
      <c r="AE4427" s="99"/>
      <c r="AF4427" s="99"/>
      <c r="AG4427" s="99"/>
      <c r="AH4427" s="99"/>
      <c r="AI4427" s="99"/>
      <c r="AJ4427" s="99"/>
      <c r="AK4427" s="99"/>
      <c r="AL4427" s="99"/>
      <c r="AM4427" s="99"/>
      <c r="AN4427" s="99"/>
      <c r="AO4427" s="99"/>
      <c r="AP4427" s="99"/>
      <c r="AQ4427" s="99"/>
      <c r="AR4427" s="99"/>
      <c r="AS4427" s="99"/>
      <c r="AT4427" s="99"/>
      <c r="AU4427" s="99"/>
      <c r="AV4427" s="99"/>
      <c r="AW4427" s="99"/>
      <c r="AX4427" s="99"/>
      <c r="AY4427" s="99"/>
      <c r="AZ4427" s="99"/>
      <c r="BA4427" s="99"/>
      <c r="BB4427" s="99"/>
      <c r="BC4427" s="99"/>
      <c r="BD4427" s="99"/>
      <c r="BE4427" s="99"/>
      <c r="BF4427" s="99"/>
    </row>
    <row r="4428" spans="28:58" x14ac:dyDescent="0.25">
      <c r="AB4428" s="99"/>
      <c r="AC4428" s="99"/>
      <c r="AD4428" s="99"/>
      <c r="AE4428" s="99"/>
      <c r="AF4428" s="99"/>
      <c r="AG4428" s="99"/>
      <c r="AH4428" s="99"/>
      <c r="AI4428" s="99"/>
      <c r="AJ4428" s="99"/>
      <c r="AK4428" s="99"/>
      <c r="AL4428" s="99"/>
      <c r="AM4428" s="99"/>
      <c r="AN4428" s="99"/>
      <c r="AO4428" s="99"/>
      <c r="AP4428" s="99"/>
      <c r="AQ4428" s="99"/>
      <c r="AR4428" s="99"/>
      <c r="AS4428" s="99"/>
      <c r="AT4428" s="99"/>
      <c r="AU4428" s="99"/>
      <c r="AV4428" s="99"/>
      <c r="AW4428" s="99"/>
      <c r="AX4428" s="99"/>
      <c r="AY4428" s="99"/>
      <c r="AZ4428" s="99"/>
      <c r="BA4428" s="99"/>
      <c r="BB4428" s="99"/>
      <c r="BC4428" s="99"/>
      <c r="BD4428" s="99"/>
      <c r="BE4428" s="99"/>
      <c r="BF4428" s="99"/>
    </row>
    <row r="4429" spans="28:58" x14ac:dyDescent="0.25">
      <c r="AB4429" s="99"/>
      <c r="AC4429" s="99"/>
      <c r="AD4429" s="99"/>
      <c r="AE4429" s="99"/>
      <c r="AF4429" s="99"/>
      <c r="AG4429" s="99"/>
      <c r="AH4429" s="99"/>
      <c r="AI4429" s="99"/>
      <c r="AJ4429" s="99"/>
      <c r="AK4429" s="99"/>
      <c r="AL4429" s="99"/>
      <c r="AM4429" s="99"/>
      <c r="AN4429" s="99"/>
      <c r="AO4429" s="99"/>
      <c r="AP4429" s="99"/>
      <c r="AQ4429" s="99"/>
      <c r="AR4429" s="99"/>
      <c r="AS4429" s="99"/>
      <c r="AT4429" s="99"/>
      <c r="AU4429" s="99"/>
      <c r="AV4429" s="99"/>
      <c r="AW4429" s="99"/>
      <c r="AX4429" s="99"/>
      <c r="AY4429" s="99"/>
      <c r="AZ4429" s="99"/>
      <c r="BA4429" s="99"/>
      <c r="BB4429" s="99"/>
      <c r="BC4429" s="99"/>
      <c r="BD4429" s="99"/>
      <c r="BE4429" s="99"/>
      <c r="BF4429" s="99"/>
    </row>
    <row r="4430" spans="28:58" x14ac:dyDescent="0.25">
      <c r="AB4430" s="99"/>
      <c r="AC4430" s="99"/>
      <c r="AD4430" s="99"/>
      <c r="AE4430" s="99"/>
      <c r="AF4430" s="99"/>
      <c r="AG4430" s="99"/>
      <c r="AH4430" s="99"/>
      <c r="AI4430" s="99"/>
      <c r="AJ4430" s="99"/>
      <c r="AK4430" s="99"/>
      <c r="AL4430" s="99"/>
      <c r="AM4430" s="99"/>
      <c r="AN4430" s="99"/>
      <c r="AO4430" s="99"/>
      <c r="AP4430" s="99"/>
      <c r="AQ4430" s="99"/>
      <c r="AR4430" s="99"/>
      <c r="AS4430" s="99"/>
      <c r="AT4430" s="99"/>
      <c r="AU4430" s="99"/>
      <c r="AV4430" s="99"/>
      <c r="AW4430" s="99"/>
      <c r="AX4430" s="99"/>
      <c r="AY4430" s="99"/>
      <c r="AZ4430" s="99"/>
      <c r="BA4430" s="99"/>
      <c r="BB4430" s="99"/>
      <c r="BC4430" s="99"/>
      <c r="BD4430" s="99"/>
      <c r="BE4430" s="99"/>
      <c r="BF4430" s="99"/>
    </row>
    <row r="4431" spans="28:58" x14ac:dyDescent="0.25">
      <c r="AB4431" s="99"/>
      <c r="AC4431" s="99"/>
      <c r="AD4431" s="99"/>
      <c r="AE4431" s="99"/>
      <c r="AF4431" s="99"/>
      <c r="AG4431" s="99"/>
      <c r="AH4431" s="99"/>
      <c r="AI4431" s="99"/>
      <c r="AJ4431" s="99"/>
      <c r="AK4431" s="99"/>
      <c r="AL4431" s="99"/>
      <c r="AM4431" s="99"/>
      <c r="AN4431" s="99"/>
      <c r="AO4431" s="99"/>
      <c r="AP4431" s="99"/>
      <c r="AQ4431" s="99"/>
      <c r="AR4431" s="99"/>
      <c r="AS4431" s="99"/>
      <c r="AT4431" s="99"/>
      <c r="AU4431" s="99"/>
      <c r="AV4431" s="99"/>
      <c r="AW4431" s="99"/>
      <c r="AX4431" s="99"/>
      <c r="AY4431" s="99"/>
      <c r="AZ4431" s="99"/>
      <c r="BA4431" s="99"/>
      <c r="BB4431" s="99"/>
      <c r="BC4431" s="99"/>
      <c r="BD4431" s="99"/>
      <c r="BE4431" s="99"/>
      <c r="BF4431" s="99"/>
    </row>
    <row r="4432" spans="28:58" x14ac:dyDescent="0.25">
      <c r="AB4432" s="99"/>
      <c r="AC4432" s="99"/>
      <c r="AD4432" s="99"/>
      <c r="AE4432" s="99"/>
      <c r="AF4432" s="99"/>
      <c r="AG4432" s="99"/>
      <c r="AH4432" s="99"/>
      <c r="AI4432" s="99"/>
      <c r="AJ4432" s="99"/>
      <c r="AK4432" s="99"/>
      <c r="AL4432" s="99"/>
      <c r="AM4432" s="99"/>
      <c r="AN4432" s="99"/>
      <c r="AO4432" s="99"/>
      <c r="AP4432" s="99"/>
      <c r="AQ4432" s="99"/>
      <c r="AR4432" s="99"/>
      <c r="AS4432" s="99"/>
      <c r="AT4432" s="99"/>
      <c r="AU4432" s="99"/>
      <c r="AV4432" s="99"/>
      <c r="AW4432" s="99"/>
      <c r="AX4432" s="99"/>
      <c r="AY4432" s="99"/>
      <c r="AZ4432" s="99"/>
      <c r="BA4432" s="99"/>
      <c r="BB4432" s="99"/>
      <c r="BC4432" s="99"/>
      <c r="BD4432" s="99"/>
      <c r="BE4432" s="99"/>
      <c r="BF4432" s="99"/>
    </row>
    <row r="4433" spans="28:58" x14ac:dyDescent="0.25">
      <c r="AB4433" s="99"/>
      <c r="AC4433" s="99"/>
      <c r="AD4433" s="99"/>
      <c r="AE4433" s="99"/>
      <c r="AF4433" s="99"/>
      <c r="AG4433" s="99"/>
      <c r="AH4433" s="99"/>
      <c r="AI4433" s="99"/>
      <c r="AJ4433" s="99"/>
      <c r="AK4433" s="99"/>
      <c r="AL4433" s="99"/>
      <c r="AM4433" s="99"/>
      <c r="AN4433" s="99"/>
      <c r="AO4433" s="99"/>
      <c r="AP4433" s="99"/>
      <c r="AQ4433" s="99"/>
      <c r="AR4433" s="99"/>
      <c r="AS4433" s="99"/>
      <c r="AT4433" s="99"/>
      <c r="AU4433" s="99"/>
      <c r="AV4433" s="99"/>
      <c r="AW4433" s="99"/>
      <c r="AX4433" s="99"/>
      <c r="AY4433" s="99"/>
      <c r="AZ4433" s="99"/>
      <c r="BA4433" s="99"/>
      <c r="BB4433" s="99"/>
      <c r="BC4433" s="99"/>
      <c r="BD4433" s="99"/>
      <c r="BE4433" s="99"/>
      <c r="BF4433" s="99"/>
    </row>
    <row r="4434" spans="28:58" x14ac:dyDescent="0.25">
      <c r="AB4434" s="99"/>
      <c r="AC4434" s="99"/>
      <c r="AD4434" s="99"/>
      <c r="AE4434" s="99"/>
      <c r="AF4434" s="99"/>
      <c r="AG4434" s="99"/>
      <c r="AH4434" s="99"/>
      <c r="AI4434" s="99"/>
      <c r="AJ4434" s="99"/>
      <c r="AK4434" s="99"/>
      <c r="AL4434" s="99"/>
      <c r="AM4434" s="99"/>
      <c r="AN4434" s="99"/>
      <c r="AO4434" s="99"/>
      <c r="AP4434" s="99"/>
      <c r="AQ4434" s="99"/>
      <c r="AR4434" s="99"/>
      <c r="AS4434" s="99"/>
      <c r="AT4434" s="99"/>
      <c r="AU4434" s="99"/>
      <c r="AV4434" s="99"/>
      <c r="AW4434" s="99"/>
      <c r="AX4434" s="99"/>
      <c r="AY4434" s="99"/>
      <c r="AZ4434" s="99"/>
      <c r="BA4434" s="99"/>
      <c r="BB4434" s="99"/>
      <c r="BC4434" s="99"/>
      <c r="BD4434" s="99"/>
      <c r="BE4434" s="99"/>
      <c r="BF4434" s="99"/>
    </row>
    <row r="4435" spans="28:58" x14ac:dyDescent="0.25">
      <c r="AB4435" s="99"/>
      <c r="AC4435" s="99"/>
      <c r="AD4435" s="99"/>
      <c r="AE4435" s="99"/>
      <c r="AF4435" s="99"/>
      <c r="AG4435" s="99"/>
      <c r="AH4435" s="99"/>
      <c r="AI4435" s="99"/>
      <c r="AJ4435" s="99"/>
      <c r="AK4435" s="99"/>
      <c r="AL4435" s="99"/>
      <c r="AM4435" s="99"/>
      <c r="AN4435" s="99"/>
      <c r="AO4435" s="99"/>
      <c r="AP4435" s="99"/>
      <c r="AQ4435" s="99"/>
      <c r="AR4435" s="99"/>
      <c r="AS4435" s="99"/>
      <c r="AT4435" s="99"/>
      <c r="AU4435" s="99"/>
      <c r="AV4435" s="99"/>
      <c r="AW4435" s="99"/>
      <c r="AX4435" s="99"/>
      <c r="AY4435" s="99"/>
      <c r="AZ4435" s="99"/>
      <c r="BA4435" s="99"/>
      <c r="BB4435" s="99"/>
      <c r="BC4435" s="99"/>
      <c r="BD4435" s="99"/>
      <c r="BE4435" s="99"/>
      <c r="BF4435" s="99"/>
    </row>
    <row r="4436" spans="28:58" x14ac:dyDescent="0.25">
      <c r="AB4436" s="99"/>
      <c r="AC4436" s="99"/>
      <c r="AD4436" s="99"/>
      <c r="AE4436" s="99"/>
      <c r="AF4436" s="99"/>
      <c r="AG4436" s="99"/>
      <c r="AH4436" s="99"/>
      <c r="AI4436" s="99"/>
      <c r="AJ4436" s="99"/>
      <c r="AK4436" s="99"/>
      <c r="AL4436" s="99"/>
      <c r="AM4436" s="99"/>
      <c r="AN4436" s="99"/>
      <c r="AO4436" s="99"/>
      <c r="AP4436" s="99"/>
      <c r="AQ4436" s="99"/>
      <c r="AR4436" s="99"/>
      <c r="AS4436" s="99"/>
      <c r="AT4436" s="99"/>
      <c r="AU4436" s="99"/>
      <c r="AV4436" s="99"/>
      <c r="AW4436" s="99"/>
      <c r="AX4436" s="99"/>
      <c r="AY4436" s="99"/>
      <c r="AZ4436" s="99"/>
      <c r="BA4436" s="99"/>
      <c r="BB4436" s="99"/>
      <c r="BC4436" s="99"/>
      <c r="BD4436" s="99"/>
      <c r="BE4436" s="99"/>
      <c r="BF4436" s="99"/>
    </row>
    <row r="4437" spans="28:58" x14ac:dyDescent="0.25">
      <c r="AB4437" s="99"/>
      <c r="AC4437" s="99"/>
      <c r="AD4437" s="99"/>
      <c r="AE4437" s="99"/>
      <c r="AF4437" s="99"/>
      <c r="AG4437" s="99"/>
      <c r="AH4437" s="99"/>
      <c r="AI4437" s="99"/>
      <c r="AJ4437" s="99"/>
      <c r="AK4437" s="99"/>
      <c r="AL4437" s="99"/>
      <c r="AM4437" s="99"/>
      <c r="AN4437" s="99"/>
      <c r="AO4437" s="99"/>
      <c r="AP4437" s="99"/>
      <c r="AQ4437" s="99"/>
      <c r="AR4437" s="99"/>
      <c r="AS4437" s="99"/>
      <c r="AT4437" s="99"/>
      <c r="AU4437" s="99"/>
      <c r="AV4437" s="99"/>
      <c r="AW4437" s="99"/>
      <c r="AX4437" s="99"/>
      <c r="AY4437" s="99"/>
      <c r="AZ4437" s="99"/>
      <c r="BA4437" s="99"/>
      <c r="BB4437" s="99"/>
      <c r="BC4437" s="99"/>
      <c r="BD4437" s="99"/>
      <c r="BE4437" s="99"/>
      <c r="BF4437" s="99"/>
    </row>
    <row r="4438" spans="28:58" x14ac:dyDescent="0.25">
      <c r="AB4438" s="99"/>
      <c r="AC4438" s="99"/>
      <c r="AD4438" s="99"/>
      <c r="AE4438" s="99"/>
      <c r="AF4438" s="99"/>
      <c r="AG4438" s="99"/>
      <c r="AH4438" s="99"/>
      <c r="AI4438" s="99"/>
      <c r="AJ4438" s="99"/>
      <c r="AK4438" s="99"/>
      <c r="AL4438" s="99"/>
      <c r="AM4438" s="99"/>
      <c r="AN4438" s="99"/>
      <c r="AO4438" s="99"/>
      <c r="AP4438" s="99"/>
      <c r="AQ4438" s="99"/>
      <c r="AR4438" s="99"/>
      <c r="AS4438" s="99"/>
      <c r="AT4438" s="99"/>
      <c r="AU4438" s="99"/>
      <c r="AV4438" s="99"/>
      <c r="AW4438" s="99"/>
      <c r="AX4438" s="99"/>
      <c r="AY4438" s="99"/>
      <c r="AZ4438" s="99"/>
      <c r="BA4438" s="99"/>
      <c r="BB4438" s="99"/>
      <c r="BC4438" s="99"/>
      <c r="BD4438" s="99"/>
      <c r="BE4438" s="99"/>
      <c r="BF4438" s="99"/>
    </row>
    <row r="4439" spans="28:58" x14ac:dyDescent="0.25">
      <c r="AB4439" s="99"/>
      <c r="AC4439" s="99"/>
      <c r="AD4439" s="99"/>
      <c r="AE4439" s="99"/>
      <c r="AF4439" s="99"/>
      <c r="AG4439" s="99"/>
      <c r="AH4439" s="99"/>
      <c r="AI4439" s="99"/>
      <c r="AJ4439" s="99"/>
      <c r="AK4439" s="99"/>
      <c r="AL4439" s="99"/>
      <c r="AM4439" s="99"/>
      <c r="AN4439" s="99"/>
      <c r="AO4439" s="99"/>
      <c r="AP4439" s="99"/>
      <c r="AQ4439" s="99"/>
      <c r="AR4439" s="99"/>
      <c r="AS4439" s="99"/>
      <c r="AT4439" s="99"/>
      <c r="AU4439" s="99"/>
      <c r="AV4439" s="99"/>
      <c r="AW4439" s="99"/>
      <c r="AX4439" s="99"/>
      <c r="AY4439" s="99"/>
      <c r="AZ4439" s="99"/>
      <c r="BA4439" s="99"/>
      <c r="BB4439" s="99"/>
      <c r="BC4439" s="99"/>
      <c r="BD4439" s="99"/>
      <c r="BE4439" s="99"/>
      <c r="BF4439" s="99"/>
    </row>
    <row r="4440" spans="28:58" x14ac:dyDescent="0.25">
      <c r="AB4440" s="99"/>
      <c r="AC4440" s="99"/>
      <c r="AD4440" s="99"/>
      <c r="AE4440" s="99"/>
      <c r="AF4440" s="99"/>
      <c r="AG4440" s="99"/>
      <c r="AH4440" s="99"/>
      <c r="AI4440" s="99"/>
      <c r="AJ4440" s="99"/>
      <c r="AK4440" s="99"/>
      <c r="AL4440" s="99"/>
      <c r="AM4440" s="99"/>
      <c r="AN4440" s="99"/>
      <c r="AO4440" s="99"/>
      <c r="AP4440" s="99"/>
      <c r="AQ4440" s="99"/>
      <c r="AR4440" s="99"/>
      <c r="AS4440" s="99"/>
      <c r="AT4440" s="99"/>
      <c r="AU4440" s="99"/>
      <c r="AV4440" s="99"/>
      <c r="AW4440" s="99"/>
      <c r="AX4440" s="99"/>
      <c r="AY4440" s="99"/>
      <c r="AZ4440" s="99"/>
      <c r="BA4440" s="99"/>
      <c r="BB4440" s="99"/>
      <c r="BC4440" s="99"/>
      <c r="BD4440" s="99"/>
      <c r="BE4440" s="99"/>
      <c r="BF4440" s="99"/>
    </row>
    <row r="4441" spans="28:58" x14ac:dyDescent="0.25">
      <c r="AB4441" s="99"/>
      <c r="AC4441" s="99"/>
      <c r="AD4441" s="99"/>
      <c r="AE4441" s="99"/>
      <c r="AF4441" s="99"/>
      <c r="AG4441" s="99"/>
      <c r="AH4441" s="99"/>
      <c r="AI4441" s="99"/>
      <c r="AJ4441" s="99"/>
      <c r="AK4441" s="99"/>
      <c r="AL4441" s="99"/>
      <c r="AM4441" s="99"/>
      <c r="AN4441" s="99"/>
      <c r="AO4441" s="99"/>
      <c r="AP4441" s="99"/>
      <c r="AQ4441" s="99"/>
      <c r="AR4441" s="99"/>
      <c r="AS4441" s="99"/>
      <c r="AT4441" s="99"/>
      <c r="AU4441" s="99"/>
      <c r="AV4441" s="99"/>
      <c r="AW4441" s="99"/>
      <c r="AX4441" s="99"/>
      <c r="AY4441" s="99"/>
      <c r="AZ4441" s="99"/>
      <c r="BA4441" s="99"/>
      <c r="BB4441" s="99"/>
      <c r="BC4441" s="99"/>
      <c r="BD4441" s="99"/>
      <c r="BE4441" s="99"/>
      <c r="BF4441" s="99"/>
    </row>
    <row r="4442" spans="28:58" x14ac:dyDescent="0.25">
      <c r="AB4442" s="99"/>
      <c r="AC4442" s="99"/>
      <c r="AD4442" s="99"/>
      <c r="AE4442" s="99"/>
      <c r="AF4442" s="99"/>
      <c r="AG4442" s="99"/>
      <c r="AH4442" s="99"/>
      <c r="AI4442" s="99"/>
      <c r="AJ4442" s="99"/>
      <c r="AK4442" s="99"/>
      <c r="AL4442" s="99"/>
      <c r="AM4442" s="99"/>
      <c r="AN4442" s="99"/>
      <c r="AO4442" s="99"/>
      <c r="AP4442" s="99"/>
      <c r="AQ4442" s="99"/>
      <c r="AR4442" s="99"/>
      <c r="AS4442" s="99"/>
      <c r="AT4442" s="99"/>
      <c r="AU4442" s="99"/>
      <c r="AV4442" s="99"/>
      <c r="AW4442" s="99"/>
      <c r="AX4442" s="99"/>
      <c r="AY4442" s="99"/>
      <c r="AZ4442" s="99"/>
      <c r="BA4442" s="99"/>
      <c r="BB4442" s="99"/>
      <c r="BC4442" s="99"/>
      <c r="BD4442" s="99"/>
      <c r="BE4442" s="99"/>
      <c r="BF4442" s="99"/>
    </row>
    <row r="4443" spans="28:58" x14ac:dyDescent="0.25">
      <c r="AB4443" s="99"/>
      <c r="AC4443" s="99"/>
      <c r="AD4443" s="99"/>
      <c r="AE4443" s="99"/>
      <c r="AF4443" s="99"/>
      <c r="AG4443" s="99"/>
      <c r="AH4443" s="99"/>
      <c r="AI4443" s="99"/>
      <c r="AJ4443" s="99"/>
      <c r="AK4443" s="99"/>
      <c r="AL4443" s="99"/>
      <c r="AM4443" s="99"/>
      <c r="AN4443" s="99"/>
      <c r="AO4443" s="99"/>
      <c r="AP4443" s="99"/>
      <c r="AQ4443" s="99"/>
      <c r="AR4443" s="99"/>
      <c r="AS4443" s="99"/>
      <c r="AT4443" s="99"/>
      <c r="AU4443" s="99"/>
      <c r="AV4443" s="99"/>
      <c r="AW4443" s="99"/>
      <c r="AX4443" s="99"/>
      <c r="AY4443" s="99"/>
      <c r="AZ4443" s="99"/>
      <c r="BA4443" s="99"/>
      <c r="BB4443" s="99"/>
      <c r="BC4443" s="99"/>
      <c r="BD4443" s="99"/>
      <c r="BE4443" s="99"/>
      <c r="BF4443" s="99"/>
    </row>
    <row r="4444" spans="28:58" x14ac:dyDescent="0.25">
      <c r="AB4444" s="99"/>
      <c r="AC4444" s="99"/>
      <c r="AD4444" s="99"/>
      <c r="AE4444" s="99"/>
      <c r="AF4444" s="99"/>
      <c r="AG4444" s="99"/>
      <c r="AH4444" s="99"/>
      <c r="AI4444" s="99"/>
      <c r="AJ4444" s="99"/>
      <c r="AK4444" s="99"/>
      <c r="AL4444" s="99"/>
      <c r="AM4444" s="99"/>
      <c r="AN4444" s="99"/>
      <c r="AO4444" s="99"/>
      <c r="AP4444" s="99"/>
      <c r="AQ4444" s="99"/>
      <c r="AR4444" s="99"/>
      <c r="AS4444" s="99"/>
      <c r="AT4444" s="99"/>
      <c r="AU4444" s="99"/>
      <c r="AV4444" s="99"/>
      <c r="AW4444" s="99"/>
      <c r="AX4444" s="99"/>
      <c r="AY4444" s="99"/>
      <c r="AZ4444" s="99"/>
      <c r="BA4444" s="99"/>
      <c r="BB4444" s="99"/>
      <c r="BC4444" s="99"/>
      <c r="BD4444" s="99"/>
      <c r="BE4444" s="99"/>
      <c r="BF4444" s="99"/>
    </row>
    <row r="4445" spans="28:58" x14ac:dyDescent="0.25">
      <c r="AB4445" s="99"/>
      <c r="AC4445" s="99"/>
      <c r="AD4445" s="99"/>
      <c r="AE4445" s="99"/>
      <c r="AF4445" s="99"/>
      <c r="AG4445" s="99"/>
      <c r="AH4445" s="99"/>
      <c r="AI4445" s="99"/>
      <c r="AJ4445" s="99"/>
      <c r="AK4445" s="99"/>
      <c r="AL4445" s="99"/>
      <c r="AM4445" s="99"/>
      <c r="AN4445" s="99"/>
      <c r="AO4445" s="99"/>
      <c r="AP4445" s="99"/>
      <c r="AQ4445" s="99"/>
      <c r="AR4445" s="99"/>
      <c r="AS4445" s="99"/>
      <c r="AT4445" s="99"/>
      <c r="AU4445" s="99"/>
      <c r="AV4445" s="99"/>
      <c r="AW4445" s="99"/>
      <c r="AX4445" s="99"/>
      <c r="AY4445" s="99"/>
      <c r="AZ4445" s="99"/>
      <c r="BA4445" s="99"/>
      <c r="BB4445" s="99"/>
      <c r="BC4445" s="99"/>
      <c r="BD4445" s="99"/>
      <c r="BE4445" s="99"/>
      <c r="BF4445" s="99"/>
    </row>
    <row r="4446" spans="28:58" x14ac:dyDescent="0.25">
      <c r="AB4446" s="99"/>
      <c r="AC4446" s="99"/>
      <c r="AD4446" s="99"/>
      <c r="AE4446" s="99"/>
      <c r="AF4446" s="99"/>
      <c r="AG4446" s="99"/>
      <c r="AH4446" s="99"/>
      <c r="AI4446" s="99"/>
      <c r="AJ4446" s="99"/>
      <c r="AK4446" s="99"/>
      <c r="AL4446" s="99"/>
      <c r="AM4446" s="99"/>
      <c r="AN4446" s="99"/>
      <c r="AO4446" s="99"/>
      <c r="AP4446" s="99"/>
      <c r="AQ4446" s="99"/>
      <c r="AR4446" s="99"/>
      <c r="AS4446" s="99"/>
      <c r="AT4446" s="99"/>
      <c r="AU4446" s="99"/>
      <c r="AV4446" s="99"/>
      <c r="AW4446" s="99"/>
      <c r="AX4446" s="99"/>
      <c r="AY4446" s="99"/>
      <c r="AZ4446" s="99"/>
      <c r="BA4446" s="99"/>
      <c r="BB4446" s="99"/>
      <c r="BC4446" s="99"/>
      <c r="BD4446" s="99"/>
      <c r="BE4446" s="99"/>
      <c r="BF4446" s="99"/>
    </row>
    <row r="4447" spans="28:58" x14ac:dyDescent="0.25">
      <c r="AB4447" s="99"/>
      <c r="AC4447" s="99"/>
      <c r="AD4447" s="99"/>
      <c r="AE4447" s="99"/>
      <c r="AF4447" s="99"/>
      <c r="AG4447" s="99"/>
      <c r="AH4447" s="99"/>
      <c r="AI4447" s="99"/>
      <c r="AJ4447" s="99"/>
      <c r="AK4447" s="99"/>
      <c r="AL4447" s="99"/>
      <c r="AM4447" s="99"/>
      <c r="AN4447" s="99"/>
      <c r="AO4447" s="99"/>
      <c r="AP4447" s="99"/>
      <c r="AQ4447" s="99"/>
      <c r="AR4447" s="99"/>
      <c r="AS4447" s="99"/>
      <c r="AT4447" s="99"/>
      <c r="AU4447" s="99"/>
      <c r="AV4447" s="99"/>
      <c r="AW4447" s="99"/>
      <c r="AX4447" s="99"/>
      <c r="AY4447" s="99"/>
      <c r="AZ4447" s="99"/>
      <c r="BA4447" s="99"/>
      <c r="BB4447" s="99"/>
      <c r="BC4447" s="99"/>
      <c r="BD4447" s="99"/>
      <c r="BE4447" s="99"/>
      <c r="BF4447" s="99"/>
    </row>
    <row r="4448" spans="28:58" x14ac:dyDescent="0.25">
      <c r="AB4448" s="99"/>
      <c r="AC4448" s="99"/>
      <c r="AD4448" s="99"/>
      <c r="AE4448" s="99"/>
      <c r="AF4448" s="99"/>
      <c r="AG4448" s="99"/>
      <c r="AH4448" s="99"/>
      <c r="AI4448" s="99"/>
      <c r="AJ4448" s="99"/>
      <c r="AK4448" s="99"/>
      <c r="AL4448" s="99"/>
      <c r="AM4448" s="99"/>
      <c r="AN4448" s="99"/>
      <c r="AO4448" s="99"/>
      <c r="AP4448" s="99"/>
      <c r="AQ4448" s="99"/>
      <c r="AR4448" s="99"/>
      <c r="AS4448" s="99"/>
      <c r="AT4448" s="99"/>
      <c r="AU4448" s="99"/>
      <c r="AV4448" s="99"/>
      <c r="AW4448" s="99"/>
      <c r="AX4448" s="99"/>
      <c r="AY4448" s="99"/>
      <c r="AZ4448" s="99"/>
      <c r="BA4448" s="99"/>
      <c r="BB4448" s="99"/>
      <c r="BC4448" s="99"/>
      <c r="BD4448" s="99"/>
      <c r="BE4448" s="99"/>
      <c r="BF4448" s="99"/>
    </row>
    <row r="4449" spans="28:58" x14ac:dyDescent="0.25">
      <c r="AB4449" s="99"/>
      <c r="AC4449" s="99"/>
      <c r="AD4449" s="99"/>
      <c r="AE4449" s="99"/>
      <c r="AF4449" s="99"/>
      <c r="AG4449" s="99"/>
      <c r="AH4449" s="99"/>
      <c r="AI4449" s="99"/>
      <c r="AJ4449" s="99"/>
      <c r="AK4449" s="99"/>
      <c r="AL4449" s="99"/>
      <c r="AM4449" s="99"/>
      <c r="AN4449" s="99"/>
      <c r="AO4449" s="99"/>
      <c r="AP4449" s="99"/>
      <c r="AQ4449" s="99"/>
      <c r="AR4449" s="99"/>
      <c r="AS4449" s="99"/>
      <c r="AT4449" s="99"/>
      <c r="AU4449" s="99"/>
      <c r="AV4449" s="99"/>
      <c r="AW4449" s="99"/>
      <c r="AX4449" s="99"/>
      <c r="AY4449" s="99"/>
      <c r="AZ4449" s="99"/>
      <c r="BA4449" s="99"/>
      <c r="BB4449" s="99"/>
      <c r="BC4449" s="99"/>
      <c r="BD4449" s="99"/>
      <c r="BE4449" s="99"/>
      <c r="BF4449" s="99"/>
    </row>
    <row r="4450" spans="28:58" x14ac:dyDescent="0.25">
      <c r="AB4450" s="99"/>
      <c r="AC4450" s="99"/>
      <c r="AD4450" s="99"/>
      <c r="AE4450" s="99"/>
      <c r="AF4450" s="99"/>
      <c r="AG4450" s="99"/>
      <c r="AH4450" s="99"/>
      <c r="AI4450" s="99"/>
      <c r="AJ4450" s="99"/>
      <c r="AK4450" s="99"/>
      <c r="AL4450" s="99"/>
      <c r="AM4450" s="99"/>
      <c r="AN4450" s="99"/>
      <c r="AO4450" s="99"/>
      <c r="AP4450" s="99"/>
      <c r="AQ4450" s="99"/>
      <c r="AR4450" s="99"/>
      <c r="AS4450" s="99"/>
      <c r="AT4450" s="99"/>
      <c r="AU4450" s="99"/>
      <c r="AV4450" s="99"/>
      <c r="AW4450" s="99"/>
      <c r="AX4450" s="99"/>
      <c r="AY4450" s="99"/>
      <c r="AZ4450" s="99"/>
      <c r="BA4450" s="99"/>
      <c r="BB4450" s="99"/>
      <c r="BC4450" s="99"/>
      <c r="BD4450" s="99"/>
      <c r="BE4450" s="99"/>
      <c r="BF4450" s="99"/>
    </row>
    <row r="4451" spans="28:58" x14ac:dyDescent="0.25">
      <c r="AB4451" s="99"/>
      <c r="AC4451" s="99"/>
      <c r="AD4451" s="99"/>
      <c r="AE4451" s="99"/>
      <c r="AF4451" s="99"/>
      <c r="AG4451" s="99"/>
      <c r="AH4451" s="99"/>
      <c r="AI4451" s="99"/>
      <c r="AJ4451" s="99"/>
      <c r="AK4451" s="99"/>
      <c r="AL4451" s="99"/>
      <c r="AM4451" s="99"/>
      <c r="AN4451" s="99"/>
      <c r="AO4451" s="99"/>
      <c r="AP4451" s="99"/>
      <c r="AQ4451" s="99"/>
      <c r="AR4451" s="99"/>
      <c r="AS4451" s="99"/>
      <c r="AT4451" s="99"/>
      <c r="AU4451" s="99"/>
      <c r="AV4451" s="99"/>
      <c r="AW4451" s="99"/>
      <c r="AX4451" s="99"/>
      <c r="AY4451" s="99"/>
      <c r="AZ4451" s="99"/>
      <c r="BA4451" s="99"/>
      <c r="BB4451" s="99"/>
      <c r="BC4451" s="99"/>
      <c r="BD4451" s="99"/>
      <c r="BE4451" s="99"/>
      <c r="BF4451" s="99"/>
    </row>
    <row r="4452" spans="28:58" x14ac:dyDescent="0.25">
      <c r="AB4452" s="99"/>
      <c r="AC4452" s="99"/>
      <c r="AD4452" s="99"/>
      <c r="AE4452" s="99"/>
      <c r="AF4452" s="99"/>
      <c r="AG4452" s="99"/>
      <c r="AH4452" s="99"/>
      <c r="AI4452" s="99"/>
      <c r="AJ4452" s="99"/>
      <c r="AK4452" s="99"/>
      <c r="AL4452" s="99"/>
      <c r="AM4452" s="99"/>
      <c r="AN4452" s="99"/>
      <c r="AO4452" s="99"/>
      <c r="AP4452" s="99"/>
      <c r="AQ4452" s="99"/>
      <c r="AR4452" s="99"/>
      <c r="AS4452" s="99"/>
      <c r="AT4452" s="99"/>
      <c r="AU4452" s="99"/>
      <c r="AV4452" s="99"/>
      <c r="AW4452" s="99"/>
      <c r="AX4452" s="99"/>
      <c r="AY4452" s="99"/>
      <c r="AZ4452" s="99"/>
      <c r="BA4452" s="99"/>
      <c r="BB4452" s="99"/>
      <c r="BC4452" s="99"/>
      <c r="BD4452" s="99"/>
      <c r="BE4452" s="99"/>
      <c r="BF4452" s="99"/>
    </row>
    <row r="4453" spans="28:58" x14ac:dyDescent="0.25">
      <c r="AB4453" s="99"/>
      <c r="AC4453" s="99"/>
      <c r="AD4453" s="99"/>
      <c r="AE4453" s="99"/>
      <c r="AF4453" s="99"/>
      <c r="AG4453" s="99"/>
      <c r="AH4453" s="99"/>
      <c r="AI4453" s="99"/>
      <c r="AJ4453" s="99"/>
      <c r="AK4453" s="99"/>
      <c r="AL4453" s="99"/>
      <c r="AM4453" s="99"/>
      <c r="AN4453" s="99"/>
      <c r="AO4453" s="99"/>
      <c r="AP4453" s="99"/>
      <c r="AQ4453" s="99"/>
      <c r="AR4453" s="99"/>
      <c r="AS4453" s="99"/>
      <c r="AT4453" s="99"/>
      <c r="AU4453" s="99"/>
      <c r="AV4453" s="99"/>
      <c r="AW4453" s="99"/>
      <c r="AX4453" s="99"/>
      <c r="AY4453" s="99"/>
      <c r="AZ4453" s="99"/>
      <c r="BA4453" s="99"/>
      <c r="BB4453" s="99"/>
      <c r="BC4453" s="99"/>
      <c r="BD4453" s="99"/>
      <c r="BE4453" s="99"/>
      <c r="BF4453" s="99"/>
    </row>
    <row r="4454" spans="28:58" x14ac:dyDescent="0.25">
      <c r="AB4454" s="99"/>
      <c r="AC4454" s="99"/>
      <c r="AD4454" s="99"/>
      <c r="AE4454" s="99"/>
      <c r="AF4454" s="99"/>
      <c r="AG4454" s="99"/>
      <c r="AH4454" s="99"/>
      <c r="AI4454" s="99"/>
      <c r="AJ4454" s="99"/>
      <c r="AK4454" s="99"/>
      <c r="AL4454" s="99"/>
      <c r="AM4454" s="99"/>
      <c r="AN4454" s="99"/>
      <c r="AO4454" s="99"/>
      <c r="AP4454" s="99"/>
      <c r="AQ4454" s="99"/>
      <c r="AR4454" s="99"/>
      <c r="AS4454" s="99"/>
      <c r="AT4454" s="99"/>
      <c r="AU4454" s="99"/>
      <c r="AV4454" s="99"/>
      <c r="AW4454" s="99"/>
      <c r="AX4454" s="99"/>
      <c r="AY4454" s="99"/>
      <c r="AZ4454" s="99"/>
      <c r="BA4454" s="99"/>
      <c r="BB4454" s="99"/>
      <c r="BC4454" s="99"/>
      <c r="BD4454" s="99"/>
      <c r="BE4454" s="99"/>
      <c r="BF4454" s="99"/>
    </row>
    <row r="4455" spans="28:58" x14ac:dyDescent="0.25">
      <c r="AB4455" s="99"/>
      <c r="AC4455" s="99"/>
      <c r="AD4455" s="99"/>
      <c r="AE4455" s="99"/>
      <c r="AF4455" s="99"/>
      <c r="AG4455" s="99"/>
      <c r="AH4455" s="99"/>
      <c r="AI4455" s="99"/>
      <c r="AJ4455" s="99"/>
      <c r="AK4455" s="99"/>
      <c r="AL4455" s="99"/>
      <c r="AM4455" s="99"/>
      <c r="AN4455" s="99"/>
      <c r="AO4455" s="99"/>
      <c r="AP4455" s="99"/>
      <c r="AQ4455" s="99"/>
      <c r="AR4455" s="99"/>
      <c r="AS4455" s="99"/>
      <c r="AT4455" s="99"/>
      <c r="AU4455" s="99"/>
      <c r="AV4455" s="99"/>
      <c r="AW4455" s="99"/>
      <c r="AX4455" s="99"/>
      <c r="AY4455" s="99"/>
      <c r="AZ4455" s="99"/>
      <c r="BA4455" s="99"/>
      <c r="BB4455" s="99"/>
      <c r="BC4455" s="99"/>
      <c r="BD4455" s="99"/>
      <c r="BE4455" s="99"/>
      <c r="BF4455" s="99"/>
    </row>
    <row r="4456" spans="28:58" x14ac:dyDescent="0.25">
      <c r="AB4456" s="99"/>
      <c r="AC4456" s="99"/>
      <c r="AD4456" s="99"/>
      <c r="AE4456" s="99"/>
      <c r="AF4456" s="99"/>
      <c r="AG4456" s="99"/>
      <c r="AH4456" s="99"/>
      <c r="AI4456" s="99"/>
      <c r="AJ4456" s="99"/>
      <c r="AK4456" s="99"/>
      <c r="AL4456" s="99"/>
      <c r="AM4456" s="99"/>
      <c r="AN4456" s="99"/>
      <c r="AO4456" s="99"/>
      <c r="AP4456" s="99"/>
      <c r="AQ4456" s="99"/>
      <c r="AR4456" s="99"/>
      <c r="AS4456" s="99"/>
      <c r="AT4456" s="99"/>
      <c r="AU4456" s="99"/>
      <c r="AV4456" s="99"/>
      <c r="AW4456" s="99"/>
      <c r="AX4456" s="99"/>
      <c r="AY4456" s="99"/>
      <c r="AZ4456" s="99"/>
      <c r="BA4456" s="99"/>
      <c r="BB4456" s="99"/>
      <c r="BC4456" s="99"/>
      <c r="BD4456" s="99"/>
      <c r="BE4456" s="99"/>
      <c r="BF4456" s="99"/>
    </row>
    <row r="4457" spans="28:58" x14ac:dyDescent="0.25">
      <c r="AB4457" s="99"/>
      <c r="AC4457" s="99"/>
      <c r="AD4457" s="99"/>
      <c r="AE4457" s="99"/>
      <c r="AF4457" s="99"/>
      <c r="AG4457" s="99"/>
      <c r="AH4457" s="99"/>
      <c r="AI4457" s="99"/>
      <c r="AJ4457" s="99"/>
      <c r="AK4457" s="99"/>
      <c r="AL4457" s="99"/>
      <c r="AM4457" s="99"/>
      <c r="AN4457" s="99"/>
      <c r="AO4457" s="99"/>
      <c r="AP4457" s="99"/>
      <c r="AQ4457" s="99"/>
      <c r="AR4457" s="99"/>
      <c r="AS4457" s="99"/>
      <c r="AT4457" s="99"/>
      <c r="AU4457" s="99"/>
      <c r="AV4457" s="99"/>
      <c r="AW4457" s="99"/>
      <c r="AX4457" s="99"/>
      <c r="AY4457" s="99"/>
      <c r="AZ4457" s="99"/>
      <c r="BA4457" s="99"/>
      <c r="BB4457" s="99"/>
      <c r="BC4457" s="99"/>
      <c r="BD4457" s="99"/>
      <c r="BE4457" s="99"/>
      <c r="BF4457" s="99"/>
    </row>
    <row r="4458" spans="28:58" x14ac:dyDescent="0.25">
      <c r="AB4458" s="99"/>
      <c r="AC4458" s="99"/>
      <c r="AD4458" s="99"/>
      <c r="AE4458" s="99"/>
      <c r="AF4458" s="99"/>
      <c r="AG4458" s="99"/>
      <c r="AH4458" s="99"/>
      <c r="AI4458" s="99"/>
      <c r="AJ4458" s="99"/>
      <c r="AK4458" s="99"/>
      <c r="AL4458" s="99"/>
      <c r="AM4458" s="99"/>
      <c r="AN4458" s="99"/>
      <c r="AO4458" s="99"/>
      <c r="AP4458" s="99"/>
      <c r="AQ4458" s="99"/>
      <c r="AR4458" s="99"/>
      <c r="AS4458" s="99"/>
      <c r="AT4458" s="99"/>
      <c r="AU4458" s="99"/>
      <c r="AV4458" s="99"/>
      <c r="AW4458" s="99"/>
      <c r="AX4458" s="99"/>
      <c r="AY4458" s="99"/>
      <c r="AZ4458" s="99"/>
      <c r="BA4458" s="99"/>
      <c r="BB4458" s="99"/>
      <c r="BC4458" s="99"/>
      <c r="BD4458" s="99"/>
      <c r="BE4458" s="99"/>
      <c r="BF4458" s="99"/>
    </row>
    <row r="4459" spans="28:58" x14ac:dyDescent="0.25">
      <c r="AB4459" s="99"/>
      <c r="AC4459" s="99"/>
      <c r="AD4459" s="99"/>
      <c r="AE4459" s="99"/>
      <c r="AF4459" s="99"/>
      <c r="AG4459" s="99"/>
      <c r="AH4459" s="99"/>
      <c r="AI4459" s="99"/>
      <c r="AJ4459" s="99"/>
      <c r="AK4459" s="99"/>
      <c r="AL4459" s="99"/>
      <c r="AM4459" s="99"/>
      <c r="AN4459" s="99"/>
      <c r="AO4459" s="99"/>
      <c r="AP4459" s="99"/>
      <c r="AQ4459" s="99"/>
      <c r="AR4459" s="99"/>
      <c r="AS4459" s="99"/>
      <c r="AT4459" s="99"/>
      <c r="AU4459" s="99"/>
      <c r="AV4459" s="99"/>
      <c r="AW4459" s="99"/>
      <c r="AX4459" s="99"/>
      <c r="AY4459" s="99"/>
      <c r="AZ4459" s="99"/>
      <c r="BA4459" s="99"/>
      <c r="BB4459" s="99"/>
      <c r="BC4459" s="99"/>
      <c r="BD4459" s="99"/>
      <c r="BE4459" s="99"/>
      <c r="BF4459" s="99"/>
    </row>
    <row r="4460" spans="28:58" x14ac:dyDescent="0.25">
      <c r="AB4460" s="99"/>
      <c r="AC4460" s="99"/>
      <c r="AD4460" s="99"/>
      <c r="AE4460" s="99"/>
      <c r="AF4460" s="99"/>
      <c r="AG4460" s="99"/>
      <c r="AH4460" s="99"/>
      <c r="AI4460" s="99"/>
      <c r="AJ4460" s="99"/>
      <c r="AK4460" s="99"/>
      <c r="AL4460" s="99"/>
      <c r="AM4460" s="99"/>
      <c r="AN4460" s="99"/>
      <c r="AO4460" s="99"/>
      <c r="AP4460" s="99"/>
      <c r="AQ4460" s="99"/>
      <c r="AR4460" s="99"/>
      <c r="AS4460" s="99"/>
      <c r="AT4460" s="99"/>
      <c r="AU4460" s="99"/>
      <c r="AV4460" s="99"/>
      <c r="AW4460" s="99"/>
      <c r="AX4460" s="99"/>
      <c r="AY4460" s="99"/>
      <c r="AZ4460" s="99"/>
      <c r="BA4460" s="99"/>
      <c r="BB4460" s="99"/>
      <c r="BC4460" s="99"/>
      <c r="BD4460" s="99"/>
      <c r="BE4460" s="99"/>
      <c r="BF4460" s="99"/>
    </row>
    <row r="4461" spans="28:58" x14ac:dyDescent="0.25">
      <c r="AB4461" s="99"/>
      <c r="AC4461" s="99"/>
      <c r="AD4461" s="99"/>
      <c r="AE4461" s="99"/>
      <c r="AF4461" s="99"/>
      <c r="AG4461" s="99"/>
      <c r="AH4461" s="99"/>
      <c r="AI4461" s="99"/>
      <c r="AJ4461" s="99"/>
      <c r="AK4461" s="99"/>
      <c r="AL4461" s="99"/>
      <c r="AM4461" s="99"/>
      <c r="AN4461" s="99"/>
      <c r="AO4461" s="99"/>
      <c r="AP4461" s="99"/>
      <c r="AQ4461" s="99"/>
      <c r="AR4461" s="99"/>
      <c r="AS4461" s="99"/>
      <c r="AT4461" s="99"/>
      <c r="AU4461" s="99"/>
      <c r="AV4461" s="99"/>
      <c r="AW4461" s="99"/>
      <c r="AX4461" s="99"/>
      <c r="AY4461" s="99"/>
      <c r="AZ4461" s="99"/>
      <c r="BA4461" s="99"/>
      <c r="BB4461" s="99"/>
      <c r="BC4461" s="99"/>
      <c r="BD4461" s="99"/>
      <c r="BE4461" s="99"/>
      <c r="BF4461" s="99"/>
    </row>
    <row r="4462" spans="28:58" x14ac:dyDescent="0.25">
      <c r="AB4462" s="99"/>
      <c r="AC4462" s="99"/>
      <c r="AD4462" s="99"/>
      <c r="AE4462" s="99"/>
      <c r="AF4462" s="99"/>
      <c r="AG4462" s="99"/>
      <c r="AH4462" s="99"/>
      <c r="AI4462" s="99"/>
      <c r="AJ4462" s="99"/>
      <c r="AK4462" s="99"/>
      <c r="AL4462" s="99"/>
      <c r="AM4462" s="99"/>
      <c r="AN4462" s="99"/>
      <c r="AO4462" s="99"/>
      <c r="AP4462" s="99"/>
      <c r="AQ4462" s="99"/>
      <c r="AR4462" s="99"/>
      <c r="AS4462" s="99"/>
      <c r="AT4462" s="99"/>
      <c r="AU4462" s="99"/>
      <c r="AV4462" s="99"/>
      <c r="AW4462" s="99"/>
      <c r="AX4462" s="99"/>
      <c r="AY4462" s="99"/>
      <c r="AZ4462" s="99"/>
      <c r="BA4462" s="99"/>
      <c r="BB4462" s="99"/>
      <c r="BC4462" s="99"/>
      <c r="BD4462" s="99"/>
      <c r="BE4462" s="99"/>
      <c r="BF4462" s="99"/>
    </row>
    <row r="4463" spans="28:58" x14ac:dyDescent="0.25">
      <c r="AB4463" s="99"/>
      <c r="AC4463" s="99"/>
      <c r="AD4463" s="99"/>
      <c r="AE4463" s="99"/>
      <c r="AF4463" s="99"/>
      <c r="AG4463" s="99"/>
      <c r="AH4463" s="99"/>
      <c r="AI4463" s="99"/>
      <c r="AJ4463" s="99"/>
      <c r="AK4463" s="99"/>
      <c r="AL4463" s="99"/>
      <c r="AM4463" s="99"/>
      <c r="AN4463" s="99"/>
      <c r="AO4463" s="99"/>
      <c r="AP4463" s="99"/>
      <c r="AQ4463" s="99"/>
      <c r="AR4463" s="99"/>
      <c r="AS4463" s="99"/>
      <c r="AT4463" s="99"/>
      <c r="AU4463" s="99"/>
      <c r="AV4463" s="99"/>
      <c r="AW4463" s="99"/>
      <c r="AX4463" s="99"/>
      <c r="AY4463" s="99"/>
      <c r="AZ4463" s="99"/>
      <c r="BA4463" s="99"/>
      <c r="BB4463" s="99"/>
      <c r="BC4463" s="99"/>
      <c r="BD4463" s="99"/>
      <c r="BE4463" s="99"/>
      <c r="BF4463" s="99"/>
    </row>
    <row r="4464" spans="28:58" x14ac:dyDescent="0.25">
      <c r="AB4464" s="99"/>
      <c r="AC4464" s="99"/>
      <c r="AD4464" s="99"/>
      <c r="AE4464" s="99"/>
      <c r="AF4464" s="99"/>
      <c r="AG4464" s="99"/>
      <c r="AH4464" s="99"/>
      <c r="AI4464" s="99"/>
      <c r="AJ4464" s="99"/>
      <c r="AK4464" s="99"/>
      <c r="AL4464" s="99"/>
      <c r="AM4464" s="99"/>
      <c r="AN4464" s="99"/>
      <c r="AO4464" s="99"/>
      <c r="AP4464" s="99"/>
      <c r="AQ4464" s="99"/>
      <c r="AR4464" s="99"/>
      <c r="AS4464" s="99"/>
      <c r="AT4464" s="99"/>
      <c r="AU4464" s="99"/>
      <c r="AV4464" s="99"/>
      <c r="AW4464" s="99"/>
      <c r="AX4464" s="99"/>
      <c r="AY4464" s="99"/>
      <c r="AZ4464" s="99"/>
      <c r="BA4464" s="99"/>
      <c r="BB4464" s="99"/>
      <c r="BC4464" s="99"/>
      <c r="BD4464" s="99"/>
      <c r="BE4464" s="99"/>
      <c r="BF4464" s="99"/>
    </row>
    <row r="4465" spans="28:58" x14ac:dyDescent="0.25">
      <c r="AB4465" s="99"/>
      <c r="AC4465" s="99"/>
      <c r="AD4465" s="99"/>
      <c r="AE4465" s="99"/>
      <c r="AF4465" s="99"/>
      <c r="AG4465" s="99"/>
      <c r="AH4465" s="99"/>
      <c r="AI4465" s="99"/>
      <c r="AJ4465" s="99"/>
      <c r="AK4465" s="99"/>
      <c r="AL4465" s="99"/>
      <c r="AM4465" s="99"/>
      <c r="AN4465" s="99"/>
      <c r="AO4465" s="99"/>
      <c r="AP4465" s="99"/>
      <c r="AQ4465" s="99"/>
      <c r="AR4465" s="99"/>
      <c r="AS4465" s="99"/>
      <c r="AT4465" s="99"/>
      <c r="AU4465" s="99"/>
      <c r="AV4465" s="99"/>
      <c r="AW4465" s="99"/>
      <c r="AX4465" s="99"/>
      <c r="AY4465" s="99"/>
      <c r="AZ4465" s="99"/>
      <c r="BA4465" s="99"/>
      <c r="BB4465" s="99"/>
      <c r="BC4465" s="99"/>
      <c r="BD4465" s="99"/>
      <c r="BE4465" s="99"/>
      <c r="BF4465" s="99"/>
    </row>
    <row r="4466" spans="28:58" x14ac:dyDescent="0.25">
      <c r="AB4466" s="99"/>
      <c r="AC4466" s="99"/>
      <c r="AD4466" s="99"/>
      <c r="AE4466" s="99"/>
      <c r="AF4466" s="99"/>
      <c r="AG4466" s="99"/>
      <c r="AH4466" s="99"/>
      <c r="AI4466" s="99"/>
      <c r="AJ4466" s="99"/>
      <c r="AK4466" s="99"/>
      <c r="AL4466" s="99"/>
      <c r="AM4466" s="99"/>
      <c r="AN4466" s="99"/>
      <c r="AO4466" s="99"/>
      <c r="AP4466" s="99"/>
      <c r="AQ4466" s="99"/>
      <c r="AR4466" s="99"/>
      <c r="AS4466" s="99"/>
      <c r="AT4466" s="99"/>
      <c r="AU4466" s="99"/>
      <c r="AV4466" s="99"/>
      <c r="AW4466" s="99"/>
      <c r="AX4466" s="99"/>
      <c r="AY4466" s="99"/>
      <c r="AZ4466" s="99"/>
      <c r="BA4466" s="99"/>
      <c r="BB4466" s="99"/>
      <c r="BC4466" s="99"/>
      <c r="BD4466" s="99"/>
      <c r="BE4466" s="99"/>
      <c r="BF4466" s="99"/>
    </row>
    <row r="4467" spans="28:58" x14ac:dyDescent="0.25">
      <c r="AB4467" s="99"/>
      <c r="AC4467" s="99"/>
      <c r="AD4467" s="99"/>
      <c r="AE4467" s="99"/>
      <c r="AF4467" s="99"/>
      <c r="AG4467" s="99"/>
      <c r="AH4467" s="99"/>
      <c r="AI4467" s="99"/>
      <c r="AJ4467" s="99"/>
      <c r="AK4467" s="99"/>
      <c r="AL4467" s="99"/>
      <c r="AM4467" s="99"/>
      <c r="AN4467" s="99"/>
      <c r="AO4467" s="99"/>
      <c r="AP4467" s="99"/>
      <c r="AQ4467" s="99"/>
      <c r="AR4467" s="99"/>
      <c r="AS4467" s="99"/>
      <c r="AT4467" s="99"/>
      <c r="AU4467" s="99"/>
      <c r="AV4467" s="99"/>
      <c r="AW4467" s="99"/>
      <c r="AX4467" s="99"/>
      <c r="AY4467" s="99"/>
      <c r="AZ4467" s="99"/>
      <c r="BA4467" s="99"/>
      <c r="BB4467" s="99"/>
      <c r="BC4467" s="99"/>
      <c r="BD4467" s="99"/>
      <c r="BE4467" s="99"/>
      <c r="BF4467" s="99"/>
    </row>
    <row r="4468" spans="28:58" x14ac:dyDescent="0.25">
      <c r="AB4468" s="99"/>
      <c r="AC4468" s="99"/>
      <c r="AD4468" s="99"/>
      <c r="AE4468" s="99"/>
      <c r="AF4468" s="99"/>
      <c r="AG4468" s="99"/>
      <c r="AH4468" s="99"/>
      <c r="AI4468" s="99"/>
      <c r="AJ4468" s="99"/>
      <c r="AK4468" s="99"/>
      <c r="AL4468" s="99"/>
      <c r="AM4468" s="99"/>
      <c r="AN4468" s="99"/>
      <c r="AO4468" s="99"/>
      <c r="AP4468" s="99"/>
      <c r="AQ4468" s="99"/>
      <c r="AR4468" s="99"/>
      <c r="AS4468" s="99"/>
      <c r="AT4468" s="99"/>
      <c r="AU4468" s="99"/>
      <c r="AV4468" s="99"/>
      <c r="AW4468" s="99"/>
      <c r="AX4468" s="99"/>
      <c r="AY4468" s="99"/>
      <c r="AZ4468" s="99"/>
      <c r="BA4468" s="99"/>
      <c r="BB4468" s="99"/>
      <c r="BC4468" s="99"/>
      <c r="BD4468" s="99"/>
      <c r="BE4468" s="99"/>
      <c r="BF4468" s="99"/>
    </row>
    <row r="4469" spans="28:58" x14ac:dyDescent="0.25">
      <c r="AB4469" s="99"/>
      <c r="AC4469" s="99"/>
      <c r="AD4469" s="99"/>
      <c r="AE4469" s="99"/>
      <c r="AF4469" s="99"/>
      <c r="AG4469" s="99"/>
      <c r="AH4469" s="99"/>
      <c r="AI4469" s="99"/>
      <c r="AJ4469" s="99"/>
      <c r="AK4469" s="99"/>
      <c r="AL4469" s="99"/>
      <c r="AM4469" s="99"/>
      <c r="AN4469" s="99"/>
      <c r="AO4469" s="99"/>
      <c r="AP4469" s="99"/>
      <c r="AQ4469" s="99"/>
      <c r="AR4469" s="99"/>
      <c r="AS4469" s="99"/>
      <c r="AT4469" s="99"/>
      <c r="AU4469" s="99"/>
      <c r="AV4469" s="99"/>
      <c r="AW4469" s="99"/>
      <c r="AX4469" s="99"/>
      <c r="AY4469" s="99"/>
      <c r="AZ4469" s="99"/>
      <c r="BA4469" s="99"/>
      <c r="BB4469" s="99"/>
      <c r="BC4469" s="99"/>
      <c r="BD4469" s="99"/>
      <c r="BE4469" s="99"/>
      <c r="BF4469" s="99"/>
    </row>
    <row r="4470" spans="28:58" x14ac:dyDescent="0.25">
      <c r="AB4470" s="99"/>
      <c r="AC4470" s="99"/>
      <c r="AD4470" s="99"/>
      <c r="AE4470" s="99"/>
      <c r="AF4470" s="99"/>
      <c r="AG4470" s="99"/>
      <c r="AH4470" s="99"/>
      <c r="AI4470" s="99"/>
      <c r="AJ4470" s="99"/>
      <c r="AK4470" s="99"/>
      <c r="AL4470" s="99"/>
      <c r="AM4470" s="99"/>
      <c r="AN4470" s="99"/>
      <c r="AO4470" s="99"/>
      <c r="AP4470" s="99"/>
      <c r="AQ4470" s="99"/>
      <c r="AR4470" s="99"/>
      <c r="AS4470" s="99"/>
      <c r="AT4470" s="99"/>
      <c r="AU4470" s="99"/>
      <c r="AV4470" s="99"/>
      <c r="AW4470" s="99"/>
      <c r="AX4470" s="99"/>
      <c r="AY4470" s="99"/>
      <c r="AZ4470" s="99"/>
      <c r="BA4470" s="99"/>
      <c r="BB4470" s="99"/>
      <c r="BC4470" s="99"/>
      <c r="BD4470" s="99"/>
      <c r="BE4470" s="99"/>
      <c r="BF4470" s="99"/>
    </row>
    <row r="4471" spans="28:58" x14ac:dyDescent="0.25">
      <c r="AB4471" s="99"/>
      <c r="AC4471" s="99"/>
      <c r="AD4471" s="99"/>
      <c r="AE4471" s="99"/>
      <c r="AF4471" s="99"/>
      <c r="AG4471" s="99"/>
      <c r="AH4471" s="99"/>
      <c r="AI4471" s="99"/>
      <c r="AJ4471" s="99"/>
      <c r="AK4471" s="99"/>
      <c r="AL4471" s="99"/>
      <c r="AM4471" s="99"/>
      <c r="AN4471" s="99"/>
      <c r="AO4471" s="99"/>
      <c r="AP4471" s="99"/>
      <c r="AQ4471" s="99"/>
      <c r="AR4471" s="99"/>
      <c r="AS4471" s="99"/>
      <c r="AT4471" s="99"/>
      <c r="AU4471" s="99"/>
      <c r="AV4471" s="99"/>
      <c r="AW4471" s="99"/>
      <c r="AX4471" s="99"/>
      <c r="AY4471" s="99"/>
      <c r="AZ4471" s="99"/>
      <c r="BA4471" s="99"/>
      <c r="BB4471" s="99"/>
      <c r="BC4471" s="99"/>
      <c r="BD4471" s="99"/>
      <c r="BE4471" s="99"/>
      <c r="BF4471" s="99"/>
    </row>
    <row r="4472" spans="28:58" x14ac:dyDescent="0.25">
      <c r="AB4472" s="99"/>
      <c r="AC4472" s="99"/>
      <c r="AD4472" s="99"/>
      <c r="AE4472" s="99"/>
      <c r="AF4472" s="99"/>
      <c r="AG4472" s="99"/>
      <c r="AH4472" s="99"/>
      <c r="AI4472" s="99"/>
      <c r="AJ4472" s="99"/>
      <c r="AK4472" s="99"/>
      <c r="AL4472" s="99"/>
      <c r="AM4472" s="99"/>
      <c r="AN4472" s="99"/>
      <c r="AO4472" s="99"/>
      <c r="AP4472" s="99"/>
      <c r="AQ4472" s="99"/>
      <c r="AR4472" s="99"/>
      <c r="AS4472" s="99"/>
      <c r="AT4472" s="99"/>
      <c r="AU4472" s="99"/>
      <c r="AV4472" s="99"/>
      <c r="AW4472" s="99"/>
      <c r="AX4472" s="99"/>
      <c r="AY4472" s="99"/>
      <c r="AZ4472" s="99"/>
      <c r="BA4472" s="99"/>
      <c r="BB4472" s="99"/>
      <c r="BC4472" s="99"/>
      <c r="BD4472" s="99"/>
      <c r="BE4472" s="99"/>
      <c r="BF4472" s="99"/>
    </row>
    <row r="4473" spans="28:58" x14ac:dyDescent="0.25">
      <c r="AB4473" s="99"/>
      <c r="AC4473" s="99"/>
      <c r="AD4473" s="99"/>
      <c r="AE4473" s="99"/>
      <c r="AF4473" s="99"/>
      <c r="AG4473" s="99"/>
      <c r="AH4473" s="99"/>
      <c r="AI4473" s="99"/>
      <c r="AJ4473" s="99"/>
      <c r="AK4473" s="99"/>
      <c r="AL4473" s="99"/>
      <c r="AM4473" s="99"/>
      <c r="AN4473" s="99"/>
      <c r="AO4473" s="99"/>
      <c r="AP4473" s="99"/>
      <c r="AQ4473" s="99"/>
      <c r="AR4473" s="99"/>
      <c r="AS4473" s="99"/>
      <c r="AT4473" s="99"/>
      <c r="AU4473" s="99"/>
      <c r="AV4473" s="99"/>
      <c r="AW4473" s="99"/>
      <c r="AX4473" s="99"/>
      <c r="AY4473" s="99"/>
      <c r="AZ4473" s="99"/>
      <c r="BA4473" s="99"/>
      <c r="BB4473" s="99"/>
      <c r="BC4473" s="99"/>
      <c r="BD4473" s="99"/>
      <c r="BE4473" s="99"/>
      <c r="BF4473" s="99"/>
    </row>
    <row r="4474" spans="28:58" x14ac:dyDescent="0.25">
      <c r="AB4474" s="99"/>
      <c r="AC4474" s="99"/>
      <c r="AD4474" s="99"/>
      <c r="AE4474" s="99"/>
      <c r="AF4474" s="99"/>
      <c r="AG4474" s="99"/>
      <c r="AH4474" s="99"/>
      <c r="AI4474" s="99"/>
      <c r="AJ4474" s="99"/>
      <c r="AK4474" s="99"/>
      <c r="AL4474" s="99"/>
      <c r="AM4474" s="99"/>
      <c r="AN4474" s="99"/>
      <c r="AO4474" s="99"/>
      <c r="AP4474" s="99"/>
      <c r="AQ4474" s="99"/>
      <c r="AR4474" s="99"/>
      <c r="AS4474" s="99"/>
      <c r="AT4474" s="99"/>
      <c r="AU4474" s="99"/>
      <c r="AV4474" s="99"/>
      <c r="AW4474" s="99"/>
      <c r="AX4474" s="99"/>
      <c r="AY4474" s="99"/>
      <c r="AZ4474" s="99"/>
      <c r="BA4474" s="99"/>
      <c r="BB4474" s="99"/>
      <c r="BC4474" s="99"/>
      <c r="BD4474" s="99"/>
      <c r="BE4474" s="99"/>
      <c r="BF4474" s="99"/>
    </row>
    <row r="4475" spans="28:58" x14ac:dyDescent="0.25">
      <c r="AB4475" s="99"/>
      <c r="AC4475" s="99"/>
      <c r="AD4475" s="99"/>
      <c r="AE4475" s="99"/>
      <c r="AF4475" s="99"/>
      <c r="AG4475" s="99"/>
      <c r="AH4475" s="99"/>
      <c r="AI4475" s="99"/>
      <c r="AJ4475" s="99"/>
      <c r="AK4475" s="99"/>
      <c r="AL4475" s="99"/>
      <c r="AM4475" s="99"/>
      <c r="AN4475" s="99"/>
      <c r="AO4475" s="99"/>
      <c r="AP4475" s="99"/>
      <c r="AQ4475" s="99"/>
      <c r="AR4475" s="99"/>
      <c r="AS4475" s="99"/>
      <c r="AT4475" s="99"/>
      <c r="AU4475" s="99"/>
      <c r="AV4475" s="99"/>
      <c r="AW4475" s="99"/>
      <c r="AX4475" s="99"/>
      <c r="AY4475" s="99"/>
      <c r="AZ4475" s="99"/>
      <c r="BA4475" s="99"/>
      <c r="BB4475" s="99"/>
      <c r="BC4475" s="99"/>
      <c r="BD4475" s="99"/>
      <c r="BE4475" s="99"/>
      <c r="BF4475" s="99"/>
    </row>
    <row r="4476" spans="28:58" x14ac:dyDescent="0.25">
      <c r="AB4476" s="99"/>
      <c r="AC4476" s="99"/>
      <c r="AD4476" s="99"/>
      <c r="AE4476" s="99"/>
      <c r="AF4476" s="99"/>
      <c r="AG4476" s="99"/>
      <c r="AH4476" s="99"/>
      <c r="AI4476" s="99"/>
      <c r="AJ4476" s="99"/>
      <c r="AK4476" s="99"/>
      <c r="AL4476" s="99"/>
      <c r="AM4476" s="99"/>
      <c r="AN4476" s="99"/>
      <c r="AO4476" s="99"/>
      <c r="AP4476" s="99"/>
      <c r="AQ4476" s="99"/>
      <c r="AR4476" s="99"/>
      <c r="AS4476" s="99"/>
      <c r="AT4476" s="99"/>
      <c r="AU4476" s="99"/>
      <c r="AV4476" s="99"/>
      <c r="AW4476" s="99"/>
      <c r="AX4476" s="99"/>
      <c r="AY4476" s="99"/>
      <c r="AZ4476" s="99"/>
      <c r="BA4476" s="99"/>
      <c r="BB4476" s="99"/>
      <c r="BC4476" s="99"/>
      <c r="BD4476" s="99"/>
      <c r="BE4476" s="99"/>
      <c r="BF4476" s="99"/>
    </row>
    <row r="4477" spans="28:58" x14ac:dyDescent="0.25">
      <c r="AB4477" s="99"/>
      <c r="AC4477" s="99"/>
      <c r="AD4477" s="99"/>
      <c r="AE4477" s="99"/>
      <c r="AF4477" s="99"/>
      <c r="AG4477" s="99"/>
      <c r="AH4477" s="99"/>
      <c r="AI4477" s="99"/>
      <c r="AJ4477" s="99"/>
      <c r="AK4477" s="99"/>
      <c r="AL4477" s="99"/>
      <c r="AM4477" s="99"/>
      <c r="AN4477" s="99"/>
      <c r="AO4477" s="99"/>
      <c r="AP4477" s="99"/>
      <c r="AQ4477" s="99"/>
      <c r="AR4477" s="99"/>
      <c r="AS4477" s="99"/>
      <c r="AT4477" s="99"/>
      <c r="AU4477" s="99"/>
      <c r="AV4477" s="99"/>
      <c r="AW4477" s="99"/>
      <c r="AX4477" s="99"/>
      <c r="AY4477" s="99"/>
      <c r="AZ4477" s="99"/>
      <c r="BA4477" s="99"/>
      <c r="BB4477" s="99"/>
      <c r="BC4477" s="99"/>
      <c r="BD4477" s="99"/>
      <c r="BE4477" s="99"/>
      <c r="BF4477" s="99"/>
    </row>
    <row r="4478" spans="28:58" x14ac:dyDescent="0.25">
      <c r="AB4478" s="99"/>
      <c r="AC4478" s="99"/>
      <c r="AD4478" s="99"/>
      <c r="AE4478" s="99"/>
      <c r="AF4478" s="99"/>
      <c r="AG4478" s="99"/>
      <c r="AH4478" s="99"/>
      <c r="AI4478" s="99"/>
      <c r="AJ4478" s="99"/>
      <c r="AK4478" s="99"/>
      <c r="AL4478" s="99"/>
      <c r="AM4478" s="99"/>
      <c r="AN4478" s="99"/>
      <c r="AO4478" s="99"/>
      <c r="AP4478" s="99"/>
      <c r="AQ4478" s="99"/>
      <c r="AR4478" s="99"/>
      <c r="AS4478" s="99"/>
      <c r="AT4478" s="99"/>
      <c r="AU4478" s="99"/>
      <c r="AV4478" s="99"/>
      <c r="AW4478" s="99"/>
      <c r="AX4478" s="99"/>
      <c r="AY4478" s="99"/>
      <c r="AZ4478" s="99"/>
      <c r="BA4478" s="99"/>
      <c r="BB4478" s="99"/>
      <c r="BC4478" s="99"/>
      <c r="BD4478" s="99"/>
      <c r="BE4478" s="99"/>
      <c r="BF4478" s="99"/>
    </row>
    <row r="4479" spans="28:58" x14ac:dyDescent="0.25">
      <c r="AB4479" s="99"/>
      <c r="AC4479" s="99"/>
      <c r="AD4479" s="99"/>
      <c r="AE4479" s="99"/>
      <c r="AF4479" s="99"/>
      <c r="AG4479" s="99"/>
      <c r="AH4479" s="99"/>
      <c r="AI4479" s="99"/>
      <c r="AJ4479" s="99"/>
      <c r="AK4479" s="99"/>
      <c r="AL4479" s="99"/>
      <c r="AM4479" s="99"/>
      <c r="AN4479" s="99"/>
      <c r="AO4479" s="99"/>
      <c r="AP4479" s="99"/>
      <c r="AQ4479" s="99"/>
      <c r="AR4479" s="99"/>
      <c r="AS4479" s="99"/>
      <c r="AT4479" s="99"/>
      <c r="AU4479" s="99"/>
      <c r="AV4479" s="99"/>
      <c r="AW4479" s="99"/>
      <c r="AX4479" s="99"/>
      <c r="AY4479" s="99"/>
      <c r="AZ4479" s="99"/>
      <c r="BA4479" s="99"/>
      <c r="BB4479" s="99"/>
      <c r="BC4479" s="99"/>
      <c r="BD4479" s="99"/>
      <c r="BE4479" s="99"/>
      <c r="BF4479" s="99"/>
    </row>
    <row r="4480" spans="28:58" x14ac:dyDescent="0.25">
      <c r="AB4480" s="99"/>
      <c r="AC4480" s="99"/>
      <c r="AD4480" s="99"/>
      <c r="AE4480" s="99"/>
      <c r="AF4480" s="99"/>
      <c r="AG4480" s="99"/>
      <c r="AH4480" s="99"/>
      <c r="AI4480" s="99"/>
      <c r="AJ4480" s="99"/>
      <c r="AK4480" s="99"/>
      <c r="AL4480" s="99"/>
      <c r="AM4480" s="99"/>
      <c r="AN4480" s="99"/>
      <c r="AO4480" s="99"/>
      <c r="AP4480" s="99"/>
      <c r="AQ4480" s="99"/>
      <c r="AR4480" s="99"/>
      <c r="AS4480" s="99"/>
      <c r="AT4480" s="99"/>
      <c r="AU4480" s="99"/>
      <c r="AV4480" s="99"/>
      <c r="AW4480" s="99"/>
      <c r="AX4480" s="99"/>
      <c r="AY4480" s="99"/>
      <c r="AZ4480" s="99"/>
      <c r="BA4480" s="99"/>
      <c r="BB4480" s="99"/>
      <c r="BC4480" s="99"/>
      <c r="BD4480" s="99"/>
      <c r="BE4480" s="99"/>
      <c r="BF4480" s="99"/>
    </row>
    <row r="4481" spans="28:58" x14ac:dyDescent="0.25">
      <c r="AB4481" s="99"/>
      <c r="AC4481" s="99"/>
      <c r="AD4481" s="99"/>
      <c r="AE4481" s="99"/>
      <c r="AF4481" s="99"/>
      <c r="AG4481" s="99"/>
      <c r="AH4481" s="99"/>
      <c r="AI4481" s="99"/>
      <c r="AJ4481" s="99"/>
      <c r="AK4481" s="99"/>
      <c r="AL4481" s="99"/>
      <c r="AM4481" s="99"/>
      <c r="AN4481" s="99"/>
      <c r="AO4481" s="99"/>
      <c r="AP4481" s="99"/>
      <c r="AQ4481" s="99"/>
      <c r="AR4481" s="99"/>
      <c r="AS4481" s="99"/>
      <c r="AT4481" s="99"/>
      <c r="AU4481" s="99"/>
      <c r="AV4481" s="99"/>
      <c r="AW4481" s="99"/>
      <c r="AX4481" s="99"/>
      <c r="AY4481" s="99"/>
      <c r="AZ4481" s="99"/>
      <c r="BA4481" s="99"/>
      <c r="BB4481" s="99"/>
      <c r="BC4481" s="99"/>
      <c r="BD4481" s="99"/>
      <c r="BE4481" s="99"/>
      <c r="BF4481" s="99"/>
    </row>
    <row r="4482" spans="28:58" x14ac:dyDescent="0.25">
      <c r="AB4482" s="99"/>
      <c r="AC4482" s="99"/>
      <c r="AD4482" s="99"/>
      <c r="AE4482" s="99"/>
      <c r="AF4482" s="99"/>
      <c r="AG4482" s="99"/>
      <c r="AH4482" s="99"/>
      <c r="AI4482" s="99"/>
      <c r="AJ4482" s="99"/>
      <c r="AK4482" s="99"/>
      <c r="AL4482" s="99"/>
      <c r="AM4482" s="99"/>
      <c r="AN4482" s="99"/>
      <c r="AO4482" s="99"/>
      <c r="AP4482" s="99"/>
      <c r="AQ4482" s="99"/>
      <c r="AR4482" s="99"/>
      <c r="AS4482" s="99"/>
      <c r="AT4482" s="99"/>
      <c r="AU4482" s="99"/>
      <c r="AV4482" s="99"/>
      <c r="AW4482" s="99"/>
      <c r="AX4482" s="99"/>
      <c r="AY4482" s="99"/>
      <c r="AZ4482" s="99"/>
      <c r="BA4482" s="99"/>
      <c r="BB4482" s="99"/>
      <c r="BC4482" s="99"/>
      <c r="BD4482" s="99"/>
      <c r="BE4482" s="99"/>
      <c r="BF4482" s="99"/>
    </row>
    <row r="4483" spans="28:58" x14ac:dyDescent="0.25">
      <c r="AB4483" s="99"/>
      <c r="AC4483" s="99"/>
      <c r="AD4483" s="99"/>
      <c r="AE4483" s="99"/>
      <c r="AF4483" s="99"/>
      <c r="AG4483" s="99"/>
      <c r="AH4483" s="99"/>
      <c r="AI4483" s="99"/>
      <c r="AJ4483" s="99"/>
      <c r="AK4483" s="99"/>
      <c r="AL4483" s="99"/>
      <c r="AM4483" s="99"/>
      <c r="AN4483" s="99"/>
      <c r="AO4483" s="99"/>
      <c r="AP4483" s="99"/>
      <c r="AQ4483" s="99"/>
      <c r="AR4483" s="99"/>
      <c r="AS4483" s="99"/>
      <c r="AT4483" s="99"/>
      <c r="AU4483" s="99"/>
      <c r="AV4483" s="99"/>
      <c r="AW4483" s="99"/>
      <c r="AX4483" s="99"/>
      <c r="AY4483" s="99"/>
      <c r="AZ4483" s="99"/>
      <c r="BA4483" s="99"/>
      <c r="BB4483" s="99"/>
      <c r="BC4483" s="99"/>
      <c r="BD4483" s="99"/>
      <c r="BE4483" s="99"/>
      <c r="BF4483" s="99"/>
    </row>
    <row r="4484" spans="28:58" x14ac:dyDescent="0.25">
      <c r="AB4484" s="99"/>
      <c r="AC4484" s="99"/>
      <c r="AD4484" s="99"/>
      <c r="AE4484" s="99"/>
      <c r="AF4484" s="99"/>
      <c r="AG4484" s="99"/>
      <c r="AH4484" s="99"/>
      <c r="AI4484" s="99"/>
      <c r="AJ4484" s="99"/>
      <c r="AK4484" s="99"/>
      <c r="AL4484" s="99"/>
      <c r="AM4484" s="99"/>
      <c r="AN4484" s="99"/>
      <c r="AO4484" s="99"/>
      <c r="AP4484" s="99"/>
      <c r="AQ4484" s="99"/>
      <c r="AR4484" s="99"/>
      <c r="AS4484" s="99"/>
      <c r="AT4484" s="99"/>
      <c r="AU4484" s="99"/>
      <c r="AV4484" s="99"/>
      <c r="AW4484" s="99"/>
      <c r="AX4484" s="99"/>
      <c r="AY4484" s="99"/>
      <c r="AZ4484" s="99"/>
      <c r="BA4484" s="99"/>
      <c r="BB4484" s="99"/>
      <c r="BC4484" s="99"/>
      <c r="BD4484" s="99"/>
      <c r="BE4484" s="99"/>
      <c r="BF4484" s="99"/>
    </row>
    <row r="4485" spans="28:58" x14ac:dyDescent="0.25">
      <c r="AB4485" s="99"/>
      <c r="AC4485" s="99"/>
      <c r="AD4485" s="99"/>
      <c r="AE4485" s="99"/>
      <c r="AF4485" s="99"/>
      <c r="AG4485" s="99"/>
      <c r="AH4485" s="99"/>
      <c r="AI4485" s="99"/>
      <c r="AJ4485" s="99"/>
      <c r="AK4485" s="99"/>
      <c r="AL4485" s="99"/>
      <c r="AM4485" s="99"/>
      <c r="AN4485" s="99"/>
      <c r="AO4485" s="99"/>
      <c r="AP4485" s="99"/>
      <c r="AQ4485" s="99"/>
      <c r="AR4485" s="99"/>
      <c r="AS4485" s="99"/>
      <c r="AT4485" s="99"/>
      <c r="AU4485" s="99"/>
      <c r="AV4485" s="99"/>
      <c r="AW4485" s="99"/>
      <c r="AX4485" s="99"/>
      <c r="AY4485" s="99"/>
      <c r="AZ4485" s="99"/>
      <c r="BA4485" s="99"/>
      <c r="BB4485" s="99"/>
      <c r="BC4485" s="99"/>
      <c r="BD4485" s="99"/>
      <c r="BE4485" s="99"/>
      <c r="BF4485" s="99"/>
    </row>
    <row r="4486" spans="28:58" x14ac:dyDescent="0.25">
      <c r="AB4486" s="99"/>
      <c r="AC4486" s="99"/>
      <c r="AD4486" s="99"/>
      <c r="AE4486" s="99"/>
      <c r="AF4486" s="99"/>
      <c r="AG4486" s="99"/>
      <c r="AH4486" s="99"/>
      <c r="AI4486" s="99"/>
      <c r="AJ4486" s="99"/>
      <c r="AK4486" s="99"/>
      <c r="AL4486" s="99"/>
      <c r="AM4486" s="99"/>
      <c r="AN4486" s="99"/>
      <c r="AO4486" s="99"/>
      <c r="AP4486" s="99"/>
      <c r="AQ4486" s="99"/>
      <c r="AR4486" s="99"/>
      <c r="AS4486" s="99"/>
      <c r="AT4486" s="99"/>
      <c r="AU4486" s="99"/>
      <c r="AV4486" s="99"/>
      <c r="AW4486" s="99"/>
      <c r="AX4486" s="99"/>
      <c r="AY4486" s="99"/>
      <c r="AZ4486" s="99"/>
      <c r="BA4486" s="99"/>
      <c r="BB4486" s="99"/>
      <c r="BC4486" s="99"/>
      <c r="BD4486" s="99"/>
      <c r="BE4486" s="99"/>
      <c r="BF4486" s="99"/>
    </row>
    <row r="4487" spans="28:58" x14ac:dyDescent="0.25">
      <c r="AB4487" s="99"/>
      <c r="AC4487" s="99"/>
      <c r="AD4487" s="99"/>
      <c r="AE4487" s="99"/>
      <c r="AF4487" s="99"/>
      <c r="AG4487" s="99"/>
      <c r="AH4487" s="99"/>
      <c r="AI4487" s="99"/>
      <c r="AJ4487" s="99"/>
      <c r="AK4487" s="99"/>
      <c r="AL4487" s="99"/>
      <c r="AM4487" s="99"/>
      <c r="AN4487" s="99"/>
      <c r="AO4487" s="99"/>
      <c r="AP4487" s="99"/>
      <c r="AQ4487" s="99"/>
      <c r="AR4487" s="99"/>
      <c r="AS4487" s="99"/>
      <c r="AT4487" s="99"/>
      <c r="AU4487" s="99"/>
      <c r="AV4487" s="99"/>
      <c r="AW4487" s="99"/>
      <c r="AX4487" s="99"/>
      <c r="AY4487" s="99"/>
      <c r="AZ4487" s="99"/>
      <c r="BA4487" s="99"/>
      <c r="BB4487" s="99"/>
      <c r="BC4487" s="99"/>
      <c r="BD4487" s="99"/>
      <c r="BE4487" s="99"/>
      <c r="BF4487" s="99"/>
    </row>
    <row r="4488" spans="28:58" x14ac:dyDescent="0.25">
      <c r="AB4488" s="99"/>
      <c r="AC4488" s="99"/>
      <c r="AD4488" s="99"/>
      <c r="AE4488" s="99"/>
      <c r="AF4488" s="99"/>
      <c r="AG4488" s="99"/>
      <c r="AH4488" s="99"/>
      <c r="AI4488" s="99"/>
      <c r="AJ4488" s="99"/>
      <c r="AK4488" s="99"/>
      <c r="AL4488" s="99"/>
      <c r="AM4488" s="99"/>
      <c r="AN4488" s="99"/>
      <c r="AO4488" s="99"/>
      <c r="AP4488" s="99"/>
      <c r="AQ4488" s="99"/>
      <c r="AR4488" s="99"/>
      <c r="AS4488" s="99"/>
      <c r="AT4488" s="99"/>
      <c r="AU4488" s="99"/>
      <c r="AV4488" s="99"/>
      <c r="AW4488" s="99"/>
      <c r="AX4488" s="99"/>
      <c r="AY4488" s="99"/>
      <c r="AZ4488" s="99"/>
      <c r="BA4488" s="99"/>
      <c r="BB4488" s="99"/>
      <c r="BC4488" s="99"/>
      <c r="BD4488" s="99"/>
      <c r="BE4488" s="99"/>
      <c r="BF4488" s="99"/>
    </row>
    <row r="4489" spans="28:58" x14ac:dyDescent="0.25">
      <c r="AB4489" s="99"/>
      <c r="AC4489" s="99"/>
      <c r="AD4489" s="99"/>
      <c r="AE4489" s="99"/>
      <c r="AF4489" s="99"/>
      <c r="AG4489" s="99"/>
      <c r="AH4489" s="99"/>
      <c r="AI4489" s="99"/>
      <c r="AJ4489" s="99"/>
      <c r="AK4489" s="99"/>
      <c r="AL4489" s="99"/>
      <c r="AM4489" s="99"/>
      <c r="AN4489" s="99"/>
      <c r="AO4489" s="99"/>
      <c r="AP4489" s="99"/>
      <c r="AQ4489" s="99"/>
      <c r="AR4489" s="99"/>
      <c r="AS4489" s="99"/>
      <c r="AT4489" s="99"/>
      <c r="AU4489" s="99"/>
      <c r="AV4489" s="99"/>
      <c r="AW4489" s="99"/>
      <c r="AX4489" s="99"/>
      <c r="AY4489" s="99"/>
      <c r="AZ4489" s="99"/>
      <c r="BA4489" s="99"/>
      <c r="BB4489" s="99"/>
      <c r="BC4489" s="99"/>
      <c r="BD4489" s="99"/>
      <c r="BE4489" s="99"/>
      <c r="BF4489" s="99"/>
    </row>
    <row r="4490" spans="28:58" x14ac:dyDescent="0.25">
      <c r="AB4490" s="99"/>
      <c r="AC4490" s="99"/>
      <c r="AD4490" s="99"/>
      <c r="AE4490" s="99"/>
      <c r="AF4490" s="99"/>
      <c r="AG4490" s="99"/>
      <c r="AH4490" s="99"/>
      <c r="AI4490" s="99"/>
      <c r="AJ4490" s="99"/>
      <c r="AK4490" s="99"/>
      <c r="AL4490" s="99"/>
      <c r="AM4490" s="99"/>
      <c r="AN4490" s="99"/>
      <c r="AO4490" s="99"/>
      <c r="AP4490" s="99"/>
      <c r="AQ4490" s="99"/>
      <c r="AR4490" s="99"/>
      <c r="AS4490" s="99"/>
      <c r="AT4490" s="99"/>
      <c r="AU4490" s="99"/>
      <c r="AV4490" s="99"/>
      <c r="AW4490" s="99"/>
      <c r="AX4490" s="99"/>
      <c r="AY4490" s="99"/>
      <c r="AZ4490" s="99"/>
      <c r="BA4490" s="99"/>
      <c r="BB4490" s="99"/>
      <c r="BC4490" s="99"/>
      <c r="BD4490" s="99"/>
      <c r="BE4490" s="99"/>
      <c r="BF4490" s="99"/>
    </row>
    <row r="4491" spans="28:58" x14ac:dyDescent="0.25">
      <c r="AB4491" s="99"/>
      <c r="AC4491" s="99"/>
      <c r="AD4491" s="99"/>
      <c r="AE4491" s="99"/>
      <c r="AF4491" s="99"/>
      <c r="AG4491" s="99"/>
      <c r="AH4491" s="99"/>
      <c r="AI4491" s="99"/>
      <c r="AJ4491" s="99"/>
      <c r="AK4491" s="99"/>
      <c r="AL4491" s="99"/>
      <c r="AM4491" s="99"/>
      <c r="AN4491" s="99"/>
      <c r="AO4491" s="99"/>
      <c r="AP4491" s="99"/>
      <c r="AQ4491" s="99"/>
      <c r="AR4491" s="99"/>
      <c r="AS4491" s="99"/>
      <c r="AT4491" s="99"/>
      <c r="AU4491" s="99"/>
      <c r="AV4491" s="99"/>
      <c r="AW4491" s="99"/>
      <c r="AX4491" s="99"/>
      <c r="AY4491" s="99"/>
      <c r="AZ4491" s="99"/>
      <c r="BA4491" s="99"/>
      <c r="BB4491" s="99"/>
      <c r="BC4491" s="99"/>
      <c r="BD4491" s="99"/>
      <c r="BE4491" s="99"/>
      <c r="BF4491" s="99"/>
    </row>
    <row r="4492" spans="28:58" x14ac:dyDescent="0.25">
      <c r="AB4492" s="99"/>
      <c r="AC4492" s="99"/>
      <c r="AD4492" s="99"/>
      <c r="AE4492" s="99"/>
      <c r="AF4492" s="99"/>
      <c r="AG4492" s="99"/>
      <c r="AH4492" s="99"/>
      <c r="AI4492" s="99"/>
      <c r="AJ4492" s="99"/>
      <c r="AK4492" s="99"/>
      <c r="AL4492" s="99"/>
      <c r="AM4492" s="99"/>
      <c r="AN4492" s="99"/>
      <c r="AO4492" s="99"/>
      <c r="AP4492" s="99"/>
      <c r="AQ4492" s="99"/>
      <c r="AR4492" s="99"/>
      <c r="AS4492" s="99"/>
      <c r="AT4492" s="99"/>
      <c r="AU4492" s="99"/>
      <c r="AV4492" s="99"/>
      <c r="AW4492" s="99"/>
      <c r="AX4492" s="99"/>
      <c r="AY4492" s="99"/>
      <c r="AZ4492" s="99"/>
      <c r="BA4492" s="99"/>
      <c r="BB4492" s="99"/>
      <c r="BC4492" s="99"/>
      <c r="BD4492" s="99"/>
      <c r="BE4492" s="99"/>
      <c r="BF4492" s="99"/>
    </row>
    <row r="4493" spans="28:58" x14ac:dyDescent="0.25">
      <c r="AB4493" s="99"/>
      <c r="AC4493" s="99"/>
      <c r="AD4493" s="99"/>
      <c r="AE4493" s="99"/>
      <c r="AF4493" s="99"/>
      <c r="AG4493" s="99"/>
      <c r="AH4493" s="99"/>
      <c r="AI4493" s="99"/>
      <c r="AJ4493" s="99"/>
      <c r="AK4493" s="99"/>
      <c r="AL4493" s="99"/>
      <c r="AM4493" s="99"/>
      <c r="AN4493" s="99"/>
      <c r="AO4493" s="99"/>
      <c r="AP4493" s="99"/>
      <c r="AQ4493" s="99"/>
      <c r="AR4493" s="99"/>
      <c r="AS4493" s="99"/>
      <c r="AT4493" s="99"/>
      <c r="AU4493" s="99"/>
      <c r="AV4493" s="99"/>
      <c r="AW4493" s="99"/>
      <c r="AX4493" s="99"/>
      <c r="AY4493" s="99"/>
      <c r="AZ4493" s="99"/>
      <c r="BA4493" s="99"/>
      <c r="BB4493" s="99"/>
      <c r="BC4493" s="99"/>
      <c r="BD4493" s="99"/>
      <c r="BE4493" s="99"/>
      <c r="BF4493" s="99"/>
    </row>
    <row r="4494" spans="28:58" x14ac:dyDescent="0.25">
      <c r="AB4494" s="99"/>
      <c r="AC4494" s="99"/>
      <c r="AD4494" s="99"/>
      <c r="AE4494" s="99"/>
      <c r="AF4494" s="99"/>
      <c r="AG4494" s="99"/>
      <c r="AH4494" s="99"/>
      <c r="AI4494" s="99"/>
      <c r="AJ4494" s="99"/>
      <c r="AK4494" s="99"/>
      <c r="AL4494" s="99"/>
      <c r="AM4494" s="99"/>
      <c r="AN4494" s="99"/>
      <c r="AO4494" s="99"/>
      <c r="AP4494" s="99"/>
      <c r="AQ4494" s="99"/>
      <c r="AR4494" s="99"/>
      <c r="AS4494" s="99"/>
      <c r="AT4494" s="99"/>
      <c r="AU4494" s="99"/>
      <c r="AV4494" s="99"/>
      <c r="AW4494" s="99"/>
      <c r="AX4494" s="99"/>
      <c r="AY4494" s="99"/>
      <c r="AZ4494" s="99"/>
      <c r="BA4494" s="99"/>
      <c r="BB4494" s="99"/>
      <c r="BC4494" s="99"/>
      <c r="BD4494" s="99"/>
      <c r="BE4494" s="99"/>
      <c r="BF4494" s="99"/>
    </row>
    <row r="4495" spans="28:58" x14ac:dyDescent="0.25">
      <c r="AB4495" s="99"/>
      <c r="AC4495" s="99"/>
      <c r="AD4495" s="99"/>
      <c r="AE4495" s="99"/>
      <c r="AF4495" s="99"/>
      <c r="AG4495" s="99"/>
      <c r="AH4495" s="99"/>
      <c r="AI4495" s="99"/>
      <c r="AJ4495" s="99"/>
      <c r="AK4495" s="99"/>
      <c r="AL4495" s="99"/>
      <c r="AM4495" s="99"/>
      <c r="AN4495" s="99"/>
      <c r="AO4495" s="99"/>
      <c r="AP4495" s="99"/>
      <c r="AQ4495" s="99"/>
      <c r="AR4495" s="99"/>
      <c r="AS4495" s="99"/>
      <c r="AT4495" s="99"/>
      <c r="AU4495" s="99"/>
      <c r="AV4495" s="99"/>
      <c r="AW4495" s="99"/>
      <c r="AX4495" s="99"/>
      <c r="AY4495" s="99"/>
      <c r="AZ4495" s="99"/>
      <c r="BA4495" s="99"/>
      <c r="BB4495" s="99"/>
      <c r="BC4495" s="99"/>
      <c r="BD4495" s="99"/>
      <c r="BE4495" s="99"/>
      <c r="BF4495" s="99"/>
    </row>
    <row r="4496" spans="28:58" x14ac:dyDescent="0.25">
      <c r="AB4496" s="99"/>
      <c r="AC4496" s="99"/>
      <c r="AD4496" s="99"/>
      <c r="AE4496" s="99"/>
      <c r="AF4496" s="99"/>
      <c r="AG4496" s="99"/>
      <c r="AH4496" s="99"/>
      <c r="AI4496" s="99"/>
      <c r="AJ4496" s="99"/>
      <c r="AK4496" s="99"/>
      <c r="AL4496" s="99"/>
      <c r="AM4496" s="99"/>
      <c r="AN4496" s="99"/>
      <c r="AO4496" s="99"/>
      <c r="AP4496" s="99"/>
      <c r="AQ4496" s="99"/>
      <c r="AR4496" s="99"/>
      <c r="AS4496" s="99"/>
      <c r="AT4496" s="99"/>
      <c r="AU4496" s="99"/>
      <c r="AV4496" s="99"/>
      <c r="AW4496" s="99"/>
      <c r="AX4496" s="99"/>
      <c r="AY4496" s="99"/>
      <c r="AZ4496" s="99"/>
      <c r="BA4496" s="99"/>
      <c r="BB4496" s="99"/>
      <c r="BC4496" s="99"/>
      <c r="BD4496" s="99"/>
      <c r="BE4496" s="99"/>
      <c r="BF4496" s="99"/>
    </row>
    <row r="4497" spans="28:58" x14ac:dyDescent="0.25">
      <c r="AB4497" s="99"/>
      <c r="AC4497" s="99"/>
      <c r="AD4497" s="99"/>
      <c r="AE4497" s="99"/>
      <c r="AF4497" s="99"/>
      <c r="AG4497" s="99"/>
      <c r="AH4497" s="99"/>
      <c r="AI4497" s="99"/>
      <c r="AJ4497" s="99"/>
      <c r="AK4497" s="99"/>
      <c r="AL4497" s="99"/>
      <c r="AM4497" s="99"/>
      <c r="AN4497" s="99"/>
      <c r="AO4497" s="99"/>
      <c r="AP4497" s="99"/>
      <c r="AQ4497" s="99"/>
      <c r="AR4497" s="99"/>
      <c r="AS4497" s="99"/>
      <c r="AT4497" s="99"/>
      <c r="AU4497" s="99"/>
      <c r="AV4497" s="99"/>
      <c r="AW4497" s="99"/>
      <c r="AX4497" s="99"/>
      <c r="AY4497" s="99"/>
      <c r="AZ4497" s="99"/>
      <c r="BA4497" s="99"/>
      <c r="BB4497" s="99"/>
      <c r="BC4497" s="99"/>
      <c r="BD4497" s="99"/>
      <c r="BE4497" s="99"/>
      <c r="BF4497" s="99"/>
    </row>
    <row r="4498" spans="28:58" x14ac:dyDescent="0.25">
      <c r="AB4498" s="99"/>
      <c r="AC4498" s="99"/>
      <c r="AD4498" s="99"/>
      <c r="AE4498" s="99"/>
      <c r="AF4498" s="99"/>
      <c r="AG4498" s="99"/>
      <c r="AH4498" s="99"/>
      <c r="AI4498" s="99"/>
      <c r="AJ4498" s="99"/>
      <c r="AK4498" s="99"/>
      <c r="AL4498" s="99"/>
      <c r="AM4498" s="99"/>
      <c r="AN4498" s="99"/>
      <c r="AO4498" s="99"/>
      <c r="AP4498" s="99"/>
      <c r="AQ4498" s="99"/>
      <c r="AR4498" s="99"/>
      <c r="AS4498" s="99"/>
      <c r="AT4498" s="99"/>
      <c r="AU4498" s="99"/>
      <c r="AV4498" s="99"/>
      <c r="AW4498" s="99"/>
      <c r="AX4498" s="99"/>
      <c r="AY4498" s="99"/>
      <c r="AZ4498" s="99"/>
      <c r="BA4498" s="99"/>
      <c r="BB4498" s="99"/>
      <c r="BC4498" s="99"/>
      <c r="BD4498" s="99"/>
      <c r="BE4498" s="99"/>
      <c r="BF4498" s="99"/>
    </row>
    <row r="4499" spans="28:58" x14ac:dyDescent="0.25">
      <c r="AB4499" s="99"/>
      <c r="AC4499" s="99"/>
      <c r="AD4499" s="99"/>
      <c r="AE4499" s="99"/>
      <c r="AF4499" s="99"/>
      <c r="AG4499" s="99"/>
      <c r="AH4499" s="99"/>
      <c r="AI4499" s="99"/>
      <c r="AJ4499" s="99"/>
      <c r="AK4499" s="99"/>
      <c r="AL4499" s="99"/>
      <c r="AM4499" s="99"/>
      <c r="AN4499" s="99"/>
      <c r="AO4499" s="99"/>
      <c r="AP4499" s="99"/>
      <c r="AQ4499" s="99"/>
      <c r="AR4499" s="99"/>
      <c r="AS4499" s="99"/>
      <c r="AT4499" s="99"/>
      <c r="AU4499" s="99"/>
      <c r="AV4499" s="99"/>
      <c r="AW4499" s="99"/>
      <c r="AX4499" s="99"/>
      <c r="AY4499" s="99"/>
      <c r="AZ4499" s="99"/>
      <c r="BA4499" s="99"/>
      <c r="BB4499" s="99"/>
      <c r="BC4499" s="99"/>
      <c r="BD4499" s="99"/>
      <c r="BE4499" s="99"/>
      <c r="BF4499" s="99"/>
    </row>
    <row r="4500" spans="28:58" x14ac:dyDescent="0.25">
      <c r="AB4500" s="99"/>
      <c r="AC4500" s="99"/>
      <c r="AD4500" s="99"/>
      <c r="AE4500" s="99"/>
      <c r="AF4500" s="99"/>
      <c r="AG4500" s="99"/>
      <c r="AH4500" s="99"/>
      <c r="AI4500" s="99"/>
      <c r="AJ4500" s="99"/>
      <c r="AK4500" s="99"/>
      <c r="AL4500" s="99"/>
      <c r="AM4500" s="99"/>
      <c r="AN4500" s="99"/>
      <c r="AO4500" s="99"/>
      <c r="AP4500" s="99"/>
      <c r="AQ4500" s="99"/>
      <c r="AR4500" s="99"/>
      <c r="AS4500" s="99"/>
      <c r="AT4500" s="99"/>
      <c r="AU4500" s="99"/>
      <c r="AV4500" s="99"/>
      <c r="AW4500" s="99"/>
      <c r="AX4500" s="99"/>
      <c r="AY4500" s="99"/>
      <c r="AZ4500" s="99"/>
      <c r="BA4500" s="99"/>
      <c r="BB4500" s="99"/>
      <c r="BC4500" s="99"/>
      <c r="BD4500" s="99"/>
      <c r="BE4500" s="99"/>
      <c r="BF4500" s="99"/>
    </row>
    <row r="4501" spans="28:58" x14ac:dyDescent="0.25">
      <c r="AB4501" s="99"/>
      <c r="AC4501" s="99"/>
      <c r="AD4501" s="99"/>
      <c r="AE4501" s="99"/>
      <c r="AF4501" s="99"/>
      <c r="AG4501" s="99"/>
      <c r="AH4501" s="99"/>
      <c r="AI4501" s="99"/>
      <c r="AJ4501" s="99"/>
      <c r="AK4501" s="99"/>
      <c r="AL4501" s="99"/>
      <c r="AM4501" s="99"/>
      <c r="AN4501" s="99"/>
      <c r="AO4501" s="99"/>
      <c r="AP4501" s="99"/>
      <c r="AQ4501" s="99"/>
      <c r="AR4501" s="99"/>
      <c r="AS4501" s="99"/>
      <c r="AT4501" s="99"/>
      <c r="AU4501" s="99"/>
      <c r="AV4501" s="99"/>
      <c r="AW4501" s="99"/>
      <c r="AX4501" s="99"/>
      <c r="AY4501" s="99"/>
      <c r="AZ4501" s="99"/>
      <c r="BA4501" s="99"/>
      <c r="BB4501" s="99"/>
      <c r="BC4501" s="99"/>
      <c r="BD4501" s="99"/>
      <c r="BE4501" s="99"/>
      <c r="BF4501" s="99"/>
    </row>
    <row r="4502" spans="28:58" x14ac:dyDescent="0.25">
      <c r="AB4502" s="99"/>
      <c r="AC4502" s="99"/>
      <c r="AD4502" s="99"/>
      <c r="AE4502" s="99"/>
      <c r="AF4502" s="99"/>
      <c r="AG4502" s="99"/>
      <c r="AH4502" s="99"/>
      <c r="AI4502" s="99"/>
      <c r="AJ4502" s="99"/>
      <c r="AK4502" s="99"/>
      <c r="AL4502" s="99"/>
      <c r="AM4502" s="99"/>
      <c r="AN4502" s="99"/>
      <c r="AO4502" s="99"/>
      <c r="AP4502" s="99"/>
      <c r="AQ4502" s="99"/>
      <c r="AR4502" s="99"/>
      <c r="AS4502" s="99"/>
      <c r="AT4502" s="99"/>
      <c r="AU4502" s="99"/>
      <c r="AV4502" s="99"/>
      <c r="AW4502" s="99"/>
      <c r="AX4502" s="99"/>
      <c r="AY4502" s="99"/>
      <c r="AZ4502" s="99"/>
      <c r="BA4502" s="99"/>
      <c r="BB4502" s="99"/>
      <c r="BC4502" s="99"/>
      <c r="BD4502" s="99"/>
      <c r="BE4502" s="99"/>
      <c r="BF4502" s="99"/>
    </row>
    <row r="4503" spans="28:58" x14ac:dyDescent="0.25">
      <c r="AB4503" s="99"/>
      <c r="AC4503" s="99"/>
      <c r="AD4503" s="99"/>
      <c r="AE4503" s="99"/>
      <c r="AF4503" s="99"/>
      <c r="AG4503" s="99"/>
      <c r="AH4503" s="99"/>
      <c r="AI4503" s="99"/>
      <c r="AJ4503" s="99"/>
      <c r="AK4503" s="99"/>
      <c r="AL4503" s="99"/>
      <c r="AM4503" s="99"/>
      <c r="AN4503" s="99"/>
      <c r="AO4503" s="99"/>
      <c r="AP4503" s="99"/>
      <c r="AQ4503" s="99"/>
      <c r="AR4503" s="99"/>
      <c r="AS4503" s="99"/>
      <c r="AT4503" s="99"/>
      <c r="AU4503" s="99"/>
      <c r="AV4503" s="99"/>
      <c r="AW4503" s="99"/>
      <c r="AX4503" s="99"/>
      <c r="AY4503" s="99"/>
      <c r="AZ4503" s="99"/>
      <c r="BA4503" s="99"/>
      <c r="BB4503" s="99"/>
      <c r="BC4503" s="99"/>
      <c r="BD4503" s="99"/>
      <c r="BE4503" s="99"/>
      <c r="BF4503" s="99"/>
    </row>
    <row r="4504" spans="28:58" x14ac:dyDescent="0.25">
      <c r="AB4504" s="99"/>
      <c r="AC4504" s="99"/>
      <c r="AD4504" s="99"/>
      <c r="AE4504" s="99"/>
      <c r="AF4504" s="99"/>
      <c r="AG4504" s="99"/>
      <c r="AH4504" s="99"/>
      <c r="AI4504" s="99"/>
      <c r="AJ4504" s="99"/>
      <c r="AK4504" s="99"/>
      <c r="AL4504" s="99"/>
      <c r="AM4504" s="99"/>
      <c r="AN4504" s="99"/>
      <c r="AO4504" s="99"/>
      <c r="AP4504" s="99"/>
      <c r="AQ4504" s="99"/>
      <c r="AR4504" s="99"/>
      <c r="AS4504" s="99"/>
      <c r="AT4504" s="99"/>
      <c r="AU4504" s="99"/>
      <c r="AV4504" s="99"/>
      <c r="AW4504" s="99"/>
      <c r="AX4504" s="99"/>
      <c r="AY4504" s="99"/>
      <c r="AZ4504" s="99"/>
      <c r="BA4504" s="99"/>
      <c r="BB4504" s="99"/>
      <c r="BC4504" s="99"/>
      <c r="BD4504" s="99"/>
      <c r="BE4504" s="99"/>
      <c r="BF4504" s="99"/>
    </row>
    <row r="4505" spans="28:58" x14ac:dyDescent="0.25">
      <c r="AB4505" s="99"/>
      <c r="AC4505" s="99"/>
      <c r="AD4505" s="99"/>
      <c r="AE4505" s="99"/>
      <c r="AF4505" s="99"/>
      <c r="AG4505" s="99"/>
      <c r="AH4505" s="99"/>
      <c r="AI4505" s="99"/>
      <c r="AJ4505" s="99"/>
      <c r="AK4505" s="99"/>
      <c r="AL4505" s="99"/>
      <c r="AM4505" s="99"/>
      <c r="AN4505" s="99"/>
      <c r="AO4505" s="99"/>
      <c r="AP4505" s="99"/>
      <c r="AQ4505" s="99"/>
      <c r="AR4505" s="99"/>
      <c r="AS4505" s="99"/>
      <c r="AT4505" s="99"/>
      <c r="AU4505" s="99"/>
      <c r="AV4505" s="99"/>
      <c r="AW4505" s="99"/>
      <c r="AX4505" s="99"/>
      <c r="AY4505" s="99"/>
      <c r="AZ4505" s="99"/>
      <c r="BA4505" s="99"/>
      <c r="BB4505" s="99"/>
      <c r="BC4505" s="99"/>
      <c r="BD4505" s="99"/>
      <c r="BE4505" s="99"/>
      <c r="BF4505" s="99"/>
    </row>
    <row r="4506" spans="28:58" x14ac:dyDescent="0.25">
      <c r="AB4506" s="99"/>
      <c r="AC4506" s="99"/>
      <c r="AD4506" s="99"/>
      <c r="AE4506" s="99"/>
      <c r="AF4506" s="99"/>
      <c r="AG4506" s="99"/>
      <c r="AH4506" s="99"/>
      <c r="AI4506" s="99"/>
      <c r="AJ4506" s="99"/>
      <c r="AK4506" s="99"/>
      <c r="AL4506" s="99"/>
      <c r="AM4506" s="99"/>
      <c r="AN4506" s="99"/>
      <c r="AO4506" s="99"/>
      <c r="AP4506" s="99"/>
      <c r="AQ4506" s="99"/>
      <c r="AR4506" s="99"/>
      <c r="AS4506" s="99"/>
      <c r="AT4506" s="99"/>
      <c r="AU4506" s="99"/>
      <c r="AV4506" s="99"/>
      <c r="AW4506" s="99"/>
      <c r="AX4506" s="99"/>
      <c r="AY4506" s="99"/>
      <c r="AZ4506" s="99"/>
      <c r="BA4506" s="99"/>
      <c r="BB4506" s="99"/>
      <c r="BC4506" s="99"/>
      <c r="BD4506" s="99"/>
      <c r="BE4506" s="99"/>
      <c r="BF4506" s="99"/>
    </row>
    <row r="4507" spans="28:58" x14ac:dyDescent="0.25">
      <c r="AB4507" s="99"/>
      <c r="AC4507" s="99"/>
      <c r="AD4507" s="99"/>
      <c r="AE4507" s="99"/>
      <c r="AF4507" s="99"/>
      <c r="AG4507" s="99"/>
      <c r="AH4507" s="99"/>
      <c r="AI4507" s="99"/>
      <c r="AJ4507" s="99"/>
      <c r="AK4507" s="99"/>
      <c r="AL4507" s="99"/>
      <c r="AM4507" s="99"/>
      <c r="AN4507" s="99"/>
      <c r="AO4507" s="99"/>
      <c r="AP4507" s="99"/>
      <c r="AQ4507" s="99"/>
      <c r="AR4507" s="99"/>
      <c r="AS4507" s="99"/>
      <c r="AT4507" s="99"/>
      <c r="AU4507" s="99"/>
      <c r="AV4507" s="99"/>
      <c r="AW4507" s="99"/>
      <c r="AX4507" s="99"/>
      <c r="AY4507" s="99"/>
      <c r="AZ4507" s="99"/>
      <c r="BA4507" s="99"/>
      <c r="BB4507" s="99"/>
      <c r="BC4507" s="99"/>
      <c r="BD4507" s="99"/>
      <c r="BE4507" s="99"/>
      <c r="BF4507" s="99"/>
    </row>
    <row r="4508" spans="28:58" x14ac:dyDescent="0.25">
      <c r="AB4508" s="99"/>
      <c r="AC4508" s="99"/>
      <c r="AD4508" s="99"/>
      <c r="AE4508" s="99"/>
      <c r="AF4508" s="99"/>
      <c r="AG4508" s="99"/>
      <c r="AH4508" s="99"/>
      <c r="AI4508" s="99"/>
      <c r="AJ4508" s="99"/>
      <c r="AK4508" s="99"/>
      <c r="AL4508" s="99"/>
      <c r="AM4508" s="99"/>
      <c r="AN4508" s="99"/>
      <c r="AO4508" s="99"/>
      <c r="AP4508" s="99"/>
      <c r="AQ4508" s="99"/>
      <c r="AR4508" s="99"/>
      <c r="AS4508" s="99"/>
      <c r="AT4508" s="99"/>
      <c r="AU4508" s="99"/>
      <c r="AV4508" s="99"/>
      <c r="AW4508" s="99"/>
      <c r="AX4508" s="99"/>
      <c r="AY4508" s="99"/>
      <c r="AZ4508" s="99"/>
      <c r="BA4508" s="99"/>
      <c r="BB4508" s="99"/>
      <c r="BC4508" s="99"/>
      <c r="BD4508" s="99"/>
      <c r="BE4508" s="99"/>
      <c r="BF4508" s="99"/>
    </row>
    <row r="4509" spans="28:58" x14ac:dyDescent="0.25">
      <c r="AB4509" s="99"/>
      <c r="AC4509" s="99"/>
      <c r="AD4509" s="99"/>
      <c r="AE4509" s="99"/>
      <c r="AF4509" s="99"/>
      <c r="AG4509" s="99"/>
      <c r="AH4509" s="99"/>
      <c r="AI4509" s="99"/>
      <c r="AJ4509" s="99"/>
      <c r="AK4509" s="99"/>
      <c r="AL4509" s="99"/>
      <c r="AM4509" s="99"/>
      <c r="AN4509" s="99"/>
      <c r="AO4509" s="99"/>
      <c r="AP4509" s="99"/>
      <c r="AQ4509" s="99"/>
      <c r="AR4509" s="99"/>
      <c r="AS4509" s="99"/>
      <c r="AT4509" s="99"/>
      <c r="AU4509" s="99"/>
      <c r="AV4509" s="99"/>
      <c r="AW4509" s="99"/>
      <c r="AX4509" s="99"/>
      <c r="AY4509" s="99"/>
      <c r="AZ4509" s="99"/>
      <c r="BA4509" s="99"/>
      <c r="BB4509" s="99"/>
      <c r="BC4509" s="99"/>
      <c r="BD4509" s="99"/>
      <c r="BE4509" s="99"/>
      <c r="BF4509" s="99"/>
    </row>
    <row r="4510" spans="28:58" x14ac:dyDescent="0.25">
      <c r="AB4510" s="99"/>
      <c r="AC4510" s="99"/>
      <c r="AD4510" s="99"/>
      <c r="AE4510" s="99"/>
      <c r="AF4510" s="99"/>
      <c r="AG4510" s="99"/>
      <c r="AH4510" s="99"/>
      <c r="AI4510" s="99"/>
      <c r="AJ4510" s="99"/>
      <c r="AK4510" s="99"/>
      <c r="AL4510" s="99"/>
      <c r="AM4510" s="99"/>
      <c r="AN4510" s="99"/>
      <c r="AO4510" s="99"/>
      <c r="AP4510" s="99"/>
      <c r="AQ4510" s="99"/>
      <c r="AR4510" s="99"/>
      <c r="AS4510" s="99"/>
      <c r="AT4510" s="99"/>
      <c r="AU4510" s="99"/>
      <c r="AV4510" s="99"/>
      <c r="AW4510" s="99"/>
      <c r="AX4510" s="99"/>
      <c r="AY4510" s="99"/>
      <c r="AZ4510" s="99"/>
      <c r="BA4510" s="99"/>
      <c r="BB4510" s="99"/>
      <c r="BC4510" s="99"/>
      <c r="BD4510" s="99"/>
      <c r="BE4510" s="99"/>
      <c r="BF4510" s="99"/>
    </row>
    <row r="4511" spans="28:58" x14ac:dyDescent="0.25">
      <c r="AB4511" s="99"/>
      <c r="AC4511" s="99"/>
      <c r="AD4511" s="99"/>
      <c r="AE4511" s="99"/>
      <c r="AF4511" s="99"/>
      <c r="AG4511" s="99"/>
      <c r="AH4511" s="99"/>
      <c r="AI4511" s="99"/>
      <c r="AJ4511" s="99"/>
      <c r="AK4511" s="99"/>
      <c r="AL4511" s="99"/>
      <c r="AM4511" s="99"/>
      <c r="AN4511" s="99"/>
      <c r="AO4511" s="99"/>
      <c r="AP4511" s="99"/>
      <c r="AQ4511" s="99"/>
      <c r="AR4511" s="99"/>
      <c r="AS4511" s="99"/>
      <c r="AT4511" s="99"/>
      <c r="AU4511" s="99"/>
      <c r="AV4511" s="99"/>
      <c r="AW4511" s="99"/>
      <c r="AX4511" s="99"/>
      <c r="AY4511" s="99"/>
      <c r="AZ4511" s="99"/>
      <c r="BA4511" s="99"/>
      <c r="BB4511" s="99"/>
      <c r="BC4511" s="99"/>
      <c r="BD4511" s="99"/>
      <c r="BE4511" s="99"/>
      <c r="BF4511" s="99"/>
    </row>
    <row r="4512" spans="28:58" x14ac:dyDescent="0.25">
      <c r="AB4512" s="99"/>
      <c r="AC4512" s="99"/>
      <c r="AD4512" s="99"/>
      <c r="AE4512" s="99"/>
      <c r="AF4512" s="99"/>
      <c r="AG4512" s="99"/>
      <c r="AH4512" s="99"/>
      <c r="AI4512" s="99"/>
      <c r="AJ4512" s="99"/>
      <c r="AK4512" s="99"/>
      <c r="AL4512" s="99"/>
      <c r="AM4512" s="99"/>
      <c r="AN4512" s="99"/>
      <c r="AO4512" s="99"/>
      <c r="AP4512" s="99"/>
      <c r="AQ4512" s="99"/>
      <c r="AR4512" s="99"/>
      <c r="AS4512" s="99"/>
      <c r="AT4512" s="99"/>
      <c r="AU4512" s="99"/>
      <c r="AV4512" s="99"/>
      <c r="AW4512" s="99"/>
      <c r="AX4512" s="99"/>
      <c r="AY4512" s="99"/>
      <c r="AZ4512" s="99"/>
      <c r="BA4512" s="99"/>
      <c r="BB4512" s="99"/>
      <c r="BC4512" s="99"/>
      <c r="BD4512" s="99"/>
      <c r="BE4512" s="99"/>
      <c r="BF4512" s="99"/>
    </row>
    <row r="4513" spans="28:58" x14ac:dyDescent="0.25">
      <c r="AB4513" s="99"/>
      <c r="AC4513" s="99"/>
      <c r="AD4513" s="99"/>
      <c r="AE4513" s="99"/>
      <c r="AF4513" s="99"/>
      <c r="AG4513" s="99"/>
      <c r="AH4513" s="99"/>
      <c r="AI4513" s="99"/>
      <c r="AJ4513" s="99"/>
      <c r="AK4513" s="99"/>
      <c r="AL4513" s="99"/>
      <c r="AM4513" s="99"/>
      <c r="AN4513" s="99"/>
      <c r="AO4513" s="99"/>
      <c r="AP4513" s="99"/>
      <c r="AQ4513" s="99"/>
      <c r="AR4513" s="99"/>
      <c r="AS4513" s="99"/>
      <c r="AT4513" s="99"/>
      <c r="AU4513" s="99"/>
      <c r="AV4513" s="99"/>
      <c r="AW4513" s="99"/>
      <c r="AX4513" s="99"/>
      <c r="AY4513" s="99"/>
      <c r="AZ4513" s="99"/>
      <c r="BA4513" s="99"/>
      <c r="BB4513" s="99"/>
      <c r="BC4513" s="99"/>
      <c r="BD4513" s="99"/>
      <c r="BE4513" s="99"/>
      <c r="BF4513" s="99"/>
    </row>
    <row r="4514" spans="28:58" x14ac:dyDescent="0.25">
      <c r="AB4514" s="99"/>
      <c r="AC4514" s="99"/>
      <c r="AD4514" s="99"/>
      <c r="AE4514" s="99"/>
      <c r="AF4514" s="99"/>
      <c r="AG4514" s="99"/>
      <c r="AH4514" s="99"/>
      <c r="AI4514" s="99"/>
      <c r="AJ4514" s="99"/>
      <c r="AK4514" s="99"/>
      <c r="AL4514" s="99"/>
      <c r="AM4514" s="99"/>
      <c r="AN4514" s="99"/>
      <c r="AO4514" s="99"/>
      <c r="AP4514" s="99"/>
      <c r="AQ4514" s="99"/>
      <c r="AR4514" s="99"/>
      <c r="AS4514" s="99"/>
      <c r="AT4514" s="99"/>
      <c r="AU4514" s="99"/>
      <c r="AV4514" s="99"/>
      <c r="AW4514" s="99"/>
      <c r="AX4514" s="99"/>
      <c r="AY4514" s="99"/>
      <c r="AZ4514" s="99"/>
      <c r="BA4514" s="99"/>
      <c r="BB4514" s="99"/>
      <c r="BC4514" s="99"/>
      <c r="BD4514" s="99"/>
      <c r="BE4514" s="99"/>
      <c r="BF4514" s="99"/>
    </row>
    <row r="4515" spans="28:58" x14ac:dyDescent="0.25">
      <c r="AB4515" s="99"/>
      <c r="AC4515" s="99"/>
      <c r="AD4515" s="99"/>
      <c r="AE4515" s="99"/>
      <c r="AF4515" s="99"/>
      <c r="AG4515" s="99"/>
      <c r="AH4515" s="99"/>
      <c r="AI4515" s="99"/>
      <c r="AJ4515" s="99"/>
      <c r="AK4515" s="99"/>
      <c r="AL4515" s="99"/>
      <c r="AM4515" s="99"/>
      <c r="AN4515" s="99"/>
      <c r="AO4515" s="99"/>
      <c r="AP4515" s="99"/>
      <c r="AQ4515" s="99"/>
      <c r="AR4515" s="99"/>
      <c r="AS4515" s="99"/>
      <c r="AT4515" s="99"/>
      <c r="AU4515" s="99"/>
      <c r="AV4515" s="99"/>
      <c r="AW4515" s="99"/>
      <c r="AX4515" s="99"/>
      <c r="AY4515" s="99"/>
      <c r="AZ4515" s="99"/>
      <c r="BA4515" s="99"/>
      <c r="BB4515" s="99"/>
      <c r="BC4515" s="99"/>
      <c r="BD4515" s="99"/>
      <c r="BE4515" s="99"/>
      <c r="BF4515" s="99"/>
    </row>
    <row r="4516" spans="28:58" x14ac:dyDescent="0.25">
      <c r="AB4516" s="99"/>
      <c r="AC4516" s="99"/>
      <c r="AD4516" s="99"/>
      <c r="AE4516" s="99"/>
      <c r="AF4516" s="99"/>
      <c r="AG4516" s="99"/>
      <c r="AH4516" s="99"/>
      <c r="AI4516" s="99"/>
      <c r="AJ4516" s="99"/>
      <c r="AK4516" s="99"/>
      <c r="AL4516" s="99"/>
      <c r="AM4516" s="99"/>
      <c r="AN4516" s="99"/>
      <c r="AO4516" s="99"/>
      <c r="AP4516" s="99"/>
      <c r="AQ4516" s="99"/>
      <c r="AR4516" s="99"/>
      <c r="AS4516" s="99"/>
      <c r="AT4516" s="99"/>
      <c r="AU4516" s="99"/>
      <c r="AV4516" s="99"/>
      <c r="AW4516" s="99"/>
      <c r="AX4516" s="99"/>
      <c r="AY4516" s="99"/>
      <c r="AZ4516" s="99"/>
      <c r="BA4516" s="99"/>
      <c r="BB4516" s="99"/>
      <c r="BC4516" s="99"/>
      <c r="BD4516" s="99"/>
      <c r="BE4516" s="99"/>
      <c r="BF4516" s="99"/>
    </row>
    <row r="4517" spans="28:58" x14ac:dyDescent="0.25">
      <c r="AB4517" s="99"/>
      <c r="AC4517" s="99"/>
      <c r="AD4517" s="99"/>
      <c r="AE4517" s="99"/>
      <c r="AF4517" s="99"/>
      <c r="AG4517" s="99"/>
      <c r="AH4517" s="99"/>
      <c r="AI4517" s="99"/>
      <c r="AJ4517" s="99"/>
      <c r="AK4517" s="99"/>
      <c r="AL4517" s="99"/>
      <c r="AM4517" s="99"/>
      <c r="AN4517" s="99"/>
      <c r="AO4517" s="99"/>
      <c r="AP4517" s="99"/>
      <c r="AQ4517" s="99"/>
      <c r="AR4517" s="99"/>
      <c r="AS4517" s="99"/>
      <c r="AT4517" s="99"/>
      <c r="AU4517" s="99"/>
      <c r="AV4517" s="99"/>
      <c r="AW4517" s="99"/>
      <c r="AX4517" s="99"/>
      <c r="AY4517" s="99"/>
      <c r="AZ4517" s="99"/>
      <c r="BA4517" s="99"/>
      <c r="BB4517" s="99"/>
      <c r="BC4517" s="99"/>
      <c r="BD4517" s="99"/>
      <c r="BE4517" s="99"/>
      <c r="BF4517" s="99"/>
    </row>
    <row r="4518" spans="28:58" x14ac:dyDescent="0.25">
      <c r="AB4518" s="99"/>
      <c r="AC4518" s="99"/>
      <c r="AD4518" s="99"/>
      <c r="AE4518" s="99"/>
      <c r="AF4518" s="99"/>
      <c r="AG4518" s="99"/>
      <c r="AH4518" s="99"/>
      <c r="AI4518" s="99"/>
      <c r="AJ4518" s="99"/>
      <c r="AK4518" s="99"/>
      <c r="AL4518" s="99"/>
      <c r="AM4518" s="99"/>
      <c r="AN4518" s="99"/>
      <c r="AO4518" s="99"/>
      <c r="AP4518" s="99"/>
      <c r="AQ4518" s="99"/>
      <c r="AR4518" s="99"/>
      <c r="AS4518" s="99"/>
      <c r="AT4518" s="99"/>
      <c r="AU4518" s="99"/>
      <c r="AV4518" s="99"/>
      <c r="AW4518" s="99"/>
      <c r="AX4518" s="99"/>
      <c r="AY4518" s="99"/>
      <c r="AZ4518" s="99"/>
      <c r="BA4518" s="99"/>
      <c r="BB4518" s="99"/>
      <c r="BC4518" s="99"/>
      <c r="BD4518" s="99"/>
      <c r="BE4518" s="99"/>
      <c r="BF4518" s="99"/>
    </row>
    <row r="4519" spans="28:58" x14ac:dyDescent="0.25">
      <c r="AB4519" s="99"/>
      <c r="AC4519" s="99"/>
      <c r="AD4519" s="99"/>
      <c r="AE4519" s="99"/>
      <c r="AF4519" s="99"/>
      <c r="AG4519" s="99"/>
      <c r="AH4519" s="99"/>
      <c r="AI4519" s="99"/>
      <c r="AJ4519" s="99"/>
      <c r="AK4519" s="99"/>
      <c r="AL4519" s="99"/>
      <c r="AM4519" s="99"/>
      <c r="AN4519" s="99"/>
      <c r="AO4519" s="99"/>
      <c r="AP4519" s="99"/>
      <c r="AQ4519" s="99"/>
      <c r="AR4519" s="99"/>
      <c r="AS4519" s="99"/>
      <c r="AT4519" s="99"/>
      <c r="AU4519" s="99"/>
      <c r="AV4519" s="99"/>
      <c r="AW4519" s="99"/>
      <c r="AX4519" s="99"/>
      <c r="AY4519" s="99"/>
      <c r="AZ4519" s="99"/>
      <c r="BA4519" s="99"/>
      <c r="BB4519" s="99"/>
      <c r="BC4519" s="99"/>
      <c r="BD4519" s="99"/>
      <c r="BE4519" s="99"/>
      <c r="BF4519" s="99"/>
    </row>
    <row r="4520" spans="28:58" x14ac:dyDescent="0.25">
      <c r="AB4520" s="99"/>
      <c r="AC4520" s="99"/>
      <c r="AD4520" s="99"/>
      <c r="AE4520" s="99"/>
      <c r="AF4520" s="99"/>
      <c r="AG4520" s="99"/>
      <c r="AH4520" s="99"/>
      <c r="AI4520" s="99"/>
      <c r="AJ4520" s="99"/>
      <c r="AK4520" s="99"/>
      <c r="AL4520" s="99"/>
      <c r="AM4520" s="99"/>
      <c r="AN4520" s="99"/>
      <c r="AO4520" s="99"/>
      <c r="AP4520" s="99"/>
      <c r="AQ4520" s="99"/>
      <c r="AR4520" s="99"/>
      <c r="AS4520" s="99"/>
      <c r="AT4520" s="99"/>
      <c r="AU4520" s="99"/>
      <c r="AV4520" s="99"/>
      <c r="AW4520" s="99"/>
      <c r="AX4520" s="99"/>
      <c r="AY4520" s="99"/>
      <c r="AZ4520" s="99"/>
      <c r="BA4520" s="99"/>
      <c r="BB4520" s="99"/>
      <c r="BC4520" s="99"/>
      <c r="BD4520" s="99"/>
      <c r="BE4520" s="99"/>
      <c r="BF4520" s="99"/>
    </row>
    <row r="4521" spans="28:58" x14ac:dyDescent="0.25">
      <c r="AB4521" s="99"/>
      <c r="AC4521" s="99"/>
      <c r="AD4521" s="99"/>
      <c r="AE4521" s="99"/>
      <c r="AF4521" s="99"/>
      <c r="AG4521" s="99"/>
      <c r="AH4521" s="99"/>
      <c r="AI4521" s="99"/>
      <c r="AJ4521" s="99"/>
      <c r="AK4521" s="99"/>
      <c r="AL4521" s="99"/>
      <c r="AM4521" s="99"/>
      <c r="AN4521" s="99"/>
      <c r="AO4521" s="99"/>
      <c r="AP4521" s="99"/>
      <c r="AQ4521" s="99"/>
      <c r="AR4521" s="99"/>
      <c r="AS4521" s="99"/>
      <c r="AT4521" s="99"/>
      <c r="AU4521" s="99"/>
      <c r="AV4521" s="99"/>
      <c r="AW4521" s="99"/>
      <c r="AX4521" s="99"/>
      <c r="AY4521" s="99"/>
      <c r="AZ4521" s="99"/>
      <c r="BA4521" s="99"/>
      <c r="BB4521" s="99"/>
      <c r="BC4521" s="99"/>
      <c r="BD4521" s="99"/>
      <c r="BE4521" s="99"/>
      <c r="BF4521" s="99"/>
    </row>
    <row r="4522" spans="28:58" x14ac:dyDescent="0.25">
      <c r="AB4522" s="99"/>
      <c r="AC4522" s="99"/>
      <c r="AD4522" s="99"/>
      <c r="AE4522" s="99"/>
      <c r="AF4522" s="99"/>
      <c r="AG4522" s="99"/>
      <c r="AH4522" s="99"/>
      <c r="AI4522" s="99"/>
      <c r="AJ4522" s="99"/>
      <c r="AK4522" s="99"/>
      <c r="AL4522" s="99"/>
      <c r="AM4522" s="99"/>
      <c r="AN4522" s="99"/>
      <c r="AO4522" s="99"/>
      <c r="AP4522" s="99"/>
      <c r="AQ4522" s="99"/>
      <c r="AR4522" s="99"/>
      <c r="AS4522" s="99"/>
      <c r="AT4522" s="99"/>
      <c r="AU4522" s="99"/>
      <c r="AV4522" s="99"/>
      <c r="AW4522" s="99"/>
      <c r="AX4522" s="99"/>
      <c r="AY4522" s="99"/>
      <c r="AZ4522" s="99"/>
      <c r="BA4522" s="99"/>
      <c r="BB4522" s="99"/>
      <c r="BC4522" s="99"/>
      <c r="BD4522" s="99"/>
      <c r="BE4522" s="99"/>
      <c r="BF4522" s="99"/>
    </row>
    <row r="4523" spans="28:58" x14ac:dyDescent="0.25">
      <c r="AB4523" s="99"/>
      <c r="AC4523" s="99"/>
      <c r="AD4523" s="99"/>
      <c r="AE4523" s="99"/>
      <c r="AF4523" s="99"/>
      <c r="AG4523" s="99"/>
      <c r="AH4523" s="99"/>
      <c r="AI4523" s="99"/>
      <c r="AJ4523" s="99"/>
      <c r="AK4523" s="99"/>
      <c r="AL4523" s="99"/>
      <c r="AM4523" s="99"/>
      <c r="AN4523" s="99"/>
      <c r="AO4523" s="99"/>
      <c r="AP4523" s="99"/>
      <c r="AQ4523" s="99"/>
      <c r="AR4523" s="99"/>
      <c r="AS4523" s="99"/>
      <c r="AT4523" s="99"/>
      <c r="AU4523" s="99"/>
      <c r="AV4523" s="99"/>
      <c r="AW4523" s="99"/>
      <c r="AX4523" s="99"/>
      <c r="AY4523" s="99"/>
      <c r="AZ4523" s="99"/>
      <c r="BA4523" s="99"/>
      <c r="BB4523" s="99"/>
      <c r="BC4523" s="99"/>
      <c r="BD4523" s="99"/>
      <c r="BE4523" s="99"/>
      <c r="BF4523" s="99"/>
    </row>
    <row r="4524" spans="28:58" x14ac:dyDescent="0.25">
      <c r="AB4524" s="99"/>
      <c r="AC4524" s="99"/>
      <c r="AD4524" s="99"/>
      <c r="AE4524" s="99"/>
      <c r="AF4524" s="99"/>
      <c r="AG4524" s="99"/>
      <c r="AH4524" s="99"/>
      <c r="AI4524" s="99"/>
      <c r="AJ4524" s="99"/>
      <c r="AK4524" s="99"/>
      <c r="AL4524" s="99"/>
      <c r="AM4524" s="99"/>
      <c r="AN4524" s="99"/>
      <c r="AO4524" s="99"/>
      <c r="AP4524" s="99"/>
      <c r="AQ4524" s="99"/>
      <c r="AR4524" s="99"/>
      <c r="AS4524" s="99"/>
      <c r="AT4524" s="99"/>
      <c r="AU4524" s="99"/>
      <c r="AV4524" s="99"/>
      <c r="AW4524" s="99"/>
      <c r="AX4524" s="99"/>
      <c r="AY4524" s="99"/>
      <c r="AZ4524" s="99"/>
      <c r="BA4524" s="99"/>
      <c r="BB4524" s="99"/>
      <c r="BC4524" s="99"/>
      <c r="BD4524" s="99"/>
      <c r="BE4524" s="99"/>
      <c r="BF4524" s="99"/>
    </row>
    <row r="4525" spans="28:58" x14ac:dyDescent="0.25">
      <c r="AB4525" s="99"/>
      <c r="AC4525" s="99"/>
      <c r="AD4525" s="99"/>
      <c r="AE4525" s="99"/>
      <c r="AF4525" s="99"/>
      <c r="AG4525" s="99"/>
      <c r="AH4525" s="99"/>
      <c r="AI4525" s="99"/>
      <c r="AJ4525" s="99"/>
      <c r="AK4525" s="99"/>
      <c r="AL4525" s="99"/>
      <c r="AM4525" s="99"/>
      <c r="AN4525" s="99"/>
      <c r="AO4525" s="99"/>
      <c r="AP4525" s="99"/>
      <c r="AQ4525" s="99"/>
      <c r="AR4525" s="99"/>
      <c r="AS4525" s="99"/>
      <c r="AT4525" s="99"/>
      <c r="AU4525" s="99"/>
      <c r="AV4525" s="99"/>
      <c r="AW4525" s="99"/>
      <c r="AX4525" s="99"/>
      <c r="AY4525" s="99"/>
      <c r="AZ4525" s="99"/>
      <c r="BA4525" s="99"/>
      <c r="BB4525" s="99"/>
      <c r="BC4525" s="99"/>
      <c r="BD4525" s="99"/>
      <c r="BE4525" s="99"/>
      <c r="BF4525" s="99"/>
    </row>
    <row r="4526" spans="28:58" x14ac:dyDescent="0.25">
      <c r="AB4526" s="99"/>
      <c r="AC4526" s="99"/>
      <c r="AD4526" s="99"/>
      <c r="AE4526" s="99"/>
      <c r="AF4526" s="99"/>
      <c r="AG4526" s="99"/>
      <c r="AH4526" s="99"/>
      <c r="AI4526" s="99"/>
      <c r="AJ4526" s="99"/>
      <c r="AK4526" s="99"/>
      <c r="AL4526" s="99"/>
      <c r="AM4526" s="99"/>
      <c r="AN4526" s="99"/>
      <c r="AO4526" s="99"/>
      <c r="AP4526" s="99"/>
      <c r="AQ4526" s="99"/>
      <c r="AR4526" s="99"/>
      <c r="AS4526" s="99"/>
      <c r="AT4526" s="99"/>
      <c r="AU4526" s="99"/>
      <c r="AV4526" s="99"/>
      <c r="AW4526" s="99"/>
      <c r="AX4526" s="99"/>
      <c r="AY4526" s="99"/>
      <c r="AZ4526" s="99"/>
      <c r="BA4526" s="99"/>
      <c r="BB4526" s="99"/>
      <c r="BC4526" s="99"/>
      <c r="BD4526" s="99"/>
      <c r="BE4526" s="99"/>
      <c r="BF4526" s="99"/>
    </row>
    <row r="4527" spans="28:58" x14ac:dyDescent="0.25">
      <c r="AB4527" s="99"/>
      <c r="AC4527" s="99"/>
      <c r="AD4527" s="99"/>
      <c r="AE4527" s="99"/>
      <c r="AF4527" s="99"/>
      <c r="AG4527" s="99"/>
      <c r="AH4527" s="99"/>
      <c r="AI4527" s="99"/>
      <c r="AJ4527" s="99"/>
      <c r="AK4527" s="99"/>
      <c r="AL4527" s="99"/>
      <c r="AM4527" s="99"/>
      <c r="AN4527" s="99"/>
      <c r="AO4527" s="99"/>
      <c r="AP4527" s="99"/>
      <c r="AQ4527" s="99"/>
      <c r="AR4527" s="99"/>
      <c r="AS4527" s="99"/>
      <c r="AT4527" s="99"/>
      <c r="AU4527" s="99"/>
      <c r="AV4527" s="99"/>
      <c r="AW4527" s="99"/>
      <c r="AX4527" s="99"/>
      <c r="AY4527" s="99"/>
      <c r="AZ4527" s="99"/>
      <c r="BA4527" s="99"/>
      <c r="BB4527" s="99"/>
      <c r="BC4527" s="99"/>
      <c r="BD4527" s="99"/>
      <c r="BE4527" s="99"/>
      <c r="BF4527" s="99"/>
    </row>
    <row r="4528" spans="28:58" x14ac:dyDescent="0.25">
      <c r="AB4528" s="99"/>
      <c r="AC4528" s="99"/>
      <c r="AD4528" s="99"/>
      <c r="AE4528" s="99"/>
      <c r="AF4528" s="99"/>
      <c r="AG4528" s="99"/>
      <c r="AH4528" s="99"/>
      <c r="AI4528" s="99"/>
      <c r="AJ4528" s="99"/>
      <c r="AK4528" s="99"/>
      <c r="AL4528" s="99"/>
      <c r="AM4528" s="99"/>
      <c r="AN4528" s="99"/>
      <c r="AO4528" s="99"/>
      <c r="AP4528" s="99"/>
      <c r="AQ4528" s="99"/>
      <c r="AR4528" s="99"/>
      <c r="AS4528" s="99"/>
      <c r="AT4528" s="99"/>
      <c r="AU4528" s="99"/>
      <c r="AV4528" s="99"/>
      <c r="AW4528" s="99"/>
      <c r="AX4528" s="99"/>
      <c r="AY4528" s="99"/>
      <c r="AZ4528" s="99"/>
      <c r="BA4528" s="99"/>
      <c r="BB4528" s="99"/>
      <c r="BC4528" s="99"/>
      <c r="BD4528" s="99"/>
      <c r="BE4528" s="99"/>
      <c r="BF4528" s="99"/>
    </row>
    <row r="4529" spans="28:58" x14ac:dyDescent="0.25">
      <c r="AB4529" s="99"/>
      <c r="AC4529" s="99"/>
      <c r="AD4529" s="99"/>
      <c r="AE4529" s="99"/>
      <c r="AF4529" s="99"/>
      <c r="AG4529" s="99"/>
      <c r="AH4529" s="99"/>
      <c r="AI4529" s="99"/>
      <c r="AJ4529" s="99"/>
      <c r="AK4529" s="99"/>
      <c r="AL4529" s="99"/>
      <c r="AM4529" s="99"/>
      <c r="AN4529" s="99"/>
      <c r="AO4529" s="99"/>
      <c r="AP4529" s="99"/>
      <c r="AQ4529" s="99"/>
      <c r="AR4529" s="99"/>
      <c r="AS4529" s="99"/>
      <c r="AT4529" s="99"/>
      <c r="AU4529" s="99"/>
      <c r="AV4529" s="99"/>
      <c r="AW4529" s="99"/>
      <c r="AX4529" s="99"/>
      <c r="AY4529" s="99"/>
      <c r="AZ4529" s="99"/>
      <c r="BA4529" s="99"/>
      <c r="BB4529" s="99"/>
      <c r="BC4529" s="99"/>
      <c r="BD4529" s="99"/>
      <c r="BE4529" s="99"/>
      <c r="BF4529" s="99"/>
    </row>
    <row r="4530" spans="28:58" x14ac:dyDescent="0.25">
      <c r="AB4530" s="99"/>
      <c r="AC4530" s="99"/>
      <c r="AD4530" s="99"/>
      <c r="AE4530" s="99"/>
      <c r="AF4530" s="99"/>
      <c r="AG4530" s="99"/>
      <c r="AH4530" s="99"/>
      <c r="AI4530" s="99"/>
      <c r="AJ4530" s="99"/>
      <c r="AK4530" s="99"/>
      <c r="AL4530" s="99"/>
      <c r="AM4530" s="99"/>
      <c r="AN4530" s="99"/>
      <c r="AO4530" s="99"/>
      <c r="AP4530" s="99"/>
      <c r="AQ4530" s="99"/>
      <c r="AR4530" s="99"/>
      <c r="AS4530" s="99"/>
      <c r="AT4530" s="99"/>
      <c r="AU4530" s="99"/>
      <c r="AV4530" s="99"/>
      <c r="AW4530" s="99"/>
      <c r="AX4530" s="99"/>
      <c r="AY4530" s="99"/>
      <c r="AZ4530" s="99"/>
      <c r="BA4530" s="99"/>
      <c r="BB4530" s="99"/>
      <c r="BC4530" s="99"/>
      <c r="BD4530" s="99"/>
      <c r="BE4530" s="99"/>
      <c r="BF4530" s="99"/>
    </row>
    <row r="4531" spans="28:58" x14ac:dyDescent="0.25">
      <c r="AB4531" s="99"/>
      <c r="AC4531" s="99"/>
      <c r="AD4531" s="99"/>
      <c r="AE4531" s="99"/>
      <c r="AF4531" s="99"/>
      <c r="AG4531" s="99"/>
      <c r="AH4531" s="99"/>
      <c r="AI4531" s="99"/>
      <c r="AJ4531" s="99"/>
      <c r="AK4531" s="99"/>
      <c r="AL4531" s="99"/>
      <c r="AM4531" s="99"/>
      <c r="AN4531" s="99"/>
      <c r="AO4531" s="99"/>
      <c r="AP4531" s="99"/>
      <c r="AQ4531" s="99"/>
      <c r="AR4531" s="99"/>
      <c r="AS4531" s="99"/>
      <c r="AT4531" s="99"/>
      <c r="AU4531" s="99"/>
      <c r="AV4531" s="99"/>
      <c r="AW4531" s="99"/>
      <c r="AX4531" s="99"/>
      <c r="AY4531" s="99"/>
      <c r="AZ4531" s="99"/>
      <c r="BA4531" s="99"/>
      <c r="BB4531" s="99"/>
      <c r="BC4531" s="99"/>
      <c r="BD4531" s="99"/>
      <c r="BE4531" s="99"/>
      <c r="BF4531" s="99"/>
    </row>
    <row r="4532" spans="28:58" x14ac:dyDescent="0.25">
      <c r="AB4532" s="99"/>
      <c r="AC4532" s="99"/>
      <c r="AD4532" s="99"/>
      <c r="AE4532" s="99"/>
      <c r="AF4532" s="99"/>
      <c r="AG4532" s="99"/>
      <c r="AH4532" s="99"/>
      <c r="AI4532" s="99"/>
      <c r="AJ4532" s="99"/>
      <c r="AK4532" s="99"/>
      <c r="AL4532" s="99"/>
      <c r="AM4532" s="99"/>
      <c r="AN4532" s="99"/>
      <c r="AO4532" s="99"/>
      <c r="AP4532" s="99"/>
      <c r="AQ4532" s="99"/>
      <c r="AR4532" s="99"/>
      <c r="AS4532" s="99"/>
      <c r="AT4532" s="99"/>
      <c r="AU4532" s="99"/>
      <c r="AV4532" s="99"/>
      <c r="AW4532" s="99"/>
      <c r="AX4532" s="99"/>
      <c r="AY4532" s="99"/>
      <c r="AZ4532" s="99"/>
      <c r="BA4532" s="99"/>
      <c r="BB4532" s="99"/>
      <c r="BC4532" s="99"/>
      <c r="BD4532" s="99"/>
      <c r="BE4532" s="99"/>
      <c r="BF4532" s="99"/>
    </row>
    <row r="4533" spans="28:58" x14ac:dyDescent="0.25">
      <c r="AB4533" s="99"/>
      <c r="AC4533" s="99"/>
      <c r="AD4533" s="99"/>
      <c r="AE4533" s="99"/>
      <c r="AF4533" s="99"/>
      <c r="AG4533" s="99"/>
      <c r="AH4533" s="99"/>
      <c r="AI4533" s="99"/>
      <c r="AJ4533" s="99"/>
      <c r="AK4533" s="99"/>
      <c r="AL4533" s="99"/>
      <c r="AM4533" s="99"/>
      <c r="AN4533" s="99"/>
      <c r="AO4533" s="99"/>
      <c r="AP4533" s="99"/>
      <c r="AQ4533" s="99"/>
      <c r="AR4533" s="99"/>
      <c r="AS4533" s="99"/>
      <c r="AT4533" s="99"/>
      <c r="AU4533" s="99"/>
      <c r="AV4533" s="99"/>
      <c r="AW4533" s="99"/>
      <c r="AX4533" s="99"/>
      <c r="AY4533" s="99"/>
      <c r="AZ4533" s="99"/>
      <c r="BA4533" s="99"/>
      <c r="BB4533" s="99"/>
      <c r="BC4533" s="99"/>
      <c r="BD4533" s="99"/>
      <c r="BE4533" s="99"/>
      <c r="BF4533" s="99"/>
    </row>
    <row r="4534" spans="28:58" x14ac:dyDescent="0.25">
      <c r="AB4534" s="99"/>
      <c r="AC4534" s="99"/>
      <c r="AD4534" s="99"/>
      <c r="AE4534" s="99"/>
      <c r="AF4534" s="99"/>
      <c r="AG4534" s="99"/>
      <c r="AH4534" s="99"/>
      <c r="AI4534" s="99"/>
      <c r="AJ4534" s="99"/>
      <c r="AK4534" s="99"/>
      <c r="AL4534" s="99"/>
      <c r="AM4534" s="99"/>
      <c r="AN4534" s="99"/>
      <c r="AO4534" s="99"/>
      <c r="AP4534" s="99"/>
      <c r="AQ4534" s="99"/>
      <c r="AR4534" s="99"/>
      <c r="AS4534" s="99"/>
      <c r="AT4534" s="99"/>
      <c r="AU4534" s="99"/>
      <c r="AV4534" s="99"/>
      <c r="AW4534" s="99"/>
      <c r="AX4534" s="99"/>
      <c r="AY4534" s="99"/>
      <c r="AZ4534" s="99"/>
      <c r="BA4534" s="99"/>
      <c r="BB4534" s="99"/>
      <c r="BC4534" s="99"/>
      <c r="BD4534" s="99"/>
      <c r="BE4534" s="99"/>
      <c r="BF4534" s="99"/>
    </row>
    <row r="4535" spans="28:58" x14ac:dyDescent="0.25">
      <c r="AB4535" s="99"/>
      <c r="AC4535" s="99"/>
      <c r="AD4535" s="99"/>
      <c r="AE4535" s="99"/>
      <c r="AF4535" s="99"/>
      <c r="AG4535" s="99"/>
      <c r="AH4535" s="99"/>
      <c r="AI4535" s="99"/>
      <c r="AJ4535" s="99"/>
      <c r="AK4535" s="99"/>
      <c r="AL4535" s="99"/>
      <c r="AM4535" s="99"/>
      <c r="AN4535" s="99"/>
      <c r="AO4535" s="99"/>
      <c r="AP4535" s="99"/>
      <c r="AQ4535" s="99"/>
      <c r="AR4535" s="99"/>
      <c r="AS4535" s="99"/>
      <c r="AT4535" s="99"/>
      <c r="AU4535" s="99"/>
      <c r="AV4535" s="99"/>
      <c r="AW4535" s="99"/>
      <c r="AX4535" s="99"/>
      <c r="AY4535" s="99"/>
      <c r="AZ4535" s="99"/>
      <c r="BA4535" s="99"/>
      <c r="BB4535" s="99"/>
      <c r="BC4535" s="99"/>
      <c r="BD4535" s="99"/>
      <c r="BE4535" s="99"/>
      <c r="BF4535" s="99"/>
    </row>
    <row r="4536" spans="28:58" x14ac:dyDescent="0.25">
      <c r="AB4536" s="99"/>
      <c r="AC4536" s="99"/>
      <c r="AD4536" s="99"/>
      <c r="AE4536" s="99"/>
      <c r="AF4536" s="99"/>
      <c r="AG4536" s="99"/>
      <c r="AH4536" s="99"/>
      <c r="AI4536" s="99"/>
      <c r="AJ4536" s="99"/>
      <c r="AK4536" s="99"/>
      <c r="AL4536" s="99"/>
      <c r="AM4536" s="99"/>
      <c r="AN4536" s="99"/>
      <c r="AO4536" s="99"/>
      <c r="AP4536" s="99"/>
      <c r="AQ4536" s="99"/>
      <c r="AR4536" s="99"/>
      <c r="AS4536" s="99"/>
      <c r="AT4536" s="99"/>
      <c r="AU4536" s="99"/>
      <c r="AV4536" s="99"/>
      <c r="AW4536" s="99"/>
      <c r="AX4536" s="99"/>
      <c r="AY4536" s="99"/>
      <c r="AZ4536" s="99"/>
      <c r="BA4536" s="99"/>
      <c r="BB4536" s="99"/>
      <c r="BC4536" s="99"/>
      <c r="BD4536" s="99"/>
      <c r="BE4536" s="99"/>
      <c r="BF4536" s="99"/>
    </row>
    <row r="4537" spans="28:58" x14ac:dyDescent="0.25">
      <c r="AB4537" s="99"/>
      <c r="AC4537" s="99"/>
      <c r="AD4537" s="99"/>
      <c r="AE4537" s="99"/>
      <c r="AF4537" s="99"/>
      <c r="AG4537" s="99"/>
      <c r="AH4537" s="99"/>
      <c r="AI4537" s="99"/>
      <c r="AJ4537" s="99"/>
      <c r="AK4537" s="99"/>
      <c r="AL4537" s="99"/>
      <c r="AM4537" s="99"/>
      <c r="AN4537" s="99"/>
      <c r="AO4537" s="99"/>
      <c r="AP4537" s="99"/>
      <c r="AQ4537" s="99"/>
      <c r="AR4537" s="99"/>
      <c r="AS4537" s="99"/>
      <c r="AT4537" s="99"/>
      <c r="AU4537" s="99"/>
      <c r="AV4537" s="99"/>
      <c r="AW4537" s="99"/>
      <c r="AX4537" s="99"/>
      <c r="AY4537" s="99"/>
      <c r="AZ4537" s="99"/>
      <c r="BA4537" s="99"/>
      <c r="BB4537" s="99"/>
      <c r="BC4537" s="99"/>
      <c r="BD4537" s="99"/>
      <c r="BE4537" s="99"/>
      <c r="BF4537" s="99"/>
    </row>
    <row r="4538" spans="28:58" x14ac:dyDescent="0.25">
      <c r="AB4538" s="99"/>
      <c r="AC4538" s="99"/>
      <c r="AD4538" s="99"/>
      <c r="AE4538" s="99"/>
      <c r="AF4538" s="99"/>
      <c r="AG4538" s="99"/>
      <c r="AH4538" s="99"/>
      <c r="AI4538" s="99"/>
      <c r="AJ4538" s="99"/>
      <c r="AK4538" s="99"/>
      <c r="AL4538" s="99"/>
      <c r="AM4538" s="99"/>
      <c r="AN4538" s="99"/>
      <c r="AO4538" s="99"/>
      <c r="AP4538" s="99"/>
      <c r="AQ4538" s="99"/>
      <c r="AR4538" s="99"/>
      <c r="AS4538" s="99"/>
      <c r="AT4538" s="99"/>
      <c r="AU4538" s="99"/>
      <c r="AV4538" s="99"/>
      <c r="AW4538" s="99"/>
      <c r="AX4538" s="99"/>
      <c r="AY4538" s="99"/>
      <c r="AZ4538" s="99"/>
      <c r="BA4538" s="99"/>
      <c r="BB4538" s="99"/>
      <c r="BC4538" s="99"/>
      <c r="BD4538" s="99"/>
      <c r="BE4538" s="99"/>
      <c r="BF4538" s="99"/>
    </row>
    <row r="4539" spans="28:58" x14ac:dyDescent="0.25">
      <c r="AB4539" s="99"/>
      <c r="AC4539" s="99"/>
      <c r="AD4539" s="99"/>
      <c r="AE4539" s="99"/>
      <c r="AF4539" s="99"/>
      <c r="AG4539" s="99"/>
      <c r="AH4539" s="99"/>
      <c r="AI4539" s="99"/>
      <c r="AJ4539" s="99"/>
      <c r="AK4539" s="99"/>
      <c r="AL4539" s="99"/>
      <c r="AM4539" s="99"/>
      <c r="AN4539" s="99"/>
      <c r="AO4539" s="99"/>
      <c r="AP4539" s="99"/>
      <c r="AQ4539" s="99"/>
      <c r="AR4539" s="99"/>
      <c r="AS4539" s="99"/>
      <c r="AT4539" s="99"/>
      <c r="AU4539" s="99"/>
      <c r="AV4539" s="99"/>
      <c r="AW4539" s="99"/>
      <c r="AX4539" s="99"/>
      <c r="AY4539" s="99"/>
      <c r="AZ4539" s="99"/>
      <c r="BA4539" s="99"/>
      <c r="BB4539" s="99"/>
      <c r="BC4539" s="99"/>
      <c r="BD4539" s="99"/>
      <c r="BE4539" s="99"/>
      <c r="BF4539" s="99"/>
    </row>
    <row r="4540" spans="28:58" x14ac:dyDescent="0.25">
      <c r="AB4540" s="99"/>
      <c r="AC4540" s="99"/>
      <c r="AD4540" s="99"/>
      <c r="AE4540" s="99"/>
      <c r="AF4540" s="99"/>
      <c r="AG4540" s="99"/>
      <c r="AH4540" s="99"/>
      <c r="AI4540" s="99"/>
      <c r="AJ4540" s="99"/>
      <c r="AK4540" s="99"/>
      <c r="AL4540" s="99"/>
      <c r="AM4540" s="99"/>
      <c r="AN4540" s="99"/>
      <c r="AO4540" s="99"/>
      <c r="AP4540" s="99"/>
      <c r="AQ4540" s="99"/>
      <c r="AR4540" s="99"/>
      <c r="AS4540" s="99"/>
      <c r="AT4540" s="99"/>
      <c r="AU4540" s="99"/>
      <c r="AV4540" s="99"/>
      <c r="AW4540" s="99"/>
      <c r="AX4540" s="99"/>
      <c r="AY4540" s="99"/>
      <c r="AZ4540" s="99"/>
      <c r="BA4540" s="99"/>
      <c r="BB4540" s="99"/>
      <c r="BC4540" s="99"/>
      <c r="BD4540" s="99"/>
      <c r="BE4540" s="99"/>
      <c r="BF4540" s="99"/>
    </row>
    <row r="4541" spans="28:58" x14ac:dyDescent="0.25">
      <c r="AB4541" s="99"/>
      <c r="AC4541" s="99"/>
      <c r="AD4541" s="99"/>
      <c r="AE4541" s="99"/>
      <c r="AF4541" s="99"/>
      <c r="AG4541" s="99"/>
      <c r="AH4541" s="99"/>
      <c r="AI4541" s="99"/>
      <c r="AJ4541" s="99"/>
      <c r="AK4541" s="99"/>
      <c r="AL4541" s="99"/>
      <c r="AM4541" s="99"/>
      <c r="AN4541" s="99"/>
      <c r="AO4541" s="99"/>
      <c r="AP4541" s="99"/>
      <c r="AQ4541" s="99"/>
      <c r="AR4541" s="99"/>
      <c r="AS4541" s="99"/>
      <c r="AT4541" s="99"/>
      <c r="AU4541" s="99"/>
      <c r="AV4541" s="99"/>
      <c r="AW4541" s="99"/>
      <c r="AX4541" s="99"/>
      <c r="AY4541" s="99"/>
      <c r="AZ4541" s="99"/>
      <c r="BA4541" s="99"/>
      <c r="BB4541" s="99"/>
      <c r="BC4541" s="99"/>
      <c r="BD4541" s="99"/>
      <c r="BE4541" s="99"/>
      <c r="BF4541" s="99"/>
    </row>
    <row r="4542" spans="28:58" x14ac:dyDescent="0.25">
      <c r="AB4542" s="99"/>
      <c r="AC4542" s="99"/>
      <c r="AD4542" s="99"/>
      <c r="AE4542" s="99"/>
      <c r="AF4542" s="99"/>
      <c r="AG4542" s="99"/>
      <c r="AH4542" s="99"/>
      <c r="AI4542" s="99"/>
      <c r="AJ4542" s="99"/>
      <c r="AK4542" s="99"/>
      <c r="AL4542" s="99"/>
      <c r="AM4542" s="99"/>
      <c r="AN4542" s="99"/>
      <c r="AO4542" s="99"/>
      <c r="AP4542" s="99"/>
      <c r="AQ4542" s="99"/>
      <c r="AR4542" s="99"/>
      <c r="AS4542" s="99"/>
      <c r="AT4542" s="99"/>
      <c r="AU4542" s="99"/>
      <c r="AV4542" s="99"/>
      <c r="AW4542" s="99"/>
      <c r="AX4542" s="99"/>
      <c r="AY4542" s="99"/>
      <c r="AZ4542" s="99"/>
      <c r="BA4542" s="99"/>
      <c r="BB4542" s="99"/>
      <c r="BC4542" s="99"/>
      <c r="BD4542" s="99"/>
      <c r="BE4542" s="99"/>
      <c r="BF4542" s="99"/>
    </row>
    <row r="4543" spans="28:58" x14ac:dyDescent="0.25">
      <c r="AB4543" s="99"/>
      <c r="AC4543" s="99"/>
      <c r="AD4543" s="99"/>
      <c r="AE4543" s="99"/>
      <c r="AF4543" s="99"/>
      <c r="AG4543" s="99"/>
      <c r="AH4543" s="99"/>
      <c r="AI4543" s="99"/>
      <c r="AJ4543" s="99"/>
      <c r="AK4543" s="99"/>
      <c r="AL4543" s="99"/>
      <c r="AM4543" s="99"/>
      <c r="AN4543" s="99"/>
      <c r="AO4543" s="99"/>
      <c r="AP4543" s="99"/>
      <c r="AQ4543" s="99"/>
      <c r="AR4543" s="99"/>
      <c r="AS4543" s="99"/>
      <c r="AT4543" s="99"/>
      <c r="AU4543" s="99"/>
      <c r="AV4543" s="99"/>
      <c r="AW4543" s="99"/>
      <c r="AX4543" s="99"/>
      <c r="AY4543" s="99"/>
      <c r="AZ4543" s="99"/>
      <c r="BA4543" s="99"/>
      <c r="BB4543" s="99"/>
      <c r="BC4543" s="99"/>
      <c r="BD4543" s="99"/>
      <c r="BE4543" s="99"/>
      <c r="BF4543" s="99"/>
    </row>
    <row r="4544" spans="28:58" x14ac:dyDescent="0.25">
      <c r="AB4544" s="99"/>
      <c r="AC4544" s="99"/>
      <c r="AD4544" s="99"/>
      <c r="AE4544" s="99"/>
      <c r="AF4544" s="99"/>
      <c r="AG4544" s="99"/>
      <c r="AH4544" s="99"/>
      <c r="AI4544" s="99"/>
      <c r="AJ4544" s="99"/>
      <c r="AK4544" s="99"/>
      <c r="AL4544" s="99"/>
      <c r="AM4544" s="99"/>
      <c r="AN4544" s="99"/>
      <c r="AO4544" s="99"/>
      <c r="AP4544" s="99"/>
      <c r="AQ4544" s="99"/>
      <c r="AR4544" s="99"/>
      <c r="AS4544" s="99"/>
      <c r="AT4544" s="99"/>
      <c r="AU4544" s="99"/>
      <c r="AV4544" s="99"/>
      <c r="AW4544" s="99"/>
      <c r="AX4544" s="99"/>
      <c r="AY4544" s="99"/>
      <c r="AZ4544" s="99"/>
      <c r="BA4544" s="99"/>
      <c r="BB4544" s="99"/>
      <c r="BC4544" s="99"/>
      <c r="BD4544" s="99"/>
      <c r="BE4544" s="99"/>
      <c r="BF4544" s="99"/>
    </row>
    <row r="4545" spans="28:58" x14ac:dyDescent="0.25">
      <c r="AB4545" s="99"/>
      <c r="AC4545" s="99"/>
      <c r="AD4545" s="99"/>
      <c r="AE4545" s="99"/>
      <c r="AF4545" s="99"/>
      <c r="AG4545" s="99"/>
      <c r="AH4545" s="99"/>
      <c r="AI4545" s="99"/>
      <c r="AJ4545" s="99"/>
      <c r="AK4545" s="99"/>
      <c r="AL4545" s="99"/>
      <c r="AM4545" s="99"/>
      <c r="AN4545" s="99"/>
      <c r="AO4545" s="99"/>
      <c r="AP4545" s="99"/>
      <c r="AQ4545" s="99"/>
      <c r="AR4545" s="99"/>
      <c r="AS4545" s="99"/>
      <c r="AT4545" s="99"/>
      <c r="AU4545" s="99"/>
      <c r="AV4545" s="99"/>
      <c r="AW4545" s="99"/>
      <c r="AX4545" s="99"/>
      <c r="AY4545" s="99"/>
      <c r="AZ4545" s="99"/>
      <c r="BA4545" s="99"/>
      <c r="BB4545" s="99"/>
      <c r="BC4545" s="99"/>
      <c r="BD4545" s="99"/>
      <c r="BE4545" s="99"/>
      <c r="BF4545" s="99"/>
    </row>
    <row r="4546" spans="28:58" x14ac:dyDescent="0.25">
      <c r="AB4546" s="99"/>
      <c r="AC4546" s="99"/>
      <c r="AD4546" s="99"/>
      <c r="AE4546" s="99"/>
      <c r="AF4546" s="99"/>
      <c r="AG4546" s="99"/>
      <c r="AH4546" s="99"/>
      <c r="AI4546" s="99"/>
      <c r="AJ4546" s="99"/>
      <c r="AK4546" s="99"/>
      <c r="AL4546" s="99"/>
      <c r="AM4546" s="99"/>
      <c r="AN4546" s="99"/>
      <c r="AO4546" s="99"/>
      <c r="AP4546" s="99"/>
      <c r="AQ4546" s="99"/>
      <c r="AR4546" s="99"/>
      <c r="AS4546" s="99"/>
      <c r="AT4546" s="99"/>
      <c r="AU4546" s="99"/>
      <c r="AV4546" s="99"/>
      <c r="AW4546" s="99"/>
      <c r="AX4546" s="99"/>
      <c r="AY4546" s="99"/>
      <c r="AZ4546" s="99"/>
      <c r="BA4546" s="99"/>
      <c r="BB4546" s="99"/>
      <c r="BC4546" s="99"/>
      <c r="BD4546" s="99"/>
      <c r="BE4546" s="99"/>
      <c r="BF4546" s="99"/>
    </row>
    <row r="4547" spans="28:58" x14ac:dyDescent="0.25">
      <c r="AB4547" s="99"/>
      <c r="AC4547" s="99"/>
      <c r="AD4547" s="99"/>
      <c r="AE4547" s="99"/>
      <c r="AF4547" s="99"/>
      <c r="AG4547" s="99"/>
      <c r="AH4547" s="99"/>
      <c r="AI4547" s="99"/>
      <c r="AJ4547" s="99"/>
      <c r="AK4547" s="99"/>
      <c r="AL4547" s="99"/>
      <c r="AM4547" s="99"/>
      <c r="AN4547" s="99"/>
      <c r="AO4547" s="99"/>
      <c r="AP4547" s="99"/>
      <c r="AQ4547" s="99"/>
      <c r="AR4547" s="99"/>
      <c r="AS4547" s="99"/>
      <c r="AT4547" s="99"/>
      <c r="AU4547" s="99"/>
      <c r="AV4547" s="99"/>
      <c r="AW4547" s="99"/>
      <c r="AX4547" s="99"/>
      <c r="AY4547" s="99"/>
      <c r="AZ4547" s="99"/>
      <c r="BA4547" s="99"/>
      <c r="BB4547" s="99"/>
      <c r="BC4547" s="99"/>
      <c r="BD4547" s="99"/>
      <c r="BE4547" s="99"/>
      <c r="BF4547" s="99"/>
    </row>
    <row r="4548" spans="28:58" x14ac:dyDescent="0.25">
      <c r="AB4548" s="99"/>
      <c r="AC4548" s="99"/>
      <c r="AD4548" s="99"/>
      <c r="AE4548" s="99"/>
      <c r="AF4548" s="99"/>
      <c r="AG4548" s="99"/>
      <c r="AH4548" s="99"/>
      <c r="AI4548" s="99"/>
      <c r="AJ4548" s="99"/>
      <c r="AK4548" s="99"/>
      <c r="AL4548" s="99"/>
      <c r="AM4548" s="99"/>
      <c r="AN4548" s="99"/>
      <c r="AO4548" s="99"/>
      <c r="AP4548" s="99"/>
      <c r="AQ4548" s="99"/>
      <c r="AR4548" s="99"/>
      <c r="AS4548" s="99"/>
      <c r="AT4548" s="99"/>
      <c r="AU4548" s="99"/>
      <c r="AV4548" s="99"/>
      <c r="AW4548" s="99"/>
      <c r="AX4548" s="99"/>
      <c r="AY4548" s="99"/>
      <c r="AZ4548" s="99"/>
      <c r="BA4548" s="99"/>
      <c r="BB4548" s="99"/>
      <c r="BC4548" s="99"/>
      <c r="BD4548" s="99"/>
      <c r="BE4548" s="99"/>
      <c r="BF4548" s="99"/>
    </row>
    <row r="4549" spans="28:58" x14ac:dyDescent="0.25">
      <c r="AB4549" s="99"/>
      <c r="AC4549" s="99"/>
      <c r="AD4549" s="99"/>
      <c r="AE4549" s="99"/>
      <c r="AF4549" s="99"/>
      <c r="AG4549" s="99"/>
      <c r="AH4549" s="99"/>
      <c r="AI4549" s="99"/>
      <c r="AJ4549" s="99"/>
      <c r="AK4549" s="99"/>
      <c r="AL4549" s="99"/>
      <c r="AM4549" s="99"/>
      <c r="AN4549" s="99"/>
      <c r="AO4549" s="99"/>
      <c r="AP4549" s="99"/>
      <c r="AQ4549" s="99"/>
      <c r="AR4549" s="99"/>
      <c r="AS4549" s="99"/>
      <c r="AT4549" s="99"/>
      <c r="AU4549" s="99"/>
      <c r="AV4549" s="99"/>
      <c r="AW4549" s="99"/>
      <c r="AX4549" s="99"/>
      <c r="AY4549" s="99"/>
      <c r="AZ4549" s="99"/>
      <c r="BA4549" s="99"/>
      <c r="BB4549" s="99"/>
      <c r="BC4549" s="99"/>
      <c r="BD4549" s="99"/>
      <c r="BE4549" s="99"/>
      <c r="BF4549" s="99"/>
    </row>
    <row r="4550" spans="28:58" x14ac:dyDescent="0.25">
      <c r="AB4550" s="99"/>
      <c r="AC4550" s="99"/>
      <c r="AD4550" s="99"/>
      <c r="AE4550" s="99"/>
      <c r="AF4550" s="99"/>
      <c r="AG4550" s="99"/>
      <c r="AH4550" s="99"/>
      <c r="AI4550" s="99"/>
      <c r="AJ4550" s="99"/>
      <c r="AK4550" s="99"/>
      <c r="AL4550" s="99"/>
      <c r="AM4550" s="99"/>
      <c r="AN4550" s="99"/>
      <c r="AO4550" s="99"/>
      <c r="AP4550" s="99"/>
      <c r="AQ4550" s="99"/>
      <c r="AR4550" s="99"/>
      <c r="AS4550" s="99"/>
      <c r="AT4550" s="99"/>
      <c r="AU4550" s="99"/>
      <c r="AV4550" s="99"/>
      <c r="AW4550" s="99"/>
      <c r="AX4550" s="99"/>
      <c r="AY4550" s="99"/>
      <c r="AZ4550" s="99"/>
      <c r="BA4550" s="99"/>
      <c r="BB4550" s="99"/>
      <c r="BC4550" s="99"/>
      <c r="BD4550" s="99"/>
      <c r="BE4550" s="99"/>
      <c r="BF4550" s="99"/>
    </row>
    <row r="4551" spans="28:58" x14ac:dyDescent="0.25">
      <c r="AB4551" s="99"/>
      <c r="AC4551" s="99"/>
      <c r="AD4551" s="99"/>
      <c r="AE4551" s="99"/>
      <c r="AF4551" s="99"/>
      <c r="AG4551" s="99"/>
      <c r="AH4551" s="99"/>
      <c r="AI4551" s="99"/>
      <c r="AJ4551" s="99"/>
      <c r="AK4551" s="99"/>
      <c r="AL4551" s="99"/>
      <c r="AM4551" s="99"/>
      <c r="AN4551" s="99"/>
      <c r="AO4551" s="99"/>
      <c r="AP4551" s="99"/>
      <c r="AQ4551" s="99"/>
      <c r="AR4551" s="99"/>
      <c r="AS4551" s="99"/>
      <c r="AT4551" s="99"/>
      <c r="AU4551" s="99"/>
      <c r="AV4551" s="99"/>
      <c r="AW4551" s="99"/>
      <c r="AX4551" s="99"/>
      <c r="AY4551" s="99"/>
      <c r="AZ4551" s="99"/>
      <c r="BA4551" s="99"/>
      <c r="BB4551" s="99"/>
      <c r="BC4551" s="99"/>
      <c r="BD4551" s="99"/>
      <c r="BE4551" s="99"/>
      <c r="BF4551" s="99"/>
    </row>
    <row r="4552" spans="28:58" x14ac:dyDescent="0.25">
      <c r="AB4552" s="99"/>
      <c r="AC4552" s="99"/>
      <c r="AD4552" s="99"/>
      <c r="AE4552" s="99"/>
      <c r="AF4552" s="99"/>
      <c r="AG4552" s="99"/>
      <c r="AH4552" s="99"/>
      <c r="AI4552" s="99"/>
      <c r="AJ4552" s="99"/>
      <c r="AK4552" s="99"/>
      <c r="AL4552" s="99"/>
      <c r="AM4552" s="99"/>
      <c r="AN4552" s="99"/>
      <c r="AO4552" s="99"/>
      <c r="AP4552" s="99"/>
      <c r="AQ4552" s="99"/>
      <c r="AR4552" s="99"/>
      <c r="AS4552" s="99"/>
      <c r="AT4552" s="99"/>
      <c r="AU4552" s="99"/>
      <c r="AV4552" s="99"/>
      <c r="AW4552" s="99"/>
      <c r="AX4552" s="99"/>
      <c r="AY4552" s="99"/>
      <c r="AZ4552" s="99"/>
      <c r="BA4552" s="99"/>
      <c r="BB4552" s="99"/>
      <c r="BC4552" s="99"/>
      <c r="BD4552" s="99"/>
      <c r="BE4552" s="99"/>
      <c r="BF4552" s="99"/>
    </row>
    <row r="4553" spans="28:58" x14ac:dyDescent="0.25">
      <c r="AB4553" s="99"/>
      <c r="AC4553" s="99"/>
      <c r="AD4553" s="99"/>
      <c r="AE4553" s="99"/>
      <c r="AF4553" s="99"/>
      <c r="AG4553" s="99"/>
      <c r="AH4553" s="99"/>
      <c r="AI4553" s="99"/>
      <c r="AJ4553" s="99"/>
      <c r="AK4553" s="99"/>
      <c r="AL4553" s="99"/>
      <c r="AM4553" s="99"/>
      <c r="AN4553" s="99"/>
      <c r="AO4553" s="99"/>
      <c r="AP4553" s="99"/>
      <c r="AQ4553" s="99"/>
      <c r="AR4553" s="99"/>
      <c r="AS4553" s="99"/>
      <c r="AT4553" s="99"/>
      <c r="AU4553" s="99"/>
      <c r="AV4553" s="99"/>
      <c r="AW4553" s="99"/>
      <c r="AX4553" s="99"/>
      <c r="AY4553" s="99"/>
      <c r="AZ4553" s="99"/>
      <c r="BA4553" s="99"/>
      <c r="BB4553" s="99"/>
      <c r="BC4553" s="99"/>
      <c r="BD4553" s="99"/>
      <c r="BE4553" s="99"/>
      <c r="BF4553" s="99"/>
    </row>
    <row r="4554" spans="28:58" x14ac:dyDescent="0.25">
      <c r="AB4554" s="99"/>
      <c r="AC4554" s="99"/>
      <c r="AD4554" s="99"/>
      <c r="AE4554" s="99"/>
      <c r="AF4554" s="99"/>
      <c r="AG4554" s="99"/>
      <c r="AH4554" s="99"/>
      <c r="AI4554" s="99"/>
      <c r="AJ4554" s="99"/>
      <c r="AK4554" s="99"/>
      <c r="AL4554" s="99"/>
      <c r="AM4554" s="99"/>
      <c r="AN4554" s="99"/>
      <c r="AO4554" s="99"/>
      <c r="AP4554" s="99"/>
      <c r="AQ4554" s="99"/>
      <c r="AR4554" s="99"/>
      <c r="AS4554" s="99"/>
      <c r="AT4554" s="99"/>
      <c r="AU4554" s="99"/>
      <c r="AV4554" s="99"/>
      <c r="AW4554" s="99"/>
      <c r="AX4554" s="99"/>
      <c r="AY4554" s="99"/>
      <c r="AZ4554" s="99"/>
      <c r="BA4554" s="99"/>
      <c r="BB4554" s="99"/>
      <c r="BC4554" s="99"/>
      <c r="BD4554" s="99"/>
      <c r="BE4554" s="99"/>
      <c r="BF4554" s="99"/>
    </row>
    <row r="4555" spans="28:58" x14ac:dyDescent="0.25">
      <c r="AB4555" s="99"/>
      <c r="AC4555" s="99"/>
      <c r="AD4555" s="99"/>
      <c r="AE4555" s="99"/>
      <c r="AF4555" s="99"/>
      <c r="AG4555" s="99"/>
      <c r="AH4555" s="99"/>
      <c r="AI4555" s="99"/>
      <c r="AJ4555" s="99"/>
      <c r="AK4555" s="99"/>
      <c r="AL4555" s="99"/>
      <c r="AM4555" s="99"/>
      <c r="AN4555" s="99"/>
      <c r="AO4555" s="99"/>
      <c r="AP4555" s="99"/>
      <c r="AQ4555" s="99"/>
      <c r="AR4555" s="99"/>
      <c r="AS4555" s="99"/>
      <c r="AT4555" s="99"/>
      <c r="AU4555" s="99"/>
      <c r="AV4555" s="99"/>
      <c r="AW4555" s="99"/>
      <c r="AX4555" s="99"/>
      <c r="AY4555" s="99"/>
      <c r="AZ4555" s="99"/>
      <c r="BA4555" s="99"/>
      <c r="BB4555" s="99"/>
      <c r="BC4555" s="99"/>
      <c r="BD4555" s="99"/>
      <c r="BE4555" s="99"/>
      <c r="BF4555" s="99"/>
    </row>
    <row r="4556" spans="28:58" x14ac:dyDescent="0.25">
      <c r="AB4556" s="99"/>
      <c r="AC4556" s="99"/>
      <c r="AD4556" s="99"/>
      <c r="AE4556" s="99"/>
      <c r="AF4556" s="99"/>
      <c r="AG4556" s="99"/>
      <c r="AH4556" s="99"/>
      <c r="AI4556" s="99"/>
      <c r="AJ4556" s="99"/>
      <c r="AK4556" s="99"/>
      <c r="AL4556" s="99"/>
      <c r="AM4556" s="99"/>
      <c r="AN4556" s="99"/>
      <c r="AO4556" s="99"/>
      <c r="AP4556" s="99"/>
      <c r="AQ4556" s="99"/>
      <c r="AR4556" s="99"/>
      <c r="AS4556" s="99"/>
      <c r="AT4556" s="99"/>
      <c r="AU4556" s="99"/>
      <c r="AV4556" s="99"/>
      <c r="AW4556" s="99"/>
      <c r="AX4556" s="99"/>
      <c r="AY4556" s="99"/>
      <c r="AZ4556" s="99"/>
      <c r="BA4556" s="99"/>
      <c r="BB4556" s="99"/>
      <c r="BC4556" s="99"/>
      <c r="BD4556" s="99"/>
      <c r="BE4556" s="99"/>
      <c r="BF4556" s="99"/>
    </row>
    <row r="4557" spans="28:58" x14ac:dyDescent="0.25">
      <c r="AB4557" s="99"/>
      <c r="AC4557" s="99"/>
      <c r="AD4557" s="99"/>
      <c r="AE4557" s="99"/>
      <c r="AF4557" s="99"/>
      <c r="AG4557" s="99"/>
      <c r="AH4557" s="99"/>
      <c r="AI4557" s="99"/>
      <c r="AJ4557" s="99"/>
      <c r="AK4557" s="99"/>
      <c r="AL4557" s="99"/>
      <c r="AM4557" s="99"/>
      <c r="AN4557" s="99"/>
      <c r="AO4557" s="99"/>
      <c r="AP4557" s="99"/>
      <c r="AQ4557" s="99"/>
      <c r="AR4557" s="99"/>
      <c r="AS4557" s="99"/>
      <c r="AT4557" s="99"/>
      <c r="AU4557" s="99"/>
      <c r="AV4557" s="99"/>
      <c r="AW4557" s="99"/>
      <c r="AX4557" s="99"/>
      <c r="AY4557" s="99"/>
      <c r="AZ4557" s="99"/>
      <c r="BA4557" s="99"/>
      <c r="BB4557" s="99"/>
      <c r="BC4557" s="99"/>
      <c r="BD4557" s="99"/>
      <c r="BE4557" s="99"/>
      <c r="BF4557" s="99"/>
    </row>
    <row r="4558" spans="28:58" x14ac:dyDescent="0.25">
      <c r="AB4558" s="99"/>
      <c r="AC4558" s="99"/>
      <c r="AD4558" s="99"/>
      <c r="AE4558" s="99"/>
      <c r="AF4558" s="99"/>
      <c r="AG4558" s="99"/>
      <c r="AH4558" s="99"/>
      <c r="AI4558" s="99"/>
      <c r="AJ4558" s="99"/>
      <c r="AK4558" s="99"/>
      <c r="AL4558" s="99"/>
      <c r="AM4558" s="99"/>
      <c r="AN4558" s="99"/>
      <c r="AO4558" s="99"/>
      <c r="AP4558" s="99"/>
      <c r="AQ4558" s="99"/>
      <c r="AR4558" s="99"/>
      <c r="AS4558" s="99"/>
      <c r="AT4558" s="99"/>
      <c r="AU4558" s="99"/>
      <c r="AV4558" s="99"/>
      <c r="AW4558" s="99"/>
      <c r="AX4558" s="99"/>
      <c r="AY4558" s="99"/>
      <c r="AZ4558" s="99"/>
      <c r="BA4558" s="99"/>
      <c r="BB4558" s="99"/>
      <c r="BC4558" s="99"/>
      <c r="BD4558" s="99"/>
      <c r="BE4558" s="99"/>
      <c r="BF4558" s="99"/>
    </row>
    <row r="4559" spans="28:58" x14ac:dyDescent="0.25">
      <c r="AB4559" s="99"/>
      <c r="AC4559" s="99"/>
      <c r="AD4559" s="99"/>
      <c r="AE4559" s="99"/>
      <c r="AF4559" s="99"/>
      <c r="AG4559" s="99"/>
      <c r="AH4559" s="99"/>
      <c r="AI4559" s="99"/>
      <c r="AJ4559" s="99"/>
      <c r="AK4559" s="99"/>
      <c r="AL4559" s="99"/>
      <c r="AM4559" s="99"/>
      <c r="AN4559" s="99"/>
      <c r="AO4559" s="99"/>
      <c r="AP4559" s="99"/>
      <c r="AQ4559" s="99"/>
      <c r="AR4559" s="99"/>
      <c r="AS4559" s="99"/>
      <c r="AT4559" s="99"/>
      <c r="AU4559" s="99"/>
      <c r="AV4559" s="99"/>
      <c r="AW4559" s="99"/>
      <c r="AX4559" s="99"/>
      <c r="AY4559" s="99"/>
      <c r="AZ4559" s="99"/>
      <c r="BA4559" s="99"/>
      <c r="BB4559" s="99"/>
      <c r="BC4559" s="99"/>
      <c r="BD4559" s="99"/>
      <c r="BE4559" s="99"/>
      <c r="BF4559" s="99"/>
    </row>
    <row r="4560" spans="28:58" x14ac:dyDescent="0.25">
      <c r="AB4560" s="99"/>
      <c r="AC4560" s="99"/>
      <c r="AD4560" s="99"/>
      <c r="AE4560" s="99"/>
      <c r="AF4560" s="99"/>
      <c r="AG4560" s="99"/>
      <c r="AH4560" s="99"/>
      <c r="AI4560" s="99"/>
      <c r="AJ4560" s="99"/>
      <c r="AK4560" s="99"/>
      <c r="AL4560" s="99"/>
      <c r="AM4560" s="99"/>
      <c r="AN4560" s="99"/>
      <c r="AO4560" s="99"/>
      <c r="AP4560" s="99"/>
      <c r="AQ4560" s="99"/>
      <c r="AR4560" s="99"/>
      <c r="AS4560" s="99"/>
      <c r="AT4560" s="99"/>
      <c r="AU4560" s="99"/>
      <c r="AV4560" s="99"/>
      <c r="AW4560" s="99"/>
      <c r="AX4560" s="99"/>
      <c r="AY4560" s="99"/>
      <c r="AZ4560" s="99"/>
      <c r="BA4560" s="99"/>
      <c r="BB4560" s="99"/>
      <c r="BC4560" s="99"/>
      <c r="BD4560" s="99"/>
      <c r="BE4560" s="99"/>
      <c r="BF4560" s="99"/>
    </row>
    <row r="4561" spans="28:58" x14ac:dyDescent="0.25">
      <c r="AB4561" s="99"/>
      <c r="AC4561" s="99"/>
      <c r="AD4561" s="99"/>
      <c r="AE4561" s="99"/>
      <c r="AF4561" s="99"/>
      <c r="AG4561" s="99"/>
      <c r="AH4561" s="99"/>
      <c r="AI4561" s="99"/>
      <c r="AJ4561" s="99"/>
      <c r="AK4561" s="99"/>
      <c r="AL4561" s="99"/>
      <c r="AM4561" s="99"/>
      <c r="AN4561" s="99"/>
      <c r="AO4561" s="99"/>
      <c r="AP4561" s="99"/>
      <c r="AQ4561" s="99"/>
      <c r="AR4561" s="99"/>
      <c r="AS4561" s="99"/>
      <c r="AT4561" s="99"/>
      <c r="AU4561" s="99"/>
      <c r="AV4561" s="99"/>
      <c r="AW4561" s="99"/>
      <c r="AX4561" s="99"/>
      <c r="AY4561" s="99"/>
      <c r="AZ4561" s="99"/>
      <c r="BA4561" s="99"/>
      <c r="BB4561" s="99"/>
      <c r="BC4561" s="99"/>
      <c r="BD4561" s="99"/>
      <c r="BE4561" s="99"/>
      <c r="BF4561" s="99"/>
    </row>
    <row r="4562" spans="28:58" x14ac:dyDescent="0.25">
      <c r="AB4562" s="99"/>
      <c r="AC4562" s="99"/>
      <c r="AD4562" s="99"/>
      <c r="AE4562" s="99"/>
      <c r="AF4562" s="99"/>
      <c r="AG4562" s="99"/>
      <c r="AH4562" s="99"/>
      <c r="AI4562" s="99"/>
      <c r="AJ4562" s="99"/>
      <c r="AK4562" s="99"/>
      <c r="AL4562" s="99"/>
      <c r="AM4562" s="99"/>
      <c r="AN4562" s="99"/>
      <c r="AO4562" s="99"/>
      <c r="AP4562" s="99"/>
      <c r="AQ4562" s="99"/>
      <c r="AR4562" s="99"/>
      <c r="AS4562" s="99"/>
      <c r="AT4562" s="99"/>
      <c r="AU4562" s="99"/>
      <c r="AV4562" s="99"/>
      <c r="AW4562" s="99"/>
      <c r="AX4562" s="99"/>
      <c r="AY4562" s="99"/>
      <c r="AZ4562" s="99"/>
      <c r="BA4562" s="99"/>
      <c r="BB4562" s="99"/>
      <c r="BC4562" s="99"/>
      <c r="BD4562" s="99"/>
      <c r="BE4562" s="99"/>
      <c r="BF4562" s="99"/>
    </row>
    <row r="4563" spans="28:58" x14ac:dyDescent="0.25">
      <c r="AB4563" s="99"/>
      <c r="AC4563" s="99"/>
      <c r="AD4563" s="99"/>
      <c r="AE4563" s="99"/>
      <c r="AF4563" s="99"/>
      <c r="AG4563" s="99"/>
      <c r="AH4563" s="99"/>
      <c r="AI4563" s="99"/>
      <c r="AJ4563" s="99"/>
      <c r="AK4563" s="99"/>
      <c r="AL4563" s="99"/>
      <c r="AM4563" s="99"/>
      <c r="AN4563" s="99"/>
      <c r="AO4563" s="99"/>
      <c r="AP4563" s="99"/>
      <c r="AQ4563" s="99"/>
      <c r="AR4563" s="99"/>
      <c r="AS4563" s="99"/>
      <c r="AT4563" s="99"/>
      <c r="AU4563" s="99"/>
      <c r="AV4563" s="99"/>
      <c r="AW4563" s="99"/>
      <c r="AX4563" s="99"/>
      <c r="AY4563" s="99"/>
      <c r="AZ4563" s="99"/>
      <c r="BA4563" s="99"/>
      <c r="BB4563" s="99"/>
      <c r="BC4563" s="99"/>
      <c r="BD4563" s="99"/>
      <c r="BE4563" s="99"/>
      <c r="BF4563" s="99"/>
    </row>
    <row r="4564" spans="28:58" x14ac:dyDescent="0.25">
      <c r="AB4564" s="99"/>
      <c r="AC4564" s="99"/>
      <c r="AD4564" s="99"/>
      <c r="AE4564" s="99"/>
      <c r="AF4564" s="99"/>
      <c r="AG4564" s="99"/>
      <c r="AH4564" s="99"/>
      <c r="AI4564" s="99"/>
      <c r="AJ4564" s="99"/>
      <c r="AK4564" s="99"/>
      <c r="AL4564" s="99"/>
      <c r="AM4564" s="99"/>
      <c r="AN4564" s="99"/>
      <c r="AO4564" s="99"/>
      <c r="AP4564" s="99"/>
      <c r="AQ4564" s="99"/>
      <c r="AR4564" s="99"/>
      <c r="AS4564" s="99"/>
      <c r="AT4564" s="99"/>
      <c r="AU4564" s="99"/>
      <c r="AV4564" s="99"/>
      <c r="AW4564" s="99"/>
      <c r="AX4564" s="99"/>
      <c r="AY4564" s="99"/>
      <c r="AZ4564" s="99"/>
      <c r="BA4564" s="99"/>
      <c r="BB4564" s="99"/>
      <c r="BC4564" s="99"/>
      <c r="BD4564" s="99"/>
      <c r="BE4564" s="99"/>
      <c r="BF4564" s="99"/>
    </row>
    <row r="4565" spans="28:58" x14ac:dyDescent="0.25">
      <c r="AB4565" s="99"/>
      <c r="AC4565" s="99"/>
      <c r="AD4565" s="99"/>
      <c r="AE4565" s="99"/>
      <c r="AF4565" s="99"/>
      <c r="AG4565" s="99"/>
      <c r="AH4565" s="99"/>
      <c r="AI4565" s="99"/>
      <c r="AJ4565" s="99"/>
      <c r="AK4565" s="99"/>
      <c r="AL4565" s="99"/>
      <c r="AM4565" s="99"/>
      <c r="AN4565" s="99"/>
      <c r="AO4565" s="99"/>
      <c r="AP4565" s="99"/>
      <c r="AQ4565" s="99"/>
      <c r="AR4565" s="99"/>
      <c r="AS4565" s="99"/>
      <c r="AT4565" s="99"/>
      <c r="AU4565" s="99"/>
      <c r="AV4565" s="99"/>
      <c r="AW4565" s="99"/>
      <c r="AX4565" s="99"/>
      <c r="AY4565" s="99"/>
      <c r="AZ4565" s="99"/>
      <c r="BA4565" s="99"/>
      <c r="BB4565" s="99"/>
      <c r="BC4565" s="99"/>
      <c r="BD4565" s="99"/>
      <c r="BE4565" s="99"/>
      <c r="BF4565" s="99"/>
    </row>
    <row r="4566" spans="28:58" x14ac:dyDescent="0.25">
      <c r="AB4566" s="99"/>
      <c r="AC4566" s="99"/>
      <c r="AD4566" s="99"/>
      <c r="AE4566" s="99"/>
      <c r="AF4566" s="99"/>
      <c r="AG4566" s="99"/>
      <c r="AH4566" s="99"/>
      <c r="AI4566" s="99"/>
      <c r="AJ4566" s="99"/>
      <c r="AK4566" s="99"/>
      <c r="AL4566" s="99"/>
      <c r="AM4566" s="99"/>
      <c r="AN4566" s="99"/>
      <c r="AO4566" s="99"/>
      <c r="AP4566" s="99"/>
      <c r="AQ4566" s="99"/>
      <c r="AR4566" s="99"/>
      <c r="AS4566" s="99"/>
      <c r="AT4566" s="99"/>
      <c r="AU4566" s="99"/>
      <c r="AV4566" s="99"/>
      <c r="AW4566" s="99"/>
      <c r="AX4566" s="99"/>
      <c r="AY4566" s="99"/>
      <c r="AZ4566" s="99"/>
      <c r="BA4566" s="99"/>
      <c r="BB4566" s="99"/>
      <c r="BC4566" s="99"/>
      <c r="BD4566" s="99"/>
      <c r="BE4566" s="99"/>
      <c r="BF4566" s="99"/>
    </row>
    <row r="4567" spans="28:58" x14ac:dyDescent="0.25">
      <c r="AB4567" s="99"/>
      <c r="AC4567" s="99"/>
      <c r="AD4567" s="99"/>
      <c r="AE4567" s="99"/>
      <c r="AF4567" s="99"/>
      <c r="AG4567" s="99"/>
      <c r="AH4567" s="99"/>
      <c r="AI4567" s="99"/>
      <c r="AJ4567" s="99"/>
      <c r="AK4567" s="99"/>
      <c r="AL4567" s="99"/>
      <c r="AM4567" s="99"/>
      <c r="AN4567" s="99"/>
      <c r="AO4567" s="99"/>
      <c r="AP4567" s="99"/>
      <c r="AQ4567" s="99"/>
      <c r="AR4567" s="99"/>
      <c r="AS4567" s="99"/>
      <c r="AT4567" s="99"/>
      <c r="AU4567" s="99"/>
      <c r="AV4567" s="99"/>
      <c r="AW4567" s="99"/>
      <c r="AX4567" s="99"/>
      <c r="AY4567" s="99"/>
      <c r="AZ4567" s="99"/>
      <c r="BA4567" s="99"/>
      <c r="BB4567" s="99"/>
      <c r="BC4567" s="99"/>
      <c r="BD4567" s="99"/>
      <c r="BE4567" s="99"/>
      <c r="BF4567" s="99"/>
    </row>
    <row r="4568" spans="28:58" x14ac:dyDescent="0.25">
      <c r="AB4568" s="99"/>
      <c r="AC4568" s="99"/>
      <c r="AD4568" s="99"/>
      <c r="AE4568" s="99"/>
      <c r="AF4568" s="99"/>
      <c r="AG4568" s="99"/>
      <c r="AH4568" s="99"/>
      <c r="AI4568" s="99"/>
      <c r="AJ4568" s="99"/>
      <c r="AK4568" s="99"/>
      <c r="AL4568" s="99"/>
      <c r="AM4568" s="99"/>
      <c r="AN4568" s="99"/>
      <c r="AO4568" s="99"/>
      <c r="AP4568" s="99"/>
      <c r="AQ4568" s="99"/>
      <c r="AR4568" s="99"/>
      <c r="AS4568" s="99"/>
      <c r="AT4568" s="99"/>
      <c r="AU4568" s="99"/>
      <c r="AV4568" s="99"/>
      <c r="AW4568" s="99"/>
      <c r="AX4568" s="99"/>
      <c r="AY4568" s="99"/>
      <c r="AZ4568" s="99"/>
      <c r="BA4568" s="99"/>
      <c r="BB4568" s="99"/>
      <c r="BC4568" s="99"/>
      <c r="BD4568" s="99"/>
      <c r="BE4568" s="99"/>
      <c r="BF4568" s="99"/>
    </row>
    <row r="4569" spans="28:58" x14ac:dyDescent="0.25">
      <c r="AB4569" s="99"/>
      <c r="AC4569" s="99"/>
      <c r="AD4569" s="99"/>
      <c r="AE4569" s="99"/>
      <c r="AF4569" s="99"/>
      <c r="AG4569" s="99"/>
      <c r="AH4569" s="99"/>
      <c r="AI4569" s="99"/>
      <c r="AJ4569" s="99"/>
      <c r="AK4569" s="99"/>
      <c r="AL4569" s="99"/>
      <c r="AM4569" s="99"/>
      <c r="AN4569" s="99"/>
      <c r="AO4569" s="99"/>
      <c r="AP4569" s="99"/>
      <c r="AQ4569" s="99"/>
      <c r="AR4569" s="99"/>
      <c r="AS4569" s="99"/>
      <c r="AT4569" s="99"/>
      <c r="AU4569" s="99"/>
      <c r="AV4569" s="99"/>
      <c r="AW4569" s="99"/>
      <c r="AX4569" s="99"/>
      <c r="AY4569" s="99"/>
      <c r="AZ4569" s="99"/>
      <c r="BA4569" s="99"/>
      <c r="BB4569" s="99"/>
      <c r="BC4569" s="99"/>
      <c r="BD4569" s="99"/>
      <c r="BE4569" s="99"/>
      <c r="BF4569" s="99"/>
    </row>
    <row r="4570" spans="28:58" x14ac:dyDescent="0.25">
      <c r="AB4570" s="99"/>
      <c r="AC4570" s="99"/>
      <c r="AD4570" s="99"/>
      <c r="AE4570" s="99"/>
      <c r="AF4570" s="99"/>
      <c r="AG4570" s="99"/>
      <c r="AH4570" s="99"/>
      <c r="AI4570" s="99"/>
      <c r="AJ4570" s="99"/>
      <c r="AK4570" s="99"/>
      <c r="AL4570" s="99"/>
      <c r="AM4570" s="99"/>
      <c r="AN4570" s="99"/>
      <c r="AO4570" s="99"/>
      <c r="AP4570" s="99"/>
      <c r="AQ4570" s="99"/>
      <c r="AR4570" s="99"/>
      <c r="AS4570" s="99"/>
      <c r="AT4570" s="99"/>
      <c r="AU4570" s="99"/>
      <c r="AV4570" s="99"/>
      <c r="AW4570" s="99"/>
      <c r="AX4570" s="99"/>
      <c r="AY4570" s="99"/>
      <c r="AZ4570" s="99"/>
      <c r="BA4570" s="99"/>
      <c r="BB4570" s="99"/>
      <c r="BC4570" s="99"/>
      <c r="BD4570" s="99"/>
      <c r="BE4570" s="99"/>
      <c r="BF4570" s="99"/>
    </row>
    <row r="4571" spans="28:58" x14ac:dyDescent="0.25">
      <c r="AB4571" s="99"/>
      <c r="AC4571" s="99"/>
      <c r="AD4571" s="99"/>
      <c r="AE4571" s="99"/>
      <c r="AF4571" s="99"/>
      <c r="AG4571" s="99"/>
      <c r="AH4571" s="99"/>
      <c r="AI4571" s="99"/>
      <c r="AJ4571" s="99"/>
      <c r="AK4571" s="99"/>
      <c r="AL4571" s="99"/>
      <c r="AM4571" s="99"/>
      <c r="AN4571" s="99"/>
      <c r="AO4571" s="99"/>
      <c r="AP4571" s="99"/>
      <c r="AQ4571" s="99"/>
      <c r="AR4571" s="99"/>
      <c r="AS4571" s="99"/>
      <c r="AT4571" s="99"/>
      <c r="AU4571" s="99"/>
      <c r="AV4571" s="99"/>
      <c r="AW4571" s="99"/>
      <c r="AX4571" s="99"/>
      <c r="AY4571" s="99"/>
      <c r="AZ4571" s="99"/>
      <c r="BA4571" s="99"/>
      <c r="BB4571" s="99"/>
      <c r="BC4571" s="99"/>
      <c r="BD4571" s="99"/>
      <c r="BE4571" s="99"/>
      <c r="BF4571" s="99"/>
    </row>
    <row r="4572" spans="28:58" x14ac:dyDescent="0.25">
      <c r="AB4572" s="99"/>
      <c r="AC4572" s="99"/>
      <c r="AD4572" s="99"/>
      <c r="AE4572" s="99"/>
      <c r="AF4572" s="99"/>
      <c r="AG4572" s="99"/>
      <c r="AH4572" s="99"/>
      <c r="AI4572" s="99"/>
      <c r="AJ4572" s="99"/>
      <c r="AK4572" s="99"/>
      <c r="AL4572" s="99"/>
      <c r="AM4572" s="99"/>
      <c r="AN4572" s="99"/>
      <c r="AO4572" s="99"/>
      <c r="AP4572" s="99"/>
      <c r="AQ4572" s="99"/>
      <c r="AR4572" s="99"/>
      <c r="AS4572" s="99"/>
      <c r="AT4572" s="99"/>
      <c r="AU4572" s="99"/>
      <c r="AV4572" s="99"/>
      <c r="AW4572" s="99"/>
      <c r="AX4572" s="99"/>
      <c r="AY4572" s="99"/>
      <c r="AZ4572" s="99"/>
      <c r="BA4572" s="99"/>
      <c r="BB4572" s="99"/>
      <c r="BC4572" s="99"/>
      <c r="BD4572" s="99"/>
      <c r="BE4572" s="99"/>
      <c r="BF4572" s="99"/>
    </row>
    <row r="4573" spans="28:58" x14ac:dyDescent="0.25">
      <c r="AB4573" s="99"/>
      <c r="AC4573" s="99"/>
      <c r="AD4573" s="99"/>
      <c r="AE4573" s="99"/>
      <c r="AF4573" s="99"/>
      <c r="AG4573" s="99"/>
      <c r="AH4573" s="99"/>
      <c r="AI4573" s="99"/>
      <c r="AJ4573" s="99"/>
      <c r="AK4573" s="99"/>
      <c r="AL4573" s="99"/>
      <c r="AM4573" s="99"/>
      <c r="AN4573" s="99"/>
      <c r="AO4573" s="99"/>
      <c r="AP4573" s="99"/>
      <c r="AQ4573" s="99"/>
      <c r="AR4573" s="99"/>
      <c r="AS4573" s="99"/>
      <c r="AT4573" s="99"/>
      <c r="AU4573" s="99"/>
      <c r="AV4573" s="99"/>
      <c r="AW4573" s="99"/>
      <c r="AX4573" s="99"/>
      <c r="AY4573" s="99"/>
      <c r="AZ4573" s="99"/>
      <c r="BA4573" s="99"/>
      <c r="BB4573" s="99"/>
      <c r="BC4573" s="99"/>
      <c r="BD4573" s="99"/>
      <c r="BE4573" s="99"/>
      <c r="BF4573" s="99"/>
    </row>
    <row r="4574" spans="28:58" x14ac:dyDescent="0.25">
      <c r="AB4574" s="99"/>
      <c r="AC4574" s="99"/>
      <c r="AD4574" s="99"/>
      <c r="AE4574" s="99"/>
      <c r="AF4574" s="99"/>
      <c r="AG4574" s="99"/>
      <c r="AH4574" s="99"/>
      <c r="AI4574" s="99"/>
      <c r="AJ4574" s="99"/>
      <c r="AK4574" s="99"/>
      <c r="AL4574" s="99"/>
      <c r="AM4574" s="99"/>
      <c r="AN4574" s="99"/>
      <c r="AO4574" s="99"/>
      <c r="AP4574" s="99"/>
      <c r="AQ4574" s="99"/>
      <c r="AR4574" s="99"/>
      <c r="AS4574" s="99"/>
      <c r="AT4574" s="99"/>
      <c r="AU4574" s="99"/>
      <c r="AV4574" s="99"/>
      <c r="AW4574" s="99"/>
      <c r="AX4574" s="99"/>
      <c r="AY4574" s="99"/>
      <c r="AZ4574" s="99"/>
      <c r="BA4574" s="99"/>
      <c r="BB4574" s="99"/>
      <c r="BC4574" s="99"/>
      <c r="BD4574" s="99"/>
      <c r="BE4574" s="99"/>
      <c r="BF4574" s="99"/>
    </row>
    <row r="4575" spans="28:58" x14ac:dyDescent="0.25">
      <c r="AB4575" s="99"/>
      <c r="AC4575" s="99"/>
      <c r="AD4575" s="99"/>
      <c r="AE4575" s="99"/>
      <c r="AF4575" s="99"/>
      <c r="AG4575" s="99"/>
      <c r="AH4575" s="99"/>
      <c r="AI4575" s="99"/>
      <c r="AJ4575" s="99"/>
      <c r="AK4575" s="99"/>
      <c r="AL4575" s="99"/>
      <c r="AM4575" s="99"/>
      <c r="AN4575" s="99"/>
      <c r="AO4575" s="99"/>
      <c r="AP4575" s="99"/>
      <c r="AQ4575" s="99"/>
      <c r="AR4575" s="99"/>
      <c r="AS4575" s="99"/>
      <c r="AT4575" s="99"/>
      <c r="AU4575" s="99"/>
      <c r="AV4575" s="99"/>
      <c r="AW4575" s="99"/>
      <c r="AX4575" s="99"/>
      <c r="AY4575" s="99"/>
      <c r="AZ4575" s="99"/>
      <c r="BA4575" s="99"/>
      <c r="BB4575" s="99"/>
      <c r="BC4575" s="99"/>
      <c r="BD4575" s="99"/>
      <c r="BE4575" s="99"/>
      <c r="BF4575" s="99"/>
    </row>
    <row r="4576" spans="28:58" x14ac:dyDescent="0.25">
      <c r="AB4576" s="99"/>
      <c r="AC4576" s="99"/>
      <c r="AD4576" s="99"/>
      <c r="AE4576" s="99"/>
      <c r="AF4576" s="99"/>
      <c r="AG4576" s="99"/>
      <c r="AH4576" s="99"/>
      <c r="AI4576" s="99"/>
      <c r="AJ4576" s="99"/>
      <c r="AK4576" s="99"/>
      <c r="AL4576" s="99"/>
      <c r="AM4576" s="99"/>
      <c r="AN4576" s="99"/>
      <c r="AO4576" s="99"/>
      <c r="AP4576" s="99"/>
      <c r="AQ4576" s="99"/>
      <c r="AR4576" s="99"/>
      <c r="AS4576" s="99"/>
      <c r="AT4576" s="99"/>
      <c r="AU4576" s="99"/>
      <c r="AV4576" s="99"/>
      <c r="AW4576" s="99"/>
      <c r="AX4576" s="99"/>
      <c r="AY4576" s="99"/>
      <c r="AZ4576" s="99"/>
      <c r="BA4576" s="99"/>
      <c r="BB4576" s="99"/>
      <c r="BC4576" s="99"/>
      <c r="BD4576" s="99"/>
      <c r="BE4576" s="99"/>
      <c r="BF4576" s="99"/>
    </row>
    <row r="4577" spans="28:58" x14ac:dyDescent="0.25">
      <c r="AB4577" s="99"/>
      <c r="AC4577" s="99"/>
      <c r="AD4577" s="99"/>
      <c r="AE4577" s="99"/>
      <c r="AF4577" s="99"/>
      <c r="AG4577" s="99"/>
      <c r="AH4577" s="99"/>
      <c r="AI4577" s="99"/>
      <c r="AJ4577" s="99"/>
      <c r="AK4577" s="99"/>
      <c r="AL4577" s="99"/>
      <c r="AM4577" s="99"/>
      <c r="AN4577" s="99"/>
      <c r="AO4577" s="99"/>
      <c r="AP4577" s="99"/>
      <c r="AQ4577" s="99"/>
      <c r="AR4577" s="99"/>
      <c r="AS4577" s="99"/>
      <c r="AT4577" s="99"/>
      <c r="AU4577" s="99"/>
      <c r="AV4577" s="99"/>
      <c r="AW4577" s="99"/>
      <c r="AX4577" s="99"/>
      <c r="AY4577" s="99"/>
      <c r="AZ4577" s="99"/>
      <c r="BA4577" s="99"/>
      <c r="BB4577" s="99"/>
      <c r="BC4577" s="99"/>
      <c r="BD4577" s="99"/>
      <c r="BE4577" s="99"/>
      <c r="BF4577" s="99"/>
    </row>
    <row r="4578" spans="28:58" x14ac:dyDescent="0.25">
      <c r="AB4578" s="99"/>
      <c r="AC4578" s="99"/>
      <c r="AD4578" s="99"/>
      <c r="AE4578" s="99"/>
      <c r="AF4578" s="99"/>
      <c r="AG4578" s="99"/>
      <c r="AH4578" s="99"/>
      <c r="AI4578" s="99"/>
      <c r="AJ4578" s="99"/>
      <c r="AK4578" s="99"/>
      <c r="AL4578" s="99"/>
      <c r="AM4578" s="99"/>
      <c r="AN4578" s="99"/>
      <c r="AO4578" s="99"/>
      <c r="AP4578" s="99"/>
      <c r="AQ4578" s="99"/>
      <c r="AR4578" s="99"/>
      <c r="AS4578" s="99"/>
      <c r="AT4578" s="99"/>
      <c r="AU4578" s="99"/>
      <c r="AV4578" s="99"/>
      <c r="AW4578" s="99"/>
      <c r="AX4578" s="99"/>
      <c r="AY4578" s="99"/>
      <c r="AZ4578" s="99"/>
      <c r="BA4578" s="99"/>
      <c r="BB4578" s="99"/>
      <c r="BC4578" s="99"/>
      <c r="BD4578" s="99"/>
      <c r="BE4578" s="99"/>
      <c r="BF4578" s="99"/>
    </row>
    <row r="4579" spans="28:58" x14ac:dyDescent="0.25">
      <c r="AB4579" s="99"/>
      <c r="AC4579" s="99"/>
      <c r="AD4579" s="99"/>
      <c r="AE4579" s="99"/>
      <c r="AF4579" s="99"/>
      <c r="AG4579" s="99"/>
      <c r="AH4579" s="99"/>
      <c r="AI4579" s="99"/>
      <c r="AJ4579" s="99"/>
      <c r="AK4579" s="99"/>
      <c r="AL4579" s="99"/>
      <c r="AM4579" s="99"/>
      <c r="AN4579" s="99"/>
      <c r="AO4579" s="99"/>
      <c r="AP4579" s="99"/>
      <c r="AQ4579" s="99"/>
      <c r="AR4579" s="99"/>
      <c r="AS4579" s="99"/>
      <c r="AT4579" s="99"/>
      <c r="AU4579" s="99"/>
      <c r="AV4579" s="99"/>
      <c r="AW4579" s="99"/>
      <c r="AX4579" s="99"/>
      <c r="AY4579" s="99"/>
      <c r="AZ4579" s="99"/>
      <c r="BA4579" s="99"/>
      <c r="BB4579" s="99"/>
      <c r="BC4579" s="99"/>
      <c r="BD4579" s="99"/>
      <c r="BE4579" s="99"/>
      <c r="BF4579" s="99"/>
    </row>
    <row r="4580" spans="28:58" x14ac:dyDescent="0.25">
      <c r="AB4580" s="99"/>
      <c r="AC4580" s="99"/>
      <c r="AD4580" s="99"/>
      <c r="AE4580" s="99"/>
      <c r="AF4580" s="99"/>
      <c r="AG4580" s="99"/>
      <c r="AH4580" s="99"/>
      <c r="AI4580" s="99"/>
      <c r="AJ4580" s="99"/>
      <c r="AK4580" s="99"/>
      <c r="AL4580" s="99"/>
      <c r="AM4580" s="99"/>
      <c r="AN4580" s="99"/>
      <c r="AO4580" s="99"/>
      <c r="AP4580" s="99"/>
      <c r="AQ4580" s="99"/>
      <c r="AR4580" s="99"/>
      <c r="AS4580" s="99"/>
      <c r="AT4580" s="99"/>
      <c r="AU4580" s="99"/>
      <c r="AV4580" s="99"/>
      <c r="AW4580" s="99"/>
      <c r="AX4580" s="99"/>
      <c r="AY4580" s="99"/>
      <c r="AZ4580" s="99"/>
      <c r="BA4580" s="99"/>
      <c r="BB4580" s="99"/>
      <c r="BC4580" s="99"/>
      <c r="BD4580" s="99"/>
      <c r="BE4580" s="99"/>
      <c r="BF4580" s="99"/>
    </row>
    <row r="4581" spans="28:58" x14ac:dyDescent="0.25">
      <c r="AB4581" s="99"/>
      <c r="AC4581" s="99"/>
      <c r="AD4581" s="99"/>
      <c r="AE4581" s="99"/>
      <c r="AF4581" s="99"/>
      <c r="AG4581" s="99"/>
      <c r="AH4581" s="99"/>
      <c r="AI4581" s="99"/>
      <c r="AJ4581" s="99"/>
      <c r="AK4581" s="99"/>
      <c r="AL4581" s="99"/>
      <c r="AM4581" s="99"/>
      <c r="AN4581" s="99"/>
      <c r="AO4581" s="99"/>
      <c r="AP4581" s="99"/>
      <c r="AQ4581" s="99"/>
      <c r="AR4581" s="99"/>
      <c r="AS4581" s="99"/>
      <c r="AT4581" s="99"/>
      <c r="AU4581" s="99"/>
      <c r="AV4581" s="99"/>
      <c r="AW4581" s="99"/>
      <c r="AX4581" s="99"/>
      <c r="AY4581" s="99"/>
      <c r="AZ4581" s="99"/>
      <c r="BA4581" s="99"/>
      <c r="BB4581" s="99"/>
      <c r="BC4581" s="99"/>
      <c r="BD4581" s="99"/>
      <c r="BE4581" s="99"/>
      <c r="BF4581" s="99"/>
    </row>
    <row r="4582" spans="28:58" x14ac:dyDescent="0.25">
      <c r="AB4582" s="99"/>
      <c r="AC4582" s="99"/>
      <c r="AD4582" s="99"/>
      <c r="AE4582" s="99"/>
      <c r="AF4582" s="99"/>
      <c r="AG4582" s="99"/>
      <c r="AH4582" s="99"/>
      <c r="AI4582" s="99"/>
      <c r="AJ4582" s="99"/>
      <c r="AK4582" s="99"/>
      <c r="AL4582" s="99"/>
      <c r="AM4582" s="99"/>
      <c r="AN4582" s="99"/>
      <c r="AO4582" s="99"/>
      <c r="AP4582" s="99"/>
      <c r="AQ4582" s="99"/>
      <c r="AR4582" s="99"/>
      <c r="AS4582" s="99"/>
      <c r="AT4582" s="99"/>
      <c r="AU4582" s="99"/>
      <c r="AV4582" s="99"/>
      <c r="AW4582" s="99"/>
      <c r="AX4582" s="99"/>
      <c r="AY4582" s="99"/>
      <c r="AZ4582" s="99"/>
      <c r="BA4582" s="99"/>
      <c r="BB4582" s="99"/>
      <c r="BC4582" s="99"/>
      <c r="BD4582" s="99"/>
      <c r="BE4582" s="99"/>
      <c r="BF4582" s="99"/>
    </row>
    <row r="4583" spans="28:58" x14ac:dyDescent="0.25">
      <c r="AB4583" s="99"/>
      <c r="AC4583" s="99"/>
      <c r="AD4583" s="99"/>
      <c r="AE4583" s="99"/>
      <c r="AF4583" s="99"/>
      <c r="AG4583" s="99"/>
      <c r="AH4583" s="99"/>
      <c r="AI4583" s="99"/>
      <c r="AJ4583" s="99"/>
      <c r="AK4583" s="99"/>
      <c r="AL4583" s="99"/>
      <c r="AM4583" s="99"/>
      <c r="AN4583" s="99"/>
      <c r="AO4583" s="99"/>
      <c r="AP4583" s="99"/>
      <c r="AQ4583" s="99"/>
      <c r="AR4583" s="99"/>
      <c r="AS4583" s="99"/>
      <c r="AT4583" s="99"/>
      <c r="AU4583" s="99"/>
      <c r="AV4583" s="99"/>
      <c r="AW4583" s="99"/>
      <c r="AX4583" s="99"/>
      <c r="AY4583" s="99"/>
      <c r="AZ4583" s="99"/>
      <c r="BA4583" s="99"/>
      <c r="BB4583" s="99"/>
      <c r="BC4583" s="99"/>
      <c r="BD4583" s="99"/>
      <c r="BE4583" s="99"/>
      <c r="BF4583" s="99"/>
    </row>
    <row r="4584" spans="28:58" x14ac:dyDescent="0.25">
      <c r="AB4584" s="99"/>
      <c r="AC4584" s="99"/>
      <c r="AD4584" s="99"/>
      <c r="AE4584" s="99"/>
      <c r="AF4584" s="99"/>
      <c r="AG4584" s="99"/>
      <c r="AH4584" s="99"/>
      <c r="AI4584" s="99"/>
      <c r="AJ4584" s="99"/>
      <c r="AK4584" s="99"/>
      <c r="AL4584" s="99"/>
      <c r="AM4584" s="99"/>
      <c r="AN4584" s="99"/>
      <c r="AO4584" s="99"/>
      <c r="AP4584" s="99"/>
      <c r="AQ4584" s="99"/>
      <c r="AR4584" s="99"/>
      <c r="AS4584" s="99"/>
      <c r="AT4584" s="99"/>
      <c r="AU4584" s="99"/>
      <c r="AV4584" s="99"/>
      <c r="AW4584" s="99"/>
      <c r="AX4584" s="99"/>
      <c r="AY4584" s="99"/>
      <c r="AZ4584" s="99"/>
      <c r="BA4584" s="99"/>
      <c r="BB4584" s="99"/>
      <c r="BC4584" s="99"/>
      <c r="BD4584" s="99"/>
      <c r="BE4584" s="99"/>
      <c r="BF4584" s="99"/>
    </row>
    <row r="4585" spans="28:58" x14ac:dyDescent="0.25">
      <c r="AB4585" s="99"/>
      <c r="AC4585" s="99"/>
      <c r="AD4585" s="99"/>
      <c r="AE4585" s="99"/>
      <c r="AF4585" s="99"/>
      <c r="AG4585" s="99"/>
      <c r="AH4585" s="99"/>
      <c r="AI4585" s="99"/>
      <c r="AJ4585" s="99"/>
      <c r="AK4585" s="99"/>
      <c r="AL4585" s="99"/>
      <c r="AM4585" s="99"/>
      <c r="AN4585" s="99"/>
      <c r="AO4585" s="99"/>
      <c r="AP4585" s="99"/>
      <c r="AQ4585" s="99"/>
      <c r="AR4585" s="99"/>
      <c r="AS4585" s="99"/>
      <c r="AT4585" s="99"/>
      <c r="AU4585" s="99"/>
      <c r="AV4585" s="99"/>
      <c r="AW4585" s="99"/>
      <c r="AX4585" s="99"/>
      <c r="AY4585" s="99"/>
      <c r="AZ4585" s="99"/>
      <c r="BA4585" s="99"/>
      <c r="BB4585" s="99"/>
      <c r="BC4585" s="99"/>
      <c r="BD4585" s="99"/>
      <c r="BE4585" s="99"/>
      <c r="BF4585" s="99"/>
    </row>
    <row r="4586" spans="28:58" x14ac:dyDescent="0.25">
      <c r="AB4586" s="99"/>
      <c r="AC4586" s="99"/>
      <c r="AD4586" s="99"/>
      <c r="AE4586" s="99"/>
      <c r="AF4586" s="99"/>
      <c r="AG4586" s="99"/>
      <c r="AH4586" s="99"/>
      <c r="AI4586" s="99"/>
      <c r="AJ4586" s="99"/>
      <c r="AK4586" s="99"/>
      <c r="AL4586" s="99"/>
      <c r="AM4586" s="99"/>
      <c r="AN4586" s="99"/>
      <c r="AO4586" s="99"/>
      <c r="AP4586" s="99"/>
      <c r="AQ4586" s="99"/>
      <c r="AR4586" s="99"/>
      <c r="AS4586" s="99"/>
      <c r="AT4586" s="99"/>
      <c r="AU4586" s="99"/>
      <c r="AV4586" s="99"/>
      <c r="AW4586" s="99"/>
      <c r="AX4586" s="99"/>
      <c r="AY4586" s="99"/>
      <c r="AZ4586" s="99"/>
      <c r="BA4586" s="99"/>
      <c r="BB4586" s="99"/>
      <c r="BC4586" s="99"/>
      <c r="BD4586" s="99"/>
      <c r="BE4586" s="99"/>
      <c r="BF4586" s="99"/>
    </row>
    <row r="4587" spans="28:58" x14ac:dyDescent="0.25">
      <c r="AB4587" s="99"/>
      <c r="AC4587" s="99"/>
      <c r="AD4587" s="99"/>
      <c r="AE4587" s="99"/>
      <c r="AF4587" s="99"/>
      <c r="AG4587" s="99"/>
      <c r="AH4587" s="99"/>
      <c r="AI4587" s="99"/>
      <c r="AJ4587" s="99"/>
      <c r="AK4587" s="99"/>
      <c r="AL4587" s="99"/>
      <c r="AM4587" s="99"/>
      <c r="AN4587" s="99"/>
      <c r="AO4587" s="99"/>
      <c r="AP4587" s="99"/>
      <c r="AQ4587" s="99"/>
      <c r="AR4587" s="99"/>
      <c r="AS4587" s="99"/>
      <c r="AT4587" s="99"/>
      <c r="AU4587" s="99"/>
      <c r="AV4587" s="99"/>
      <c r="AW4587" s="99"/>
      <c r="AX4587" s="99"/>
      <c r="AY4587" s="99"/>
      <c r="AZ4587" s="99"/>
      <c r="BA4587" s="99"/>
      <c r="BB4587" s="99"/>
      <c r="BC4587" s="99"/>
      <c r="BD4587" s="99"/>
      <c r="BE4587" s="99"/>
      <c r="BF4587" s="99"/>
    </row>
    <row r="4588" spans="28:58" x14ac:dyDescent="0.25">
      <c r="AB4588" s="99"/>
      <c r="AC4588" s="99"/>
      <c r="AD4588" s="99"/>
      <c r="AE4588" s="99"/>
      <c r="AF4588" s="99"/>
      <c r="AG4588" s="99"/>
      <c r="AH4588" s="99"/>
      <c r="AI4588" s="99"/>
      <c r="AJ4588" s="99"/>
      <c r="AK4588" s="99"/>
      <c r="AL4588" s="99"/>
      <c r="AM4588" s="99"/>
      <c r="AN4588" s="99"/>
      <c r="AO4588" s="99"/>
      <c r="AP4588" s="99"/>
      <c r="AQ4588" s="99"/>
      <c r="AR4588" s="99"/>
      <c r="AS4588" s="99"/>
      <c r="AT4588" s="99"/>
      <c r="AU4588" s="99"/>
      <c r="AV4588" s="99"/>
      <c r="AW4588" s="99"/>
      <c r="AX4588" s="99"/>
      <c r="AY4588" s="99"/>
      <c r="AZ4588" s="99"/>
      <c r="BA4588" s="99"/>
      <c r="BB4588" s="99"/>
      <c r="BC4588" s="99"/>
      <c r="BD4588" s="99"/>
      <c r="BE4588" s="99"/>
      <c r="BF4588" s="99"/>
    </row>
    <row r="4589" spans="28:58" x14ac:dyDescent="0.25">
      <c r="AB4589" s="99"/>
      <c r="AC4589" s="99"/>
      <c r="AD4589" s="99"/>
      <c r="AE4589" s="99"/>
      <c r="AF4589" s="99"/>
      <c r="AG4589" s="99"/>
      <c r="AH4589" s="99"/>
      <c r="AI4589" s="99"/>
      <c r="AJ4589" s="99"/>
      <c r="AK4589" s="99"/>
      <c r="AL4589" s="99"/>
      <c r="AM4589" s="99"/>
      <c r="AN4589" s="99"/>
      <c r="AO4589" s="99"/>
      <c r="AP4589" s="99"/>
      <c r="AQ4589" s="99"/>
      <c r="AR4589" s="99"/>
      <c r="AS4589" s="99"/>
      <c r="AT4589" s="99"/>
      <c r="AU4589" s="99"/>
      <c r="AV4589" s="99"/>
      <c r="AW4589" s="99"/>
      <c r="AX4589" s="99"/>
      <c r="AY4589" s="99"/>
      <c r="AZ4589" s="99"/>
      <c r="BA4589" s="99"/>
      <c r="BB4589" s="99"/>
      <c r="BC4589" s="99"/>
      <c r="BD4589" s="99"/>
      <c r="BE4589" s="99"/>
      <c r="BF4589" s="99"/>
    </row>
    <row r="4590" spans="28:58" x14ac:dyDescent="0.25">
      <c r="AB4590" s="99"/>
      <c r="AC4590" s="99"/>
      <c r="AD4590" s="99"/>
      <c r="AE4590" s="99"/>
      <c r="AF4590" s="99"/>
      <c r="AG4590" s="99"/>
      <c r="AH4590" s="99"/>
      <c r="AI4590" s="99"/>
      <c r="AJ4590" s="99"/>
      <c r="AK4590" s="99"/>
      <c r="AL4590" s="99"/>
      <c r="AM4590" s="99"/>
      <c r="AN4590" s="99"/>
      <c r="AO4590" s="99"/>
      <c r="AP4590" s="99"/>
      <c r="AQ4590" s="99"/>
      <c r="AR4590" s="99"/>
      <c r="AS4590" s="99"/>
      <c r="AT4590" s="99"/>
      <c r="AU4590" s="99"/>
      <c r="AV4590" s="99"/>
      <c r="AW4590" s="99"/>
      <c r="AX4590" s="99"/>
      <c r="AY4590" s="99"/>
      <c r="AZ4590" s="99"/>
      <c r="BA4590" s="99"/>
      <c r="BB4590" s="99"/>
      <c r="BC4590" s="99"/>
      <c r="BD4590" s="99"/>
      <c r="BE4590" s="99"/>
      <c r="BF4590" s="99"/>
    </row>
    <row r="4591" spans="28:58" x14ac:dyDescent="0.25">
      <c r="AB4591" s="99"/>
      <c r="AC4591" s="99"/>
      <c r="AD4591" s="99"/>
      <c r="AE4591" s="99"/>
      <c r="AF4591" s="99"/>
      <c r="AG4591" s="99"/>
      <c r="AH4591" s="99"/>
      <c r="AI4591" s="99"/>
      <c r="AJ4591" s="99"/>
      <c r="AK4591" s="99"/>
      <c r="AL4591" s="99"/>
      <c r="AM4591" s="99"/>
      <c r="AN4591" s="99"/>
      <c r="AO4591" s="99"/>
      <c r="AP4591" s="99"/>
      <c r="AQ4591" s="99"/>
      <c r="AR4591" s="99"/>
      <c r="AS4591" s="99"/>
      <c r="AT4591" s="99"/>
      <c r="AU4591" s="99"/>
      <c r="AV4591" s="99"/>
      <c r="AW4591" s="99"/>
      <c r="AX4591" s="99"/>
      <c r="AY4591" s="99"/>
      <c r="AZ4591" s="99"/>
      <c r="BA4591" s="99"/>
      <c r="BB4591" s="99"/>
      <c r="BC4591" s="99"/>
      <c r="BD4591" s="99"/>
      <c r="BE4591" s="99"/>
      <c r="BF4591" s="99"/>
    </row>
    <row r="4592" spans="28:58" x14ac:dyDescent="0.25">
      <c r="AB4592" s="99"/>
      <c r="AC4592" s="99"/>
      <c r="AD4592" s="99"/>
      <c r="AE4592" s="99"/>
      <c r="AF4592" s="99"/>
      <c r="AG4592" s="99"/>
      <c r="AH4592" s="99"/>
      <c r="AI4592" s="99"/>
      <c r="AJ4592" s="99"/>
      <c r="AK4592" s="99"/>
      <c r="AL4592" s="99"/>
      <c r="AM4592" s="99"/>
      <c r="AN4592" s="99"/>
      <c r="AO4592" s="99"/>
      <c r="AP4592" s="99"/>
      <c r="AQ4592" s="99"/>
      <c r="AR4592" s="99"/>
      <c r="AS4592" s="99"/>
      <c r="AT4592" s="99"/>
      <c r="AU4592" s="99"/>
      <c r="AV4592" s="99"/>
      <c r="AW4592" s="99"/>
      <c r="AX4592" s="99"/>
      <c r="AY4592" s="99"/>
      <c r="AZ4592" s="99"/>
      <c r="BA4592" s="99"/>
      <c r="BB4592" s="99"/>
      <c r="BC4592" s="99"/>
      <c r="BD4592" s="99"/>
      <c r="BE4592" s="99"/>
      <c r="BF4592" s="99"/>
    </row>
    <row r="4593" spans="28:58" x14ac:dyDescent="0.25">
      <c r="AB4593" s="99"/>
      <c r="AC4593" s="99"/>
      <c r="AD4593" s="99"/>
      <c r="AE4593" s="99"/>
      <c r="AF4593" s="99"/>
      <c r="AG4593" s="99"/>
      <c r="AH4593" s="99"/>
      <c r="AI4593" s="99"/>
      <c r="AJ4593" s="99"/>
      <c r="AK4593" s="99"/>
      <c r="AL4593" s="99"/>
      <c r="AM4593" s="99"/>
      <c r="AN4593" s="99"/>
      <c r="AO4593" s="99"/>
      <c r="AP4593" s="99"/>
      <c r="AQ4593" s="99"/>
      <c r="AR4593" s="99"/>
      <c r="AS4593" s="99"/>
      <c r="AT4593" s="99"/>
      <c r="AU4593" s="99"/>
      <c r="AV4593" s="99"/>
      <c r="AW4593" s="99"/>
      <c r="AX4593" s="99"/>
      <c r="AY4593" s="99"/>
      <c r="AZ4593" s="99"/>
      <c r="BA4593" s="99"/>
      <c r="BB4593" s="99"/>
      <c r="BC4593" s="99"/>
      <c r="BD4593" s="99"/>
      <c r="BE4593" s="99"/>
      <c r="BF4593" s="99"/>
    </row>
    <row r="4594" spans="28:58" x14ac:dyDescent="0.25">
      <c r="AB4594" s="99"/>
      <c r="AC4594" s="99"/>
      <c r="AD4594" s="99"/>
      <c r="AE4594" s="99"/>
      <c r="AF4594" s="99"/>
      <c r="AG4594" s="99"/>
      <c r="AH4594" s="99"/>
      <c r="AI4594" s="99"/>
      <c r="AJ4594" s="99"/>
      <c r="AK4594" s="99"/>
      <c r="AL4594" s="99"/>
      <c r="AM4594" s="99"/>
      <c r="AN4594" s="99"/>
      <c r="AO4594" s="99"/>
      <c r="AP4594" s="99"/>
      <c r="AQ4594" s="99"/>
      <c r="AR4594" s="99"/>
      <c r="AS4594" s="99"/>
      <c r="AT4594" s="99"/>
      <c r="AU4594" s="99"/>
      <c r="AV4594" s="99"/>
      <c r="AW4594" s="99"/>
      <c r="AX4594" s="99"/>
      <c r="AY4594" s="99"/>
      <c r="AZ4594" s="99"/>
      <c r="BA4594" s="99"/>
      <c r="BB4594" s="99"/>
      <c r="BC4594" s="99"/>
      <c r="BD4594" s="99"/>
      <c r="BE4594" s="99"/>
      <c r="BF4594" s="99"/>
    </row>
    <row r="4595" spans="28:58" x14ac:dyDescent="0.25">
      <c r="AB4595" s="99"/>
      <c r="AC4595" s="99"/>
      <c r="AD4595" s="99"/>
      <c r="AE4595" s="99"/>
      <c r="AF4595" s="99"/>
      <c r="AG4595" s="99"/>
      <c r="AH4595" s="99"/>
      <c r="AI4595" s="99"/>
      <c r="AJ4595" s="99"/>
      <c r="AK4595" s="99"/>
      <c r="AL4595" s="99"/>
      <c r="AM4595" s="99"/>
      <c r="AN4595" s="99"/>
      <c r="AO4595" s="99"/>
      <c r="AP4595" s="99"/>
      <c r="AQ4595" s="99"/>
      <c r="AR4595" s="99"/>
      <c r="AS4595" s="99"/>
      <c r="AT4595" s="99"/>
      <c r="AU4595" s="99"/>
      <c r="AV4595" s="99"/>
      <c r="AW4595" s="99"/>
      <c r="AX4595" s="99"/>
      <c r="AY4595" s="99"/>
      <c r="AZ4595" s="99"/>
      <c r="BA4595" s="99"/>
      <c r="BB4595" s="99"/>
      <c r="BC4595" s="99"/>
      <c r="BD4595" s="99"/>
      <c r="BE4595" s="99"/>
      <c r="BF4595" s="99"/>
    </row>
    <row r="4596" spans="28:58" x14ac:dyDescent="0.25">
      <c r="AB4596" s="99"/>
      <c r="AC4596" s="99"/>
      <c r="AD4596" s="99"/>
      <c r="AE4596" s="99"/>
      <c r="AF4596" s="99"/>
      <c r="AG4596" s="99"/>
      <c r="AH4596" s="99"/>
      <c r="AI4596" s="99"/>
      <c r="AJ4596" s="99"/>
      <c r="AK4596" s="99"/>
      <c r="AL4596" s="99"/>
      <c r="AM4596" s="99"/>
      <c r="AN4596" s="99"/>
      <c r="AO4596" s="99"/>
      <c r="AP4596" s="99"/>
      <c r="AQ4596" s="99"/>
      <c r="AR4596" s="99"/>
      <c r="AS4596" s="99"/>
      <c r="AT4596" s="99"/>
      <c r="AU4596" s="99"/>
      <c r="AV4596" s="99"/>
      <c r="AW4596" s="99"/>
      <c r="AX4596" s="99"/>
      <c r="AY4596" s="99"/>
      <c r="AZ4596" s="99"/>
      <c r="BA4596" s="99"/>
      <c r="BB4596" s="99"/>
      <c r="BC4596" s="99"/>
      <c r="BD4596" s="99"/>
      <c r="BE4596" s="99"/>
      <c r="BF4596" s="99"/>
    </row>
    <row r="4597" spans="28:58" x14ac:dyDescent="0.25">
      <c r="AB4597" s="99"/>
      <c r="AC4597" s="99"/>
      <c r="AD4597" s="99"/>
      <c r="AE4597" s="99"/>
      <c r="AF4597" s="99"/>
      <c r="AG4597" s="99"/>
      <c r="AH4597" s="99"/>
      <c r="AI4597" s="99"/>
      <c r="AJ4597" s="99"/>
      <c r="AK4597" s="99"/>
      <c r="AL4597" s="99"/>
      <c r="AM4597" s="99"/>
      <c r="AN4597" s="99"/>
      <c r="AO4597" s="99"/>
      <c r="AP4597" s="99"/>
      <c r="AQ4597" s="99"/>
      <c r="AR4597" s="99"/>
      <c r="AS4597" s="99"/>
      <c r="AT4597" s="99"/>
      <c r="AU4597" s="99"/>
      <c r="AV4597" s="99"/>
      <c r="AW4597" s="99"/>
      <c r="AX4597" s="99"/>
      <c r="AY4597" s="99"/>
      <c r="AZ4597" s="99"/>
      <c r="BA4597" s="99"/>
      <c r="BB4597" s="99"/>
      <c r="BC4597" s="99"/>
      <c r="BD4597" s="99"/>
      <c r="BE4597" s="99"/>
      <c r="BF4597" s="99"/>
    </row>
    <row r="4598" spans="28:58" x14ac:dyDescent="0.25">
      <c r="AB4598" s="99"/>
      <c r="AC4598" s="99"/>
      <c r="AD4598" s="99"/>
      <c r="AE4598" s="99"/>
      <c r="AF4598" s="99"/>
      <c r="AG4598" s="99"/>
      <c r="AH4598" s="99"/>
      <c r="AI4598" s="99"/>
      <c r="AJ4598" s="99"/>
      <c r="AK4598" s="99"/>
      <c r="AL4598" s="99"/>
      <c r="AM4598" s="99"/>
      <c r="AN4598" s="99"/>
      <c r="AO4598" s="99"/>
      <c r="AP4598" s="99"/>
      <c r="AQ4598" s="99"/>
      <c r="AR4598" s="99"/>
      <c r="AS4598" s="99"/>
      <c r="AT4598" s="99"/>
      <c r="AU4598" s="99"/>
      <c r="AV4598" s="99"/>
      <c r="AW4598" s="99"/>
      <c r="AX4598" s="99"/>
      <c r="AY4598" s="99"/>
      <c r="AZ4598" s="99"/>
      <c r="BA4598" s="99"/>
      <c r="BB4598" s="99"/>
      <c r="BC4598" s="99"/>
      <c r="BD4598" s="99"/>
      <c r="BE4598" s="99"/>
      <c r="BF4598" s="99"/>
    </row>
    <row r="4599" spans="28:58" x14ac:dyDescent="0.25">
      <c r="AB4599" s="99"/>
      <c r="AC4599" s="99"/>
      <c r="AD4599" s="99"/>
      <c r="AE4599" s="99"/>
      <c r="AF4599" s="99"/>
      <c r="AG4599" s="99"/>
      <c r="AH4599" s="99"/>
      <c r="AI4599" s="99"/>
      <c r="AJ4599" s="99"/>
      <c r="AK4599" s="99"/>
      <c r="AL4599" s="99"/>
      <c r="AM4599" s="99"/>
      <c r="AN4599" s="99"/>
      <c r="AO4599" s="99"/>
      <c r="AP4599" s="99"/>
      <c r="AQ4599" s="99"/>
      <c r="AR4599" s="99"/>
      <c r="AS4599" s="99"/>
      <c r="AT4599" s="99"/>
      <c r="AU4599" s="99"/>
      <c r="AV4599" s="99"/>
      <c r="AW4599" s="99"/>
      <c r="AX4599" s="99"/>
      <c r="AY4599" s="99"/>
      <c r="AZ4599" s="99"/>
      <c r="BA4599" s="99"/>
      <c r="BB4599" s="99"/>
      <c r="BC4599" s="99"/>
      <c r="BD4599" s="99"/>
      <c r="BE4599" s="99"/>
      <c r="BF4599" s="99"/>
    </row>
    <row r="4600" spans="28:58" x14ac:dyDescent="0.25">
      <c r="AB4600" s="99"/>
      <c r="AC4600" s="99"/>
      <c r="AD4600" s="99"/>
      <c r="AE4600" s="99"/>
      <c r="AF4600" s="99"/>
      <c r="AG4600" s="99"/>
      <c r="AH4600" s="99"/>
      <c r="AI4600" s="99"/>
      <c r="AJ4600" s="99"/>
      <c r="AK4600" s="99"/>
      <c r="AL4600" s="99"/>
      <c r="AM4600" s="99"/>
      <c r="AN4600" s="99"/>
      <c r="AO4600" s="99"/>
      <c r="AP4600" s="99"/>
      <c r="AQ4600" s="99"/>
      <c r="AR4600" s="99"/>
      <c r="AS4600" s="99"/>
      <c r="AT4600" s="99"/>
      <c r="AU4600" s="99"/>
      <c r="AV4600" s="99"/>
      <c r="AW4600" s="99"/>
      <c r="AX4600" s="99"/>
      <c r="AY4600" s="99"/>
      <c r="AZ4600" s="99"/>
      <c r="BA4600" s="99"/>
      <c r="BB4600" s="99"/>
      <c r="BC4600" s="99"/>
      <c r="BD4600" s="99"/>
      <c r="BE4600" s="99"/>
      <c r="BF4600" s="99"/>
    </row>
    <row r="4601" spans="28:58" x14ac:dyDescent="0.25">
      <c r="AB4601" s="99"/>
      <c r="AC4601" s="99"/>
      <c r="AD4601" s="99"/>
      <c r="AE4601" s="99"/>
      <c r="AF4601" s="99"/>
      <c r="AG4601" s="99"/>
      <c r="AH4601" s="99"/>
      <c r="AI4601" s="99"/>
      <c r="AJ4601" s="99"/>
      <c r="AK4601" s="99"/>
      <c r="AL4601" s="99"/>
      <c r="AM4601" s="99"/>
      <c r="AN4601" s="99"/>
      <c r="AO4601" s="99"/>
      <c r="AP4601" s="99"/>
      <c r="AQ4601" s="99"/>
      <c r="AR4601" s="99"/>
      <c r="AS4601" s="99"/>
      <c r="AT4601" s="99"/>
      <c r="AU4601" s="99"/>
      <c r="AV4601" s="99"/>
      <c r="AW4601" s="99"/>
      <c r="AX4601" s="99"/>
      <c r="AY4601" s="99"/>
      <c r="AZ4601" s="99"/>
      <c r="BA4601" s="99"/>
      <c r="BB4601" s="99"/>
      <c r="BC4601" s="99"/>
      <c r="BD4601" s="99"/>
      <c r="BE4601" s="99"/>
      <c r="BF4601" s="99"/>
    </row>
    <row r="4602" spans="28:58" x14ac:dyDescent="0.25">
      <c r="AB4602" s="99"/>
      <c r="AC4602" s="99"/>
      <c r="AD4602" s="99"/>
      <c r="AE4602" s="99"/>
      <c r="AF4602" s="99"/>
      <c r="AG4602" s="99"/>
      <c r="AH4602" s="99"/>
      <c r="AI4602" s="99"/>
      <c r="AJ4602" s="99"/>
      <c r="AK4602" s="99"/>
      <c r="AL4602" s="99"/>
      <c r="AM4602" s="99"/>
      <c r="AN4602" s="99"/>
      <c r="AO4602" s="99"/>
      <c r="AP4602" s="99"/>
      <c r="AQ4602" s="99"/>
      <c r="AR4602" s="99"/>
      <c r="AS4602" s="99"/>
      <c r="AT4602" s="99"/>
      <c r="AU4602" s="99"/>
      <c r="AV4602" s="99"/>
      <c r="AW4602" s="99"/>
      <c r="AX4602" s="99"/>
      <c r="AY4602" s="99"/>
      <c r="AZ4602" s="99"/>
      <c r="BA4602" s="99"/>
      <c r="BB4602" s="99"/>
      <c r="BC4602" s="99"/>
      <c r="BD4602" s="99"/>
      <c r="BE4602" s="99"/>
      <c r="BF4602" s="99"/>
    </row>
    <row r="4603" spans="28:58" x14ac:dyDescent="0.25">
      <c r="AB4603" s="99"/>
      <c r="AC4603" s="99"/>
      <c r="AD4603" s="99"/>
      <c r="AE4603" s="99"/>
      <c r="AF4603" s="99"/>
      <c r="AG4603" s="99"/>
      <c r="AH4603" s="99"/>
      <c r="AI4603" s="99"/>
      <c r="AJ4603" s="99"/>
      <c r="AK4603" s="99"/>
      <c r="AL4603" s="99"/>
      <c r="AM4603" s="99"/>
      <c r="AN4603" s="99"/>
      <c r="AO4603" s="99"/>
      <c r="AP4603" s="99"/>
      <c r="AQ4603" s="99"/>
      <c r="AR4603" s="99"/>
      <c r="AS4603" s="99"/>
      <c r="AT4603" s="99"/>
      <c r="AU4603" s="99"/>
      <c r="AV4603" s="99"/>
      <c r="AW4603" s="99"/>
      <c r="AX4603" s="99"/>
      <c r="AY4603" s="99"/>
      <c r="AZ4603" s="99"/>
      <c r="BA4603" s="99"/>
      <c r="BB4603" s="99"/>
      <c r="BC4603" s="99"/>
      <c r="BD4603" s="99"/>
      <c r="BE4603" s="99"/>
      <c r="BF4603" s="99"/>
    </row>
    <row r="4604" spans="28:58" x14ac:dyDescent="0.25">
      <c r="AB4604" s="99"/>
      <c r="AC4604" s="99"/>
      <c r="AD4604" s="99"/>
      <c r="AE4604" s="99"/>
      <c r="AF4604" s="99"/>
      <c r="AG4604" s="99"/>
      <c r="AH4604" s="99"/>
      <c r="AI4604" s="99"/>
      <c r="AJ4604" s="99"/>
      <c r="AK4604" s="99"/>
      <c r="AL4604" s="99"/>
      <c r="AM4604" s="99"/>
      <c r="AN4604" s="99"/>
      <c r="AO4604" s="99"/>
      <c r="AP4604" s="99"/>
      <c r="AQ4604" s="99"/>
      <c r="AR4604" s="99"/>
      <c r="AS4604" s="99"/>
      <c r="AT4604" s="99"/>
      <c r="AU4604" s="99"/>
      <c r="AV4604" s="99"/>
      <c r="AW4604" s="99"/>
      <c r="AX4604" s="99"/>
      <c r="AY4604" s="99"/>
      <c r="AZ4604" s="99"/>
      <c r="BA4604" s="99"/>
      <c r="BB4604" s="99"/>
      <c r="BC4604" s="99"/>
      <c r="BD4604" s="99"/>
      <c r="BE4604" s="99"/>
      <c r="BF4604" s="99"/>
    </row>
    <row r="4605" spans="28:58" x14ac:dyDescent="0.25">
      <c r="AB4605" s="99"/>
      <c r="AC4605" s="99"/>
      <c r="AD4605" s="99"/>
      <c r="AE4605" s="99"/>
      <c r="AF4605" s="99"/>
      <c r="AG4605" s="99"/>
      <c r="AH4605" s="99"/>
      <c r="AI4605" s="99"/>
      <c r="AJ4605" s="99"/>
      <c r="AK4605" s="99"/>
      <c r="AL4605" s="99"/>
      <c r="AM4605" s="99"/>
      <c r="AN4605" s="99"/>
      <c r="AO4605" s="99"/>
      <c r="AP4605" s="99"/>
      <c r="AQ4605" s="99"/>
      <c r="AR4605" s="99"/>
      <c r="AS4605" s="99"/>
      <c r="AT4605" s="99"/>
      <c r="AU4605" s="99"/>
      <c r="AV4605" s="99"/>
      <c r="AW4605" s="99"/>
      <c r="AX4605" s="99"/>
      <c r="AY4605" s="99"/>
      <c r="AZ4605" s="99"/>
      <c r="BA4605" s="99"/>
      <c r="BB4605" s="99"/>
      <c r="BC4605" s="99"/>
      <c r="BD4605" s="99"/>
      <c r="BE4605" s="99"/>
      <c r="BF4605" s="99"/>
    </row>
    <row r="4606" spans="28:58" x14ac:dyDescent="0.25">
      <c r="AB4606" s="99"/>
      <c r="AC4606" s="99"/>
      <c r="AD4606" s="99"/>
      <c r="AE4606" s="99"/>
      <c r="AF4606" s="99"/>
      <c r="AG4606" s="99"/>
      <c r="AH4606" s="99"/>
      <c r="AI4606" s="99"/>
      <c r="AJ4606" s="99"/>
      <c r="AK4606" s="99"/>
      <c r="AL4606" s="99"/>
      <c r="AM4606" s="99"/>
      <c r="AN4606" s="99"/>
      <c r="AO4606" s="99"/>
      <c r="AP4606" s="99"/>
      <c r="AQ4606" s="99"/>
      <c r="AR4606" s="99"/>
      <c r="AS4606" s="99"/>
      <c r="AT4606" s="99"/>
      <c r="AU4606" s="99"/>
      <c r="AV4606" s="99"/>
      <c r="AW4606" s="99"/>
      <c r="AX4606" s="99"/>
      <c r="AY4606" s="99"/>
      <c r="AZ4606" s="99"/>
      <c r="BA4606" s="99"/>
      <c r="BB4606" s="99"/>
      <c r="BC4606" s="99"/>
      <c r="BD4606" s="99"/>
      <c r="BE4606" s="99"/>
      <c r="BF4606" s="99"/>
    </row>
    <row r="4607" spans="28:58" x14ac:dyDescent="0.25">
      <c r="AB4607" s="99"/>
      <c r="AC4607" s="99"/>
      <c r="AD4607" s="99"/>
      <c r="AE4607" s="99"/>
      <c r="AF4607" s="99"/>
      <c r="AG4607" s="99"/>
      <c r="AH4607" s="99"/>
      <c r="AI4607" s="99"/>
      <c r="AJ4607" s="99"/>
      <c r="AK4607" s="99"/>
      <c r="AL4607" s="99"/>
      <c r="AM4607" s="99"/>
      <c r="AN4607" s="99"/>
      <c r="AO4607" s="99"/>
      <c r="AP4607" s="99"/>
      <c r="AQ4607" s="99"/>
      <c r="AR4607" s="99"/>
      <c r="AS4607" s="99"/>
      <c r="AT4607" s="99"/>
      <c r="AU4607" s="99"/>
      <c r="AV4607" s="99"/>
      <c r="AW4607" s="99"/>
      <c r="AX4607" s="99"/>
      <c r="AY4607" s="99"/>
      <c r="AZ4607" s="99"/>
      <c r="BA4607" s="99"/>
      <c r="BB4607" s="99"/>
      <c r="BC4607" s="99"/>
      <c r="BD4607" s="99"/>
      <c r="BE4607" s="99"/>
      <c r="BF4607" s="99"/>
    </row>
    <row r="4608" spans="28:58" x14ac:dyDescent="0.25">
      <c r="AB4608" s="99"/>
      <c r="AC4608" s="99"/>
      <c r="AD4608" s="99"/>
      <c r="AE4608" s="99"/>
      <c r="AF4608" s="99"/>
      <c r="AG4608" s="99"/>
      <c r="AH4608" s="99"/>
      <c r="AI4608" s="99"/>
      <c r="AJ4608" s="99"/>
      <c r="AK4608" s="99"/>
      <c r="AL4608" s="99"/>
      <c r="AM4608" s="99"/>
      <c r="AN4608" s="99"/>
      <c r="AO4608" s="99"/>
      <c r="AP4608" s="99"/>
      <c r="AQ4608" s="99"/>
      <c r="AR4608" s="99"/>
      <c r="AS4608" s="99"/>
      <c r="AT4608" s="99"/>
      <c r="AU4608" s="99"/>
      <c r="AV4608" s="99"/>
      <c r="AW4608" s="99"/>
      <c r="AX4608" s="99"/>
      <c r="AY4608" s="99"/>
      <c r="AZ4608" s="99"/>
      <c r="BA4608" s="99"/>
      <c r="BB4608" s="99"/>
      <c r="BC4608" s="99"/>
      <c r="BD4608" s="99"/>
      <c r="BE4608" s="99"/>
      <c r="BF4608" s="99"/>
    </row>
    <row r="4609" spans="28:58" x14ac:dyDescent="0.25">
      <c r="AB4609" s="99"/>
      <c r="AC4609" s="99"/>
      <c r="AD4609" s="99"/>
      <c r="AE4609" s="99"/>
      <c r="AF4609" s="99"/>
      <c r="AG4609" s="99"/>
      <c r="AH4609" s="99"/>
      <c r="AI4609" s="99"/>
      <c r="AJ4609" s="99"/>
      <c r="AK4609" s="99"/>
      <c r="AL4609" s="99"/>
      <c r="AM4609" s="99"/>
      <c r="AN4609" s="99"/>
      <c r="AO4609" s="99"/>
      <c r="AP4609" s="99"/>
      <c r="AQ4609" s="99"/>
      <c r="AR4609" s="99"/>
      <c r="AS4609" s="99"/>
      <c r="AT4609" s="99"/>
      <c r="AU4609" s="99"/>
      <c r="AV4609" s="99"/>
      <c r="AW4609" s="99"/>
      <c r="AX4609" s="99"/>
      <c r="AY4609" s="99"/>
      <c r="AZ4609" s="99"/>
      <c r="BA4609" s="99"/>
      <c r="BB4609" s="99"/>
      <c r="BC4609" s="99"/>
      <c r="BD4609" s="99"/>
      <c r="BE4609" s="99"/>
      <c r="BF4609" s="99"/>
    </row>
    <row r="4610" spans="28:58" x14ac:dyDescent="0.25">
      <c r="AB4610" s="99"/>
      <c r="AC4610" s="99"/>
      <c r="AD4610" s="99"/>
      <c r="AE4610" s="99"/>
      <c r="AF4610" s="99"/>
      <c r="AG4610" s="99"/>
      <c r="AH4610" s="99"/>
      <c r="AI4610" s="99"/>
      <c r="AJ4610" s="99"/>
      <c r="AK4610" s="99"/>
      <c r="AL4610" s="99"/>
      <c r="AM4610" s="99"/>
      <c r="AN4610" s="99"/>
      <c r="AO4610" s="99"/>
      <c r="AP4610" s="99"/>
      <c r="AQ4610" s="99"/>
      <c r="AR4610" s="99"/>
      <c r="AS4610" s="99"/>
      <c r="AT4610" s="99"/>
      <c r="AU4610" s="99"/>
      <c r="AV4610" s="99"/>
      <c r="AW4610" s="99"/>
      <c r="AX4610" s="99"/>
      <c r="AY4610" s="99"/>
      <c r="AZ4610" s="99"/>
      <c r="BA4610" s="99"/>
      <c r="BB4610" s="99"/>
      <c r="BC4610" s="99"/>
      <c r="BD4610" s="99"/>
      <c r="BE4610" s="99"/>
      <c r="BF4610" s="99"/>
    </row>
    <row r="4611" spans="28:58" x14ac:dyDescent="0.25">
      <c r="AB4611" s="99"/>
      <c r="AC4611" s="99"/>
      <c r="AD4611" s="99"/>
      <c r="AE4611" s="99"/>
      <c r="AF4611" s="99"/>
      <c r="AG4611" s="99"/>
      <c r="AH4611" s="99"/>
      <c r="AI4611" s="99"/>
      <c r="AJ4611" s="99"/>
      <c r="AK4611" s="99"/>
      <c r="AL4611" s="99"/>
      <c r="AM4611" s="99"/>
      <c r="AN4611" s="99"/>
      <c r="AO4611" s="99"/>
      <c r="AP4611" s="99"/>
      <c r="AQ4611" s="99"/>
      <c r="AR4611" s="99"/>
      <c r="AS4611" s="99"/>
      <c r="AT4611" s="99"/>
      <c r="AU4611" s="99"/>
      <c r="AV4611" s="99"/>
      <c r="AW4611" s="99"/>
      <c r="AX4611" s="99"/>
      <c r="AY4611" s="99"/>
      <c r="AZ4611" s="99"/>
      <c r="BA4611" s="99"/>
      <c r="BB4611" s="99"/>
      <c r="BC4611" s="99"/>
      <c r="BD4611" s="99"/>
      <c r="BE4611" s="99"/>
      <c r="BF4611" s="99"/>
    </row>
    <row r="4612" spans="28:58" x14ac:dyDescent="0.25">
      <c r="AB4612" s="99"/>
      <c r="AC4612" s="99"/>
      <c r="AD4612" s="99"/>
      <c r="AE4612" s="99"/>
      <c r="AF4612" s="99"/>
      <c r="AG4612" s="99"/>
      <c r="AH4612" s="99"/>
      <c r="AI4612" s="99"/>
      <c r="AJ4612" s="99"/>
      <c r="AK4612" s="99"/>
      <c r="AL4612" s="99"/>
      <c r="AM4612" s="99"/>
      <c r="AN4612" s="99"/>
      <c r="AO4612" s="99"/>
      <c r="AP4612" s="99"/>
      <c r="AQ4612" s="99"/>
      <c r="AR4612" s="99"/>
      <c r="AS4612" s="99"/>
      <c r="AT4612" s="99"/>
      <c r="AU4612" s="99"/>
      <c r="AV4612" s="99"/>
      <c r="AW4612" s="99"/>
      <c r="AX4612" s="99"/>
      <c r="AY4612" s="99"/>
      <c r="AZ4612" s="99"/>
      <c r="BA4612" s="99"/>
      <c r="BB4612" s="99"/>
      <c r="BC4612" s="99"/>
      <c r="BD4612" s="99"/>
      <c r="BE4612" s="99"/>
      <c r="BF4612" s="99"/>
    </row>
    <row r="4613" spans="28:58" x14ac:dyDescent="0.25">
      <c r="AB4613" s="99"/>
      <c r="AC4613" s="99"/>
      <c r="AD4613" s="99"/>
      <c r="AE4613" s="99"/>
      <c r="AF4613" s="99"/>
      <c r="AG4613" s="99"/>
      <c r="AH4613" s="99"/>
      <c r="AI4613" s="99"/>
      <c r="AJ4613" s="99"/>
      <c r="AK4613" s="99"/>
      <c r="AL4613" s="99"/>
      <c r="AM4613" s="99"/>
      <c r="AN4613" s="99"/>
      <c r="AO4613" s="99"/>
      <c r="AP4613" s="99"/>
      <c r="AQ4613" s="99"/>
      <c r="AR4613" s="99"/>
      <c r="AS4613" s="99"/>
      <c r="AT4613" s="99"/>
      <c r="AU4613" s="99"/>
      <c r="AV4613" s="99"/>
      <c r="AW4613" s="99"/>
      <c r="AX4613" s="99"/>
      <c r="AY4613" s="99"/>
      <c r="AZ4613" s="99"/>
      <c r="BA4613" s="99"/>
      <c r="BB4613" s="99"/>
      <c r="BC4613" s="99"/>
      <c r="BD4613" s="99"/>
      <c r="BE4613" s="99"/>
      <c r="BF4613" s="99"/>
    </row>
    <row r="4614" spans="28:58" x14ac:dyDescent="0.25">
      <c r="AB4614" s="99"/>
      <c r="AC4614" s="99"/>
      <c r="AD4614" s="99"/>
      <c r="AE4614" s="99"/>
      <c r="AF4614" s="99"/>
      <c r="AG4614" s="99"/>
      <c r="AH4614" s="99"/>
      <c r="AI4614" s="99"/>
      <c r="AJ4614" s="99"/>
      <c r="AK4614" s="99"/>
      <c r="AL4614" s="99"/>
      <c r="AM4614" s="99"/>
      <c r="AN4614" s="99"/>
      <c r="AO4614" s="99"/>
      <c r="AP4614" s="99"/>
      <c r="AQ4614" s="99"/>
      <c r="AR4614" s="99"/>
      <c r="AS4614" s="99"/>
      <c r="AT4614" s="99"/>
      <c r="AU4614" s="99"/>
      <c r="AV4614" s="99"/>
      <c r="AW4614" s="99"/>
      <c r="AX4614" s="99"/>
      <c r="AY4614" s="99"/>
      <c r="AZ4614" s="99"/>
      <c r="BA4614" s="99"/>
      <c r="BB4614" s="99"/>
      <c r="BC4614" s="99"/>
      <c r="BD4614" s="99"/>
      <c r="BE4614" s="99"/>
      <c r="BF4614" s="99"/>
    </row>
    <row r="4615" spans="28:58" x14ac:dyDescent="0.25">
      <c r="AB4615" s="99"/>
      <c r="AC4615" s="99"/>
      <c r="AD4615" s="99"/>
      <c r="AE4615" s="99"/>
      <c r="AF4615" s="99"/>
      <c r="AG4615" s="99"/>
      <c r="AH4615" s="99"/>
      <c r="AI4615" s="99"/>
      <c r="AJ4615" s="99"/>
      <c r="AK4615" s="99"/>
      <c r="AL4615" s="99"/>
      <c r="AM4615" s="99"/>
      <c r="AN4615" s="99"/>
      <c r="AO4615" s="99"/>
      <c r="AP4615" s="99"/>
      <c r="AQ4615" s="99"/>
      <c r="AR4615" s="99"/>
      <c r="AS4615" s="99"/>
      <c r="AT4615" s="99"/>
      <c r="AU4615" s="99"/>
      <c r="AV4615" s="99"/>
      <c r="AW4615" s="99"/>
      <c r="AX4615" s="99"/>
      <c r="AY4615" s="99"/>
      <c r="AZ4615" s="99"/>
      <c r="BA4615" s="99"/>
      <c r="BB4615" s="99"/>
      <c r="BC4615" s="99"/>
      <c r="BD4615" s="99"/>
      <c r="BE4615" s="99"/>
      <c r="BF4615" s="99"/>
    </row>
    <row r="4616" spans="28:58" x14ac:dyDescent="0.25">
      <c r="AB4616" s="99"/>
      <c r="AC4616" s="99"/>
      <c r="AD4616" s="99"/>
      <c r="AE4616" s="99"/>
      <c r="AF4616" s="99"/>
      <c r="AG4616" s="99"/>
      <c r="AH4616" s="99"/>
      <c r="AI4616" s="99"/>
      <c r="AJ4616" s="99"/>
      <c r="AK4616" s="99"/>
      <c r="AL4616" s="99"/>
      <c r="AM4616" s="99"/>
      <c r="AN4616" s="99"/>
      <c r="AO4616" s="99"/>
      <c r="AP4616" s="99"/>
      <c r="AQ4616" s="99"/>
      <c r="AR4616" s="99"/>
      <c r="AS4616" s="99"/>
      <c r="AT4616" s="99"/>
      <c r="AU4616" s="99"/>
      <c r="AV4616" s="99"/>
      <c r="AW4616" s="99"/>
      <c r="AX4616" s="99"/>
      <c r="AY4616" s="99"/>
      <c r="AZ4616" s="99"/>
      <c r="BA4616" s="99"/>
      <c r="BB4616" s="99"/>
      <c r="BC4616" s="99"/>
      <c r="BD4616" s="99"/>
      <c r="BE4616" s="99"/>
      <c r="BF4616" s="99"/>
    </row>
    <row r="4617" spans="28:58" x14ac:dyDescent="0.25">
      <c r="AB4617" s="99"/>
      <c r="AC4617" s="99"/>
      <c r="AD4617" s="99"/>
      <c r="AE4617" s="99"/>
      <c r="AF4617" s="99"/>
      <c r="AG4617" s="99"/>
      <c r="AH4617" s="99"/>
      <c r="AI4617" s="99"/>
      <c r="AJ4617" s="99"/>
      <c r="AK4617" s="99"/>
      <c r="AL4617" s="99"/>
      <c r="AM4617" s="99"/>
      <c r="AN4617" s="99"/>
      <c r="AO4617" s="99"/>
      <c r="AP4617" s="99"/>
      <c r="AQ4617" s="99"/>
      <c r="AR4617" s="99"/>
      <c r="AS4617" s="99"/>
      <c r="AT4617" s="99"/>
      <c r="AU4617" s="99"/>
      <c r="AV4617" s="99"/>
      <c r="AW4617" s="99"/>
      <c r="AX4617" s="99"/>
      <c r="AY4617" s="99"/>
      <c r="AZ4617" s="99"/>
      <c r="BA4617" s="99"/>
      <c r="BB4617" s="99"/>
      <c r="BC4617" s="99"/>
      <c r="BD4617" s="99"/>
      <c r="BE4617" s="99"/>
      <c r="BF4617" s="99"/>
    </row>
    <row r="4618" spans="28:58" x14ac:dyDescent="0.25">
      <c r="AB4618" s="99"/>
      <c r="AC4618" s="99"/>
      <c r="AD4618" s="99"/>
      <c r="AE4618" s="99"/>
      <c r="AF4618" s="99"/>
      <c r="AG4618" s="99"/>
      <c r="AH4618" s="99"/>
      <c r="AI4618" s="99"/>
      <c r="AJ4618" s="99"/>
      <c r="AK4618" s="99"/>
      <c r="AL4618" s="99"/>
      <c r="AM4618" s="99"/>
      <c r="AN4618" s="99"/>
      <c r="AO4618" s="99"/>
      <c r="AP4618" s="99"/>
      <c r="AQ4618" s="99"/>
      <c r="AR4618" s="99"/>
      <c r="AS4618" s="99"/>
      <c r="AT4618" s="99"/>
      <c r="AU4618" s="99"/>
      <c r="AV4618" s="99"/>
      <c r="AW4618" s="99"/>
      <c r="AX4618" s="99"/>
      <c r="AY4618" s="99"/>
      <c r="AZ4618" s="99"/>
      <c r="BA4618" s="99"/>
      <c r="BB4618" s="99"/>
      <c r="BC4618" s="99"/>
      <c r="BD4618" s="99"/>
      <c r="BE4618" s="99"/>
      <c r="BF4618" s="99"/>
    </row>
    <row r="4619" spans="28:58" x14ac:dyDescent="0.25">
      <c r="AB4619" s="99"/>
      <c r="AC4619" s="99"/>
      <c r="AD4619" s="99"/>
      <c r="AE4619" s="99"/>
      <c r="AF4619" s="99"/>
      <c r="AG4619" s="99"/>
      <c r="AH4619" s="99"/>
      <c r="AI4619" s="99"/>
      <c r="AJ4619" s="99"/>
      <c r="AK4619" s="99"/>
      <c r="AL4619" s="99"/>
      <c r="AM4619" s="99"/>
      <c r="AN4619" s="99"/>
      <c r="AO4619" s="99"/>
      <c r="AP4619" s="99"/>
      <c r="AQ4619" s="99"/>
      <c r="AR4619" s="99"/>
      <c r="AS4619" s="99"/>
      <c r="AT4619" s="99"/>
      <c r="AU4619" s="99"/>
      <c r="AV4619" s="99"/>
      <c r="AW4619" s="99"/>
      <c r="AX4619" s="99"/>
      <c r="AY4619" s="99"/>
      <c r="AZ4619" s="99"/>
      <c r="BA4619" s="99"/>
      <c r="BB4619" s="99"/>
      <c r="BC4619" s="99"/>
      <c r="BD4619" s="99"/>
      <c r="BE4619" s="99"/>
      <c r="BF4619" s="99"/>
    </row>
    <row r="4620" spans="28:58" x14ac:dyDescent="0.25">
      <c r="AB4620" s="99"/>
      <c r="AC4620" s="99"/>
      <c r="AD4620" s="99"/>
      <c r="AE4620" s="99"/>
      <c r="AF4620" s="99"/>
      <c r="AG4620" s="99"/>
      <c r="AH4620" s="99"/>
      <c r="AI4620" s="99"/>
      <c r="AJ4620" s="99"/>
      <c r="AK4620" s="99"/>
      <c r="AL4620" s="99"/>
      <c r="AM4620" s="99"/>
      <c r="AN4620" s="99"/>
      <c r="AO4620" s="99"/>
      <c r="AP4620" s="99"/>
      <c r="AQ4620" s="99"/>
      <c r="AR4620" s="99"/>
      <c r="AS4620" s="99"/>
      <c r="AT4620" s="99"/>
      <c r="AU4620" s="99"/>
      <c r="AV4620" s="99"/>
      <c r="AW4620" s="99"/>
      <c r="AX4620" s="99"/>
      <c r="AY4620" s="99"/>
      <c r="AZ4620" s="99"/>
      <c r="BA4620" s="99"/>
      <c r="BB4620" s="99"/>
      <c r="BC4620" s="99"/>
      <c r="BD4620" s="99"/>
      <c r="BE4620" s="99"/>
      <c r="BF4620" s="99"/>
    </row>
    <row r="4621" spans="28:58" x14ac:dyDescent="0.25">
      <c r="AB4621" s="99"/>
      <c r="AC4621" s="99"/>
      <c r="AD4621" s="99"/>
      <c r="AE4621" s="99"/>
      <c r="AF4621" s="99"/>
      <c r="AG4621" s="99"/>
      <c r="AH4621" s="99"/>
      <c r="AI4621" s="99"/>
      <c r="AJ4621" s="99"/>
      <c r="AK4621" s="99"/>
      <c r="AL4621" s="99"/>
      <c r="AM4621" s="99"/>
      <c r="AN4621" s="99"/>
      <c r="AO4621" s="99"/>
      <c r="AP4621" s="99"/>
      <c r="AQ4621" s="99"/>
      <c r="AR4621" s="99"/>
      <c r="AS4621" s="99"/>
      <c r="AT4621" s="99"/>
      <c r="AU4621" s="99"/>
      <c r="AV4621" s="99"/>
      <c r="AW4621" s="99"/>
      <c r="AX4621" s="99"/>
      <c r="AY4621" s="99"/>
      <c r="AZ4621" s="99"/>
      <c r="BA4621" s="99"/>
      <c r="BB4621" s="99"/>
      <c r="BC4621" s="99"/>
      <c r="BD4621" s="99"/>
      <c r="BE4621" s="99"/>
      <c r="BF4621" s="99"/>
    </row>
    <row r="4622" spans="28:58" x14ac:dyDescent="0.25">
      <c r="AB4622" s="99"/>
      <c r="AC4622" s="99"/>
      <c r="AD4622" s="99"/>
      <c r="AE4622" s="99"/>
      <c r="AF4622" s="99"/>
      <c r="AG4622" s="99"/>
      <c r="AH4622" s="99"/>
      <c r="AI4622" s="99"/>
      <c r="AJ4622" s="99"/>
      <c r="AK4622" s="99"/>
      <c r="AL4622" s="99"/>
      <c r="AM4622" s="99"/>
      <c r="AN4622" s="99"/>
      <c r="AO4622" s="99"/>
      <c r="AP4622" s="99"/>
      <c r="AQ4622" s="99"/>
      <c r="AR4622" s="99"/>
      <c r="AS4622" s="99"/>
      <c r="AT4622" s="99"/>
      <c r="AU4622" s="99"/>
      <c r="AV4622" s="99"/>
      <c r="AW4622" s="99"/>
      <c r="AX4622" s="99"/>
      <c r="AY4622" s="99"/>
      <c r="AZ4622" s="99"/>
      <c r="BA4622" s="99"/>
      <c r="BB4622" s="99"/>
      <c r="BC4622" s="99"/>
      <c r="BD4622" s="99"/>
      <c r="BE4622" s="99"/>
      <c r="BF4622" s="99"/>
    </row>
    <row r="4623" spans="28:58" x14ac:dyDescent="0.25">
      <c r="AB4623" s="99"/>
      <c r="AC4623" s="99"/>
      <c r="AD4623" s="99"/>
      <c r="AE4623" s="99"/>
      <c r="AF4623" s="99"/>
      <c r="AG4623" s="99"/>
      <c r="AH4623" s="99"/>
      <c r="AI4623" s="99"/>
      <c r="AJ4623" s="99"/>
      <c r="AK4623" s="99"/>
      <c r="AL4623" s="99"/>
      <c r="AM4623" s="99"/>
      <c r="AN4623" s="99"/>
      <c r="AO4623" s="99"/>
      <c r="AP4623" s="99"/>
      <c r="AQ4623" s="99"/>
      <c r="AR4623" s="99"/>
      <c r="AS4623" s="99"/>
      <c r="AT4623" s="99"/>
      <c r="AU4623" s="99"/>
      <c r="AV4623" s="99"/>
      <c r="AW4623" s="99"/>
      <c r="AX4623" s="99"/>
      <c r="AY4623" s="99"/>
      <c r="AZ4623" s="99"/>
      <c r="BA4623" s="99"/>
      <c r="BB4623" s="99"/>
      <c r="BC4623" s="99"/>
      <c r="BD4623" s="99"/>
      <c r="BE4623" s="99"/>
      <c r="BF4623" s="99"/>
    </row>
    <row r="4624" spans="28:58" x14ac:dyDescent="0.25">
      <c r="AB4624" s="99"/>
      <c r="AC4624" s="99"/>
      <c r="AD4624" s="99"/>
      <c r="AE4624" s="99"/>
      <c r="AF4624" s="99"/>
      <c r="AG4624" s="99"/>
      <c r="AH4624" s="99"/>
      <c r="AI4624" s="99"/>
      <c r="AJ4624" s="99"/>
      <c r="AK4624" s="99"/>
      <c r="AL4624" s="99"/>
      <c r="AM4624" s="99"/>
      <c r="AN4624" s="99"/>
      <c r="AO4624" s="99"/>
      <c r="AP4624" s="99"/>
      <c r="AQ4624" s="99"/>
      <c r="AR4624" s="99"/>
      <c r="AS4624" s="99"/>
      <c r="AT4624" s="99"/>
      <c r="AU4624" s="99"/>
      <c r="AV4624" s="99"/>
      <c r="AW4624" s="99"/>
      <c r="AX4624" s="99"/>
      <c r="AY4624" s="99"/>
      <c r="AZ4624" s="99"/>
      <c r="BA4624" s="99"/>
      <c r="BB4624" s="99"/>
      <c r="BC4624" s="99"/>
      <c r="BD4624" s="99"/>
      <c r="BE4624" s="99"/>
      <c r="BF4624" s="99"/>
    </row>
    <row r="4625" spans="28:58" x14ac:dyDescent="0.25">
      <c r="AB4625" s="99"/>
      <c r="AC4625" s="99"/>
      <c r="AD4625" s="99"/>
      <c r="AE4625" s="99"/>
      <c r="AF4625" s="99"/>
      <c r="AG4625" s="99"/>
      <c r="AH4625" s="99"/>
      <c r="AI4625" s="99"/>
      <c r="AJ4625" s="99"/>
      <c r="AK4625" s="99"/>
      <c r="AL4625" s="99"/>
      <c r="AM4625" s="99"/>
      <c r="AN4625" s="99"/>
      <c r="AO4625" s="99"/>
      <c r="AP4625" s="99"/>
      <c r="AQ4625" s="99"/>
      <c r="AR4625" s="99"/>
      <c r="AS4625" s="99"/>
      <c r="AT4625" s="99"/>
      <c r="AU4625" s="99"/>
      <c r="AV4625" s="99"/>
      <c r="AW4625" s="99"/>
      <c r="AX4625" s="99"/>
      <c r="AY4625" s="99"/>
      <c r="AZ4625" s="99"/>
      <c r="BA4625" s="99"/>
      <c r="BB4625" s="99"/>
      <c r="BC4625" s="99"/>
      <c r="BD4625" s="99"/>
      <c r="BE4625" s="99"/>
      <c r="BF4625" s="99"/>
    </row>
    <row r="4626" spans="28:58" x14ac:dyDescent="0.25">
      <c r="AB4626" s="99"/>
      <c r="AC4626" s="99"/>
      <c r="AD4626" s="99"/>
      <c r="AE4626" s="99"/>
      <c r="AF4626" s="99"/>
      <c r="AG4626" s="99"/>
      <c r="AH4626" s="99"/>
      <c r="AI4626" s="99"/>
      <c r="AJ4626" s="99"/>
      <c r="AK4626" s="99"/>
      <c r="AL4626" s="99"/>
      <c r="AM4626" s="99"/>
      <c r="AN4626" s="99"/>
      <c r="AO4626" s="99"/>
      <c r="AP4626" s="99"/>
      <c r="AQ4626" s="99"/>
      <c r="AR4626" s="99"/>
      <c r="AS4626" s="99"/>
      <c r="AT4626" s="99"/>
      <c r="AU4626" s="99"/>
      <c r="AV4626" s="99"/>
      <c r="AW4626" s="99"/>
      <c r="AX4626" s="99"/>
      <c r="AY4626" s="99"/>
      <c r="AZ4626" s="99"/>
      <c r="BA4626" s="99"/>
      <c r="BB4626" s="99"/>
      <c r="BC4626" s="99"/>
      <c r="BD4626" s="99"/>
      <c r="BE4626" s="99"/>
      <c r="BF4626" s="99"/>
    </row>
    <row r="4627" spans="28:58" x14ac:dyDescent="0.25">
      <c r="AB4627" s="99"/>
      <c r="AC4627" s="99"/>
      <c r="AD4627" s="99"/>
      <c r="AE4627" s="99"/>
      <c r="AF4627" s="99"/>
      <c r="AG4627" s="99"/>
      <c r="AH4627" s="99"/>
      <c r="AI4627" s="99"/>
      <c r="AJ4627" s="99"/>
      <c r="AK4627" s="99"/>
      <c r="AL4627" s="99"/>
      <c r="AM4627" s="99"/>
      <c r="AN4627" s="99"/>
      <c r="AO4627" s="99"/>
      <c r="AP4627" s="99"/>
      <c r="AQ4627" s="99"/>
      <c r="AR4627" s="99"/>
      <c r="AS4627" s="99"/>
      <c r="AT4627" s="99"/>
      <c r="AU4627" s="99"/>
      <c r="AV4627" s="99"/>
      <c r="AW4627" s="99"/>
      <c r="AX4627" s="99"/>
      <c r="AY4627" s="99"/>
      <c r="AZ4627" s="99"/>
      <c r="BA4627" s="99"/>
      <c r="BB4627" s="99"/>
      <c r="BC4627" s="99"/>
      <c r="BD4627" s="99"/>
      <c r="BE4627" s="99"/>
      <c r="BF4627" s="99"/>
    </row>
    <row r="4628" spans="28:58" x14ac:dyDescent="0.25">
      <c r="AB4628" s="99"/>
      <c r="AC4628" s="99"/>
      <c r="AD4628" s="99"/>
      <c r="AE4628" s="99"/>
      <c r="AF4628" s="99"/>
      <c r="AG4628" s="99"/>
      <c r="AH4628" s="99"/>
      <c r="AI4628" s="99"/>
      <c r="AJ4628" s="99"/>
      <c r="AK4628" s="99"/>
      <c r="AL4628" s="99"/>
      <c r="AM4628" s="99"/>
      <c r="AN4628" s="99"/>
      <c r="AO4628" s="99"/>
      <c r="AP4628" s="99"/>
      <c r="AQ4628" s="99"/>
      <c r="AR4628" s="99"/>
      <c r="AS4628" s="99"/>
      <c r="AT4628" s="99"/>
      <c r="AU4628" s="99"/>
      <c r="AV4628" s="99"/>
      <c r="AW4628" s="99"/>
      <c r="AX4628" s="99"/>
      <c r="AY4628" s="99"/>
      <c r="AZ4628" s="99"/>
      <c r="BA4628" s="99"/>
      <c r="BB4628" s="99"/>
      <c r="BC4628" s="99"/>
      <c r="BD4628" s="99"/>
      <c r="BE4628" s="99"/>
      <c r="BF4628" s="99"/>
    </row>
    <row r="4629" spans="28:58" x14ac:dyDescent="0.25">
      <c r="AB4629" s="99"/>
      <c r="AC4629" s="99"/>
      <c r="AD4629" s="99"/>
      <c r="AE4629" s="99"/>
      <c r="AF4629" s="99"/>
      <c r="AG4629" s="99"/>
      <c r="AH4629" s="99"/>
      <c r="AI4629" s="99"/>
      <c r="AJ4629" s="99"/>
      <c r="AK4629" s="99"/>
      <c r="AL4629" s="99"/>
      <c r="AM4629" s="99"/>
      <c r="AN4629" s="99"/>
      <c r="AO4629" s="99"/>
      <c r="AP4629" s="99"/>
      <c r="AQ4629" s="99"/>
      <c r="AR4629" s="99"/>
      <c r="AS4629" s="99"/>
      <c r="AT4629" s="99"/>
      <c r="AU4629" s="99"/>
      <c r="AV4629" s="99"/>
      <c r="AW4629" s="99"/>
      <c r="AX4629" s="99"/>
      <c r="AY4629" s="99"/>
      <c r="AZ4629" s="99"/>
      <c r="BA4629" s="99"/>
      <c r="BB4629" s="99"/>
      <c r="BC4629" s="99"/>
      <c r="BD4629" s="99"/>
      <c r="BE4629" s="99"/>
      <c r="BF4629" s="99"/>
    </row>
    <row r="4630" spans="28:58" x14ac:dyDescent="0.25">
      <c r="AB4630" s="99"/>
      <c r="AC4630" s="99"/>
      <c r="AD4630" s="99"/>
      <c r="AE4630" s="99"/>
      <c r="AF4630" s="99"/>
      <c r="AG4630" s="99"/>
      <c r="AH4630" s="99"/>
      <c r="AI4630" s="99"/>
      <c r="AJ4630" s="99"/>
      <c r="AK4630" s="99"/>
      <c r="AL4630" s="99"/>
      <c r="AM4630" s="99"/>
      <c r="AN4630" s="99"/>
      <c r="AO4630" s="99"/>
      <c r="AP4630" s="99"/>
      <c r="AQ4630" s="99"/>
      <c r="AR4630" s="99"/>
      <c r="AS4630" s="99"/>
      <c r="AT4630" s="99"/>
      <c r="AU4630" s="99"/>
      <c r="AV4630" s="99"/>
      <c r="AW4630" s="99"/>
      <c r="AX4630" s="99"/>
      <c r="AY4630" s="99"/>
      <c r="AZ4630" s="99"/>
      <c r="BA4630" s="99"/>
      <c r="BB4630" s="99"/>
      <c r="BC4630" s="99"/>
      <c r="BD4630" s="99"/>
      <c r="BE4630" s="99"/>
      <c r="BF4630" s="99"/>
    </row>
    <row r="4631" spans="28:58" x14ac:dyDescent="0.25">
      <c r="AB4631" s="99"/>
      <c r="AC4631" s="99"/>
      <c r="AD4631" s="99"/>
      <c r="AE4631" s="99"/>
      <c r="AF4631" s="99"/>
      <c r="AG4631" s="99"/>
      <c r="AH4631" s="99"/>
      <c r="AI4631" s="99"/>
      <c r="AJ4631" s="99"/>
      <c r="AK4631" s="99"/>
      <c r="AL4631" s="99"/>
      <c r="AM4631" s="99"/>
      <c r="AN4631" s="99"/>
      <c r="AO4631" s="99"/>
      <c r="AP4631" s="99"/>
      <c r="AQ4631" s="99"/>
      <c r="AR4631" s="99"/>
      <c r="AS4631" s="99"/>
      <c r="AT4631" s="99"/>
      <c r="AU4631" s="99"/>
      <c r="AV4631" s="99"/>
      <c r="AW4631" s="99"/>
      <c r="AX4631" s="99"/>
      <c r="AY4631" s="99"/>
      <c r="AZ4631" s="99"/>
      <c r="BA4631" s="99"/>
      <c r="BB4631" s="99"/>
      <c r="BC4631" s="99"/>
      <c r="BD4631" s="99"/>
      <c r="BE4631" s="99"/>
      <c r="BF4631" s="99"/>
    </row>
    <row r="4632" spans="28:58" x14ac:dyDescent="0.25">
      <c r="AB4632" s="99"/>
      <c r="AC4632" s="99"/>
      <c r="AD4632" s="99"/>
      <c r="AE4632" s="99"/>
      <c r="AF4632" s="99"/>
      <c r="AG4632" s="99"/>
      <c r="AH4632" s="99"/>
      <c r="AI4632" s="99"/>
      <c r="AJ4632" s="99"/>
      <c r="AK4632" s="99"/>
      <c r="AL4632" s="99"/>
      <c r="AM4632" s="99"/>
      <c r="AN4632" s="99"/>
      <c r="AO4632" s="99"/>
      <c r="AP4632" s="99"/>
      <c r="AQ4632" s="99"/>
      <c r="AR4632" s="99"/>
      <c r="AS4632" s="99"/>
      <c r="AT4632" s="99"/>
      <c r="AU4632" s="99"/>
      <c r="AV4632" s="99"/>
      <c r="AW4632" s="99"/>
      <c r="AX4632" s="99"/>
      <c r="AY4632" s="99"/>
      <c r="AZ4632" s="99"/>
      <c r="BA4632" s="99"/>
      <c r="BB4632" s="99"/>
      <c r="BC4632" s="99"/>
      <c r="BD4632" s="99"/>
      <c r="BE4632" s="99"/>
      <c r="BF4632" s="99"/>
    </row>
    <row r="4633" spans="28:58" x14ac:dyDescent="0.25">
      <c r="AB4633" s="99"/>
      <c r="AC4633" s="99"/>
      <c r="AD4633" s="99"/>
      <c r="AE4633" s="99"/>
      <c r="AF4633" s="99"/>
      <c r="AG4633" s="99"/>
      <c r="AH4633" s="99"/>
      <c r="AI4633" s="99"/>
      <c r="AJ4633" s="99"/>
      <c r="AK4633" s="99"/>
      <c r="AL4633" s="99"/>
      <c r="AM4633" s="99"/>
      <c r="AN4633" s="99"/>
      <c r="AO4633" s="99"/>
      <c r="AP4633" s="99"/>
      <c r="AQ4633" s="99"/>
      <c r="AR4633" s="99"/>
      <c r="AS4633" s="99"/>
      <c r="AT4633" s="99"/>
      <c r="AU4633" s="99"/>
      <c r="AV4633" s="99"/>
      <c r="AW4633" s="99"/>
      <c r="AX4633" s="99"/>
      <c r="AY4633" s="99"/>
      <c r="AZ4633" s="99"/>
      <c r="BA4633" s="99"/>
      <c r="BB4633" s="99"/>
      <c r="BC4633" s="99"/>
      <c r="BD4633" s="99"/>
      <c r="BE4633" s="99"/>
      <c r="BF4633" s="99"/>
    </row>
    <row r="4634" spans="28:58" x14ac:dyDescent="0.25">
      <c r="AB4634" s="99"/>
      <c r="AC4634" s="99"/>
      <c r="AD4634" s="99"/>
      <c r="AE4634" s="99"/>
      <c r="AF4634" s="99"/>
      <c r="AG4634" s="99"/>
      <c r="AH4634" s="99"/>
      <c r="AI4634" s="99"/>
      <c r="AJ4634" s="99"/>
      <c r="AK4634" s="99"/>
      <c r="AL4634" s="99"/>
      <c r="AM4634" s="99"/>
      <c r="AN4634" s="99"/>
      <c r="AO4634" s="99"/>
      <c r="AP4634" s="99"/>
      <c r="AQ4634" s="99"/>
      <c r="AR4634" s="99"/>
      <c r="AS4634" s="99"/>
      <c r="AT4634" s="99"/>
      <c r="AU4634" s="99"/>
      <c r="AV4634" s="99"/>
      <c r="AW4634" s="99"/>
      <c r="AX4634" s="99"/>
      <c r="AY4634" s="99"/>
      <c r="AZ4634" s="99"/>
      <c r="BA4634" s="99"/>
      <c r="BB4634" s="99"/>
      <c r="BC4634" s="99"/>
      <c r="BD4634" s="99"/>
      <c r="BE4634" s="99"/>
      <c r="BF4634" s="99"/>
    </row>
    <row r="4635" spans="28:58" x14ac:dyDescent="0.25">
      <c r="AB4635" s="99"/>
      <c r="AC4635" s="99"/>
      <c r="AD4635" s="99"/>
      <c r="AE4635" s="99"/>
      <c r="AF4635" s="99"/>
      <c r="AG4635" s="99"/>
      <c r="AH4635" s="99"/>
      <c r="AI4635" s="99"/>
      <c r="AJ4635" s="99"/>
      <c r="AK4635" s="99"/>
      <c r="AL4635" s="99"/>
      <c r="AM4635" s="99"/>
      <c r="AN4635" s="99"/>
      <c r="AO4635" s="99"/>
      <c r="AP4635" s="99"/>
      <c r="AQ4635" s="99"/>
      <c r="AR4635" s="99"/>
      <c r="AS4635" s="99"/>
      <c r="AT4635" s="99"/>
      <c r="AU4635" s="99"/>
      <c r="AV4635" s="99"/>
      <c r="AW4635" s="99"/>
      <c r="AX4635" s="99"/>
      <c r="AY4635" s="99"/>
      <c r="AZ4635" s="99"/>
      <c r="BA4635" s="99"/>
      <c r="BB4635" s="99"/>
      <c r="BC4635" s="99"/>
      <c r="BD4635" s="99"/>
      <c r="BE4635" s="99"/>
      <c r="BF4635" s="99"/>
    </row>
    <row r="4636" spans="28:58" x14ac:dyDescent="0.25">
      <c r="AB4636" s="99"/>
      <c r="AC4636" s="99"/>
      <c r="AD4636" s="99"/>
      <c r="AE4636" s="99"/>
      <c r="AF4636" s="99"/>
      <c r="AG4636" s="99"/>
      <c r="AH4636" s="99"/>
      <c r="AI4636" s="99"/>
      <c r="AJ4636" s="99"/>
      <c r="AK4636" s="99"/>
      <c r="AL4636" s="99"/>
      <c r="AM4636" s="99"/>
      <c r="AN4636" s="99"/>
      <c r="AO4636" s="99"/>
      <c r="AP4636" s="99"/>
      <c r="AQ4636" s="99"/>
      <c r="AR4636" s="99"/>
      <c r="AS4636" s="99"/>
      <c r="AT4636" s="99"/>
      <c r="AU4636" s="99"/>
      <c r="AV4636" s="99"/>
      <c r="AW4636" s="99"/>
      <c r="AX4636" s="99"/>
      <c r="AY4636" s="99"/>
      <c r="AZ4636" s="99"/>
      <c r="BA4636" s="99"/>
      <c r="BB4636" s="99"/>
      <c r="BC4636" s="99"/>
      <c r="BD4636" s="99"/>
      <c r="BE4636" s="99"/>
      <c r="BF4636" s="99"/>
    </row>
    <row r="4637" spans="28:58" x14ac:dyDescent="0.25">
      <c r="AB4637" s="99"/>
      <c r="AC4637" s="99"/>
      <c r="AD4637" s="99"/>
      <c r="AE4637" s="99"/>
      <c r="AF4637" s="99"/>
      <c r="AG4637" s="99"/>
      <c r="AH4637" s="99"/>
      <c r="AI4637" s="99"/>
      <c r="AJ4637" s="99"/>
      <c r="AK4637" s="99"/>
      <c r="AL4637" s="99"/>
      <c r="AM4637" s="99"/>
      <c r="AN4637" s="99"/>
      <c r="AO4637" s="99"/>
      <c r="AP4637" s="99"/>
      <c r="AQ4637" s="99"/>
      <c r="AR4637" s="99"/>
      <c r="AS4637" s="99"/>
      <c r="AT4637" s="99"/>
      <c r="AU4637" s="99"/>
      <c r="AV4637" s="99"/>
      <c r="AW4637" s="99"/>
      <c r="AX4637" s="99"/>
      <c r="AY4637" s="99"/>
      <c r="AZ4637" s="99"/>
      <c r="BA4637" s="99"/>
      <c r="BB4637" s="99"/>
      <c r="BC4637" s="99"/>
      <c r="BD4637" s="99"/>
      <c r="BE4637" s="99"/>
      <c r="BF4637" s="99"/>
    </row>
    <row r="4638" spans="28:58" x14ac:dyDescent="0.25">
      <c r="AB4638" s="99"/>
      <c r="AC4638" s="99"/>
      <c r="AD4638" s="99"/>
      <c r="AE4638" s="99"/>
      <c r="AF4638" s="99"/>
      <c r="AG4638" s="99"/>
      <c r="AH4638" s="99"/>
      <c r="AI4638" s="99"/>
      <c r="AJ4638" s="99"/>
      <c r="AK4638" s="99"/>
      <c r="AL4638" s="99"/>
      <c r="AM4638" s="99"/>
      <c r="AN4638" s="99"/>
      <c r="AO4638" s="99"/>
      <c r="AP4638" s="99"/>
      <c r="AQ4638" s="99"/>
      <c r="AR4638" s="99"/>
      <c r="AS4638" s="99"/>
      <c r="AT4638" s="99"/>
      <c r="AU4638" s="99"/>
      <c r="AV4638" s="99"/>
      <c r="AW4638" s="99"/>
      <c r="AX4638" s="99"/>
      <c r="AY4638" s="99"/>
      <c r="AZ4638" s="99"/>
      <c r="BA4638" s="99"/>
      <c r="BB4638" s="99"/>
      <c r="BC4638" s="99"/>
      <c r="BD4638" s="99"/>
      <c r="BE4638" s="99"/>
      <c r="BF4638" s="99"/>
    </row>
    <row r="4639" spans="28:58" x14ac:dyDescent="0.25">
      <c r="AB4639" s="99"/>
      <c r="AC4639" s="99"/>
      <c r="AD4639" s="99"/>
      <c r="AE4639" s="99"/>
      <c r="AF4639" s="99"/>
      <c r="AG4639" s="99"/>
      <c r="AH4639" s="99"/>
      <c r="AI4639" s="99"/>
      <c r="AJ4639" s="99"/>
      <c r="AK4639" s="99"/>
      <c r="AL4639" s="99"/>
      <c r="AM4639" s="99"/>
      <c r="AN4639" s="99"/>
      <c r="AO4639" s="99"/>
      <c r="AP4639" s="99"/>
      <c r="AQ4639" s="99"/>
      <c r="AR4639" s="99"/>
      <c r="AS4639" s="99"/>
      <c r="AT4639" s="99"/>
      <c r="AU4639" s="99"/>
      <c r="AV4639" s="99"/>
      <c r="AW4639" s="99"/>
      <c r="AX4639" s="99"/>
      <c r="AY4639" s="99"/>
      <c r="AZ4639" s="99"/>
      <c r="BA4639" s="99"/>
      <c r="BB4639" s="99"/>
      <c r="BC4639" s="99"/>
      <c r="BD4639" s="99"/>
      <c r="BE4639" s="99"/>
      <c r="BF4639" s="99"/>
    </row>
    <row r="4640" spans="28:58" x14ac:dyDescent="0.25">
      <c r="AB4640" s="99"/>
      <c r="AC4640" s="99"/>
      <c r="AD4640" s="99"/>
      <c r="AE4640" s="99"/>
      <c r="AF4640" s="99"/>
      <c r="AG4640" s="99"/>
      <c r="AH4640" s="99"/>
      <c r="AI4640" s="99"/>
      <c r="AJ4640" s="99"/>
      <c r="AK4640" s="99"/>
      <c r="AL4640" s="99"/>
      <c r="AM4640" s="99"/>
      <c r="AN4640" s="99"/>
      <c r="AO4640" s="99"/>
      <c r="AP4640" s="99"/>
      <c r="AQ4640" s="99"/>
      <c r="AR4640" s="99"/>
      <c r="AS4640" s="99"/>
      <c r="AT4640" s="99"/>
      <c r="AU4640" s="99"/>
      <c r="AV4640" s="99"/>
      <c r="AW4640" s="99"/>
      <c r="AX4640" s="99"/>
      <c r="AY4640" s="99"/>
      <c r="AZ4640" s="99"/>
      <c r="BA4640" s="99"/>
      <c r="BB4640" s="99"/>
      <c r="BC4640" s="99"/>
      <c r="BD4640" s="99"/>
      <c r="BE4640" s="99"/>
      <c r="BF4640" s="99"/>
    </row>
    <row r="4641" spans="28:58" x14ac:dyDescent="0.25">
      <c r="AB4641" s="99"/>
      <c r="AC4641" s="99"/>
      <c r="AD4641" s="99"/>
      <c r="AE4641" s="99"/>
      <c r="AF4641" s="99"/>
      <c r="AG4641" s="99"/>
      <c r="AH4641" s="99"/>
      <c r="AI4641" s="99"/>
      <c r="AJ4641" s="99"/>
      <c r="AK4641" s="99"/>
      <c r="AL4641" s="99"/>
      <c r="AM4641" s="99"/>
      <c r="AN4641" s="99"/>
      <c r="AO4641" s="99"/>
      <c r="AP4641" s="99"/>
      <c r="AQ4641" s="99"/>
      <c r="AR4641" s="99"/>
      <c r="AS4641" s="99"/>
      <c r="AT4641" s="99"/>
      <c r="AU4641" s="99"/>
      <c r="AV4641" s="99"/>
      <c r="AW4641" s="99"/>
      <c r="AX4641" s="99"/>
      <c r="AY4641" s="99"/>
      <c r="AZ4641" s="99"/>
      <c r="BA4641" s="99"/>
      <c r="BB4641" s="99"/>
      <c r="BC4641" s="99"/>
      <c r="BD4641" s="99"/>
      <c r="BE4641" s="99"/>
      <c r="BF4641" s="99"/>
    </row>
    <row r="4642" spans="28:58" x14ac:dyDescent="0.25">
      <c r="AB4642" s="99"/>
      <c r="AC4642" s="99"/>
      <c r="AD4642" s="99"/>
      <c r="AE4642" s="99"/>
      <c r="AF4642" s="99"/>
      <c r="AG4642" s="99"/>
      <c r="AH4642" s="99"/>
      <c r="AI4642" s="99"/>
      <c r="AJ4642" s="99"/>
      <c r="AK4642" s="99"/>
      <c r="AL4642" s="99"/>
      <c r="AM4642" s="99"/>
      <c r="AN4642" s="99"/>
      <c r="AO4642" s="99"/>
      <c r="AP4642" s="99"/>
      <c r="AQ4642" s="99"/>
      <c r="AR4642" s="99"/>
      <c r="AS4642" s="99"/>
      <c r="AT4642" s="99"/>
      <c r="AU4642" s="99"/>
      <c r="AV4642" s="99"/>
      <c r="AW4642" s="99"/>
      <c r="AX4642" s="99"/>
      <c r="AY4642" s="99"/>
      <c r="AZ4642" s="99"/>
      <c r="BA4642" s="99"/>
      <c r="BB4642" s="99"/>
      <c r="BC4642" s="99"/>
      <c r="BD4642" s="99"/>
      <c r="BE4642" s="99"/>
      <c r="BF4642" s="99"/>
    </row>
    <row r="4643" spans="28:58" x14ac:dyDescent="0.25">
      <c r="AB4643" s="99"/>
      <c r="AC4643" s="99"/>
      <c r="AD4643" s="99"/>
      <c r="AE4643" s="99"/>
      <c r="AF4643" s="99"/>
      <c r="AG4643" s="99"/>
      <c r="AH4643" s="99"/>
      <c r="AI4643" s="99"/>
      <c r="AJ4643" s="99"/>
      <c r="AK4643" s="99"/>
      <c r="AL4643" s="99"/>
      <c r="AM4643" s="99"/>
      <c r="AN4643" s="99"/>
      <c r="AO4643" s="99"/>
      <c r="AP4643" s="99"/>
      <c r="AQ4643" s="99"/>
      <c r="AR4643" s="99"/>
      <c r="AS4643" s="99"/>
      <c r="AT4643" s="99"/>
      <c r="AU4643" s="99"/>
      <c r="AV4643" s="99"/>
      <c r="AW4643" s="99"/>
      <c r="AX4643" s="99"/>
      <c r="AY4643" s="99"/>
      <c r="AZ4643" s="99"/>
      <c r="BA4643" s="99"/>
      <c r="BB4643" s="99"/>
      <c r="BC4643" s="99"/>
      <c r="BD4643" s="99"/>
      <c r="BE4643" s="99"/>
      <c r="BF4643" s="99"/>
    </row>
    <row r="4644" spans="28:58" x14ac:dyDescent="0.25">
      <c r="AB4644" s="99"/>
      <c r="AC4644" s="99"/>
      <c r="AD4644" s="99"/>
      <c r="AE4644" s="99"/>
      <c r="AF4644" s="99"/>
      <c r="AG4644" s="99"/>
      <c r="AH4644" s="99"/>
      <c r="AI4644" s="99"/>
      <c r="AJ4644" s="99"/>
      <c r="AK4644" s="99"/>
      <c r="AL4644" s="99"/>
      <c r="AM4644" s="99"/>
      <c r="AN4644" s="99"/>
      <c r="AO4644" s="99"/>
      <c r="AP4644" s="99"/>
      <c r="AQ4644" s="99"/>
      <c r="AR4644" s="99"/>
      <c r="AS4644" s="99"/>
      <c r="AT4644" s="99"/>
      <c r="AU4644" s="99"/>
      <c r="AV4644" s="99"/>
      <c r="AW4644" s="99"/>
      <c r="AX4644" s="99"/>
      <c r="AY4644" s="99"/>
      <c r="AZ4644" s="99"/>
      <c r="BA4644" s="99"/>
      <c r="BB4644" s="99"/>
      <c r="BC4644" s="99"/>
      <c r="BD4644" s="99"/>
      <c r="BE4644" s="99"/>
      <c r="BF4644" s="99"/>
    </row>
    <row r="4645" spans="28:58" x14ac:dyDescent="0.25">
      <c r="AB4645" s="99"/>
      <c r="AC4645" s="99"/>
      <c r="AD4645" s="99"/>
      <c r="AE4645" s="99"/>
      <c r="AF4645" s="99"/>
      <c r="AG4645" s="99"/>
      <c r="AH4645" s="99"/>
      <c r="AI4645" s="99"/>
      <c r="AJ4645" s="99"/>
      <c r="AK4645" s="99"/>
      <c r="AL4645" s="99"/>
      <c r="AM4645" s="99"/>
      <c r="AN4645" s="99"/>
      <c r="AO4645" s="99"/>
      <c r="AP4645" s="99"/>
      <c r="AQ4645" s="99"/>
      <c r="AR4645" s="99"/>
      <c r="AS4645" s="99"/>
      <c r="AT4645" s="99"/>
      <c r="AU4645" s="99"/>
      <c r="AV4645" s="99"/>
      <c r="AW4645" s="99"/>
      <c r="AX4645" s="99"/>
      <c r="AY4645" s="99"/>
      <c r="AZ4645" s="99"/>
      <c r="BA4645" s="99"/>
      <c r="BB4645" s="99"/>
      <c r="BC4645" s="99"/>
      <c r="BD4645" s="99"/>
      <c r="BE4645" s="99"/>
      <c r="BF4645" s="99"/>
    </row>
    <row r="4646" spans="28:58" x14ac:dyDescent="0.25">
      <c r="AB4646" s="99"/>
      <c r="AC4646" s="99"/>
      <c r="AD4646" s="99"/>
      <c r="AE4646" s="99"/>
      <c r="AF4646" s="99"/>
      <c r="AG4646" s="99"/>
      <c r="AH4646" s="99"/>
      <c r="AI4646" s="99"/>
      <c r="AJ4646" s="99"/>
      <c r="AK4646" s="99"/>
      <c r="AL4646" s="99"/>
      <c r="AM4646" s="99"/>
      <c r="AN4646" s="99"/>
      <c r="AO4646" s="99"/>
      <c r="AP4646" s="99"/>
      <c r="AQ4646" s="99"/>
      <c r="AR4646" s="99"/>
      <c r="AS4646" s="99"/>
      <c r="AT4646" s="99"/>
      <c r="AU4646" s="99"/>
      <c r="AV4646" s="99"/>
      <c r="AW4646" s="99"/>
      <c r="AX4646" s="99"/>
      <c r="AY4646" s="99"/>
      <c r="AZ4646" s="99"/>
      <c r="BA4646" s="99"/>
      <c r="BB4646" s="99"/>
      <c r="BC4646" s="99"/>
      <c r="BD4646" s="99"/>
      <c r="BE4646" s="99"/>
      <c r="BF4646" s="99"/>
    </row>
    <row r="4647" spans="28:58" x14ac:dyDescent="0.25">
      <c r="AB4647" s="99"/>
      <c r="AC4647" s="99"/>
      <c r="AD4647" s="99"/>
      <c r="AE4647" s="99"/>
      <c r="AF4647" s="99"/>
      <c r="AG4647" s="99"/>
      <c r="AH4647" s="99"/>
      <c r="AI4647" s="99"/>
      <c r="AJ4647" s="99"/>
      <c r="AK4647" s="99"/>
      <c r="AL4647" s="99"/>
      <c r="AM4647" s="99"/>
      <c r="AN4647" s="99"/>
      <c r="AO4647" s="99"/>
      <c r="AP4647" s="99"/>
      <c r="AQ4647" s="99"/>
      <c r="AR4647" s="99"/>
      <c r="AS4647" s="99"/>
      <c r="AT4647" s="99"/>
      <c r="AU4647" s="99"/>
      <c r="AV4647" s="99"/>
      <c r="AW4647" s="99"/>
      <c r="AX4647" s="99"/>
      <c r="AY4647" s="99"/>
      <c r="AZ4647" s="99"/>
      <c r="BA4647" s="99"/>
      <c r="BB4647" s="99"/>
      <c r="BC4647" s="99"/>
      <c r="BD4647" s="99"/>
      <c r="BE4647" s="99"/>
      <c r="BF4647" s="99"/>
    </row>
    <row r="4648" spans="28:58" x14ac:dyDescent="0.25">
      <c r="AB4648" s="99"/>
      <c r="AC4648" s="99"/>
      <c r="AD4648" s="99"/>
      <c r="AE4648" s="99"/>
      <c r="AF4648" s="99"/>
      <c r="AG4648" s="99"/>
      <c r="AH4648" s="99"/>
      <c r="AI4648" s="99"/>
      <c r="AJ4648" s="99"/>
      <c r="AK4648" s="99"/>
      <c r="AL4648" s="99"/>
      <c r="AM4648" s="99"/>
      <c r="AN4648" s="99"/>
      <c r="AO4648" s="99"/>
      <c r="AP4648" s="99"/>
      <c r="AQ4648" s="99"/>
      <c r="AR4648" s="99"/>
      <c r="AS4648" s="99"/>
      <c r="AT4648" s="99"/>
      <c r="AU4648" s="99"/>
      <c r="AV4648" s="99"/>
      <c r="AW4648" s="99"/>
      <c r="AX4648" s="99"/>
      <c r="AY4648" s="99"/>
      <c r="AZ4648" s="99"/>
      <c r="BA4648" s="99"/>
      <c r="BB4648" s="99"/>
      <c r="BC4648" s="99"/>
      <c r="BD4648" s="99"/>
      <c r="BE4648" s="99"/>
      <c r="BF4648" s="99"/>
    </row>
    <row r="4649" spans="28:58" x14ac:dyDescent="0.25">
      <c r="AB4649" s="99"/>
      <c r="AC4649" s="99"/>
      <c r="AD4649" s="99"/>
      <c r="AE4649" s="99"/>
      <c r="AF4649" s="99"/>
      <c r="AG4649" s="99"/>
      <c r="AH4649" s="99"/>
      <c r="AI4649" s="99"/>
      <c r="AJ4649" s="99"/>
      <c r="AK4649" s="99"/>
      <c r="AL4649" s="99"/>
      <c r="AM4649" s="99"/>
      <c r="AN4649" s="99"/>
      <c r="AO4649" s="99"/>
      <c r="AP4649" s="99"/>
      <c r="AQ4649" s="99"/>
      <c r="AR4649" s="99"/>
      <c r="AS4649" s="99"/>
      <c r="AT4649" s="99"/>
      <c r="AU4649" s="99"/>
      <c r="AV4649" s="99"/>
      <c r="AW4649" s="99"/>
      <c r="AX4649" s="99"/>
      <c r="AY4649" s="99"/>
      <c r="AZ4649" s="99"/>
      <c r="BA4649" s="99"/>
      <c r="BB4649" s="99"/>
      <c r="BC4649" s="99"/>
      <c r="BD4649" s="99"/>
      <c r="BE4649" s="99"/>
      <c r="BF4649" s="99"/>
    </row>
    <row r="4650" spans="28:58" x14ac:dyDescent="0.25">
      <c r="AB4650" s="99"/>
      <c r="AC4650" s="99"/>
      <c r="AD4650" s="99"/>
      <c r="AE4650" s="99"/>
      <c r="AF4650" s="99"/>
      <c r="AG4650" s="99"/>
      <c r="AH4650" s="99"/>
      <c r="AI4650" s="99"/>
      <c r="AJ4650" s="99"/>
      <c r="AK4650" s="99"/>
      <c r="AL4650" s="99"/>
      <c r="AM4650" s="99"/>
      <c r="AN4650" s="99"/>
      <c r="AO4650" s="99"/>
      <c r="AP4650" s="99"/>
      <c r="AQ4650" s="99"/>
      <c r="AR4650" s="99"/>
      <c r="AS4650" s="99"/>
      <c r="AT4650" s="99"/>
      <c r="AU4650" s="99"/>
      <c r="AV4650" s="99"/>
      <c r="AW4650" s="99"/>
      <c r="AX4650" s="99"/>
      <c r="AY4650" s="99"/>
      <c r="AZ4650" s="99"/>
      <c r="BA4650" s="99"/>
      <c r="BB4650" s="99"/>
      <c r="BC4650" s="99"/>
      <c r="BD4650" s="99"/>
      <c r="BE4650" s="99"/>
      <c r="BF4650" s="99"/>
    </row>
    <row r="4651" spans="28:58" x14ac:dyDescent="0.25">
      <c r="AB4651" s="99"/>
      <c r="AC4651" s="99"/>
      <c r="AD4651" s="99"/>
      <c r="AE4651" s="99"/>
      <c r="AF4651" s="99"/>
      <c r="AG4651" s="99"/>
      <c r="AH4651" s="99"/>
      <c r="AI4651" s="99"/>
      <c r="AJ4651" s="99"/>
      <c r="AK4651" s="99"/>
      <c r="AL4651" s="99"/>
      <c r="AM4651" s="99"/>
      <c r="AN4651" s="99"/>
      <c r="AO4651" s="99"/>
      <c r="AP4651" s="99"/>
      <c r="AQ4651" s="99"/>
      <c r="AR4651" s="99"/>
      <c r="AS4651" s="99"/>
      <c r="AT4651" s="99"/>
      <c r="AU4651" s="99"/>
      <c r="AV4651" s="99"/>
      <c r="AW4651" s="99"/>
      <c r="AX4651" s="99"/>
      <c r="AY4651" s="99"/>
      <c r="AZ4651" s="99"/>
      <c r="BA4651" s="99"/>
      <c r="BB4651" s="99"/>
      <c r="BC4651" s="99"/>
      <c r="BD4651" s="99"/>
      <c r="BE4651" s="99"/>
      <c r="BF4651" s="99"/>
    </row>
    <row r="4652" spans="28:58" x14ac:dyDescent="0.25">
      <c r="AB4652" s="99"/>
      <c r="AC4652" s="99"/>
      <c r="AD4652" s="99"/>
      <c r="AE4652" s="99"/>
      <c r="AF4652" s="99"/>
      <c r="AG4652" s="99"/>
      <c r="AH4652" s="99"/>
      <c r="AI4652" s="99"/>
      <c r="AJ4652" s="99"/>
      <c r="AK4652" s="99"/>
      <c r="AL4652" s="99"/>
      <c r="AM4652" s="99"/>
      <c r="AN4652" s="99"/>
      <c r="AO4652" s="99"/>
      <c r="AP4652" s="99"/>
      <c r="AQ4652" s="99"/>
      <c r="AR4652" s="99"/>
      <c r="AS4652" s="99"/>
      <c r="AT4652" s="99"/>
      <c r="AU4652" s="99"/>
      <c r="AV4652" s="99"/>
      <c r="AW4652" s="99"/>
      <c r="AX4652" s="99"/>
      <c r="AY4652" s="99"/>
      <c r="AZ4652" s="99"/>
      <c r="BA4652" s="99"/>
      <c r="BB4652" s="99"/>
      <c r="BC4652" s="99"/>
      <c r="BD4652" s="99"/>
      <c r="BE4652" s="99"/>
      <c r="BF4652" s="99"/>
    </row>
    <row r="4653" spans="28:58" x14ac:dyDescent="0.25">
      <c r="AB4653" s="99"/>
      <c r="AC4653" s="99"/>
      <c r="AD4653" s="99"/>
      <c r="AE4653" s="99"/>
      <c r="AF4653" s="99"/>
      <c r="AG4653" s="99"/>
      <c r="AH4653" s="99"/>
      <c r="AI4653" s="99"/>
      <c r="AJ4653" s="99"/>
      <c r="AK4653" s="99"/>
      <c r="AL4653" s="99"/>
      <c r="AM4653" s="99"/>
      <c r="AN4653" s="99"/>
      <c r="AO4653" s="99"/>
      <c r="AP4653" s="99"/>
      <c r="AQ4653" s="99"/>
      <c r="AR4653" s="99"/>
      <c r="AS4653" s="99"/>
      <c r="AT4653" s="99"/>
      <c r="AU4653" s="99"/>
      <c r="AV4653" s="99"/>
      <c r="AW4653" s="99"/>
      <c r="AX4653" s="99"/>
      <c r="AY4653" s="99"/>
      <c r="AZ4653" s="99"/>
      <c r="BA4653" s="99"/>
      <c r="BB4653" s="99"/>
      <c r="BC4653" s="99"/>
      <c r="BD4653" s="99"/>
      <c r="BE4653" s="99"/>
      <c r="BF4653" s="99"/>
    </row>
    <row r="4654" spans="28:58" x14ac:dyDescent="0.25">
      <c r="AB4654" s="99"/>
      <c r="AC4654" s="99"/>
      <c r="AD4654" s="99"/>
      <c r="AE4654" s="99"/>
      <c r="AF4654" s="99"/>
      <c r="AG4654" s="99"/>
      <c r="AH4654" s="99"/>
      <c r="AI4654" s="99"/>
      <c r="AJ4654" s="99"/>
      <c r="AK4654" s="99"/>
      <c r="AL4654" s="99"/>
      <c r="AM4654" s="99"/>
      <c r="AN4654" s="99"/>
      <c r="AO4654" s="99"/>
      <c r="AP4654" s="99"/>
      <c r="AQ4654" s="99"/>
      <c r="AR4654" s="99"/>
      <c r="AS4654" s="99"/>
      <c r="AT4654" s="99"/>
      <c r="AU4654" s="99"/>
      <c r="AV4654" s="99"/>
      <c r="AW4654" s="99"/>
      <c r="AX4654" s="99"/>
      <c r="AY4654" s="99"/>
      <c r="AZ4654" s="99"/>
      <c r="BA4654" s="99"/>
      <c r="BB4654" s="99"/>
      <c r="BC4654" s="99"/>
      <c r="BD4654" s="99"/>
      <c r="BE4654" s="99"/>
      <c r="BF4654" s="99"/>
    </row>
    <row r="4655" spans="28:58" x14ac:dyDescent="0.25">
      <c r="AB4655" s="99"/>
      <c r="AC4655" s="99"/>
      <c r="AD4655" s="99"/>
      <c r="AE4655" s="99"/>
      <c r="AF4655" s="99"/>
      <c r="AG4655" s="99"/>
      <c r="AH4655" s="99"/>
      <c r="AI4655" s="99"/>
      <c r="AJ4655" s="99"/>
      <c r="AK4655" s="99"/>
      <c r="AL4655" s="99"/>
      <c r="AM4655" s="99"/>
      <c r="AN4655" s="99"/>
      <c r="AO4655" s="99"/>
      <c r="AP4655" s="99"/>
      <c r="AQ4655" s="99"/>
      <c r="AR4655" s="99"/>
      <c r="AS4655" s="99"/>
      <c r="AT4655" s="99"/>
      <c r="AU4655" s="99"/>
      <c r="AV4655" s="99"/>
      <c r="AW4655" s="99"/>
      <c r="AX4655" s="99"/>
      <c r="AY4655" s="99"/>
      <c r="AZ4655" s="99"/>
      <c r="BA4655" s="99"/>
      <c r="BB4655" s="99"/>
      <c r="BC4655" s="99"/>
      <c r="BD4655" s="99"/>
      <c r="BE4655" s="99"/>
      <c r="BF4655" s="99"/>
    </row>
    <row r="4656" spans="28:58" x14ac:dyDescent="0.25">
      <c r="AB4656" s="99"/>
      <c r="AC4656" s="99"/>
      <c r="AD4656" s="99"/>
      <c r="AE4656" s="99"/>
      <c r="AF4656" s="99"/>
      <c r="AG4656" s="99"/>
      <c r="AH4656" s="99"/>
      <c r="AI4656" s="99"/>
      <c r="AJ4656" s="99"/>
      <c r="AK4656" s="99"/>
      <c r="AL4656" s="99"/>
      <c r="AM4656" s="99"/>
      <c r="AN4656" s="99"/>
      <c r="AO4656" s="99"/>
      <c r="AP4656" s="99"/>
      <c r="AQ4656" s="99"/>
      <c r="AR4656" s="99"/>
      <c r="AS4656" s="99"/>
      <c r="AT4656" s="99"/>
      <c r="AU4656" s="99"/>
      <c r="AV4656" s="99"/>
      <c r="AW4656" s="99"/>
      <c r="AX4656" s="99"/>
      <c r="AY4656" s="99"/>
      <c r="AZ4656" s="99"/>
      <c r="BA4656" s="99"/>
      <c r="BB4656" s="99"/>
      <c r="BC4656" s="99"/>
      <c r="BD4656" s="99"/>
      <c r="BE4656" s="99"/>
      <c r="BF4656" s="99"/>
    </row>
    <row r="4657" spans="28:58" x14ac:dyDescent="0.25">
      <c r="AB4657" s="99"/>
      <c r="AC4657" s="99"/>
      <c r="AD4657" s="99"/>
      <c r="AE4657" s="99"/>
      <c r="AF4657" s="99"/>
      <c r="AG4657" s="99"/>
      <c r="AH4657" s="99"/>
      <c r="AI4657" s="99"/>
      <c r="AJ4657" s="99"/>
      <c r="AK4657" s="99"/>
      <c r="AL4657" s="99"/>
      <c r="AM4657" s="99"/>
      <c r="AN4657" s="99"/>
      <c r="AO4657" s="99"/>
      <c r="AP4657" s="99"/>
      <c r="AQ4657" s="99"/>
      <c r="AR4657" s="99"/>
      <c r="AS4657" s="99"/>
      <c r="AT4657" s="99"/>
      <c r="AU4657" s="99"/>
      <c r="AV4657" s="99"/>
      <c r="AW4657" s="99"/>
      <c r="AX4657" s="99"/>
      <c r="AY4657" s="99"/>
      <c r="AZ4657" s="99"/>
      <c r="BA4657" s="99"/>
      <c r="BB4657" s="99"/>
      <c r="BC4657" s="99"/>
      <c r="BD4657" s="99"/>
      <c r="BE4657" s="99"/>
      <c r="BF4657" s="99"/>
    </row>
    <row r="4658" spans="28:58" x14ac:dyDescent="0.25">
      <c r="AB4658" s="99"/>
      <c r="AC4658" s="99"/>
      <c r="AD4658" s="99"/>
      <c r="AE4658" s="99"/>
      <c r="AF4658" s="99"/>
      <c r="AG4658" s="99"/>
      <c r="AH4658" s="99"/>
      <c r="AI4658" s="99"/>
      <c r="AJ4658" s="99"/>
      <c r="AK4658" s="99"/>
      <c r="AL4658" s="99"/>
      <c r="AM4658" s="99"/>
      <c r="AN4658" s="99"/>
      <c r="AO4658" s="99"/>
      <c r="AP4658" s="99"/>
      <c r="AQ4658" s="99"/>
      <c r="AR4658" s="99"/>
      <c r="AS4658" s="99"/>
      <c r="AT4658" s="99"/>
      <c r="AU4658" s="99"/>
      <c r="AV4658" s="99"/>
      <c r="AW4658" s="99"/>
      <c r="AX4658" s="99"/>
      <c r="AY4658" s="99"/>
      <c r="AZ4658" s="99"/>
      <c r="BA4658" s="99"/>
      <c r="BB4658" s="99"/>
      <c r="BC4658" s="99"/>
      <c r="BD4658" s="99"/>
      <c r="BE4658" s="99"/>
      <c r="BF4658" s="99"/>
    </row>
    <row r="4659" spans="28:58" x14ac:dyDescent="0.25">
      <c r="AB4659" s="99"/>
      <c r="AC4659" s="99"/>
      <c r="AD4659" s="99"/>
      <c r="AE4659" s="99"/>
      <c r="AF4659" s="99"/>
      <c r="AG4659" s="99"/>
      <c r="AH4659" s="99"/>
      <c r="AI4659" s="99"/>
      <c r="AJ4659" s="99"/>
      <c r="AK4659" s="99"/>
      <c r="AL4659" s="99"/>
      <c r="AM4659" s="99"/>
      <c r="AN4659" s="99"/>
      <c r="AO4659" s="99"/>
      <c r="AP4659" s="99"/>
      <c r="AQ4659" s="99"/>
      <c r="AR4659" s="99"/>
      <c r="AS4659" s="99"/>
      <c r="AT4659" s="99"/>
      <c r="AU4659" s="99"/>
      <c r="AV4659" s="99"/>
      <c r="AW4659" s="99"/>
      <c r="AX4659" s="99"/>
      <c r="AY4659" s="99"/>
      <c r="AZ4659" s="99"/>
      <c r="BA4659" s="99"/>
      <c r="BB4659" s="99"/>
      <c r="BC4659" s="99"/>
      <c r="BD4659" s="99"/>
      <c r="BE4659" s="99"/>
      <c r="BF4659" s="99"/>
    </row>
    <row r="4660" spans="28:58" x14ac:dyDescent="0.25">
      <c r="AB4660" s="99"/>
      <c r="AC4660" s="99"/>
      <c r="AD4660" s="99"/>
      <c r="AE4660" s="99"/>
      <c r="AF4660" s="99"/>
      <c r="AG4660" s="99"/>
      <c r="AH4660" s="99"/>
      <c r="AI4660" s="99"/>
      <c r="AJ4660" s="99"/>
      <c r="AK4660" s="99"/>
      <c r="AL4660" s="99"/>
      <c r="AM4660" s="99"/>
      <c r="AN4660" s="99"/>
      <c r="AO4660" s="99"/>
      <c r="AP4660" s="99"/>
      <c r="AQ4660" s="99"/>
      <c r="AR4660" s="99"/>
      <c r="AS4660" s="99"/>
      <c r="AT4660" s="99"/>
      <c r="AU4660" s="99"/>
      <c r="AV4660" s="99"/>
      <c r="AW4660" s="99"/>
      <c r="AX4660" s="99"/>
      <c r="AY4660" s="99"/>
      <c r="AZ4660" s="99"/>
      <c r="BA4660" s="99"/>
      <c r="BB4660" s="99"/>
      <c r="BC4660" s="99"/>
      <c r="BD4660" s="99"/>
      <c r="BE4660" s="99"/>
      <c r="BF4660" s="99"/>
    </row>
    <row r="4661" spans="28:58" x14ac:dyDescent="0.25">
      <c r="AB4661" s="99"/>
      <c r="AC4661" s="99"/>
      <c r="AD4661" s="99"/>
      <c r="AE4661" s="99"/>
      <c r="AF4661" s="99"/>
      <c r="AG4661" s="99"/>
      <c r="AH4661" s="99"/>
      <c r="AI4661" s="99"/>
      <c r="AJ4661" s="99"/>
      <c r="AK4661" s="99"/>
      <c r="AL4661" s="99"/>
      <c r="AM4661" s="99"/>
      <c r="AN4661" s="99"/>
      <c r="AO4661" s="99"/>
      <c r="AP4661" s="99"/>
      <c r="AQ4661" s="99"/>
      <c r="AR4661" s="99"/>
      <c r="AS4661" s="99"/>
      <c r="AT4661" s="99"/>
      <c r="AU4661" s="99"/>
      <c r="AV4661" s="99"/>
      <c r="AW4661" s="99"/>
      <c r="AX4661" s="99"/>
      <c r="AY4661" s="99"/>
      <c r="AZ4661" s="99"/>
      <c r="BA4661" s="99"/>
      <c r="BB4661" s="99"/>
      <c r="BC4661" s="99"/>
      <c r="BD4661" s="99"/>
      <c r="BE4661" s="99"/>
      <c r="BF4661" s="99"/>
    </row>
    <row r="4662" spans="28:58" x14ac:dyDescent="0.25">
      <c r="AB4662" s="99"/>
      <c r="AC4662" s="99"/>
      <c r="AD4662" s="99"/>
      <c r="AE4662" s="99"/>
      <c r="AF4662" s="99"/>
      <c r="AG4662" s="99"/>
      <c r="AH4662" s="99"/>
      <c r="AI4662" s="99"/>
      <c r="AJ4662" s="99"/>
      <c r="AK4662" s="99"/>
      <c r="AL4662" s="99"/>
      <c r="AM4662" s="99"/>
      <c r="AN4662" s="99"/>
      <c r="AO4662" s="99"/>
      <c r="AP4662" s="99"/>
      <c r="AQ4662" s="99"/>
      <c r="AR4662" s="99"/>
      <c r="AS4662" s="99"/>
      <c r="AT4662" s="99"/>
      <c r="AU4662" s="99"/>
      <c r="AV4662" s="99"/>
      <c r="AW4662" s="99"/>
      <c r="AX4662" s="99"/>
      <c r="AY4662" s="99"/>
      <c r="AZ4662" s="99"/>
      <c r="BA4662" s="99"/>
      <c r="BB4662" s="99"/>
      <c r="BC4662" s="99"/>
      <c r="BD4662" s="99"/>
      <c r="BE4662" s="99"/>
      <c r="BF4662" s="99"/>
    </row>
    <row r="4663" spans="28:58" x14ac:dyDescent="0.25">
      <c r="AB4663" s="99"/>
      <c r="AC4663" s="99"/>
      <c r="AD4663" s="99"/>
      <c r="AE4663" s="99"/>
      <c r="AF4663" s="99"/>
      <c r="AG4663" s="99"/>
      <c r="AH4663" s="99"/>
      <c r="AI4663" s="99"/>
      <c r="AJ4663" s="99"/>
      <c r="AK4663" s="99"/>
      <c r="AL4663" s="99"/>
      <c r="AM4663" s="99"/>
      <c r="AN4663" s="99"/>
      <c r="AO4663" s="99"/>
      <c r="AP4663" s="99"/>
      <c r="AQ4663" s="99"/>
      <c r="AR4663" s="99"/>
      <c r="AS4663" s="99"/>
      <c r="AT4663" s="99"/>
      <c r="AU4663" s="99"/>
      <c r="AV4663" s="99"/>
      <c r="AW4663" s="99"/>
      <c r="AX4663" s="99"/>
      <c r="AY4663" s="99"/>
      <c r="AZ4663" s="99"/>
      <c r="BA4663" s="99"/>
      <c r="BB4663" s="99"/>
      <c r="BC4663" s="99"/>
      <c r="BD4663" s="99"/>
      <c r="BE4663" s="99"/>
      <c r="BF4663" s="99"/>
    </row>
    <row r="4664" spans="28:58" x14ac:dyDescent="0.25">
      <c r="AB4664" s="99"/>
      <c r="AC4664" s="99"/>
      <c r="AD4664" s="99"/>
      <c r="AE4664" s="99"/>
      <c r="AF4664" s="99"/>
      <c r="AG4664" s="99"/>
      <c r="AH4664" s="99"/>
      <c r="AI4664" s="99"/>
      <c r="AJ4664" s="99"/>
      <c r="AK4664" s="99"/>
      <c r="AL4664" s="99"/>
      <c r="AM4664" s="99"/>
      <c r="AN4664" s="99"/>
      <c r="AO4664" s="99"/>
      <c r="AP4664" s="99"/>
      <c r="AQ4664" s="99"/>
      <c r="AR4664" s="99"/>
      <c r="AS4664" s="99"/>
      <c r="AT4664" s="99"/>
      <c r="AU4664" s="99"/>
      <c r="AV4664" s="99"/>
      <c r="AW4664" s="99"/>
      <c r="AX4664" s="99"/>
      <c r="AY4664" s="99"/>
      <c r="AZ4664" s="99"/>
      <c r="BA4664" s="99"/>
      <c r="BB4664" s="99"/>
      <c r="BC4664" s="99"/>
      <c r="BD4664" s="99"/>
      <c r="BE4664" s="99"/>
      <c r="BF4664" s="99"/>
    </row>
    <row r="4665" spans="28:58" x14ac:dyDescent="0.25">
      <c r="AB4665" s="99"/>
      <c r="AC4665" s="99"/>
      <c r="AD4665" s="99"/>
      <c r="AE4665" s="99"/>
      <c r="AF4665" s="99"/>
      <c r="AG4665" s="99"/>
      <c r="AH4665" s="99"/>
      <c r="AI4665" s="99"/>
      <c r="AJ4665" s="99"/>
      <c r="AK4665" s="99"/>
      <c r="AL4665" s="99"/>
      <c r="AM4665" s="99"/>
      <c r="AN4665" s="99"/>
      <c r="AO4665" s="99"/>
      <c r="AP4665" s="99"/>
      <c r="AQ4665" s="99"/>
      <c r="AR4665" s="99"/>
      <c r="AS4665" s="99"/>
      <c r="AT4665" s="99"/>
      <c r="AU4665" s="99"/>
      <c r="AV4665" s="99"/>
      <c r="AW4665" s="99"/>
      <c r="AX4665" s="99"/>
      <c r="AY4665" s="99"/>
      <c r="AZ4665" s="99"/>
      <c r="BA4665" s="99"/>
      <c r="BB4665" s="99"/>
      <c r="BC4665" s="99"/>
      <c r="BD4665" s="99"/>
      <c r="BE4665" s="99"/>
      <c r="BF4665" s="99"/>
    </row>
    <row r="4666" spans="28:58" x14ac:dyDescent="0.25">
      <c r="AB4666" s="99"/>
      <c r="AC4666" s="99"/>
      <c r="AD4666" s="99"/>
      <c r="AE4666" s="99"/>
      <c r="AF4666" s="99"/>
      <c r="AG4666" s="99"/>
      <c r="AH4666" s="99"/>
      <c r="AI4666" s="99"/>
      <c r="AJ4666" s="99"/>
      <c r="AK4666" s="99"/>
      <c r="AL4666" s="99"/>
      <c r="AM4666" s="99"/>
      <c r="AN4666" s="99"/>
      <c r="AO4666" s="99"/>
      <c r="AP4666" s="99"/>
      <c r="AQ4666" s="99"/>
      <c r="AR4666" s="99"/>
      <c r="AS4666" s="99"/>
      <c r="AT4666" s="99"/>
      <c r="AU4666" s="99"/>
      <c r="AV4666" s="99"/>
      <c r="AW4666" s="99"/>
      <c r="AX4666" s="99"/>
      <c r="AY4666" s="99"/>
      <c r="AZ4666" s="99"/>
      <c r="BA4666" s="99"/>
      <c r="BB4666" s="99"/>
      <c r="BC4666" s="99"/>
      <c r="BD4666" s="99"/>
      <c r="BE4666" s="99"/>
      <c r="BF4666" s="99"/>
    </row>
    <row r="4667" spans="28:58" x14ac:dyDescent="0.25">
      <c r="AB4667" s="99"/>
      <c r="AC4667" s="99"/>
      <c r="AD4667" s="99"/>
      <c r="AE4667" s="99"/>
      <c r="AF4667" s="99"/>
      <c r="AG4667" s="99"/>
      <c r="AH4667" s="99"/>
      <c r="AI4667" s="99"/>
      <c r="AJ4667" s="99"/>
      <c r="AK4667" s="99"/>
      <c r="AL4667" s="99"/>
      <c r="AM4667" s="99"/>
      <c r="AN4667" s="99"/>
      <c r="AO4667" s="99"/>
      <c r="AP4667" s="99"/>
      <c r="AQ4667" s="99"/>
      <c r="AR4667" s="99"/>
      <c r="AS4667" s="99"/>
      <c r="AT4667" s="99"/>
      <c r="AU4667" s="99"/>
      <c r="AV4667" s="99"/>
      <c r="AW4667" s="99"/>
      <c r="AX4667" s="99"/>
      <c r="AY4667" s="99"/>
      <c r="AZ4667" s="99"/>
      <c r="BA4667" s="99"/>
      <c r="BB4667" s="99"/>
      <c r="BC4667" s="99"/>
      <c r="BD4667" s="99"/>
      <c r="BE4667" s="99"/>
      <c r="BF4667" s="99"/>
    </row>
    <row r="4668" spans="28:58" x14ac:dyDescent="0.25">
      <c r="AB4668" s="99"/>
      <c r="AC4668" s="99"/>
      <c r="AD4668" s="99"/>
      <c r="AE4668" s="99"/>
      <c r="AF4668" s="99"/>
      <c r="AG4668" s="99"/>
      <c r="AH4668" s="99"/>
      <c r="AI4668" s="99"/>
      <c r="AJ4668" s="99"/>
      <c r="AK4668" s="99"/>
      <c r="AL4668" s="99"/>
      <c r="AM4668" s="99"/>
      <c r="AN4668" s="99"/>
      <c r="AO4668" s="99"/>
      <c r="AP4668" s="99"/>
      <c r="AQ4668" s="99"/>
      <c r="AR4668" s="99"/>
      <c r="AS4668" s="99"/>
      <c r="AT4668" s="99"/>
      <c r="AU4668" s="99"/>
      <c r="AV4668" s="99"/>
      <c r="AW4668" s="99"/>
      <c r="AX4668" s="99"/>
      <c r="AY4668" s="99"/>
      <c r="AZ4668" s="99"/>
      <c r="BA4668" s="99"/>
      <c r="BB4668" s="99"/>
      <c r="BC4668" s="99"/>
      <c r="BD4668" s="99"/>
      <c r="BE4668" s="99"/>
      <c r="BF4668" s="99"/>
    </row>
    <row r="4669" spans="28:58" x14ac:dyDescent="0.25">
      <c r="AB4669" s="99"/>
      <c r="AC4669" s="99"/>
      <c r="AD4669" s="99"/>
      <c r="AE4669" s="99"/>
      <c r="AF4669" s="99"/>
      <c r="AG4669" s="99"/>
      <c r="AH4669" s="99"/>
      <c r="AI4669" s="99"/>
      <c r="AJ4669" s="99"/>
      <c r="AK4669" s="99"/>
      <c r="AL4669" s="99"/>
      <c r="AM4669" s="99"/>
      <c r="AN4669" s="99"/>
      <c r="AO4669" s="99"/>
      <c r="AP4669" s="99"/>
      <c r="AQ4669" s="99"/>
      <c r="AR4669" s="99"/>
      <c r="AS4669" s="99"/>
      <c r="AT4669" s="99"/>
      <c r="AU4669" s="99"/>
      <c r="AV4669" s="99"/>
      <c r="AW4669" s="99"/>
      <c r="AX4669" s="99"/>
      <c r="AY4669" s="99"/>
      <c r="AZ4669" s="99"/>
      <c r="BA4669" s="99"/>
      <c r="BB4669" s="99"/>
      <c r="BC4669" s="99"/>
      <c r="BD4669" s="99"/>
      <c r="BE4669" s="99"/>
      <c r="BF4669" s="99"/>
    </row>
    <row r="4670" spans="28:58" x14ac:dyDescent="0.25">
      <c r="AB4670" s="99"/>
      <c r="AC4670" s="99"/>
      <c r="AD4670" s="99"/>
      <c r="AE4670" s="99"/>
      <c r="AF4670" s="99"/>
      <c r="AG4670" s="99"/>
      <c r="AH4670" s="99"/>
      <c r="AI4670" s="99"/>
      <c r="AJ4670" s="99"/>
      <c r="AK4670" s="99"/>
      <c r="AL4670" s="99"/>
      <c r="AM4670" s="99"/>
      <c r="AN4670" s="99"/>
      <c r="AO4670" s="99"/>
      <c r="AP4670" s="99"/>
      <c r="AQ4670" s="99"/>
      <c r="AR4670" s="99"/>
      <c r="AS4670" s="99"/>
      <c r="AT4670" s="99"/>
      <c r="AU4670" s="99"/>
      <c r="AV4670" s="99"/>
      <c r="AW4670" s="99"/>
      <c r="AX4670" s="99"/>
      <c r="AY4670" s="99"/>
      <c r="AZ4670" s="99"/>
      <c r="BA4670" s="99"/>
      <c r="BB4670" s="99"/>
      <c r="BC4670" s="99"/>
      <c r="BD4670" s="99"/>
      <c r="BE4670" s="99"/>
      <c r="BF4670" s="99"/>
    </row>
    <row r="4671" spans="28:58" x14ac:dyDescent="0.25">
      <c r="AB4671" s="99"/>
      <c r="AC4671" s="99"/>
      <c r="AD4671" s="99"/>
      <c r="AE4671" s="99"/>
      <c r="AF4671" s="99"/>
      <c r="AG4671" s="99"/>
      <c r="AH4671" s="99"/>
      <c r="AI4671" s="99"/>
      <c r="AJ4671" s="99"/>
      <c r="AK4671" s="99"/>
      <c r="AL4671" s="99"/>
      <c r="AM4671" s="99"/>
      <c r="AN4671" s="99"/>
      <c r="AO4671" s="99"/>
      <c r="AP4671" s="99"/>
      <c r="AQ4671" s="99"/>
      <c r="AR4671" s="99"/>
      <c r="AS4671" s="99"/>
      <c r="AT4671" s="99"/>
      <c r="AU4671" s="99"/>
      <c r="AV4671" s="99"/>
      <c r="AW4671" s="99"/>
      <c r="AX4671" s="99"/>
      <c r="AY4671" s="99"/>
      <c r="AZ4671" s="99"/>
      <c r="BA4671" s="99"/>
      <c r="BB4671" s="99"/>
      <c r="BC4671" s="99"/>
      <c r="BD4671" s="99"/>
      <c r="BE4671" s="99"/>
      <c r="BF4671" s="99"/>
    </row>
    <row r="4672" spans="28:58" x14ac:dyDescent="0.25">
      <c r="AB4672" s="99"/>
      <c r="AC4672" s="99"/>
      <c r="AD4672" s="99"/>
      <c r="AE4672" s="99"/>
      <c r="AF4672" s="99"/>
      <c r="AG4672" s="99"/>
      <c r="AH4672" s="99"/>
      <c r="AI4672" s="99"/>
      <c r="AJ4672" s="99"/>
      <c r="AK4672" s="99"/>
      <c r="AL4672" s="99"/>
      <c r="AM4672" s="99"/>
      <c r="AN4672" s="99"/>
      <c r="AO4672" s="99"/>
      <c r="AP4672" s="99"/>
      <c r="AQ4672" s="99"/>
      <c r="AR4672" s="99"/>
      <c r="AS4672" s="99"/>
      <c r="AT4672" s="99"/>
      <c r="AU4672" s="99"/>
      <c r="AV4672" s="99"/>
      <c r="AW4672" s="99"/>
      <c r="AX4672" s="99"/>
      <c r="AY4672" s="99"/>
      <c r="AZ4672" s="99"/>
      <c r="BA4672" s="99"/>
      <c r="BB4672" s="99"/>
      <c r="BC4672" s="99"/>
      <c r="BD4672" s="99"/>
      <c r="BE4672" s="99"/>
      <c r="BF4672" s="99"/>
    </row>
    <row r="4673" spans="28:58" x14ac:dyDescent="0.25">
      <c r="AB4673" s="99"/>
      <c r="AC4673" s="99"/>
      <c r="AD4673" s="99"/>
      <c r="AE4673" s="99"/>
      <c r="AF4673" s="99"/>
      <c r="AG4673" s="99"/>
      <c r="AH4673" s="99"/>
      <c r="AI4673" s="99"/>
      <c r="AJ4673" s="99"/>
      <c r="AK4673" s="99"/>
      <c r="AL4673" s="99"/>
      <c r="AM4673" s="99"/>
      <c r="AN4673" s="99"/>
      <c r="AO4673" s="99"/>
      <c r="AP4673" s="99"/>
      <c r="AQ4673" s="99"/>
      <c r="AR4673" s="99"/>
      <c r="AS4673" s="99"/>
      <c r="AT4673" s="99"/>
      <c r="AU4673" s="99"/>
      <c r="AV4673" s="99"/>
      <c r="AW4673" s="99"/>
      <c r="AX4673" s="99"/>
      <c r="AY4673" s="99"/>
      <c r="AZ4673" s="99"/>
      <c r="BA4673" s="99"/>
      <c r="BB4673" s="99"/>
      <c r="BC4673" s="99"/>
      <c r="BD4673" s="99"/>
      <c r="BE4673" s="99"/>
      <c r="BF4673" s="99"/>
    </row>
    <row r="4674" spans="28:58" x14ac:dyDescent="0.25">
      <c r="AB4674" s="99"/>
      <c r="AC4674" s="99"/>
      <c r="AD4674" s="99"/>
      <c r="AE4674" s="99"/>
      <c r="AF4674" s="99"/>
      <c r="AG4674" s="99"/>
      <c r="AH4674" s="99"/>
      <c r="AI4674" s="99"/>
      <c r="AJ4674" s="99"/>
      <c r="AK4674" s="99"/>
      <c r="AL4674" s="99"/>
      <c r="AM4674" s="99"/>
      <c r="AN4674" s="99"/>
      <c r="AO4674" s="99"/>
      <c r="AP4674" s="99"/>
      <c r="AQ4674" s="99"/>
      <c r="AR4674" s="99"/>
      <c r="AS4674" s="99"/>
      <c r="AT4674" s="99"/>
      <c r="AU4674" s="99"/>
      <c r="AV4674" s="99"/>
      <c r="AW4674" s="99"/>
      <c r="AX4674" s="99"/>
      <c r="AY4674" s="99"/>
      <c r="AZ4674" s="99"/>
      <c r="BA4674" s="99"/>
      <c r="BB4674" s="99"/>
      <c r="BC4674" s="99"/>
      <c r="BD4674" s="99"/>
      <c r="BE4674" s="99"/>
      <c r="BF4674" s="99"/>
    </row>
    <row r="4675" spans="28:58" x14ac:dyDescent="0.25">
      <c r="AB4675" s="99"/>
      <c r="AC4675" s="99"/>
      <c r="AD4675" s="99"/>
      <c r="AE4675" s="99"/>
      <c r="AF4675" s="99"/>
      <c r="AG4675" s="99"/>
      <c r="AH4675" s="99"/>
      <c r="AI4675" s="99"/>
      <c r="AJ4675" s="99"/>
      <c r="AK4675" s="99"/>
      <c r="AL4675" s="99"/>
      <c r="AM4675" s="99"/>
      <c r="AN4675" s="99"/>
      <c r="AO4675" s="99"/>
      <c r="AP4675" s="99"/>
      <c r="AQ4675" s="99"/>
      <c r="AR4675" s="99"/>
      <c r="AS4675" s="99"/>
      <c r="AT4675" s="99"/>
      <c r="AU4675" s="99"/>
      <c r="AV4675" s="99"/>
      <c r="AW4675" s="99"/>
      <c r="AX4675" s="99"/>
      <c r="AY4675" s="99"/>
      <c r="AZ4675" s="99"/>
      <c r="BA4675" s="99"/>
      <c r="BB4675" s="99"/>
      <c r="BC4675" s="99"/>
      <c r="BD4675" s="99"/>
      <c r="BE4675" s="99"/>
      <c r="BF4675" s="99"/>
    </row>
    <row r="4676" spans="28:58" x14ac:dyDescent="0.25">
      <c r="AB4676" s="99"/>
      <c r="AC4676" s="99"/>
      <c r="AD4676" s="99"/>
      <c r="AE4676" s="99"/>
      <c r="AF4676" s="99"/>
      <c r="AG4676" s="99"/>
      <c r="AH4676" s="99"/>
      <c r="AI4676" s="99"/>
      <c r="AJ4676" s="99"/>
      <c r="AK4676" s="99"/>
      <c r="AL4676" s="99"/>
      <c r="AM4676" s="99"/>
      <c r="AN4676" s="99"/>
      <c r="AO4676" s="99"/>
      <c r="AP4676" s="99"/>
      <c r="AQ4676" s="99"/>
      <c r="AR4676" s="99"/>
      <c r="AS4676" s="99"/>
      <c r="AT4676" s="99"/>
      <c r="AU4676" s="99"/>
      <c r="AV4676" s="99"/>
      <c r="AW4676" s="99"/>
      <c r="AX4676" s="99"/>
      <c r="AY4676" s="99"/>
      <c r="AZ4676" s="99"/>
      <c r="BA4676" s="99"/>
      <c r="BB4676" s="99"/>
      <c r="BC4676" s="99"/>
      <c r="BD4676" s="99"/>
      <c r="BE4676" s="99"/>
      <c r="BF4676" s="99"/>
    </row>
    <row r="4677" spans="28:58" x14ac:dyDescent="0.25">
      <c r="AB4677" s="99"/>
      <c r="AC4677" s="99"/>
      <c r="AD4677" s="99"/>
      <c r="AE4677" s="99"/>
      <c r="AF4677" s="99"/>
      <c r="AG4677" s="99"/>
      <c r="AH4677" s="99"/>
      <c r="AI4677" s="99"/>
      <c r="AJ4677" s="99"/>
      <c r="AK4677" s="99"/>
      <c r="AL4677" s="99"/>
      <c r="AM4677" s="99"/>
      <c r="AN4677" s="99"/>
      <c r="AO4677" s="99"/>
      <c r="AP4677" s="99"/>
      <c r="AQ4677" s="99"/>
      <c r="AR4677" s="99"/>
      <c r="AS4677" s="99"/>
      <c r="AT4677" s="99"/>
      <c r="AU4677" s="99"/>
      <c r="AV4677" s="99"/>
      <c r="AW4677" s="99"/>
      <c r="AX4677" s="99"/>
      <c r="AY4677" s="99"/>
      <c r="AZ4677" s="99"/>
      <c r="BA4677" s="99"/>
      <c r="BB4677" s="99"/>
      <c r="BC4677" s="99"/>
      <c r="BD4677" s="99"/>
      <c r="BE4677" s="99"/>
      <c r="BF4677" s="99"/>
    </row>
    <row r="4678" spans="28:58" x14ac:dyDescent="0.25">
      <c r="AB4678" s="99"/>
      <c r="AC4678" s="99"/>
      <c r="AD4678" s="99"/>
      <c r="AE4678" s="99"/>
      <c r="AF4678" s="99"/>
      <c r="AG4678" s="99"/>
      <c r="AH4678" s="99"/>
      <c r="AI4678" s="99"/>
      <c r="AJ4678" s="99"/>
      <c r="AK4678" s="99"/>
      <c r="AL4678" s="99"/>
      <c r="AM4678" s="99"/>
      <c r="AN4678" s="99"/>
      <c r="AO4678" s="99"/>
      <c r="AP4678" s="99"/>
      <c r="AQ4678" s="99"/>
      <c r="AR4678" s="99"/>
      <c r="AS4678" s="99"/>
      <c r="AT4678" s="99"/>
      <c r="AU4678" s="99"/>
      <c r="AV4678" s="99"/>
      <c r="AW4678" s="99"/>
      <c r="AX4678" s="99"/>
      <c r="AY4678" s="99"/>
      <c r="AZ4678" s="99"/>
      <c r="BA4678" s="99"/>
      <c r="BB4678" s="99"/>
      <c r="BC4678" s="99"/>
      <c r="BD4678" s="99"/>
      <c r="BE4678" s="99"/>
      <c r="BF4678" s="99"/>
    </row>
    <row r="4679" spans="28:58" x14ac:dyDescent="0.25">
      <c r="AB4679" s="99"/>
      <c r="AC4679" s="99"/>
      <c r="AD4679" s="99"/>
      <c r="AE4679" s="99"/>
      <c r="AF4679" s="99"/>
      <c r="AG4679" s="99"/>
      <c r="AH4679" s="99"/>
      <c r="AI4679" s="99"/>
      <c r="AJ4679" s="99"/>
      <c r="AK4679" s="99"/>
      <c r="AL4679" s="99"/>
      <c r="AM4679" s="99"/>
      <c r="AN4679" s="99"/>
      <c r="AO4679" s="99"/>
      <c r="AP4679" s="99"/>
      <c r="AQ4679" s="99"/>
      <c r="AR4679" s="99"/>
      <c r="AS4679" s="99"/>
      <c r="AT4679" s="99"/>
      <c r="AU4679" s="99"/>
      <c r="AV4679" s="99"/>
      <c r="AW4679" s="99"/>
      <c r="AX4679" s="99"/>
      <c r="AY4679" s="99"/>
      <c r="AZ4679" s="99"/>
      <c r="BA4679" s="99"/>
      <c r="BB4679" s="99"/>
      <c r="BC4679" s="99"/>
      <c r="BD4679" s="99"/>
      <c r="BE4679" s="99"/>
      <c r="BF4679" s="99"/>
    </row>
    <row r="4680" spans="28:58" x14ac:dyDescent="0.25">
      <c r="AB4680" s="99"/>
      <c r="AC4680" s="99"/>
      <c r="AD4680" s="99"/>
      <c r="AE4680" s="99"/>
      <c r="AF4680" s="99"/>
      <c r="AG4680" s="99"/>
      <c r="AH4680" s="99"/>
      <c r="AI4680" s="99"/>
      <c r="AJ4680" s="99"/>
      <c r="AK4680" s="99"/>
      <c r="AL4680" s="99"/>
      <c r="AM4680" s="99"/>
      <c r="AN4680" s="99"/>
      <c r="AO4680" s="99"/>
      <c r="AP4680" s="99"/>
      <c r="AQ4680" s="99"/>
      <c r="AR4680" s="99"/>
      <c r="AS4680" s="99"/>
      <c r="AT4680" s="99"/>
      <c r="AU4680" s="99"/>
      <c r="AV4680" s="99"/>
      <c r="AW4680" s="99"/>
      <c r="AX4680" s="99"/>
      <c r="AY4680" s="99"/>
      <c r="AZ4680" s="99"/>
      <c r="BA4680" s="99"/>
      <c r="BB4680" s="99"/>
      <c r="BC4680" s="99"/>
      <c r="BD4680" s="99"/>
      <c r="BE4680" s="99"/>
      <c r="BF4680" s="99"/>
    </row>
    <row r="4681" spans="28:58" x14ac:dyDescent="0.25">
      <c r="AB4681" s="99"/>
      <c r="AC4681" s="99"/>
      <c r="AD4681" s="99"/>
      <c r="AE4681" s="99"/>
      <c r="AF4681" s="99"/>
      <c r="AG4681" s="99"/>
      <c r="AH4681" s="99"/>
      <c r="AI4681" s="99"/>
      <c r="AJ4681" s="99"/>
      <c r="AK4681" s="99"/>
      <c r="AL4681" s="99"/>
      <c r="AM4681" s="99"/>
      <c r="AN4681" s="99"/>
      <c r="AO4681" s="99"/>
      <c r="AP4681" s="99"/>
      <c r="AQ4681" s="99"/>
      <c r="AR4681" s="99"/>
      <c r="AS4681" s="99"/>
      <c r="AT4681" s="99"/>
      <c r="AU4681" s="99"/>
      <c r="AV4681" s="99"/>
      <c r="AW4681" s="99"/>
      <c r="AX4681" s="99"/>
      <c r="AY4681" s="99"/>
      <c r="AZ4681" s="99"/>
      <c r="BA4681" s="99"/>
      <c r="BB4681" s="99"/>
      <c r="BC4681" s="99"/>
      <c r="BD4681" s="99"/>
      <c r="BE4681" s="99"/>
      <c r="BF4681" s="99"/>
    </row>
    <row r="4682" spans="28:58" x14ac:dyDescent="0.25">
      <c r="AB4682" s="99"/>
      <c r="AC4682" s="99"/>
      <c r="AD4682" s="99"/>
      <c r="AE4682" s="99"/>
      <c r="AF4682" s="99"/>
      <c r="AG4682" s="99"/>
      <c r="AH4682" s="99"/>
      <c r="AI4682" s="99"/>
      <c r="AJ4682" s="99"/>
      <c r="AK4682" s="99"/>
      <c r="AL4682" s="99"/>
      <c r="AM4682" s="99"/>
      <c r="AN4682" s="99"/>
      <c r="AO4682" s="99"/>
      <c r="AP4682" s="99"/>
      <c r="AQ4682" s="99"/>
      <c r="AR4682" s="99"/>
      <c r="AS4682" s="99"/>
      <c r="AT4682" s="99"/>
      <c r="AU4682" s="99"/>
      <c r="AV4682" s="99"/>
      <c r="AW4682" s="99"/>
      <c r="AX4682" s="99"/>
      <c r="AY4682" s="99"/>
      <c r="AZ4682" s="99"/>
      <c r="BA4682" s="99"/>
      <c r="BB4682" s="99"/>
      <c r="BC4682" s="99"/>
      <c r="BD4682" s="99"/>
      <c r="BE4682" s="99"/>
      <c r="BF4682" s="99"/>
    </row>
    <row r="4683" spans="28:58" x14ac:dyDescent="0.25">
      <c r="AB4683" s="99"/>
      <c r="AC4683" s="99"/>
      <c r="AD4683" s="99"/>
      <c r="AE4683" s="99"/>
      <c r="AF4683" s="99"/>
      <c r="AG4683" s="99"/>
      <c r="AH4683" s="99"/>
      <c r="AI4683" s="99"/>
      <c r="AJ4683" s="99"/>
      <c r="AK4683" s="99"/>
      <c r="AL4683" s="99"/>
      <c r="AM4683" s="99"/>
      <c r="AN4683" s="99"/>
      <c r="AO4683" s="99"/>
      <c r="AP4683" s="99"/>
      <c r="AQ4683" s="99"/>
      <c r="AR4683" s="99"/>
      <c r="AS4683" s="99"/>
      <c r="AT4683" s="99"/>
      <c r="AU4683" s="99"/>
      <c r="AV4683" s="99"/>
      <c r="AW4683" s="99"/>
      <c r="AX4683" s="99"/>
      <c r="AY4683" s="99"/>
      <c r="AZ4683" s="99"/>
      <c r="BA4683" s="99"/>
      <c r="BB4683" s="99"/>
      <c r="BC4683" s="99"/>
      <c r="BD4683" s="99"/>
      <c r="BE4683" s="99"/>
      <c r="BF4683" s="99"/>
    </row>
    <row r="4684" spans="28:58" x14ac:dyDescent="0.25">
      <c r="AB4684" s="99"/>
      <c r="AC4684" s="99"/>
      <c r="AD4684" s="99"/>
      <c r="AE4684" s="99"/>
      <c r="AF4684" s="99"/>
      <c r="AG4684" s="99"/>
      <c r="AH4684" s="99"/>
      <c r="AI4684" s="99"/>
      <c r="AJ4684" s="99"/>
      <c r="AK4684" s="99"/>
      <c r="AL4684" s="99"/>
      <c r="AM4684" s="99"/>
      <c r="AN4684" s="99"/>
      <c r="AO4684" s="99"/>
      <c r="AP4684" s="99"/>
      <c r="AQ4684" s="99"/>
      <c r="AR4684" s="99"/>
      <c r="AS4684" s="99"/>
      <c r="AT4684" s="99"/>
      <c r="AU4684" s="99"/>
      <c r="AV4684" s="99"/>
      <c r="AW4684" s="99"/>
      <c r="AX4684" s="99"/>
      <c r="AY4684" s="99"/>
      <c r="AZ4684" s="99"/>
      <c r="BA4684" s="99"/>
      <c r="BB4684" s="99"/>
      <c r="BC4684" s="99"/>
      <c r="BD4684" s="99"/>
      <c r="BE4684" s="99"/>
      <c r="BF4684" s="99"/>
    </row>
    <row r="4685" spans="28:58" x14ac:dyDescent="0.25">
      <c r="AB4685" s="99"/>
      <c r="AC4685" s="99"/>
      <c r="AD4685" s="99"/>
      <c r="AE4685" s="99"/>
      <c r="AF4685" s="99"/>
      <c r="AG4685" s="99"/>
      <c r="AH4685" s="99"/>
      <c r="AI4685" s="99"/>
      <c r="AJ4685" s="99"/>
      <c r="AK4685" s="99"/>
      <c r="AL4685" s="99"/>
      <c r="AM4685" s="99"/>
      <c r="AN4685" s="99"/>
      <c r="AO4685" s="99"/>
      <c r="AP4685" s="99"/>
      <c r="AQ4685" s="99"/>
      <c r="AR4685" s="99"/>
      <c r="AS4685" s="99"/>
      <c r="AT4685" s="99"/>
      <c r="AU4685" s="99"/>
      <c r="AV4685" s="99"/>
      <c r="AW4685" s="99"/>
      <c r="AX4685" s="99"/>
      <c r="AY4685" s="99"/>
      <c r="AZ4685" s="99"/>
      <c r="BA4685" s="99"/>
      <c r="BB4685" s="99"/>
      <c r="BC4685" s="99"/>
      <c r="BD4685" s="99"/>
      <c r="BE4685" s="99"/>
      <c r="BF4685" s="99"/>
    </row>
    <row r="4686" spans="28:58" x14ac:dyDescent="0.25">
      <c r="AB4686" s="99"/>
      <c r="AC4686" s="99"/>
      <c r="AD4686" s="99"/>
      <c r="AE4686" s="99"/>
      <c r="AF4686" s="99"/>
      <c r="AG4686" s="99"/>
      <c r="AH4686" s="99"/>
      <c r="AI4686" s="99"/>
      <c r="AJ4686" s="99"/>
      <c r="AK4686" s="99"/>
      <c r="AL4686" s="99"/>
      <c r="AM4686" s="99"/>
      <c r="AN4686" s="99"/>
      <c r="AO4686" s="99"/>
      <c r="AP4686" s="99"/>
      <c r="AQ4686" s="99"/>
      <c r="AR4686" s="99"/>
      <c r="AS4686" s="99"/>
      <c r="AT4686" s="99"/>
      <c r="AU4686" s="99"/>
      <c r="AV4686" s="99"/>
      <c r="AW4686" s="99"/>
      <c r="AX4686" s="99"/>
      <c r="AY4686" s="99"/>
      <c r="AZ4686" s="99"/>
      <c r="BA4686" s="99"/>
      <c r="BB4686" s="99"/>
      <c r="BC4686" s="99"/>
      <c r="BD4686" s="99"/>
      <c r="BE4686" s="99"/>
      <c r="BF4686" s="99"/>
    </row>
    <row r="4687" spans="28:58" x14ac:dyDescent="0.25">
      <c r="AB4687" s="99"/>
      <c r="AC4687" s="99"/>
      <c r="AD4687" s="99"/>
      <c r="AE4687" s="99"/>
      <c r="AF4687" s="99"/>
      <c r="AG4687" s="99"/>
      <c r="AH4687" s="99"/>
      <c r="AI4687" s="99"/>
      <c r="AJ4687" s="99"/>
      <c r="AK4687" s="99"/>
      <c r="AL4687" s="99"/>
      <c r="AM4687" s="99"/>
      <c r="AN4687" s="99"/>
      <c r="AO4687" s="99"/>
      <c r="AP4687" s="99"/>
      <c r="AQ4687" s="99"/>
      <c r="AR4687" s="99"/>
      <c r="AS4687" s="99"/>
      <c r="AT4687" s="99"/>
      <c r="AU4687" s="99"/>
      <c r="AV4687" s="99"/>
      <c r="AW4687" s="99"/>
      <c r="AX4687" s="99"/>
      <c r="AY4687" s="99"/>
      <c r="AZ4687" s="99"/>
      <c r="BA4687" s="99"/>
      <c r="BB4687" s="99"/>
      <c r="BC4687" s="99"/>
      <c r="BD4687" s="99"/>
      <c r="BE4687" s="99"/>
      <c r="BF4687" s="99"/>
    </row>
    <row r="4688" spans="28:58" x14ac:dyDescent="0.25">
      <c r="AB4688" s="99"/>
      <c r="AC4688" s="99"/>
      <c r="AD4688" s="99"/>
      <c r="AE4688" s="99"/>
      <c r="AF4688" s="99"/>
      <c r="AG4688" s="99"/>
      <c r="AH4688" s="99"/>
      <c r="AI4688" s="99"/>
      <c r="AJ4688" s="99"/>
      <c r="AK4688" s="99"/>
      <c r="AL4688" s="99"/>
      <c r="AM4688" s="99"/>
      <c r="AN4688" s="99"/>
      <c r="AO4688" s="99"/>
      <c r="AP4688" s="99"/>
      <c r="AQ4688" s="99"/>
      <c r="AR4688" s="99"/>
      <c r="AS4688" s="99"/>
      <c r="AT4688" s="99"/>
      <c r="AU4688" s="99"/>
      <c r="AV4688" s="99"/>
      <c r="AW4688" s="99"/>
      <c r="AX4688" s="99"/>
      <c r="AY4688" s="99"/>
      <c r="AZ4688" s="99"/>
      <c r="BA4688" s="99"/>
      <c r="BB4688" s="99"/>
      <c r="BC4688" s="99"/>
      <c r="BD4688" s="99"/>
      <c r="BE4688" s="99"/>
      <c r="BF4688" s="99"/>
    </row>
    <row r="4689" spans="28:58" x14ac:dyDescent="0.25">
      <c r="AB4689" s="99"/>
      <c r="AC4689" s="99"/>
      <c r="AD4689" s="99"/>
      <c r="AE4689" s="99"/>
      <c r="AF4689" s="99"/>
      <c r="AG4689" s="99"/>
      <c r="AH4689" s="99"/>
      <c r="AI4689" s="99"/>
      <c r="AJ4689" s="99"/>
      <c r="AK4689" s="99"/>
      <c r="AL4689" s="99"/>
      <c r="AM4689" s="99"/>
      <c r="AN4689" s="99"/>
      <c r="AO4689" s="99"/>
      <c r="AP4689" s="99"/>
      <c r="AQ4689" s="99"/>
      <c r="AR4689" s="99"/>
      <c r="AS4689" s="99"/>
      <c r="AT4689" s="99"/>
      <c r="AU4689" s="99"/>
      <c r="AV4689" s="99"/>
      <c r="AW4689" s="99"/>
      <c r="AX4689" s="99"/>
      <c r="AY4689" s="99"/>
      <c r="AZ4689" s="99"/>
      <c r="BA4689" s="99"/>
      <c r="BB4689" s="99"/>
      <c r="BC4689" s="99"/>
      <c r="BD4689" s="99"/>
      <c r="BE4689" s="99"/>
      <c r="BF4689" s="99"/>
    </row>
    <row r="4690" spans="28:58" x14ac:dyDescent="0.25">
      <c r="AB4690" s="99"/>
      <c r="AC4690" s="99"/>
      <c r="AD4690" s="99"/>
      <c r="AE4690" s="99"/>
      <c r="AF4690" s="99"/>
      <c r="AG4690" s="99"/>
      <c r="AH4690" s="99"/>
      <c r="AI4690" s="99"/>
      <c r="AJ4690" s="99"/>
      <c r="AK4690" s="99"/>
      <c r="AL4690" s="99"/>
      <c r="AM4690" s="99"/>
      <c r="AN4690" s="99"/>
      <c r="AO4690" s="99"/>
      <c r="AP4690" s="99"/>
      <c r="AQ4690" s="99"/>
      <c r="AR4690" s="99"/>
      <c r="AS4690" s="99"/>
      <c r="AT4690" s="99"/>
      <c r="AU4690" s="99"/>
      <c r="AV4690" s="99"/>
      <c r="AW4690" s="99"/>
      <c r="AX4690" s="99"/>
      <c r="AY4690" s="99"/>
      <c r="AZ4690" s="99"/>
      <c r="BA4690" s="99"/>
      <c r="BB4690" s="99"/>
      <c r="BC4690" s="99"/>
      <c r="BD4690" s="99"/>
      <c r="BE4690" s="99"/>
      <c r="BF4690" s="99"/>
    </row>
    <row r="4691" spans="28:58" x14ac:dyDescent="0.25">
      <c r="AB4691" s="99"/>
      <c r="AC4691" s="99"/>
      <c r="AD4691" s="99"/>
      <c r="AE4691" s="99"/>
      <c r="AF4691" s="99"/>
      <c r="AG4691" s="99"/>
      <c r="AH4691" s="99"/>
      <c r="AI4691" s="99"/>
      <c r="AJ4691" s="99"/>
      <c r="AK4691" s="99"/>
      <c r="AL4691" s="99"/>
      <c r="AM4691" s="99"/>
      <c r="AN4691" s="99"/>
      <c r="AO4691" s="99"/>
      <c r="AP4691" s="99"/>
      <c r="AQ4691" s="99"/>
      <c r="AR4691" s="99"/>
      <c r="AS4691" s="99"/>
      <c r="AT4691" s="99"/>
      <c r="AU4691" s="99"/>
      <c r="AV4691" s="99"/>
      <c r="AW4691" s="99"/>
      <c r="AX4691" s="99"/>
      <c r="AY4691" s="99"/>
      <c r="AZ4691" s="99"/>
      <c r="BA4691" s="99"/>
      <c r="BB4691" s="99"/>
      <c r="BC4691" s="99"/>
      <c r="BD4691" s="99"/>
      <c r="BE4691" s="99"/>
      <c r="BF4691" s="99"/>
    </row>
    <row r="4692" spans="28:58" x14ac:dyDescent="0.25">
      <c r="AB4692" s="99"/>
      <c r="AC4692" s="99"/>
      <c r="AD4692" s="99"/>
      <c r="AE4692" s="99"/>
      <c r="AF4692" s="99"/>
      <c r="AG4692" s="99"/>
      <c r="AH4692" s="99"/>
      <c r="AI4692" s="99"/>
      <c r="AJ4692" s="99"/>
      <c r="AK4692" s="99"/>
      <c r="AL4692" s="99"/>
      <c r="AM4692" s="99"/>
      <c r="AN4692" s="99"/>
      <c r="AO4692" s="99"/>
      <c r="AP4692" s="99"/>
      <c r="AQ4692" s="99"/>
      <c r="AR4692" s="99"/>
      <c r="AS4692" s="99"/>
      <c r="AT4692" s="99"/>
      <c r="AU4692" s="99"/>
      <c r="AV4692" s="99"/>
      <c r="AW4692" s="99"/>
      <c r="AX4692" s="99"/>
      <c r="AY4692" s="99"/>
      <c r="AZ4692" s="99"/>
      <c r="BA4692" s="99"/>
      <c r="BB4692" s="99"/>
      <c r="BC4692" s="99"/>
      <c r="BD4692" s="99"/>
      <c r="BE4692" s="99"/>
      <c r="BF4692" s="99"/>
    </row>
    <row r="4693" spans="28:58" x14ac:dyDescent="0.25">
      <c r="AB4693" s="99"/>
      <c r="AC4693" s="99"/>
      <c r="AD4693" s="99"/>
      <c r="AE4693" s="99"/>
      <c r="AF4693" s="99"/>
      <c r="AG4693" s="99"/>
      <c r="AH4693" s="99"/>
      <c r="AI4693" s="99"/>
      <c r="AJ4693" s="99"/>
      <c r="AK4693" s="99"/>
      <c r="AL4693" s="99"/>
      <c r="AM4693" s="99"/>
      <c r="AN4693" s="99"/>
      <c r="AO4693" s="99"/>
      <c r="AP4693" s="99"/>
      <c r="AQ4693" s="99"/>
      <c r="AR4693" s="99"/>
      <c r="AS4693" s="99"/>
      <c r="AT4693" s="99"/>
      <c r="AU4693" s="99"/>
      <c r="AV4693" s="99"/>
      <c r="AW4693" s="99"/>
      <c r="AX4693" s="99"/>
      <c r="AY4693" s="99"/>
      <c r="AZ4693" s="99"/>
      <c r="BA4693" s="99"/>
      <c r="BB4693" s="99"/>
      <c r="BC4693" s="99"/>
      <c r="BD4693" s="99"/>
      <c r="BE4693" s="99"/>
      <c r="BF4693" s="99"/>
    </row>
    <row r="4694" spans="28:58" x14ac:dyDescent="0.25">
      <c r="AB4694" s="99"/>
      <c r="AC4694" s="99"/>
      <c r="AD4694" s="99"/>
      <c r="AE4694" s="99"/>
      <c r="AF4694" s="99"/>
      <c r="AG4694" s="99"/>
      <c r="AH4694" s="99"/>
      <c r="AI4694" s="99"/>
      <c r="AJ4694" s="99"/>
      <c r="AK4694" s="99"/>
      <c r="AL4694" s="99"/>
      <c r="AM4694" s="99"/>
      <c r="AN4694" s="99"/>
      <c r="AO4694" s="99"/>
      <c r="AP4694" s="99"/>
      <c r="AQ4694" s="99"/>
      <c r="AR4694" s="99"/>
      <c r="AS4694" s="99"/>
      <c r="AT4694" s="99"/>
      <c r="AU4694" s="99"/>
      <c r="AV4694" s="99"/>
      <c r="AW4694" s="99"/>
      <c r="AX4694" s="99"/>
      <c r="AY4694" s="99"/>
      <c r="AZ4694" s="99"/>
      <c r="BA4694" s="99"/>
      <c r="BB4694" s="99"/>
      <c r="BC4694" s="99"/>
      <c r="BD4694" s="99"/>
      <c r="BE4694" s="99"/>
      <c r="BF4694" s="99"/>
    </row>
    <row r="4695" spans="28:58" x14ac:dyDescent="0.25">
      <c r="AB4695" s="99"/>
      <c r="AC4695" s="99"/>
      <c r="AD4695" s="99"/>
      <c r="AE4695" s="99"/>
      <c r="AF4695" s="99"/>
      <c r="AG4695" s="99"/>
      <c r="AH4695" s="99"/>
      <c r="AI4695" s="99"/>
      <c r="AJ4695" s="99"/>
      <c r="AK4695" s="99"/>
      <c r="AL4695" s="99"/>
      <c r="AM4695" s="99"/>
      <c r="AN4695" s="99"/>
      <c r="AO4695" s="99"/>
      <c r="AP4695" s="99"/>
      <c r="AQ4695" s="99"/>
      <c r="AR4695" s="99"/>
      <c r="AS4695" s="99"/>
      <c r="AT4695" s="99"/>
      <c r="AU4695" s="99"/>
      <c r="AV4695" s="99"/>
      <c r="AW4695" s="99"/>
      <c r="AX4695" s="99"/>
      <c r="AY4695" s="99"/>
      <c r="AZ4695" s="99"/>
      <c r="BA4695" s="99"/>
      <c r="BB4695" s="99"/>
      <c r="BC4695" s="99"/>
      <c r="BD4695" s="99"/>
      <c r="BE4695" s="99"/>
      <c r="BF4695" s="99"/>
    </row>
    <row r="4696" spans="28:58" x14ac:dyDescent="0.25">
      <c r="AB4696" s="99"/>
      <c r="AC4696" s="99"/>
      <c r="AD4696" s="99"/>
      <c r="AE4696" s="99"/>
      <c r="AF4696" s="99"/>
      <c r="AG4696" s="99"/>
      <c r="AH4696" s="99"/>
      <c r="AI4696" s="99"/>
      <c r="AJ4696" s="99"/>
      <c r="AK4696" s="99"/>
      <c r="AL4696" s="99"/>
      <c r="AM4696" s="99"/>
      <c r="AN4696" s="99"/>
      <c r="AO4696" s="99"/>
      <c r="AP4696" s="99"/>
      <c r="AQ4696" s="99"/>
      <c r="AR4696" s="99"/>
      <c r="AS4696" s="99"/>
      <c r="AT4696" s="99"/>
      <c r="AU4696" s="99"/>
      <c r="AV4696" s="99"/>
      <c r="AW4696" s="99"/>
      <c r="AX4696" s="99"/>
      <c r="AY4696" s="99"/>
      <c r="AZ4696" s="99"/>
      <c r="BA4696" s="99"/>
      <c r="BB4696" s="99"/>
      <c r="BC4696" s="99"/>
      <c r="BD4696" s="99"/>
      <c r="BE4696" s="99"/>
      <c r="BF4696" s="99"/>
    </row>
    <row r="4697" spans="28:58" x14ac:dyDescent="0.25">
      <c r="AB4697" s="99"/>
      <c r="AC4697" s="99"/>
      <c r="AD4697" s="99"/>
      <c r="AE4697" s="99"/>
      <c r="AF4697" s="99"/>
      <c r="AG4697" s="99"/>
      <c r="AH4697" s="99"/>
      <c r="AI4697" s="99"/>
      <c r="AJ4697" s="99"/>
      <c r="AK4697" s="99"/>
      <c r="AL4697" s="99"/>
      <c r="AM4697" s="99"/>
      <c r="AN4697" s="99"/>
      <c r="AO4697" s="99"/>
      <c r="AP4697" s="99"/>
      <c r="AQ4697" s="99"/>
      <c r="AR4697" s="99"/>
      <c r="AS4697" s="99"/>
      <c r="AT4697" s="99"/>
      <c r="AU4697" s="99"/>
      <c r="AV4697" s="99"/>
      <c r="AW4697" s="99"/>
      <c r="AX4697" s="99"/>
      <c r="AY4697" s="99"/>
      <c r="AZ4697" s="99"/>
      <c r="BA4697" s="99"/>
      <c r="BB4697" s="99"/>
      <c r="BC4697" s="99"/>
      <c r="BD4697" s="99"/>
      <c r="BE4697" s="99"/>
      <c r="BF4697" s="99"/>
    </row>
    <row r="4698" spans="28:58" x14ac:dyDescent="0.25">
      <c r="AB4698" s="99"/>
      <c r="AC4698" s="99"/>
      <c r="AD4698" s="99"/>
      <c r="AE4698" s="99"/>
      <c r="AF4698" s="99"/>
      <c r="AG4698" s="99"/>
      <c r="AH4698" s="99"/>
      <c r="AI4698" s="99"/>
      <c r="AJ4698" s="99"/>
      <c r="AK4698" s="99"/>
      <c r="AL4698" s="99"/>
      <c r="AM4698" s="99"/>
      <c r="AN4698" s="99"/>
      <c r="AO4698" s="99"/>
      <c r="AP4698" s="99"/>
      <c r="AQ4698" s="99"/>
      <c r="AR4698" s="99"/>
      <c r="AS4698" s="99"/>
      <c r="AT4698" s="99"/>
      <c r="AU4698" s="99"/>
      <c r="AV4698" s="99"/>
      <c r="AW4698" s="99"/>
      <c r="AX4698" s="99"/>
      <c r="AY4698" s="99"/>
      <c r="AZ4698" s="99"/>
      <c r="BA4698" s="99"/>
      <c r="BB4698" s="99"/>
      <c r="BC4698" s="99"/>
      <c r="BD4698" s="99"/>
      <c r="BE4698" s="99"/>
      <c r="BF4698" s="99"/>
    </row>
    <row r="4699" spans="28:58" x14ac:dyDescent="0.25">
      <c r="AB4699" s="99"/>
      <c r="AC4699" s="99"/>
      <c r="AD4699" s="99"/>
      <c r="AE4699" s="99"/>
      <c r="AF4699" s="99"/>
      <c r="AG4699" s="99"/>
      <c r="AH4699" s="99"/>
      <c r="AI4699" s="99"/>
      <c r="AJ4699" s="99"/>
      <c r="AK4699" s="99"/>
      <c r="AL4699" s="99"/>
      <c r="AM4699" s="99"/>
      <c r="AN4699" s="99"/>
      <c r="AO4699" s="99"/>
      <c r="AP4699" s="99"/>
      <c r="AQ4699" s="99"/>
      <c r="AR4699" s="99"/>
      <c r="AS4699" s="99"/>
      <c r="AT4699" s="99"/>
      <c r="AU4699" s="99"/>
      <c r="AV4699" s="99"/>
      <c r="AW4699" s="99"/>
      <c r="AX4699" s="99"/>
      <c r="AY4699" s="99"/>
      <c r="AZ4699" s="99"/>
      <c r="BA4699" s="99"/>
      <c r="BB4699" s="99"/>
      <c r="BC4699" s="99"/>
      <c r="BD4699" s="99"/>
      <c r="BE4699" s="99"/>
      <c r="BF4699" s="99"/>
    </row>
    <row r="4700" spans="28:58" x14ac:dyDescent="0.25">
      <c r="AB4700" s="99"/>
      <c r="AC4700" s="99"/>
      <c r="AD4700" s="99"/>
      <c r="AE4700" s="99"/>
      <c r="AF4700" s="99"/>
      <c r="AG4700" s="99"/>
      <c r="AH4700" s="99"/>
      <c r="AI4700" s="99"/>
      <c r="AJ4700" s="99"/>
      <c r="AK4700" s="99"/>
      <c r="AL4700" s="99"/>
      <c r="AM4700" s="99"/>
      <c r="AN4700" s="99"/>
      <c r="AO4700" s="99"/>
      <c r="AP4700" s="99"/>
      <c r="AQ4700" s="99"/>
      <c r="AR4700" s="99"/>
      <c r="AS4700" s="99"/>
      <c r="AT4700" s="99"/>
      <c r="AU4700" s="99"/>
      <c r="AV4700" s="99"/>
      <c r="AW4700" s="99"/>
      <c r="AX4700" s="99"/>
      <c r="AY4700" s="99"/>
      <c r="AZ4700" s="99"/>
      <c r="BA4700" s="99"/>
      <c r="BB4700" s="99"/>
      <c r="BC4700" s="99"/>
      <c r="BD4700" s="99"/>
      <c r="BE4700" s="99"/>
      <c r="BF4700" s="99"/>
    </row>
    <row r="4701" spans="28:58" x14ac:dyDescent="0.25">
      <c r="AB4701" s="99"/>
      <c r="AC4701" s="99"/>
      <c r="AD4701" s="99"/>
      <c r="AE4701" s="99"/>
      <c r="AF4701" s="99"/>
      <c r="AG4701" s="99"/>
      <c r="AH4701" s="99"/>
      <c r="AI4701" s="99"/>
      <c r="AJ4701" s="99"/>
      <c r="AK4701" s="99"/>
      <c r="AL4701" s="99"/>
      <c r="AM4701" s="99"/>
      <c r="AN4701" s="99"/>
      <c r="AO4701" s="99"/>
      <c r="AP4701" s="99"/>
      <c r="AQ4701" s="99"/>
      <c r="AR4701" s="99"/>
      <c r="AS4701" s="99"/>
      <c r="AT4701" s="99"/>
      <c r="AU4701" s="99"/>
      <c r="AV4701" s="99"/>
      <c r="AW4701" s="99"/>
      <c r="AX4701" s="99"/>
      <c r="AY4701" s="99"/>
      <c r="AZ4701" s="99"/>
      <c r="BA4701" s="99"/>
      <c r="BB4701" s="99"/>
      <c r="BC4701" s="99"/>
      <c r="BD4701" s="99"/>
      <c r="BE4701" s="99"/>
      <c r="BF4701" s="99"/>
    </row>
    <row r="4702" spans="28:58" x14ac:dyDescent="0.25">
      <c r="AB4702" s="99"/>
      <c r="AC4702" s="99"/>
      <c r="AD4702" s="99"/>
      <c r="AE4702" s="99"/>
      <c r="AF4702" s="99"/>
      <c r="AG4702" s="99"/>
      <c r="AH4702" s="99"/>
      <c r="AI4702" s="99"/>
      <c r="AJ4702" s="99"/>
      <c r="AK4702" s="99"/>
      <c r="AL4702" s="99"/>
      <c r="AM4702" s="99"/>
      <c r="AN4702" s="99"/>
      <c r="AO4702" s="99"/>
      <c r="AP4702" s="99"/>
      <c r="AQ4702" s="99"/>
      <c r="AR4702" s="99"/>
      <c r="AS4702" s="99"/>
      <c r="AT4702" s="99"/>
      <c r="AU4702" s="99"/>
      <c r="AV4702" s="99"/>
      <c r="AW4702" s="99"/>
      <c r="AX4702" s="99"/>
      <c r="AY4702" s="99"/>
      <c r="AZ4702" s="99"/>
      <c r="BA4702" s="99"/>
      <c r="BB4702" s="99"/>
      <c r="BC4702" s="99"/>
      <c r="BD4702" s="99"/>
      <c r="BE4702" s="99"/>
      <c r="BF4702" s="99"/>
    </row>
    <row r="4703" spans="28:58" x14ac:dyDescent="0.25">
      <c r="AB4703" s="99"/>
      <c r="AC4703" s="99"/>
      <c r="AD4703" s="99"/>
      <c r="AE4703" s="99"/>
      <c r="AF4703" s="99"/>
      <c r="AG4703" s="99"/>
      <c r="AH4703" s="99"/>
      <c r="AI4703" s="99"/>
      <c r="AJ4703" s="99"/>
      <c r="AK4703" s="99"/>
      <c r="AL4703" s="99"/>
      <c r="AM4703" s="99"/>
      <c r="AN4703" s="99"/>
      <c r="AO4703" s="99"/>
      <c r="AP4703" s="99"/>
      <c r="AQ4703" s="99"/>
      <c r="AR4703" s="99"/>
      <c r="AS4703" s="99"/>
      <c r="AT4703" s="99"/>
      <c r="AU4703" s="99"/>
      <c r="AV4703" s="99"/>
      <c r="AW4703" s="99"/>
      <c r="AX4703" s="99"/>
      <c r="AY4703" s="99"/>
      <c r="AZ4703" s="99"/>
      <c r="BA4703" s="99"/>
      <c r="BB4703" s="99"/>
      <c r="BC4703" s="99"/>
      <c r="BD4703" s="99"/>
      <c r="BE4703" s="99"/>
      <c r="BF4703" s="99"/>
    </row>
    <row r="4704" spans="28:58" x14ac:dyDescent="0.25">
      <c r="AB4704" s="99"/>
      <c r="AC4704" s="99"/>
      <c r="AD4704" s="99"/>
      <c r="AE4704" s="99"/>
      <c r="AF4704" s="99"/>
      <c r="AG4704" s="99"/>
      <c r="AH4704" s="99"/>
      <c r="AI4704" s="99"/>
      <c r="AJ4704" s="99"/>
      <c r="AK4704" s="99"/>
      <c r="AL4704" s="99"/>
      <c r="AM4704" s="99"/>
      <c r="AN4704" s="99"/>
      <c r="AO4704" s="99"/>
      <c r="AP4704" s="99"/>
      <c r="AQ4704" s="99"/>
      <c r="AR4704" s="99"/>
      <c r="AS4704" s="99"/>
      <c r="AT4704" s="99"/>
      <c r="AU4704" s="99"/>
      <c r="AV4704" s="99"/>
      <c r="AW4704" s="99"/>
      <c r="AX4704" s="99"/>
      <c r="AY4704" s="99"/>
      <c r="AZ4704" s="99"/>
      <c r="BA4704" s="99"/>
      <c r="BB4704" s="99"/>
      <c r="BC4704" s="99"/>
      <c r="BD4704" s="99"/>
      <c r="BE4704" s="99"/>
      <c r="BF4704" s="99"/>
    </row>
    <row r="4705" spans="28:58" x14ac:dyDescent="0.25">
      <c r="AB4705" s="99"/>
      <c r="AC4705" s="99"/>
      <c r="AD4705" s="99"/>
      <c r="AE4705" s="99"/>
      <c r="AF4705" s="99"/>
      <c r="AG4705" s="99"/>
      <c r="AH4705" s="99"/>
      <c r="AI4705" s="99"/>
      <c r="AJ4705" s="99"/>
      <c r="AK4705" s="99"/>
      <c r="AL4705" s="99"/>
      <c r="AM4705" s="99"/>
      <c r="AN4705" s="99"/>
      <c r="AO4705" s="99"/>
      <c r="AP4705" s="99"/>
      <c r="AQ4705" s="99"/>
      <c r="AR4705" s="99"/>
      <c r="AS4705" s="99"/>
      <c r="AT4705" s="99"/>
      <c r="AU4705" s="99"/>
      <c r="AV4705" s="99"/>
      <c r="AW4705" s="99"/>
      <c r="AX4705" s="99"/>
      <c r="AY4705" s="99"/>
      <c r="AZ4705" s="99"/>
      <c r="BA4705" s="99"/>
      <c r="BB4705" s="99"/>
      <c r="BC4705" s="99"/>
      <c r="BD4705" s="99"/>
      <c r="BE4705" s="99"/>
      <c r="BF4705" s="99"/>
    </row>
    <row r="4706" spans="28:58" x14ac:dyDescent="0.25">
      <c r="AB4706" s="99"/>
      <c r="AC4706" s="99"/>
      <c r="AD4706" s="99"/>
      <c r="AE4706" s="99"/>
      <c r="AF4706" s="99"/>
      <c r="AG4706" s="99"/>
      <c r="AH4706" s="99"/>
      <c r="AI4706" s="99"/>
      <c r="AJ4706" s="99"/>
      <c r="AK4706" s="99"/>
      <c r="AL4706" s="99"/>
      <c r="AM4706" s="99"/>
      <c r="AN4706" s="99"/>
      <c r="AO4706" s="99"/>
      <c r="AP4706" s="99"/>
      <c r="AQ4706" s="99"/>
      <c r="AR4706" s="99"/>
      <c r="AS4706" s="99"/>
      <c r="AT4706" s="99"/>
      <c r="AU4706" s="99"/>
      <c r="AV4706" s="99"/>
      <c r="AW4706" s="99"/>
      <c r="AX4706" s="99"/>
      <c r="AY4706" s="99"/>
      <c r="AZ4706" s="99"/>
      <c r="BA4706" s="99"/>
      <c r="BB4706" s="99"/>
      <c r="BC4706" s="99"/>
      <c r="BD4706" s="99"/>
      <c r="BE4706" s="99"/>
      <c r="BF4706" s="99"/>
    </row>
    <row r="4707" spans="28:58" x14ac:dyDescent="0.25">
      <c r="AB4707" s="99"/>
      <c r="AC4707" s="99"/>
      <c r="AD4707" s="99"/>
      <c r="AE4707" s="99"/>
      <c r="AF4707" s="99"/>
      <c r="AG4707" s="99"/>
      <c r="AH4707" s="99"/>
      <c r="AI4707" s="99"/>
      <c r="AJ4707" s="99"/>
      <c r="AK4707" s="99"/>
      <c r="AL4707" s="99"/>
      <c r="AM4707" s="99"/>
      <c r="AN4707" s="99"/>
      <c r="AO4707" s="99"/>
      <c r="AP4707" s="99"/>
      <c r="AQ4707" s="99"/>
      <c r="AR4707" s="99"/>
      <c r="AS4707" s="99"/>
      <c r="AT4707" s="99"/>
      <c r="AU4707" s="99"/>
      <c r="AV4707" s="99"/>
      <c r="AW4707" s="99"/>
      <c r="AX4707" s="99"/>
      <c r="AY4707" s="99"/>
      <c r="AZ4707" s="99"/>
      <c r="BA4707" s="99"/>
      <c r="BB4707" s="99"/>
      <c r="BC4707" s="99"/>
      <c r="BD4707" s="99"/>
      <c r="BE4707" s="99"/>
      <c r="BF4707" s="99"/>
    </row>
    <row r="4708" spans="28:58" x14ac:dyDescent="0.25">
      <c r="AB4708" s="99"/>
      <c r="AC4708" s="99"/>
      <c r="AD4708" s="99"/>
      <c r="AE4708" s="99"/>
      <c r="AF4708" s="99"/>
      <c r="AG4708" s="99"/>
      <c r="AH4708" s="99"/>
      <c r="AI4708" s="99"/>
      <c r="AJ4708" s="99"/>
      <c r="AK4708" s="99"/>
      <c r="AL4708" s="99"/>
      <c r="AM4708" s="99"/>
      <c r="AN4708" s="99"/>
      <c r="AO4708" s="99"/>
      <c r="AP4708" s="99"/>
      <c r="AQ4708" s="99"/>
      <c r="AR4708" s="99"/>
      <c r="AS4708" s="99"/>
      <c r="AT4708" s="99"/>
      <c r="AU4708" s="99"/>
      <c r="AV4708" s="99"/>
      <c r="AW4708" s="99"/>
      <c r="AX4708" s="99"/>
      <c r="AY4708" s="99"/>
      <c r="AZ4708" s="99"/>
      <c r="BA4708" s="99"/>
      <c r="BB4708" s="99"/>
      <c r="BC4708" s="99"/>
      <c r="BD4708" s="99"/>
      <c r="BE4708" s="99"/>
      <c r="BF4708" s="99"/>
    </row>
    <row r="4709" spans="28:58" x14ac:dyDescent="0.25">
      <c r="AB4709" s="99"/>
      <c r="AC4709" s="99"/>
      <c r="AD4709" s="99"/>
      <c r="AE4709" s="99"/>
      <c r="AF4709" s="99"/>
      <c r="AG4709" s="99"/>
      <c r="AH4709" s="99"/>
      <c r="AI4709" s="99"/>
      <c r="AJ4709" s="99"/>
      <c r="AK4709" s="99"/>
      <c r="AL4709" s="99"/>
      <c r="AM4709" s="99"/>
      <c r="AN4709" s="99"/>
      <c r="AO4709" s="99"/>
      <c r="AP4709" s="99"/>
      <c r="AQ4709" s="99"/>
      <c r="AR4709" s="99"/>
      <c r="AS4709" s="99"/>
      <c r="AT4709" s="99"/>
      <c r="AU4709" s="99"/>
      <c r="AV4709" s="99"/>
      <c r="AW4709" s="99"/>
      <c r="AX4709" s="99"/>
      <c r="AY4709" s="99"/>
      <c r="AZ4709" s="99"/>
      <c r="BA4709" s="99"/>
      <c r="BB4709" s="99"/>
      <c r="BC4709" s="99"/>
      <c r="BD4709" s="99"/>
      <c r="BE4709" s="99"/>
      <c r="BF4709" s="99"/>
    </row>
    <row r="4710" spans="28:58" x14ac:dyDescent="0.25">
      <c r="AB4710" s="99"/>
      <c r="AC4710" s="99"/>
      <c r="AD4710" s="99"/>
      <c r="AE4710" s="99"/>
      <c r="AF4710" s="99"/>
      <c r="AG4710" s="99"/>
      <c r="AH4710" s="99"/>
      <c r="AI4710" s="99"/>
      <c r="AJ4710" s="99"/>
      <c r="AK4710" s="99"/>
      <c r="AL4710" s="99"/>
      <c r="AM4710" s="99"/>
      <c r="AN4710" s="99"/>
      <c r="AO4710" s="99"/>
      <c r="AP4710" s="99"/>
      <c r="AQ4710" s="99"/>
      <c r="AR4710" s="99"/>
      <c r="AS4710" s="99"/>
      <c r="AT4710" s="99"/>
      <c r="AU4710" s="99"/>
      <c r="AV4710" s="99"/>
      <c r="AW4710" s="99"/>
      <c r="AX4710" s="99"/>
      <c r="AY4710" s="99"/>
      <c r="AZ4710" s="99"/>
      <c r="BA4710" s="99"/>
      <c r="BB4710" s="99"/>
      <c r="BC4710" s="99"/>
      <c r="BD4710" s="99"/>
      <c r="BE4710" s="99"/>
      <c r="BF4710" s="99"/>
    </row>
    <row r="4711" spans="28:58" x14ac:dyDescent="0.25">
      <c r="AB4711" s="99"/>
      <c r="AC4711" s="99"/>
      <c r="AD4711" s="99"/>
      <c r="AE4711" s="99"/>
      <c r="AF4711" s="99"/>
      <c r="AG4711" s="99"/>
      <c r="AH4711" s="99"/>
      <c r="AI4711" s="99"/>
      <c r="AJ4711" s="99"/>
      <c r="AK4711" s="99"/>
      <c r="AL4711" s="99"/>
      <c r="AM4711" s="99"/>
      <c r="AN4711" s="99"/>
      <c r="AO4711" s="99"/>
      <c r="AP4711" s="99"/>
      <c r="AQ4711" s="99"/>
      <c r="AR4711" s="99"/>
      <c r="AS4711" s="99"/>
      <c r="AT4711" s="99"/>
      <c r="AU4711" s="99"/>
      <c r="AV4711" s="99"/>
      <c r="AW4711" s="99"/>
      <c r="AX4711" s="99"/>
      <c r="AY4711" s="99"/>
      <c r="AZ4711" s="99"/>
      <c r="BA4711" s="99"/>
      <c r="BB4711" s="99"/>
      <c r="BC4711" s="99"/>
      <c r="BD4711" s="99"/>
      <c r="BE4711" s="99"/>
      <c r="BF4711" s="99"/>
    </row>
    <row r="4712" spans="28:58" x14ac:dyDescent="0.25">
      <c r="AB4712" s="99"/>
      <c r="AC4712" s="99"/>
      <c r="AD4712" s="99"/>
      <c r="AE4712" s="99"/>
      <c r="AF4712" s="99"/>
      <c r="AG4712" s="99"/>
      <c r="AH4712" s="99"/>
      <c r="AI4712" s="99"/>
      <c r="AJ4712" s="99"/>
      <c r="AK4712" s="99"/>
      <c r="AL4712" s="99"/>
      <c r="AM4712" s="99"/>
      <c r="AN4712" s="99"/>
      <c r="AO4712" s="99"/>
      <c r="AP4712" s="99"/>
      <c r="AQ4712" s="99"/>
      <c r="AR4712" s="99"/>
      <c r="AS4712" s="99"/>
      <c r="AT4712" s="99"/>
      <c r="AU4712" s="99"/>
      <c r="AV4712" s="99"/>
      <c r="AW4712" s="99"/>
      <c r="AX4712" s="99"/>
      <c r="AY4712" s="99"/>
      <c r="AZ4712" s="99"/>
      <c r="BA4712" s="99"/>
      <c r="BB4712" s="99"/>
      <c r="BC4712" s="99"/>
      <c r="BD4712" s="99"/>
      <c r="BE4712" s="99"/>
      <c r="BF4712" s="99"/>
    </row>
    <row r="4713" spans="28:58" x14ac:dyDescent="0.25">
      <c r="AB4713" s="99"/>
      <c r="AC4713" s="99"/>
      <c r="AD4713" s="99"/>
      <c r="AE4713" s="99"/>
      <c r="AF4713" s="99"/>
      <c r="AG4713" s="99"/>
      <c r="AH4713" s="99"/>
      <c r="AI4713" s="99"/>
      <c r="AJ4713" s="99"/>
      <c r="AK4713" s="99"/>
      <c r="AL4713" s="99"/>
      <c r="AM4713" s="99"/>
      <c r="AN4713" s="99"/>
      <c r="AO4713" s="99"/>
      <c r="AP4713" s="99"/>
      <c r="AQ4713" s="99"/>
      <c r="AR4713" s="99"/>
      <c r="AS4713" s="99"/>
      <c r="AT4713" s="99"/>
      <c r="AU4713" s="99"/>
      <c r="AV4713" s="99"/>
      <c r="AW4713" s="99"/>
      <c r="AX4713" s="99"/>
      <c r="AY4713" s="99"/>
      <c r="AZ4713" s="99"/>
      <c r="BA4713" s="99"/>
      <c r="BB4713" s="99"/>
      <c r="BC4713" s="99"/>
      <c r="BD4713" s="99"/>
      <c r="BE4713" s="99"/>
      <c r="BF4713" s="99"/>
    </row>
    <row r="4714" spans="28:58" x14ac:dyDescent="0.25">
      <c r="AB4714" s="99"/>
      <c r="AC4714" s="99"/>
      <c r="AD4714" s="99"/>
      <c r="AE4714" s="99"/>
      <c r="AF4714" s="99"/>
      <c r="AG4714" s="99"/>
      <c r="AH4714" s="99"/>
      <c r="AI4714" s="99"/>
      <c r="AJ4714" s="99"/>
      <c r="AK4714" s="99"/>
      <c r="AL4714" s="99"/>
      <c r="AM4714" s="99"/>
      <c r="AN4714" s="99"/>
      <c r="AO4714" s="99"/>
      <c r="AP4714" s="99"/>
      <c r="AQ4714" s="99"/>
      <c r="AR4714" s="99"/>
      <c r="AS4714" s="99"/>
      <c r="AT4714" s="99"/>
      <c r="AU4714" s="99"/>
      <c r="AV4714" s="99"/>
      <c r="AW4714" s="99"/>
      <c r="AX4714" s="99"/>
      <c r="AY4714" s="99"/>
      <c r="AZ4714" s="99"/>
      <c r="BA4714" s="99"/>
      <c r="BB4714" s="99"/>
      <c r="BC4714" s="99"/>
      <c r="BD4714" s="99"/>
      <c r="BE4714" s="99"/>
      <c r="BF4714" s="99"/>
    </row>
    <row r="4715" spans="28:58" x14ac:dyDescent="0.25">
      <c r="AB4715" s="99"/>
      <c r="AC4715" s="99"/>
      <c r="AD4715" s="99"/>
      <c r="AE4715" s="99"/>
      <c r="AF4715" s="99"/>
      <c r="AG4715" s="99"/>
      <c r="AH4715" s="99"/>
      <c r="AI4715" s="99"/>
      <c r="AJ4715" s="99"/>
      <c r="AK4715" s="99"/>
      <c r="AL4715" s="99"/>
      <c r="AM4715" s="99"/>
      <c r="AN4715" s="99"/>
      <c r="AO4715" s="99"/>
      <c r="AP4715" s="99"/>
      <c r="AQ4715" s="99"/>
      <c r="AR4715" s="99"/>
      <c r="AS4715" s="99"/>
      <c r="AT4715" s="99"/>
      <c r="AU4715" s="99"/>
      <c r="AV4715" s="99"/>
      <c r="AW4715" s="99"/>
      <c r="AX4715" s="99"/>
      <c r="AY4715" s="99"/>
      <c r="AZ4715" s="99"/>
      <c r="BA4715" s="99"/>
      <c r="BB4715" s="99"/>
      <c r="BC4715" s="99"/>
      <c r="BD4715" s="99"/>
      <c r="BE4715" s="99"/>
      <c r="BF4715" s="99"/>
    </row>
    <row r="4716" spans="28:58" x14ac:dyDescent="0.25">
      <c r="AB4716" s="99"/>
      <c r="AC4716" s="99"/>
      <c r="AD4716" s="99"/>
      <c r="AE4716" s="99"/>
      <c r="AF4716" s="99"/>
      <c r="AG4716" s="99"/>
      <c r="AH4716" s="99"/>
      <c r="AI4716" s="99"/>
      <c r="AJ4716" s="99"/>
      <c r="AK4716" s="99"/>
      <c r="AL4716" s="99"/>
      <c r="AM4716" s="99"/>
      <c r="AN4716" s="99"/>
      <c r="AO4716" s="99"/>
      <c r="AP4716" s="99"/>
      <c r="AQ4716" s="99"/>
      <c r="AR4716" s="99"/>
      <c r="AS4716" s="99"/>
      <c r="AT4716" s="99"/>
      <c r="AU4716" s="99"/>
      <c r="AV4716" s="99"/>
      <c r="AW4716" s="99"/>
      <c r="AX4716" s="99"/>
      <c r="AY4716" s="99"/>
      <c r="AZ4716" s="99"/>
      <c r="BA4716" s="99"/>
      <c r="BB4716" s="99"/>
      <c r="BC4716" s="99"/>
      <c r="BD4716" s="99"/>
      <c r="BE4716" s="99"/>
      <c r="BF4716" s="99"/>
    </row>
    <row r="4717" spans="28:58" x14ac:dyDescent="0.25">
      <c r="AB4717" s="99"/>
      <c r="AC4717" s="99"/>
      <c r="AD4717" s="99"/>
      <c r="AE4717" s="99"/>
      <c r="AF4717" s="99"/>
      <c r="AG4717" s="99"/>
      <c r="AH4717" s="99"/>
      <c r="AI4717" s="99"/>
      <c r="AJ4717" s="99"/>
      <c r="AK4717" s="99"/>
      <c r="AL4717" s="99"/>
      <c r="AM4717" s="99"/>
      <c r="AN4717" s="99"/>
      <c r="AO4717" s="99"/>
      <c r="AP4717" s="99"/>
      <c r="AQ4717" s="99"/>
      <c r="AR4717" s="99"/>
      <c r="AS4717" s="99"/>
      <c r="AT4717" s="99"/>
      <c r="AU4717" s="99"/>
      <c r="AV4717" s="99"/>
      <c r="AW4717" s="99"/>
      <c r="AX4717" s="99"/>
      <c r="AY4717" s="99"/>
      <c r="AZ4717" s="99"/>
      <c r="BA4717" s="99"/>
      <c r="BB4717" s="99"/>
      <c r="BC4717" s="99"/>
      <c r="BD4717" s="99"/>
      <c r="BE4717" s="99"/>
      <c r="BF4717" s="99"/>
    </row>
    <row r="4718" spans="28:58" x14ac:dyDescent="0.25">
      <c r="AB4718" s="99"/>
      <c r="AC4718" s="99"/>
      <c r="AD4718" s="99"/>
      <c r="AE4718" s="99"/>
      <c r="AF4718" s="99"/>
      <c r="AG4718" s="99"/>
      <c r="AH4718" s="99"/>
      <c r="AI4718" s="99"/>
      <c r="AJ4718" s="99"/>
      <c r="AK4718" s="99"/>
      <c r="AL4718" s="99"/>
      <c r="AM4718" s="99"/>
      <c r="AN4718" s="99"/>
      <c r="AO4718" s="99"/>
      <c r="AP4718" s="99"/>
      <c r="AQ4718" s="99"/>
      <c r="AR4718" s="99"/>
      <c r="AS4718" s="99"/>
      <c r="AT4718" s="99"/>
      <c r="AU4718" s="99"/>
      <c r="AV4718" s="99"/>
      <c r="AW4718" s="99"/>
      <c r="AX4718" s="99"/>
      <c r="AY4718" s="99"/>
      <c r="AZ4718" s="99"/>
      <c r="BA4718" s="99"/>
      <c r="BB4718" s="99"/>
      <c r="BC4718" s="99"/>
      <c r="BD4718" s="99"/>
      <c r="BE4718" s="99"/>
      <c r="BF4718" s="99"/>
    </row>
    <row r="4719" spans="28:58" x14ac:dyDescent="0.25">
      <c r="AB4719" s="99"/>
      <c r="AC4719" s="99"/>
      <c r="AD4719" s="99"/>
      <c r="AE4719" s="99"/>
      <c r="AF4719" s="99"/>
      <c r="AG4719" s="99"/>
      <c r="AH4719" s="99"/>
      <c r="AI4719" s="99"/>
      <c r="AJ4719" s="99"/>
      <c r="AK4719" s="99"/>
      <c r="AL4719" s="99"/>
      <c r="AM4719" s="99"/>
      <c r="AN4719" s="99"/>
      <c r="AO4719" s="99"/>
      <c r="AP4719" s="99"/>
      <c r="AQ4719" s="99"/>
      <c r="AR4719" s="99"/>
      <c r="AS4719" s="99"/>
      <c r="AT4719" s="99"/>
      <c r="AU4719" s="99"/>
      <c r="AV4719" s="99"/>
      <c r="AW4719" s="99"/>
      <c r="AX4719" s="99"/>
      <c r="AY4719" s="99"/>
      <c r="AZ4719" s="99"/>
      <c r="BA4719" s="99"/>
      <c r="BB4719" s="99"/>
      <c r="BC4719" s="99"/>
      <c r="BD4719" s="99"/>
      <c r="BE4719" s="99"/>
      <c r="BF4719" s="99"/>
    </row>
    <row r="4720" spans="28:58" x14ac:dyDescent="0.25">
      <c r="AB4720" s="99"/>
      <c r="AC4720" s="99"/>
      <c r="AD4720" s="99"/>
      <c r="AE4720" s="99"/>
      <c r="AF4720" s="99"/>
      <c r="AG4720" s="99"/>
      <c r="AH4720" s="99"/>
      <c r="AI4720" s="99"/>
      <c r="AJ4720" s="99"/>
      <c r="AK4720" s="99"/>
      <c r="AL4720" s="99"/>
      <c r="AM4720" s="99"/>
      <c r="AN4720" s="99"/>
      <c r="AO4720" s="99"/>
      <c r="AP4720" s="99"/>
      <c r="AQ4720" s="99"/>
      <c r="AR4720" s="99"/>
      <c r="AS4720" s="99"/>
      <c r="AT4720" s="99"/>
      <c r="AU4720" s="99"/>
      <c r="AV4720" s="99"/>
      <c r="AW4720" s="99"/>
      <c r="AX4720" s="99"/>
      <c r="AY4720" s="99"/>
      <c r="AZ4720" s="99"/>
      <c r="BA4720" s="99"/>
      <c r="BB4720" s="99"/>
      <c r="BC4720" s="99"/>
      <c r="BD4720" s="99"/>
      <c r="BE4720" s="99"/>
      <c r="BF4720" s="99"/>
    </row>
    <row r="4721" spans="28:58" x14ac:dyDescent="0.25">
      <c r="AB4721" s="99"/>
      <c r="AC4721" s="99"/>
      <c r="AD4721" s="99"/>
      <c r="AE4721" s="99"/>
      <c r="AF4721" s="99"/>
      <c r="AG4721" s="99"/>
      <c r="AH4721" s="99"/>
      <c r="AI4721" s="99"/>
      <c r="AJ4721" s="99"/>
      <c r="AK4721" s="99"/>
      <c r="AL4721" s="99"/>
      <c r="AM4721" s="99"/>
      <c r="AN4721" s="99"/>
      <c r="AO4721" s="99"/>
      <c r="AP4721" s="99"/>
      <c r="AQ4721" s="99"/>
      <c r="AR4721" s="99"/>
      <c r="AS4721" s="99"/>
      <c r="AT4721" s="99"/>
      <c r="AU4721" s="99"/>
      <c r="AV4721" s="99"/>
      <c r="AW4721" s="99"/>
      <c r="AX4721" s="99"/>
      <c r="AY4721" s="99"/>
      <c r="AZ4721" s="99"/>
      <c r="BA4721" s="99"/>
      <c r="BB4721" s="99"/>
      <c r="BC4721" s="99"/>
      <c r="BD4721" s="99"/>
      <c r="BE4721" s="99"/>
      <c r="BF4721" s="99"/>
    </row>
    <row r="4722" spans="28:58" x14ac:dyDescent="0.25">
      <c r="AB4722" s="99"/>
      <c r="AC4722" s="99"/>
      <c r="AD4722" s="99"/>
      <c r="AE4722" s="99"/>
      <c r="AF4722" s="99"/>
      <c r="AG4722" s="99"/>
      <c r="AH4722" s="99"/>
      <c r="AI4722" s="99"/>
      <c r="AJ4722" s="99"/>
      <c r="AK4722" s="99"/>
      <c r="AL4722" s="99"/>
      <c r="AM4722" s="99"/>
      <c r="AN4722" s="99"/>
      <c r="AO4722" s="99"/>
      <c r="AP4722" s="99"/>
      <c r="AQ4722" s="99"/>
      <c r="AR4722" s="99"/>
      <c r="AS4722" s="99"/>
      <c r="AT4722" s="99"/>
      <c r="AU4722" s="99"/>
      <c r="AV4722" s="99"/>
      <c r="AW4722" s="99"/>
      <c r="AX4722" s="99"/>
      <c r="AY4722" s="99"/>
      <c r="AZ4722" s="99"/>
      <c r="BA4722" s="99"/>
      <c r="BB4722" s="99"/>
      <c r="BC4722" s="99"/>
      <c r="BD4722" s="99"/>
      <c r="BE4722" s="99"/>
      <c r="BF4722" s="99"/>
    </row>
    <row r="4723" spans="28:58" x14ac:dyDescent="0.25">
      <c r="AB4723" s="99"/>
      <c r="AC4723" s="99"/>
      <c r="AD4723" s="99"/>
      <c r="AE4723" s="99"/>
      <c r="AF4723" s="99"/>
      <c r="AG4723" s="99"/>
      <c r="AH4723" s="99"/>
      <c r="AI4723" s="99"/>
      <c r="AJ4723" s="99"/>
      <c r="AK4723" s="99"/>
      <c r="AL4723" s="99"/>
      <c r="AM4723" s="99"/>
      <c r="AN4723" s="99"/>
      <c r="AO4723" s="99"/>
      <c r="AP4723" s="99"/>
      <c r="AQ4723" s="99"/>
      <c r="AR4723" s="99"/>
      <c r="AS4723" s="99"/>
      <c r="AT4723" s="99"/>
      <c r="AU4723" s="99"/>
      <c r="AV4723" s="99"/>
      <c r="AW4723" s="99"/>
      <c r="AX4723" s="99"/>
      <c r="AY4723" s="99"/>
      <c r="AZ4723" s="99"/>
      <c r="BA4723" s="99"/>
      <c r="BB4723" s="99"/>
      <c r="BC4723" s="99"/>
      <c r="BD4723" s="99"/>
      <c r="BE4723" s="99"/>
      <c r="BF4723" s="99"/>
    </row>
    <row r="4724" spans="28:58" x14ac:dyDescent="0.25">
      <c r="AB4724" s="99"/>
      <c r="AC4724" s="99"/>
      <c r="AD4724" s="99"/>
      <c r="AE4724" s="99"/>
      <c r="AF4724" s="99"/>
      <c r="AG4724" s="99"/>
      <c r="AH4724" s="99"/>
      <c r="AI4724" s="99"/>
      <c r="AJ4724" s="99"/>
      <c r="AK4724" s="99"/>
      <c r="AL4724" s="99"/>
      <c r="AM4724" s="99"/>
      <c r="AN4724" s="99"/>
      <c r="AO4724" s="99"/>
      <c r="AP4724" s="99"/>
      <c r="AQ4724" s="99"/>
      <c r="AR4724" s="99"/>
      <c r="AS4724" s="99"/>
      <c r="AT4724" s="99"/>
      <c r="AU4724" s="99"/>
      <c r="AV4724" s="99"/>
      <c r="AW4724" s="99"/>
      <c r="AX4724" s="99"/>
      <c r="AY4724" s="99"/>
      <c r="AZ4724" s="99"/>
      <c r="BA4724" s="99"/>
      <c r="BB4724" s="99"/>
      <c r="BC4724" s="99"/>
      <c r="BD4724" s="99"/>
      <c r="BE4724" s="99"/>
      <c r="BF4724" s="99"/>
    </row>
    <row r="4725" spans="28:58" x14ac:dyDescent="0.25">
      <c r="AB4725" s="99"/>
      <c r="AC4725" s="99"/>
      <c r="AD4725" s="99"/>
      <c r="AE4725" s="99"/>
      <c r="AF4725" s="99"/>
      <c r="AG4725" s="99"/>
      <c r="AH4725" s="99"/>
      <c r="AI4725" s="99"/>
      <c r="AJ4725" s="99"/>
      <c r="AK4725" s="99"/>
      <c r="AL4725" s="99"/>
      <c r="AM4725" s="99"/>
      <c r="AN4725" s="99"/>
      <c r="AO4725" s="99"/>
      <c r="AP4725" s="99"/>
      <c r="AQ4725" s="99"/>
      <c r="AR4725" s="99"/>
      <c r="AS4725" s="99"/>
      <c r="AT4725" s="99"/>
      <c r="AU4725" s="99"/>
      <c r="AV4725" s="99"/>
      <c r="AW4725" s="99"/>
      <c r="AX4725" s="99"/>
      <c r="AY4725" s="99"/>
      <c r="AZ4725" s="99"/>
      <c r="BA4725" s="99"/>
      <c r="BB4725" s="99"/>
      <c r="BC4725" s="99"/>
      <c r="BD4725" s="99"/>
      <c r="BE4725" s="99"/>
      <c r="BF4725" s="99"/>
    </row>
    <row r="4726" spans="28:58" x14ac:dyDescent="0.25">
      <c r="AB4726" s="99"/>
      <c r="AC4726" s="99"/>
      <c r="AD4726" s="99"/>
      <c r="AE4726" s="99"/>
      <c r="AF4726" s="99"/>
      <c r="AG4726" s="99"/>
      <c r="AH4726" s="99"/>
      <c r="AI4726" s="99"/>
      <c r="AJ4726" s="99"/>
      <c r="AK4726" s="99"/>
      <c r="AL4726" s="99"/>
      <c r="AM4726" s="99"/>
      <c r="AN4726" s="99"/>
      <c r="AO4726" s="99"/>
      <c r="AP4726" s="99"/>
      <c r="AQ4726" s="99"/>
      <c r="AR4726" s="99"/>
      <c r="AS4726" s="99"/>
      <c r="AT4726" s="99"/>
      <c r="AU4726" s="99"/>
      <c r="AV4726" s="99"/>
      <c r="AW4726" s="99"/>
      <c r="AX4726" s="99"/>
      <c r="AY4726" s="99"/>
      <c r="AZ4726" s="99"/>
      <c r="BA4726" s="99"/>
      <c r="BB4726" s="99"/>
      <c r="BC4726" s="99"/>
      <c r="BD4726" s="99"/>
      <c r="BE4726" s="99"/>
      <c r="BF4726" s="99"/>
    </row>
    <row r="4727" spans="28:58" x14ac:dyDescent="0.25">
      <c r="AB4727" s="99"/>
      <c r="AC4727" s="99"/>
      <c r="AD4727" s="99"/>
      <c r="AE4727" s="99"/>
      <c r="AF4727" s="99"/>
      <c r="AG4727" s="99"/>
      <c r="AH4727" s="99"/>
      <c r="AI4727" s="99"/>
      <c r="AJ4727" s="99"/>
      <c r="AK4727" s="99"/>
      <c r="AL4727" s="99"/>
      <c r="AM4727" s="99"/>
      <c r="AN4727" s="99"/>
      <c r="AO4727" s="99"/>
      <c r="AP4727" s="99"/>
      <c r="AQ4727" s="99"/>
      <c r="AR4727" s="99"/>
      <c r="AS4727" s="99"/>
      <c r="AT4727" s="99"/>
      <c r="AU4727" s="99"/>
      <c r="AV4727" s="99"/>
      <c r="AW4727" s="99"/>
      <c r="AX4727" s="99"/>
      <c r="AY4727" s="99"/>
      <c r="AZ4727" s="99"/>
      <c r="BA4727" s="99"/>
      <c r="BB4727" s="99"/>
      <c r="BC4727" s="99"/>
      <c r="BD4727" s="99"/>
      <c r="BE4727" s="99"/>
      <c r="BF4727" s="99"/>
    </row>
    <row r="4728" spans="28:58" x14ac:dyDescent="0.25">
      <c r="AB4728" s="99"/>
      <c r="AC4728" s="99"/>
      <c r="AD4728" s="99"/>
      <c r="AE4728" s="99"/>
      <c r="AF4728" s="99"/>
      <c r="AG4728" s="99"/>
      <c r="AH4728" s="99"/>
      <c r="AI4728" s="99"/>
      <c r="AJ4728" s="99"/>
      <c r="AK4728" s="99"/>
      <c r="AL4728" s="99"/>
      <c r="AM4728" s="99"/>
      <c r="AN4728" s="99"/>
      <c r="AO4728" s="99"/>
      <c r="AP4728" s="99"/>
      <c r="AQ4728" s="99"/>
      <c r="AR4728" s="99"/>
      <c r="AS4728" s="99"/>
      <c r="AT4728" s="99"/>
      <c r="AU4728" s="99"/>
      <c r="AV4728" s="99"/>
      <c r="AW4728" s="99"/>
      <c r="AX4728" s="99"/>
      <c r="AY4728" s="99"/>
      <c r="AZ4728" s="99"/>
      <c r="BA4728" s="99"/>
      <c r="BB4728" s="99"/>
      <c r="BC4728" s="99"/>
      <c r="BD4728" s="99"/>
      <c r="BE4728" s="99"/>
      <c r="BF4728" s="99"/>
    </row>
    <row r="4729" spans="28:58" x14ac:dyDescent="0.25">
      <c r="AB4729" s="99"/>
      <c r="AC4729" s="99"/>
      <c r="AD4729" s="99"/>
      <c r="AE4729" s="99"/>
      <c r="AF4729" s="99"/>
      <c r="AG4729" s="99"/>
      <c r="AH4729" s="99"/>
      <c r="AI4729" s="99"/>
      <c r="AJ4729" s="99"/>
      <c r="AK4729" s="99"/>
      <c r="AL4729" s="99"/>
      <c r="AM4729" s="99"/>
      <c r="AN4729" s="99"/>
      <c r="AO4729" s="99"/>
      <c r="AP4729" s="99"/>
      <c r="AQ4729" s="99"/>
      <c r="AR4729" s="99"/>
      <c r="AS4729" s="99"/>
      <c r="AT4729" s="99"/>
      <c r="AU4729" s="99"/>
      <c r="AV4729" s="99"/>
      <c r="AW4729" s="99"/>
      <c r="AX4729" s="99"/>
      <c r="AY4729" s="99"/>
      <c r="AZ4729" s="99"/>
      <c r="BA4729" s="99"/>
      <c r="BB4729" s="99"/>
      <c r="BC4729" s="99"/>
      <c r="BD4729" s="99"/>
      <c r="BE4729" s="99"/>
      <c r="BF4729" s="99"/>
    </row>
    <row r="4730" spans="28:58" x14ac:dyDescent="0.25">
      <c r="AB4730" s="99"/>
      <c r="AC4730" s="99"/>
      <c r="AD4730" s="99"/>
      <c r="AE4730" s="99"/>
      <c r="AF4730" s="99"/>
      <c r="AG4730" s="99"/>
      <c r="AH4730" s="99"/>
      <c r="AI4730" s="99"/>
      <c r="AJ4730" s="99"/>
      <c r="AK4730" s="99"/>
      <c r="AL4730" s="99"/>
      <c r="AM4730" s="99"/>
      <c r="AN4730" s="99"/>
      <c r="AO4730" s="99"/>
      <c r="AP4730" s="99"/>
      <c r="AQ4730" s="99"/>
      <c r="AR4730" s="99"/>
      <c r="AS4730" s="99"/>
      <c r="AT4730" s="99"/>
      <c r="AU4730" s="99"/>
      <c r="AV4730" s="99"/>
      <c r="AW4730" s="99"/>
      <c r="AX4730" s="99"/>
      <c r="AY4730" s="99"/>
      <c r="AZ4730" s="99"/>
      <c r="BA4730" s="99"/>
      <c r="BB4730" s="99"/>
      <c r="BC4730" s="99"/>
      <c r="BD4730" s="99"/>
      <c r="BE4730" s="99"/>
      <c r="BF4730" s="99"/>
    </row>
    <row r="4731" spans="28:58" x14ac:dyDescent="0.25">
      <c r="AB4731" s="99"/>
      <c r="AC4731" s="99"/>
      <c r="AD4731" s="99"/>
      <c r="AE4731" s="99"/>
      <c r="AF4731" s="99"/>
      <c r="AG4731" s="99"/>
      <c r="AH4731" s="99"/>
      <c r="AI4731" s="99"/>
      <c r="AJ4731" s="99"/>
      <c r="AK4731" s="99"/>
      <c r="AL4731" s="99"/>
      <c r="AM4731" s="99"/>
      <c r="AN4731" s="99"/>
      <c r="AO4731" s="99"/>
      <c r="AP4731" s="99"/>
      <c r="AQ4731" s="99"/>
      <c r="AR4731" s="99"/>
      <c r="AS4731" s="99"/>
      <c r="AT4731" s="99"/>
      <c r="AU4731" s="99"/>
      <c r="AV4731" s="99"/>
      <c r="AW4731" s="99"/>
      <c r="AX4731" s="99"/>
      <c r="AY4731" s="99"/>
      <c r="AZ4731" s="99"/>
      <c r="BA4731" s="99"/>
      <c r="BB4731" s="99"/>
      <c r="BC4731" s="99"/>
      <c r="BD4731" s="99"/>
      <c r="BE4731" s="99"/>
      <c r="BF4731" s="99"/>
    </row>
    <row r="4732" spans="28:58" x14ac:dyDescent="0.25">
      <c r="AB4732" s="99"/>
      <c r="AC4732" s="99"/>
      <c r="AD4732" s="99"/>
      <c r="AE4732" s="99"/>
      <c r="AF4732" s="99"/>
      <c r="AG4732" s="99"/>
      <c r="AH4732" s="99"/>
      <c r="AI4732" s="99"/>
      <c r="AJ4732" s="99"/>
      <c r="AK4732" s="99"/>
      <c r="AL4732" s="99"/>
      <c r="AM4732" s="99"/>
      <c r="AN4732" s="99"/>
      <c r="AO4732" s="99"/>
      <c r="AP4732" s="99"/>
      <c r="AQ4732" s="99"/>
      <c r="AR4732" s="99"/>
      <c r="AS4732" s="99"/>
      <c r="AT4732" s="99"/>
      <c r="AU4732" s="99"/>
      <c r="AV4732" s="99"/>
      <c r="AW4732" s="99"/>
      <c r="AX4732" s="99"/>
      <c r="AY4732" s="99"/>
      <c r="AZ4732" s="99"/>
      <c r="BA4732" s="99"/>
      <c r="BB4732" s="99"/>
      <c r="BC4732" s="99"/>
      <c r="BD4732" s="99"/>
      <c r="BE4732" s="99"/>
      <c r="BF4732" s="99"/>
    </row>
    <row r="4733" spans="28:58" x14ac:dyDescent="0.25">
      <c r="AB4733" s="99"/>
      <c r="AC4733" s="99"/>
      <c r="AD4733" s="99"/>
      <c r="AE4733" s="99"/>
      <c r="AF4733" s="99"/>
      <c r="AG4733" s="99"/>
      <c r="AH4733" s="99"/>
      <c r="AI4733" s="99"/>
      <c r="AJ4733" s="99"/>
      <c r="AK4733" s="99"/>
      <c r="AL4733" s="99"/>
      <c r="AM4733" s="99"/>
      <c r="AN4733" s="99"/>
      <c r="AO4733" s="99"/>
      <c r="AP4733" s="99"/>
      <c r="AQ4733" s="99"/>
      <c r="AR4733" s="99"/>
      <c r="AS4733" s="99"/>
      <c r="AT4733" s="99"/>
      <c r="AU4733" s="99"/>
      <c r="AV4733" s="99"/>
      <c r="AW4733" s="99"/>
      <c r="AX4733" s="99"/>
      <c r="AY4733" s="99"/>
      <c r="AZ4733" s="99"/>
      <c r="BA4733" s="99"/>
      <c r="BB4733" s="99"/>
      <c r="BC4733" s="99"/>
      <c r="BD4733" s="99"/>
      <c r="BE4733" s="99"/>
      <c r="BF4733" s="99"/>
    </row>
    <row r="4734" spans="28:58" x14ac:dyDescent="0.25">
      <c r="AB4734" s="99"/>
      <c r="AC4734" s="99"/>
      <c r="AD4734" s="99"/>
      <c r="AE4734" s="99"/>
      <c r="AF4734" s="99"/>
      <c r="AG4734" s="99"/>
      <c r="AH4734" s="99"/>
      <c r="AI4734" s="99"/>
      <c r="AJ4734" s="99"/>
      <c r="AK4734" s="99"/>
      <c r="AL4734" s="99"/>
      <c r="AM4734" s="99"/>
      <c r="AN4734" s="99"/>
      <c r="AO4734" s="99"/>
      <c r="AP4734" s="99"/>
      <c r="AQ4734" s="99"/>
      <c r="AR4734" s="99"/>
      <c r="AS4734" s="99"/>
      <c r="AT4734" s="99"/>
      <c r="AU4734" s="99"/>
      <c r="AV4734" s="99"/>
      <c r="AW4734" s="99"/>
      <c r="AX4734" s="99"/>
      <c r="AY4734" s="99"/>
      <c r="AZ4734" s="99"/>
      <c r="BA4734" s="99"/>
      <c r="BB4734" s="99"/>
      <c r="BC4734" s="99"/>
      <c r="BD4734" s="99"/>
      <c r="BE4734" s="99"/>
      <c r="BF4734" s="99"/>
    </row>
    <row r="4735" spans="28:58" x14ac:dyDescent="0.25">
      <c r="AB4735" s="99"/>
      <c r="AC4735" s="99"/>
      <c r="AD4735" s="99"/>
      <c r="AE4735" s="99"/>
      <c r="AF4735" s="99"/>
      <c r="AG4735" s="99"/>
      <c r="AH4735" s="99"/>
      <c r="AI4735" s="99"/>
      <c r="AJ4735" s="99"/>
      <c r="AK4735" s="99"/>
      <c r="AL4735" s="99"/>
      <c r="AM4735" s="99"/>
      <c r="AN4735" s="99"/>
      <c r="AO4735" s="99"/>
      <c r="AP4735" s="99"/>
      <c r="AQ4735" s="99"/>
      <c r="AR4735" s="99"/>
      <c r="AS4735" s="99"/>
      <c r="AT4735" s="99"/>
      <c r="AU4735" s="99"/>
      <c r="AV4735" s="99"/>
      <c r="AW4735" s="99"/>
      <c r="AX4735" s="99"/>
      <c r="AY4735" s="99"/>
      <c r="AZ4735" s="99"/>
      <c r="BA4735" s="99"/>
      <c r="BB4735" s="99"/>
      <c r="BC4735" s="99"/>
      <c r="BD4735" s="99"/>
      <c r="BE4735" s="99"/>
      <c r="BF4735" s="99"/>
    </row>
    <row r="4736" spans="28:58" x14ac:dyDescent="0.25">
      <c r="AB4736" s="99"/>
      <c r="AC4736" s="99"/>
      <c r="AD4736" s="99"/>
      <c r="AE4736" s="99"/>
      <c r="AF4736" s="99"/>
      <c r="AG4736" s="99"/>
      <c r="AH4736" s="99"/>
      <c r="AI4736" s="99"/>
      <c r="AJ4736" s="99"/>
      <c r="AK4736" s="99"/>
      <c r="AL4736" s="99"/>
      <c r="AM4736" s="99"/>
      <c r="AN4736" s="99"/>
      <c r="AO4736" s="99"/>
      <c r="AP4736" s="99"/>
      <c r="AQ4736" s="99"/>
      <c r="AR4736" s="99"/>
      <c r="AS4736" s="99"/>
      <c r="AT4736" s="99"/>
      <c r="AU4736" s="99"/>
      <c r="AV4736" s="99"/>
      <c r="AW4736" s="99"/>
      <c r="AX4736" s="99"/>
      <c r="AY4736" s="99"/>
      <c r="AZ4736" s="99"/>
      <c r="BA4736" s="99"/>
      <c r="BB4736" s="99"/>
      <c r="BC4736" s="99"/>
      <c r="BD4736" s="99"/>
      <c r="BE4736" s="99"/>
      <c r="BF4736" s="99"/>
    </row>
    <row r="4737" spans="28:58" x14ac:dyDescent="0.25">
      <c r="AB4737" s="99"/>
      <c r="AC4737" s="99"/>
      <c r="AD4737" s="99"/>
      <c r="AE4737" s="99"/>
      <c r="AF4737" s="99"/>
      <c r="AG4737" s="99"/>
      <c r="AH4737" s="99"/>
      <c r="AI4737" s="99"/>
      <c r="AJ4737" s="99"/>
      <c r="AK4737" s="99"/>
      <c r="AL4737" s="99"/>
      <c r="AM4737" s="99"/>
      <c r="AN4737" s="99"/>
      <c r="AO4737" s="99"/>
      <c r="AP4737" s="99"/>
      <c r="AQ4737" s="99"/>
      <c r="AR4737" s="99"/>
      <c r="AS4737" s="99"/>
      <c r="AT4737" s="99"/>
      <c r="AU4737" s="99"/>
      <c r="AV4737" s="99"/>
      <c r="AW4737" s="99"/>
      <c r="AX4737" s="99"/>
      <c r="AY4737" s="99"/>
      <c r="AZ4737" s="99"/>
      <c r="BA4737" s="99"/>
      <c r="BB4737" s="99"/>
      <c r="BC4737" s="99"/>
      <c r="BD4737" s="99"/>
      <c r="BE4737" s="99"/>
      <c r="BF4737" s="99"/>
    </row>
    <row r="4738" spans="28:58" x14ac:dyDescent="0.25">
      <c r="AB4738" s="99"/>
      <c r="AC4738" s="99"/>
      <c r="AD4738" s="99"/>
      <c r="AE4738" s="99"/>
      <c r="AF4738" s="99"/>
      <c r="AG4738" s="99"/>
      <c r="AH4738" s="99"/>
      <c r="AI4738" s="99"/>
      <c r="AJ4738" s="99"/>
      <c r="AK4738" s="99"/>
      <c r="AL4738" s="99"/>
      <c r="AM4738" s="99"/>
      <c r="AN4738" s="99"/>
      <c r="AO4738" s="99"/>
      <c r="AP4738" s="99"/>
      <c r="AQ4738" s="99"/>
      <c r="AR4738" s="99"/>
      <c r="AS4738" s="99"/>
      <c r="AT4738" s="99"/>
      <c r="AU4738" s="99"/>
      <c r="AV4738" s="99"/>
      <c r="AW4738" s="99"/>
      <c r="AX4738" s="99"/>
      <c r="AY4738" s="99"/>
      <c r="AZ4738" s="99"/>
      <c r="BA4738" s="99"/>
      <c r="BB4738" s="99"/>
      <c r="BC4738" s="99"/>
      <c r="BD4738" s="99"/>
      <c r="BE4738" s="99"/>
      <c r="BF4738" s="99"/>
    </row>
    <row r="4739" spans="28:58" x14ac:dyDescent="0.25">
      <c r="AB4739" s="99"/>
      <c r="AC4739" s="99"/>
      <c r="AD4739" s="99"/>
      <c r="AE4739" s="99"/>
      <c r="AF4739" s="99"/>
      <c r="AG4739" s="99"/>
      <c r="AH4739" s="99"/>
      <c r="AI4739" s="99"/>
      <c r="AJ4739" s="99"/>
      <c r="AK4739" s="99"/>
      <c r="AL4739" s="99"/>
      <c r="AM4739" s="99"/>
      <c r="AN4739" s="99"/>
      <c r="AO4739" s="99"/>
      <c r="AP4739" s="99"/>
      <c r="AQ4739" s="99"/>
      <c r="AR4739" s="99"/>
      <c r="AS4739" s="99"/>
      <c r="AT4739" s="99"/>
      <c r="AU4739" s="99"/>
      <c r="AV4739" s="99"/>
      <c r="AW4739" s="99"/>
      <c r="AX4739" s="99"/>
      <c r="AY4739" s="99"/>
      <c r="AZ4739" s="99"/>
      <c r="BA4739" s="99"/>
      <c r="BB4739" s="99"/>
      <c r="BC4739" s="99"/>
      <c r="BD4739" s="99"/>
      <c r="BE4739" s="99"/>
      <c r="BF4739" s="99"/>
    </row>
    <row r="4740" spans="28:58" x14ac:dyDescent="0.25">
      <c r="AB4740" s="99"/>
      <c r="AC4740" s="99"/>
      <c r="AD4740" s="99"/>
      <c r="AE4740" s="99"/>
      <c r="AF4740" s="99"/>
      <c r="AG4740" s="99"/>
      <c r="AH4740" s="99"/>
      <c r="AI4740" s="99"/>
      <c r="AJ4740" s="99"/>
      <c r="AK4740" s="99"/>
      <c r="AL4740" s="99"/>
      <c r="AM4740" s="99"/>
      <c r="AN4740" s="99"/>
      <c r="AO4740" s="99"/>
      <c r="AP4740" s="99"/>
      <c r="AQ4740" s="99"/>
      <c r="AR4740" s="99"/>
      <c r="AS4740" s="99"/>
      <c r="AT4740" s="99"/>
      <c r="AU4740" s="99"/>
      <c r="AV4740" s="99"/>
      <c r="AW4740" s="99"/>
      <c r="AX4740" s="99"/>
      <c r="AY4740" s="99"/>
      <c r="AZ4740" s="99"/>
      <c r="BA4740" s="99"/>
      <c r="BB4740" s="99"/>
      <c r="BC4740" s="99"/>
      <c r="BD4740" s="99"/>
      <c r="BE4740" s="99"/>
      <c r="BF4740" s="99"/>
    </row>
    <row r="4741" spans="28:58" x14ac:dyDescent="0.25">
      <c r="AB4741" s="99"/>
      <c r="AC4741" s="99"/>
      <c r="AD4741" s="99"/>
      <c r="AE4741" s="99"/>
      <c r="AF4741" s="99"/>
      <c r="AG4741" s="99"/>
      <c r="AH4741" s="99"/>
      <c r="AI4741" s="99"/>
      <c r="AJ4741" s="99"/>
      <c r="AK4741" s="99"/>
      <c r="AL4741" s="99"/>
      <c r="AM4741" s="99"/>
      <c r="AN4741" s="99"/>
      <c r="AO4741" s="99"/>
      <c r="AP4741" s="99"/>
      <c r="AQ4741" s="99"/>
      <c r="AR4741" s="99"/>
      <c r="AS4741" s="99"/>
      <c r="AT4741" s="99"/>
      <c r="AU4741" s="99"/>
      <c r="AV4741" s="99"/>
      <c r="AW4741" s="99"/>
      <c r="AX4741" s="99"/>
      <c r="AY4741" s="99"/>
      <c r="AZ4741" s="99"/>
      <c r="BA4741" s="99"/>
      <c r="BB4741" s="99"/>
      <c r="BC4741" s="99"/>
      <c r="BD4741" s="99"/>
      <c r="BE4741" s="99"/>
      <c r="BF4741" s="99"/>
    </row>
    <row r="4742" spans="28:58" x14ac:dyDescent="0.25">
      <c r="AB4742" s="99"/>
      <c r="AC4742" s="99"/>
      <c r="AD4742" s="99"/>
      <c r="AE4742" s="99"/>
      <c r="AF4742" s="99"/>
      <c r="AG4742" s="99"/>
      <c r="AH4742" s="99"/>
      <c r="AI4742" s="99"/>
      <c r="AJ4742" s="99"/>
      <c r="AK4742" s="99"/>
      <c r="AL4742" s="99"/>
      <c r="AM4742" s="99"/>
      <c r="AN4742" s="99"/>
      <c r="AO4742" s="99"/>
      <c r="AP4742" s="99"/>
      <c r="AQ4742" s="99"/>
      <c r="AR4742" s="99"/>
      <c r="AS4742" s="99"/>
      <c r="AT4742" s="99"/>
      <c r="AU4742" s="99"/>
      <c r="AV4742" s="99"/>
      <c r="AW4742" s="99"/>
      <c r="AX4742" s="99"/>
      <c r="AY4742" s="99"/>
      <c r="AZ4742" s="99"/>
      <c r="BA4742" s="99"/>
      <c r="BB4742" s="99"/>
      <c r="BC4742" s="99"/>
      <c r="BD4742" s="99"/>
      <c r="BE4742" s="99"/>
      <c r="BF4742" s="99"/>
    </row>
    <row r="4743" spans="28:58" x14ac:dyDescent="0.25">
      <c r="AB4743" s="99"/>
      <c r="AC4743" s="99"/>
      <c r="AD4743" s="99"/>
      <c r="AE4743" s="99"/>
      <c r="AF4743" s="99"/>
      <c r="AG4743" s="99"/>
      <c r="AH4743" s="99"/>
      <c r="AI4743" s="99"/>
      <c r="AJ4743" s="99"/>
      <c r="AK4743" s="99"/>
      <c r="AL4743" s="99"/>
      <c r="AM4743" s="99"/>
      <c r="AN4743" s="99"/>
      <c r="AO4743" s="99"/>
      <c r="AP4743" s="99"/>
      <c r="AQ4743" s="99"/>
      <c r="AR4743" s="99"/>
      <c r="AS4743" s="99"/>
      <c r="AT4743" s="99"/>
      <c r="AU4743" s="99"/>
      <c r="AV4743" s="99"/>
      <c r="AW4743" s="99"/>
      <c r="AX4743" s="99"/>
      <c r="AY4743" s="99"/>
      <c r="AZ4743" s="99"/>
      <c r="BA4743" s="99"/>
      <c r="BB4743" s="99"/>
      <c r="BC4743" s="99"/>
      <c r="BD4743" s="99"/>
      <c r="BE4743" s="99"/>
      <c r="BF4743" s="99"/>
    </row>
    <row r="4744" spans="28:58" x14ac:dyDescent="0.25">
      <c r="AB4744" s="99"/>
      <c r="AC4744" s="99"/>
      <c r="AD4744" s="99"/>
      <c r="AE4744" s="99"/>
      <c r="AF4744" s="99"/>
      <c r="AG4744" s="99"/>
      <c r="AH4744" s="99"/>
      <c r="AI4744" s="99"/>
      <c r="AJ4744" s="99"/>
      <c r="AK4744" s="99"/>
      <c r="AL4744" s="99"/>
      <c r="AM4744" s="99"/>
      <c r="AN4744" s="99"/>
      <c r="AO4744" s="99"/>
      <c r="AP4744" s="99"/>
      <c r="AQ4744" s="99"/>
      <c r="AR4744" s="99"/>
      <c r="AS4744" s="99"/>
      <c r="AT4744" s="99"/>
      <c r="AU4744" s="99"/>
      <c r="AV4744" s="99"/>
      <c r="AW4744" s="99"/>
      <c r="AX4744" s="99"/>
      <c r="AY4744" s="99"/>
      <c r="AZ4744" s="99"/>
      <c r="BA4744" s="99"/>
      <c r="BB4744" s="99"/>
      <c r="BC4744" s="99"/>
      <c r="BD4744" s="99"/>
      <c r="BE4744" s="99"/>
      <c r="BF4744" s="99"/>
    </row>
    <row r="4745" spans="28:58" x14ac:dyDescent="0.25">
      <c r="AB4745" s="99"/>
      <c r="AC4745" s="99"/>
      <c r="AD4745" s="99"/>
      <c r="AE4745" s="99"/>
      <c r="AF4745" s="99"/>
      <c r="AG4745" s="99"/>
      <c r="AH4745" s="99"/>
      <c r="AI4745" s="99"/>
      <c r="AJ4745" s="99"/>
      <c r="AK4745" s="99"/>
      <c r="AL4745" s="99"/>
      <c r="AM4745" s="99"/>
      <c r="AN4745" s="99"/>
      <c r="AO4745" s="99"/>
      <c r="AP4745" s="99"/>
      <c r="AQ4745" s="99"/>
      <c r="AR4745" s="99"/>
      <c r="AS4745" s="99"/>
      <c r="AT4745" s="99"/>
      <c r="AU4745" s="99"/>
      <c r="AV4745" s="99"/>
      <c r="AW4745" s="99"/>
      <c r="AX4745" s="99"/>
      <c r="AY4745" s="99"/>
      <c r="AZ4745" s="99"/>
      <c r="BA4745" s="99"/>
      <c r="BB4745" s="99"/>
      <c r="BC4745" s="99"/>
      <c r="BD4745" s="99"/>
      <c r="BE4745" s="99"/>
      <c r="BF4745" s="99"/>
    </row>
    <row r="4746" spans="28:58" x14ac:dyDescent="0.25">
      <c r="AB4746" s="99"/>
      <c r="AC4746" s="99"/>
      <c r="AD4746" s="99"/>
      <c r="AE4746" s="99"/>
      <c r="AF4746" s="99"/>
      <c r="AG4746" s="99"/>
      <c r="AH4746" s="99"/>
      <c r="AI4746" s="99"/>
      <c r="AJ4746" s="99"/>
      <c r="AK4746" s="99"/>
      <c r="AL4746" s="99"/>
      <c r="AM4746" s="99"/>
      <c r="AN4746" s="99"/>
      <c r="AO4746" s="99"/>
      <c r="AP4746" s="99"/>
      <c r="AQ4746" s="99"/>
      <c r="AR4746" s="99"/>
      <c r="AS4746" s="99"/>
      <c r="AT4746" s="99"/>
      <c r="AU4746" s="99"/>
      <c r="AV4746" s="99"/>
      <c r="AW4746" s="99"/>
      <c r="AX4746" s="99"/>
      <c r="AY4746" s="99"/>
      <c r="AZ4746" s="99"/>
      <c r="BA4746" s="99"/>
      <c r="BB4746" s="99"/>
      <c r="BC4746" s="99"/>
      <c r="BD4746" s="99"/>
      <c r="BE4746" s="99"/>
      <c r="BF4746" s="99"/>
    </row>
    <row r="4747" spans="28:58" x14ac:dyDescent="0.25">
      <c r="AB4747" s="99"/>
      <c r="AC4747" s="99"/>
      <c r="AD4747" s="99"/>
      <c r="AE4747" s="99"/>
      <c r="AF4747" s="99"/>
      <c r="AG4747" s="99"/>
      <c r="AH4747" s="99"/>
      <c r="AI4747" s="99"/>
      <c r="AJ4747" s="99"/>
      <c r="AK4747" s="99"/>
      <c r="AL4747" s="99"/>
      <c r="AM4747" s="99"/>
      <c r="AN4747" s="99"/>
      <c r="AO4747" s="99"/>
      <c r="AP4747" s="99"/>
      <c r="AQ4747" s="99"/>
      <c r="AR4747" s="99"/>
      <c r="AS4747" s="99"/>
      <c r="AT4747" s="99"/>
      <c r="AU4747" s="99"/>
      <c r="AV4747" s="99"/>
      <c r="AW4747" s="99"/>
      <c r="AX4747" s="99"/>
      <c r="AY4747" s="99"/>
      <c r="AZ4747" s="99"/>
      <c r="BA4747" s="99"/>
      <c r="BB4747" s="99"/>
      <c r="BC4747" s="99"/>
      <c r="BD4747" s="99"/>
      <c r="BE4747" s="99"/>
      <c r="BF4747" s="99"/>
    </row>
    <row r="4748" spans="28:58" x14ac:dyDescent="0.25">
      <c r="AB4748" s="99"/>
      <c r="AC4748" s="99"/>
      <c r="AD4748" s="99"/>
      <c r="AE4748" s="99"/>
      <c r="AF4748" s="99"/>
      <c r="AG4748" s="99"/>
      <c r="AH4748" s="99"/>
      <c r="AI4748" s="99"/>
      <c r="AJ4748" s="99"/>
      <c r="AK4748" s="99"/>
      <c r="AL4748" s="99"/>
      <c r="AM4748" s="99"/>
      <c r="AN4748" s="99"/>
      <c r="AO4748" s="99"/>
      <c r="AP4748" s="99"/>
      <c r="AQ4748" s="99"/>
      <c r="AR4748" s="99"/>
      <c r="AS4748" s="99"/>
      <c r="AT4748" s="99"/>
      <c r="AU4748" s="99"/>
      <c r="AV4748" s="99"/>
      <c r="AW4748" s="99"/>
      <c r="AX4748" s="99"/>
      <c r="AY4748" s="99"/>
      <c r="AZ4748" s="99"/>
      <c r="BA4748" s="99"/>
      <c r="BB4748" s="99"/>
      <c r="BC4748" s="99"/>
      <c r="BD4748" s="99"/>
      <c r="BE4748" s="99"/>
      <c r="BF4748" s="99"/>
    </row>
    <row r="4749" spans="28:58" x14ac:dyDescent="0.25">
      <c r="AB4749" s="99"/>
      <c r="AC4749" s="99"/>
      <c r="AD4749" s="99"/>
      <c r="AE4749" s="99"/>
      <c r="AF4749" s="99"/>
      <c r="AG4749" s="99"/>
      <c r="AH4749" s="99"/>
      <c r="AI4749" s="99"/>
      <c r="AJ4749" s="99"/>
      <c r="AK4749" s="99"/>
      <c r="AL4749" s="99"/>
      <c r="AM4749" s="99"/>
      <c r="AN4749" s="99"/>
      <c r="AO4749" s="99"/>
      <c r="AP4749" s="99"/>
      <c r="AQ4749" s="99"/>
      <c r="AR4749" s="99"/>
      <c r="AS4749" s="99"/>
      <c r="AT4749" s="99"/>
      <c r="AU4749" s="99"/>
      <c r="AV4749" s="99"/>
      <c r="AW4749" s="99"/>
      <c r="AX4749" s="99"/>
      <c r="AY4749" s="99"/>
      <c r="AZ4749" s="99"/>
      <c r="BA4749" s="99"/>
      <c r="BB4749" s="99"/>
      <c r="BC4749" s="99"/>
      <c r="BD4749" s="99"/>
      <c r="BE4749" s="99"/>
      <c r="BF4749" s="99"/>
    </row>
    <row r="4750" spans="28:58" x14ac:dyDescent="0.25">
      <c r="AB4750" s="99"/>
      <c r="AC4750" s="99"/>
      <c r="AD4750" s="99"/>
      <c r="AE4750" s="99"/>
      <c r="AF4750" s="99"/>
      <c r="AG4750" s="99"/>
      <c r="AH4750" s="99"/>
      <c r="AI4750" s="99"/>
      <c r="AJ4750" s="99"/>
      <c r="AK4750" s="99"/>
      <c r="AL4750" s="99"/>
      <c r="AM4750" s="99"/>
      <c r="AN4750" s="99"/>
      <c r="AO4750" s="99"/>
      <c r="AP4750" s="99"/>
      <c r="AQ4750" s="99"/>
      <c r="AR4750" s="99"/>
      <c r="AS4750" s="99"/>
      <c r="AT4750" s="99"/>
      <c r="AU4750" s="99"/>
      <c r="AV4750" s="99"/>
      <c r="AW4750" s="99"/>
      <c r="AX4750" s="99"/>
      <c r="AY4750" s="99"/>
      <c r="AZ4750" s="99"/>
      <c r="BA4750" s="99"/>
      <c r="BB4750" s="99"/>
      <c r="BC4750" s="99"/>
      <c r="BD4750" s="99"/>
      <c r="BE4750" s="99"/>
      <c r="BF4750" s="99"/>
    </row>
    <row r="4751" spans="28:58" x14ac:dyDescent="0.25">
      <c r="AB4751" s="99"/>
      <c r="AC4751" s="99"/>
      <c r="AD4751" s="99"/>
      <c r="AE4751" s="99"/>
      <c r="AF4751" s="99"/>
      <c r="AG4751" s="99"/>
      <c r="AH4751" s="99"/>
      <c r="AI4751" s="99"/>
      <c r="AJ4751" s="99"/>
      <c r="AK4751" s="99"/>
      <c r="AL4751" s="99"/>
      <c r="AM4751" s="99"/>
      <c r="AN4751" s="99"/>
      <c r="AO4751" s="99"/>
      <c r="AP4751" s="99"/>
      <c r="AQ4751" s="99"/>
      <c r="AR4751" s="99"/>
      <c r="AS4751" s="99"/>
      <c r="AT4751" s="99"/>
      <c r="AU4751" s="99"/>
      <c r="AV4751" s="99"/>
      <c r="AW4751" s="99"/>
      <c r="AX4751" s="99"/>
      <c r="AY4751" s="99"/>
      <c r="AZ4751" s="99"/>
      <c r="BA4751" s="99"/>
      <c r="BB4751" s="99"/>
      <c r="BC4751" s="99"/>
      <c r="BD4751" s="99"/>
      <c r="BE4751" s="99"/>
      <c r="BF4751" s="99"/>
    </row>
    <row r="4752" spans="28:58" x14ac:dyDescent="0.25">
      <c r="AB4752" s="99"/>
      <c r="AC4752" s="99"/>
      <c r="AD4752" s="99"/>
      <c r="AE4752" s="99"/>
      <c r="AF4752" s="99"/>
      <c r="AG4752" s="99"/>
      <c r="AH4752" s="99"/>
      <c r="AI4752" s="99"/>
      <c r="AJ4752" s="99"/>
      <c r="AK4752" s="99"/>
      <c r="AL4752" s="99"/>
      <c r="AM4752" s="99"/>
      <c r="AN4752" s="99"/>
      <c r="AO4752" s="99"/>
      <c r="AP4752" s="99"/>
      <c r="AQ4752" s="99"/>
      <c r="AR4752" s="99"/>
      <c r="AS4752" s="99"/>
      <c r="AT4752" s="99"/>
      <c r="AU4752" s="99"/>
      <c r="AV4752" s="99"/>
      <c r="AW4752" s="99"/>
      <c r="AX4752" s="99"/>
      <c r="AY4752" s="99"/>
      <c r="AZ4752" s="99"/>
      <c r="BA4752" s="99"/>
      <c r="BB4752" s="99"/>
      <c r="BC4752" s="99"/>
      <c r="BD4752" s="99"/>
      <c r="BE4752" s="99"/>
      <c r="BF4752" s="99"/>
    </row>
    <row r="4753" spans="28:58" x14ac:dyDescent="0.25">
      <c r="AB4753" s="99"/>
      <c r="AC4753" s="99"/>
      <c r="AD4753" s="99"/>
      <c r="AE4753" s="99"/>
      <c r="AF4753" s="99"/>
      <c r="AG4753" s="99"/>
      <c r="AH4753" s="99"/>
      <c r="AI4753" s="99"/>
      <c r="AJ4753" s="99"/>
      <c r="AK4753" s="99"/>
      <c r="AL4753" s="99"/>
      <c r="AM4753" s="99"/>
      <c r="AN4753" s="99"/>
      <c r="AO4753" s="99"/>
      <c r="AP4753" s="99"/>
      <c r="AQ4753" s="99"/>
      <c r="AR4753" s="99"/>
      <c r="AS4753" s="99"/>
      <c r="AT4753" s="99"/>
      <c r="AU4753" s="99"/>
      <c r="AV4753" s="99"/>
      <c r="AW4753" s="99"/>
      <c r="AX4753" s="99"/>
      <c r="AY4753" s="99"/>
      <c r="AZ4753" s="99"/>
      <c r="BA4753" s="99"/>
      <c r="BB4753" s="99"/>
      <c r="BC4753" s="99"/>
      <c r="BD4753" s="99"/>
      <c r="BE4753" s="99"/>
      <c r="BF4753" s="99"/>
    </row>
    <row r="4754" spans="28:58" x14ac:dyDescent="0.25">
      <c r="AB4754" s="99"/>
      <c r="AC4754" s="99"/>
      <c r="AD4754" s="99"/>
      <c r="AE4754" s="99"/>
      <c r="AF4754" s="99"/>
      <c r="AG4754" s="99"/>
      <c r="AH4754" s="99"/>
      <c r="AI4754" s="99"/>
      <c r="AJ4754" s="99"/>
      <c r="AK4754" s="99"/>
      <c r="AL4754" s="99"/>
      <c r="AM4754" s="99"/>
      <c r="AN4754" s="99"/>
      <c r="AO4754" s="99"/>
      <c r="AP4754" s="99"/>
      <c r="AQ4754" s="99"/>
      <c r="AR4754" s="99"/>
      <c r="AS4754" s="99"/>
      <c r="AT4754" s="99"/>
      <c r="AU4754" s="99"/>
      <c r="AV4754" s="99"/>
      <c r="AW4754" s="99"/>
      <c r="AX4754" s="99"/>
      <c r="AY4754" s="99"/>
      <c r="AZ4754" s="99"/>
      <c r="BA4754" s="99"/>
      <c r="BB4754" s="99"/>
      <c r="BC4754" s="99"/>
      <c r="BD4754" s="99"/>
      <c r="BE4754" s="99"/>
      <c r="BF4754" s="99"/>
    </row>
    <row r="4755" spans="28:58" x14ac:dyDescent="0.25">
      <c r="AB4755" s="99"/>
      <c r="AC4755" s="99"/>
      <c r="AD4755" s="99"/>
      <c r="AE4755" s="99"/>
      <c r="AF4755" s="99"/>
      <c r="AG4755" s="99"/>
      <c r="AH4755" s="99"/>
      <c r="AI4755" s="99"/>
      <c r="AJ4755" s="99"/>
      <c r="AK4755" s="99"/>
      <c r="AL4755" s="99"/>
      <c r="AM4755" s="99"/>
      <c r="AN4755" s="99"/>
      <c r="AO4755" s="99"/>
      <c r="AP4755" s="99"/>
      <c r="AQ4755" s="99"/>
      <c r="AR4755" s="99"/>
      <c r="AS4755" s="99"/>
      <c r="AT4755" s="99"/>
      <c r="AU4755" s="99"/>
      <c r="AV4755" s="99"/>
      <c r="AW4755" s="99"/>
      <c r="AX4755" s="99"/>
      <c r="AY4755" s="99"/>
      <c r="AZ4755" s="99"/>
      <c r="BA4755" s="99"/>
      <c r="BB4755" s="99"/>
      <c r="BC4755" s="99"/>
      <c r="BD4755" s="99"/>
      <c r="BE4755" s="99"/>
      <c r="BF4755" s="99"/>
    </row>
    <row r="4756" spans="28:58" x14ac:dyDescent="0.25">
      <c r="AB4756" s="99"/>
      <c r="AC4756" s="99"/>
      <c r="AD4756" s="99"/>
      <c r="AE4756" s="99"/>
      <c r="AF4756" s="99"/>
      <c r="AG4756" s="99"/>
      <c r="AH4756" s="99"/>
      <c r="AI4756" s="99"/>
      <c r="AJ4756" s="99"/>
      <c r="AK4756" s="99"/>
      <c r="AL4756" s="99"/>
      <c r="AM4756" s="99"/>
      <c r="AN4756" s="99"/>
      <c r="AO4756" s="99"/>
      <c r="AP4756" s="99"/>
      <c r="AQ4756" s="99"/>
      <c r="AR4756" s="99"/>
      <c r="AS4756" s="99"/>
      <c r="AT4756" s="99"/>
      <c r="AU4756" s="99"/>
      <c r="AV4756" s="99"/>
      <c r="AW4756" s="99"/>
      <c r="AX4756" s="99"/>
      <c r="AY4756" s="99"/>
      <c r="AZ4756" s="99"/>
      <c r="BA4756" s="99"/>
      <c r="BB4756" s="99"/>
      <c r="BC4756" s="99"/>
      <c r="BD4756" s="99"/>
      <c r="BE4756" s="99"/>
      <c r="BF4756" s="99"/>
    </row>
    <row r="4757" spans="28:58" x14ac:dyDescent="0.25">
      <c r="AB4757" s="99"/>
      <c r="AC4757" s="99"/>
      <c r="AD4757" s="99"/>
      <c r="AE4757" s="99"/>
      <c r="AF4757" s="99"/>
      <c r="AG4757" s="99"/>
      <c r="AH4757" s="99"/>
      <c r="AI4757" s="99"/>
      <c r="AJ4757" s="99"/>
      <c r="AK4757" s="99"/>
      <c r="AL4757" s="99"/>
      <c r="AM4757" s="99"/>
      <c r="AN4757" s="99"/>
      <c r="AO4757" s="99"/>
      <c r="AP4757" s="99"/>
      <c r="AQ4757" s="99"/>
      <c r="AR4757" s="99"/>
      <c r="AS4757" s="99"/>
      <c r="AT4757" s="99"/>
      <c r="AU4757" s="99"/>
      <c r="AV4757" s="99"/>
      <c r="AW4757" s="99"/>
      <c r="AX4757" s="99"/>
      <c r="AY4757" s="99"/>
      <c r="AZ4757" s="99"/>
      <c r="BA4757" s="99"/>
      <c r="BB4757" s="99"/>
      <c r="BC4757" s="99"/>
      <c r="BD4757" s="99"/>
      <c r="BE4757" s="99"/>
      <c r="BF4757" s="99"/>
    </row>
    <row r="4758" spans="28:58" x14ac:dyDescent="0.25">
      <c r="AB4758" s="99"/>
      <c r="AC4758" s="99"/>
      <c r="AD4758" s="99"/>
      <c r="AE4758" s="99"/>
      <c r="AF4758" s="99"/>
      <c r="AG4758" s="99"/>
      <c r="AH4758" s="99"/>
      <c r="AI4758" s="99"/>
      <c r="AJ4758" s="99"/>
      <c r="AK4758" s="99"/>
      <c r="AL4758" s="99"/>
      <c r="AM4758" s="99"/>
      <c r="AN4758" s="99"/>
      <c r="AO4758" s="99"/>
      <c r="AP4758" s="99"/>
      <c r="AQ4758" s="99"/>
      <c r="AR4758" s="99"/>
      <c r="AS4758" s="99"/>
      <c r="AT4758" s="99"/>
      <c r="AU4758" s="99"/>
      <c r="AV4758" s="99"/>
      <c r="AW4758" s="99"/>
      <c r="AX4758" s="99"/>
      <c r="AY4758" s="99"/>
      <c r="AZ4758" s="99"/>
      <c r="BA4758" s="99"/>
      <c r="BB4758" s="99"/>
      <c r="BC4758" s="99"/>
      <c r="BD4758" s="99"/>
      <c r="BE4758" s="99"/>
      <c r="BF4758" s="99"/>
    </row>
    <row r="4759" spans="28:58" x14ac:dyDescent="0.25">
      <c r="AB4759" s="99"/>
      <c r="AC4759" s="99"/>
      <c r="AD4759" s="99"/>
      <c r="AE4759" s="99"/>
      <c r="AF4759" s="99"/>
      <c r="AG4759" s="99"/>
      <c r="AH4759" s="99"/>
      <c r="AI4759" s="99"/>
      <c r="AJ4759" s="99"/>
      <c r="AK4759" s="99"/>
      <c r="AL4759" s="99"/>
      <c r="AM4759" s="99"/>
      <c r="AN4759" s="99"/>
      <c r="AO4759" s="99"/>
      <c r="AP4759" s="99"/>
      <c r="AQ4759" s="99"/>
      <c r="AR4759" s="99"/>
      <c r="AS4759" s="99"/>
      <c r="AT4759" s="99"/>
      <c r="AU4759" s="99"/>
      <c r="AV4759" s="99"/>
      <c r="AW4759" s="99"/>
      <c r="AX4759" s="99"/>
      <c r="AY4759" s="99"/>
      <c r="AZ4759" s="99"/>
      <c r="BA4759" s="99"/>
      <c r="BB4759" s="99"/>
      <c r="BC4759" s="99"/>
      <c r="BD4759" s="99"/>
      <c r="BE4759" s="99"/>
      <c r="BF4759" s="99"/>
    </row>
    <row r="4760" spans="28:58" x14ac:dyDescent="0.25">
      <c r="AB4760" s="99"/>
      <c r="AC4760" s="99"/>
      <c r="AD4760" s="99"/>
      <c r="AE4760" s="99"/>
      <c r="AF4760" s="99"/>
      <c r="AG4760" s="99"/>
      <c r="AH4760" s="99"/>
      <c r="AI4760" s="99"/>
      <c r="AJ4760" s="99"/>
      <c r="AK4760" s="99"/>
      <c r="AL4760" s="99"/>
      <c r="AM4760" s="99"/>
      <c r="AN4760" s="99"/>
      <c r="AO4760" s="99"/>
      <c r="AP4760" s="99"/>
      <c r="AQ4760" s="99"/>
      <c r="AR4760" s="99"/>
      <c r="AS4760" s="99"/>
      <c r="AT4760" s="99"/>
      <c r="AU4760" s="99"/>
      <c r="AV4760" s="99"/>
      <c r="AW4760" s="99"/>
      <c r="AX4760" s="99"/>
      <c r="AY4760" s="99"/>
      <c r="AZ4760" s="99"/>
      <c r="BA4760" s="99"/>
      <c r="BB4760" s="99"/>
      <c r="BC4760" s="99"/>
      <c r="BD4760" s="99"/>
      <c r="BE4760" s="99"/>
      <c r="BF4760" s="99"/>
    </row>
    <row r="4761" spans="28:58" x14ac:dyDescent="0.25">
      <c r="AB4761" s="99"/>
      <c r="AC4761" s="99"/>
      <c r="AD4761" s="99"/>
      <c r="AE4761" s="99"/>
      <c r="AF4761" s="99"/>
      <c r="AG4761" s="99"/>
      <c r="AH4761" s="99"/>
      <c r="AI4761" s="99"/>
      <c r="AJ4761" s="99"/>
      <c r="AK4761" s="99"/>
      <c r="AL4761" s="99"/>
      <c r="AM4761" s="99"/>
      <c r="AN4761" s="99"/>
      <c r="AO4761" s="99"/>
      <c r="AP4761" s="99"/>
      <c r="AQ4761" s="99"/>
      <c r="AR4761" s="99"/>
      <c r="AS4761" s="99"/>
      <c r="AT4761" s="99"/>
      <c r="AU4761" s="99"/>
      <c r="AV4761" s="99"/>
      <c r="AW4761" s="99"/>
      <c r="AX4761" s="99"/>
      <c r="AY4761" s="99"/>
      <c r="AZ4761" s="99"/>
      <c r="BA4761" s="99"/>
      <c r="BB4761" s="99"/>
      <c r="BC4761" s="99"/>
      <c r="BD4761" s="99"/>
      <c r="BE4761" s="99"/>
      <c r="BF4761" s="99"/>
    </row>
    <row r="4762" spans="28:58" x14ac:dyDescent="0.25">
      <c r="AB4762" s="99"/>
      <c r="AC4762" s="99"/>
      <c r="AD4762" s="99"/>
      <c r="AE4762" s="99"/>
      <c r="AF4762" s="99"/>
      <c r="AG4762" s="99"/>
      <c r="AH4762" s="99"/>
      <c r="AI4762" s="99"/>
      <c r="AJ4762" s="99"/>
      <c r="AK4762" s="99"/>
      <c r="AL4762" s="99"/>
      <c r="AM4762" s="99"/>
      <c r="AN4762" s="99"/>
      <c r="AO4762" s="99"/>
      <c r="AP4762" s="99"/>
      <c r="AQ4762" s="99"/>
      <c r="AR4762" s="99"/>
      <c r="AS4762" s="99"/>
      <c r="AT4762" s="99"/>
      <c r="AU4762" s="99"/>
      <c r="AV4762" s="99"/>
      <c r="AW4762" s="99"/>
      <c r="AX4762" s="99"/>
      <c r="AY4762" s="99"/>
      <c r="AZ4762" s="99"/>
      <c r="BA4762" s="99"/>
      <c r="BB4762" s="99"/>
      <c r="BC4762" s="99"/>
      <c r="BD4762" s="99"/>
      <c r="BE4762" s="99"/>
      <c r="BF4762" s="99"/>
    </row>
    <row r="4763" spans="28:58" x14ac:dyDescent="0.25">
      <c r="AB4763" s="99"/>
      <c r="AC4763" s="99"/>
      <c r="AD4763" s="99"/>
      <c r="AE4763" s="99"/>
      <c r="AF4763" s="99"/>
      <c r="AG4763" s="99"/>
      <c r="AH4763" s="99"/>
      <c r="AI4763" s="99"/>
      <c r="AJ4763" s="99"/>
      <c r="AK4763" s="99"/>
      <c r="AL4763" s="99"/>
      <c r="AM4763" s="99"/>
      <c r="AN4763" s="99"/>
      <c r="AO4763" s="99"/>
      <c r="AP4763" s="99"/>
      <c r="AQ4763" s="99"/>
      <c r="AR4763" s="99"/>
      <c r="AS4763" s="99"/>
      <c r="AT4763" s="99"/>
      <c r="AU4763" s="99"/>
      <c r="AV4763" s="99"/>
      <c r="AW4763" s="99"/>
      <c r="AX4763" s="99"/>
      <c r="AY4763" s="99"/>
      <c r="AZ4763" s="99"/>
      <c r="BA4763" s="99"/>
      <c r="BB4763" s="99"/>
      <c r="BC4763" s="99"/>
      <c r="BD4763" s="99"/>
      <c r="BE4763" s="99"/>
      <c r="BF4763" s="99"/>
    </row>
    <row r="4764" spans="28:58" x14ac:dyDescent="0.25">
      <c r="AB4764" s="99"/>
      <c r="AC4764" s="99"/>
      <c r="AD4764" s="99"/>
      <c r="AE4764" s="99"/>
      <c r="AF4764" s="99"/>
      <c r="AG4764" s="99"/>
      <c r="AH4764" s="99"/>
      <c r="AI4764" s="99"/>
      <c r="AJ4764" s="99"/>
      <c r="AK4764" s="99"/>
      <c r="AL4764" s="99"/>
      <c r="AM4764" s="99"/>
      <c r="AN4764" s="99"/>
      <c r="AO4764" s="99"/>
      <c r="AP4764" s="99"/>
      <c r="AQ4764" s="99"/>
      <c r="AR4764" s="99"/>
      <c r="AS4764" s="99"/>
      <c r="AT4764" s="99"/>
      <c r="AU4764" s="99"/>
      <c r="AV4764" s="99"/>
      <c r="AW4764" s="99"/>
      <c r="AX4764" s="99"/>
      <c r="AY4764" s="99"/>
      <c r="AZ4764" s="99"/>
      <c r="BA4764" s="99"/>
      <c r="BB4764" s="99"/>
      <c r="BC4764" s="99"/>
      <c r="BD4764" s="99"/>
      <c r="BE4764" s="99"/>
      <c r="BF4764" s="99"/>
    </row>
    <row r="4765" spans="28:58" x14ac:dyDescent="0.25">
      <c r="AB4765" s="99"/>
      <c r="AC4765" s="99"/>
      <c r="AD4765" s="99"/>
      <c r="AE4765" s="99"/>
      <c r="AF4765" s="99"/>
      <c r="AG4765" s="99"/>
      <c r="AH4765" s="99"/>
      <c r="AI4765" s="99"/>
      <c r="AJ4765" s="99"/>
      <c r="AK4765" s="99"/>
      <c r="AL4765" s="99"/>
      <c r="AM4765" s="99"/>
      <c r="AN4765" s="99"/>
      <c r="AO4765" s="99"/>
      <c r="AP4765" s="99"/>
      <c r="AQ4765" s="99"/>
      <c r="AR4765" s="99"/>
      <c r="AS4765" s="99"/>
      <c r="AT4765" s="99"/>
      <c r="AU4765" s="99"/>
      <c r="AV4765" s="99"/>
      <c r="AW4765" s="99"/>
      <c r="AX4765" s="99"/>
      <c r="AY4765" s="99"/>
      <c r="AZ4765" s="99"/>
      <c r="BA4765" s="99"/>
      <c r="BB4765" s="99"/>
      <c r="BC4765" s="99"/>
      <c r="BD4765" s="99"/>
      <c r="BE4765" s="99"/>
      <c r="BF4765" s="99"/>
    </row>
    <row r="4766" spans="28:58" x14ac:dyDescent="0.25">
      <c r="AB4766" s="99"/>
      <c r="AC4766" s="99"/>
      <c r="AD4766" s="99"/>
      <c r="AE4766" s="99"/>
      <c r="AF4766" s="99"/>
      <c r="AG4766" s="99"/>
      <c r="AH4766" s="99"/>
      <c r="AI4766" s="99"/>
      <c r="AJ4766" s="99"/>
      <c r="AK4766" s="99"/>
      <c r="AL4766" s="99"/>
      <c r="AM4766" s="99"/>
      <c r="AN4766" s="99"/>
      <c r="AO4766" s="99"/>
      <c r="AP4766" s="99"/>
      <c r="AQ4766" s="99"/>
      <c r="AR4766" s="99"/>
      <c r="AS4766" s="99"/>
      <c r="AT4766" s="99"/>
      <c r="AU4766" s="99"/>
      <c r="AV4766" s="99"/>
      <c r="AW4766" s="99"/>
      <c r="AX4766" s="99"/>
      <c r="AY4766" s="99"/>
      <c r="AZ4766" s="99"/>
      <c r="BA4766" s="99"/>
      <c r="BB4766" s="99"/>
      <c r="BC4766" s="99"/>
      <c r="BD4766" s="99"/>
      <c r="BE4766" s="99"/>
      <c r="BF4766" s="99"/>
    </row>
    <row r="4767" spans="28:58" x14ac:dyDescent="0.25">
      <c r="AB4767" s="99"/>
      <c r="AC4767" s="99"/>
      <c r="AD4767" s="99"/>
      <c r="AE4767" s="99"/>
      <c r="AF4767" s="99"/>
      <c r="AG4767" s="99"/>
      <c r="AH4767" s="99"/>
      <c r="AI4767" s="99"/>
      <c r="AJ4767" s="99"/>
      <c r="AK4767" s="99"/>
      <c r="AL4767" s="99"/>
      <c r="AM4767" s="99"/>
      <c r="AN4767" s="99"/>
      <c r="AO4767" s="99"/>
      <c r="AP4767" s="99"/>
      <c r="AQ4767" s="99"/>
      <c r="AR4767" s="99"/>
      <c r="AS4767" s="99"/>
      <c r="AT4767" s="99"/>
      <c r="AU4767" s="99"/>
      <c r="AV4767" s="99"/>
      <c r="AW4767" s="99"/>
      <c r="AX4767" s="99"/>
      <c r="AY4767" s="99"/>
      <c r="AZ4767" s="99"/>
      <c r="BA4767" s="99"/>
      <c r="BB4767" s="99"/>
      <c r="BC4767" s="99"/>
      <c r="BD4767" s="99"/>
      <c r="BE4767" s="99"/>
      <c r="BF4767" s="99"/>
    </row>
    <row r="4768" spans="28:58" x14ac:dyDescent="0.25">
      <c r="AB4768" s="99"/>
      <c r="AC4768" s="99"/>
      <c r="AD4768" s="99"/>
      <c r="AE4768" s="99"/>
      <c r="AF4768" s="99"/>
      <c r="AG4768" s="99"/>
      <c r="AH4768" s="99"/>
      <c r="AI4768" s="99"/>
      <c r="AJ4768" s="99"/>
      <c r="AK4768" s="99"/>
      <c r="AL4768" s="99"/>
      <c r="AM4768" s="99"/>
      <c r="AN4768" s="99"/>
      <c r="AO4768" s="99"/>
      <c r="AP4768" s="99"/>
      <c r="AQ4768" s="99"/>
      <c r="AR4768" s="99"/>
      <c r="AS4768" s="99"/>
      <c r="AT4768" s="99"/>
      <c r="AU4768" s="99"/>
      <c r="AV4768" s="99"/>
      <c r="AW4768" s="99"/>
      <c r="AX4768" s="99"/>
      <c r="AY4768" s="99"/>
      <c r="AZ4768" s="99"/>
      <c r="BA4768" s="99"/>
      <c r="BB4768" s="99"/>
      <c r="BC4768" s="99"/>
      <c r="BD4768" s="99"/>
      <c r="BE4768" s="99"/>
      <c r="BF4768" s="99"/>
    </row>
    <row r="4769" spans="28:58" x14ac:dyDescent="0.25">
      <c r="AB4769" s="99"/>
      <c r="AC4769" s="99"/>
      <c r="AD4769" s="99"/>
      <c r="AE4769" s="99"/>
      <c r="AF4769" s="99"/>
      <c r="AG4769" s="99"/>
      <c r="AH4769" s="99"/>
      <c r="AI4769" s="99"/>
      <c r="AJ4769" s="99"/>
      <c r="AK4769" s="99"/>
      <c r="AL4769" s="99"/>
      <c r="AM4769" s="99"/>
      <c r="AN4769" s="99"/>
      <c r="AO4769" s="99"/>
      <c r="AP4769" s="99"/>
      <c r="AQ4769" s="99"/>
      <c r="AR4769" s="99"/>
      <c r="AS4769" s="99"/>
      <c r="AT4769" s="99"/>
      <c r="AU4769" s="99"/>
      <c r="AV4769" s="99"/>
      <c r="AW4769" s="99"/>
      <c r="AX4769" s="99"/>
      <c r="AY4769" s="99"/>
      <c r="AZ4769" s="99"/>
      <c r="BA4769" s="99"/>
      <c r="BB4769" s="99"/>
      <c r="BC4769" s="99"/>
      <c r="BD4769" s="99"/>
      <c r="BE4769" s="99"/>
      <c r="BF4769" s="99"/>
    </row>
    <row r="4770" spans="28:58" x14ac:dyDescent="0.25">
      <c r="AB4770" s="99"/>
      <c r="AC4770" s="99"/>
      <c r="AD4770" s="99"/>
      <c r="AE4770" s="99"/>
      <c r="AF4770" s="99"/>
      <c r="AG4770" s="99"/>
      <c r="AH4770" s="99"/>
      <c r="AI4770" s="99"/>
      <c r="AJ4770" s="99"/>
      <c r="AK4770" s="99"/>
      <c r="AL4770" s="99"/>
      <c r="AM4770" s="99"/>
      <c r="AN4770" s="99"/>
      <c r="AO4770" s="99"/>
      <c r="AP4770" s="99"/>
      <c r="AQ4770" s="99"/>
      <c r="AR4770" s="99"/>
      <c r="AS4770" s="99"/>
      <c r="AT4770" s="99"/>
      <c r="AU4770" s="99"/>
      <c r="AV4770" s="99"/>
      <c r="AW4770" s="99"/>
      <c r="AX4770" s="99"/>
      <c r="AY4770" s="99"/>
      <c r="AZ4770" s="99"/>
      <c r="BA4770" s="99"/>
      <c r="BB4770" s="99"/>
      <c r="BC4770" s="99"/>
      <c r="BD4770" s="99"/>
      <c r="BE4770" s="99"/>
      <c r="BF4770" s="99"/>
    </row>
    <row r="4771" spans="28:58" x14ac:dyDescent="0.25">
      <c r="AB4771" s="99"/>
      <c r="AC4771" s="99"/>
      <c r="AD4771" s="99"/>
      <c r="AE4771" s="99"/>
      <c r="AF4771" s="99"/>
      <c r="AG4771" s="99"/>
      <c r="AH4771" s="99"/>
      <c r="AI4771" s="99"/>
      <c r="AJ4771" s="99"/>
      <c r="AK4771" s="99"/>
      <c r="AL4771" s="99"/>
      <c r="AM4771" s="99"/>
      <c r="AN4771" s="99"/>
      <c r="AO4771" s="99"/>
      <c r="AP4771" s="99"/>
      <c r="AQ4771" s="99"/>
      <c r="AR4771" s="99"/>
      <c r="AS4771" s="99"/>
      <c r="AT4771" s="99"/>
      <c r="AU4771" s="99"/>
      <c r="AV4771" s="99"/>
      <c r="AW4771" s="99"/>
      <c r="AX4771" s="99"/>
      <c r="AY4771" s="99"/>
      <c r="AZ4771" s="99"/>
      <c r="BA4771" s="99"/>
      <c r="BB4771" s="99"/>
      <c r="BC4771" s="99"/>
      <c r="BD4771" s="99"/>
      <c r="BE4771" s="99"/>
      <c r="BF4771" s="99"/>
    </row>
    <row r="4772" spans="28:58" x14ac:dyDescent="0.25">
      <c r="AB4772" s="99"/>
      <c r="AC4772" s="99"/>
      <c r="AD4772" s="99"/>
      <c r="AE4772" s="99"/>
      <c r="AF4772" s="99"/>
      <c r="AG4772" s="99"/>
      <c r="AH4772" s="99"/>
      <c r="AI4772" s="99"/>
      <c r="AJ4772" s="99"/>
      <c r="AK4772" s="99"/>
      <c r="AL4772" s="99"/>
      <c r="AM4772" s="99"/>
      <c r="AN4772" s="99"/>
      <c r="AO4772" s="99"/>
      <c r="AP4772" s="99"/>
      <c r="AQ4772" s="99"/>
      <c r="AR4772" s="99"/>
      <c r="AS4772" s="99"/>
      <c r="AT4772" s="99"/>
      <c r="AU4772" s="99"/>
      <c r="AV4772" s="99"/>
      <c r="AW4772" s="99"/>
      <c r="AX4772" s="99"/>
      <c r="AY4772" s="99"/>
      <c r="AZ4772" s="99"/>
      <c r="BA4772" s="99"/>
      <c r="BB4772" s="99"/>
      <c r="BC4772" s="99"/>
      <c r="BD4772" s="99"/>
      <c r="BE4772" s="99"/>
      <c r="BF4772" s="99"/>
    </row>
    <row r="4773" spans="28:58" x14ac:dyDescent="0.25">
      <c r="AB4773" s="99"/>
      <c r="AC4773" s="99"/>
      <c r="AD4773" s="99"/>
      <c r="AE4773" s="99"/>
      <c r="AF4773" s="99"/>
      <c r="AG4773" s="99"/>
      <c r="AH4773" s="99"/>
      <c r="AI4773" s="99"/>
      <c r="AJ4773" s="99"/>
      <c r="AK4773" s="99"/>
      <c r="AL4773" s="99"/>
      <c r="AM4773" s="99"/>
      <c r="AN4773" s="99"/>
      <c r="AO4773" s="99"/>
      <c r="AP4773" s="99"/>
      <c r="AQ4773" s="99"/>
      <c r="AR4773" s="99"/>
      <c r="AS4773" s="99"/>
      <c r="AT4773" s="99"/>
      <c r="AU4773" s="99"/>
      <c r="AV4773" s="99"/>
      <c r="AW4773" s="99"/>
      <c r="AX4773" s="99"/>
      <c r="AY4773" s="99"/>
      <c r="AZ4773" s="99"/>
      <c r="BA4773" s="99"/>
      <c r="BB4773" s="99"/>
      <c r="BC4773" s="99"/>
      <c r="BD4773" s="99"/>
      <c r="BE4773" s="99"/>
      <c r="BF4773" s="99"/>
    </row>
    <row r="4774" spans="28:58" x14ac:dyDescent="0.25">
      <c r="AB4774" s="99"/>
      <c r="AC4774" s="99"/>
      <c r="AD4774" s="99"/>
      <c r="AE4774" s="99"/>
      <c r="AF4774" s="99"/>
      <c r="AG4774" s="99"/>
      <c r="AH4774" s="99"/>
      <c r="AI4774" s="99"/>
      <c r="AJ4774" s="99"/>
      <c r="AK4774" s="99"/>
      <c r="AL4774" s="99"/>
      <c r="AM4774" s="99"/>
      <c r="AN4774" s="99"/>
      <c r="AO4774" s="99"/>
      <c r="AP4774" s="99"/>
      <c r="AQ4774" s="99"/>
      <c r="AR4774" s="99"/>
      <c r="AS4774" s="99"/>
      <c r="AT4774" s="99"/>
      <c r="AU4774" s="99"/>
      <c r="AV4774" s="99"/>
      <c r="AW4774" s="99"/>
      <c r="AX4774" s="99"/>
      <c r="AY4774" s="99"/>
      <c r="AZ4774" s="99"/>
      <c r="BA4774" s="99"/>
      <c r="BB4774" s="99"/>
      <c r="BC4774" s="99"/>
      <c r="BD4774" s="99"/>
      <c r="BE4774" s="99"/>
      <c r="BF4774" s="99"/>
    </row>
    <row r="4775" spans="28:58" x14ac:dyDescent="0.25">
      <c r="AB4775" s="99"/>
      <c r="AC4775" s="99"/>
      <c r="AD4775" s="99"/>
      <c r="AE4775" s="99"/>
      <c r="AF4775" s="99"/>
      <c r="AG4775" s="99"/>
      <c r="AH4775" s="99"/>
      <c r="AI4775" s="99"/>
      <c r="AJ4775" s="99"/>
      <c r="AK4775" s="99"/>
      <c r="AL4775" s="99"/>
      <c r="AM4775" s="99"/>
      <c r="AN4775" s="99"/>
      <c r="AO4775" s="99"/>
      <c r="AP4775" s="99"/>
      <c r="AQ4775" s="99"/>
      <c r="AR4775" s="99"/>
      <c r="AS4775" s="99"/>
      <c r="AT4775" s="99"/>
      <c r="AU4775" s="99"/>
      <c r="AV4775" s="99"/>
      <c r="AW4775" s="99"/>
      <c r="AX4775" s="99"/>
      <c r="AY4775" s="99"/>
      <c r="AZ4775" s="99"/>
      <c r="BA4775" s="99"/>
      <c r="BB4775" s="99"/>
      <c r="BC4775" s="99"/>
      <c r="BD4775" s="99"/>
      <c r="BE4775" s="99"/>
      <c r="BF4775" s="99"/>
    </row>
    <row r="4776" spans="28:58" x14ac:dyDescent="0.25">
      <c r="AB4776" s="99"/>
      <c r="AC4776" s="99"/>
      <c r="AD4776" s="99"/>
      <c r="AE4776" s="99"/>
      <c r="AF4776" s="99"/>
      <c r="AG4776" s="99"/>
      <c r="AH4776" s="99"/>
      <c r="AI4776" s="99"/>
      <c r="AJ4776" s="99"/>
      <c r="AK4776" s="99"/>
      <c r="AL4776" s="99"/>
      <c r="AM4776" s="99"/>
      <c r="AN4776" s="99"/>
      <c r="AO4776" s="99"/>
      <c r="AP4776" s="99"/>
      <c r="AQ4776" s="99"/>
      <c r="AR4776" s="99"/>
      <c r="AS4776" s="99"/>
      <c r="AT4776" s="99"/>
      <c r="AU4776" s="99"/>
      <c r="AV4776" s="99"/>
      <c r="AW4776" s="99"/>
      <c r="AX4776" s="99"/>
      <c r="AY4776" s="99"/>
      <c r="AZ4776" s="99"/>
      <c r="BA4776" s="99"/>
      <c r="BB4776" s="99"/>
      <c r="BC4776" s="99"/>
      <c r="BD4776" s="99"/>
      <c r="BE4776" s="99"/>
      <c r="BF4776" s="99"/>
    </row>
    <row r="4777" spans="28:58" x14ac:dyDescent="0.25">
      <c r="AB4777" s="99"/>
      <c r="AC4777" s="99"/>
      <c r="AD4777" s="99"/>
      <c r="AE4777" s="99"/>
      <c r="AF4777" s="99"/>
      <c r="AG4777" s="99"/>
      <c r="AH4777" s="99"/>
      <c r="AI4777" s="99"/>
      <c r="AJ4777" s="99"/>
      <c r="AK4777" s="99"/>
      <c r="AL4777" s="99"/>
      <c r="AM4777" s="99"/>
      <c r="AN4777" s="99"/>
      <c r="AO4777" s="99"/>
      <c r="AP4777" s="99"/>
      <c r="AQ4777" s="99"/>
      <c r="AR4777" s="99"/>
      <c r="AS4777" s="99"/>
      <c r="AT4777" s="99"/>
      <c r="AU4777" s="99"/>
      <c r="AV4777" s="99"/>
      <c r="AW4777" s="99"/>
      <c r="AX4777" s="99"/>
      <c r="AY4777" s="99"/>
      <c r="AZ4777" s="99"/>
      <c r="BA4777" s="99"/>
      <c r="BB4777" s="99"/>
      <c r="BC4777" s="99"/>
      <c r="BD4777" s="99"/>
      <c r="BE4777" s="99"/>
      <c r="BF4777" s="99"/>
    </row>
    <row r="4778" spans="28:58" x14ac:dyDescent="0.25">
      <c r="AB4778" s="99"/>
      <c r="AC4778" s="99"/>
      <c r="AD4778" s="99"/>
      <c r="AE4778" s="99"/>
      <c r="AF4778" s="99"/>
      <c r="AG4778" s="99"/>
      <c r="AH4778" s="99"/>
      <c r="AI4778" s="99"/>
      <c r="AJ4778" s="99"/>
      <c r="AK4778" s="99"/>
      <c r="AL4778" s="99"/>
      <c r="AM4778" s="99"/>
      <c r="AN4778" s="99"/>
      <c r="AO4778" s="99"/>
      <c r="AP4778" s="99"/>
      <c r="AQ4778" s="99"/>
      <c r="AR4778" s="99"/>
      <c r="AS4778" s="99"/>
      <c r="AT4778" s="99"/>
      <c r="AU4778" s="99"/>
      <c r="AV4778" s="99"/>
      <c r="AW4778" s="99"/>
      <c r="AX4778" s="99"/>
      <c r="AY4778" s="99"/>
      <c r="AZ4778" s="99"/>
      <c r="BA4778" s="99"/>
      <c r="BB4778" s="99"/>
      <c r="BC4778" s="99"/>
      <c r="BD4778" s="99"/>
      <c r="BE4778" s="99"/>
      <c r="BF4778" s="99"/>
    </row>
    <row r="4779" spans="28:58" x14ac:dyDescent="0.25">
      <c r="AB4779" s="99"/>
      <c r="AC4779" s="99"/>
      <c r="AD4779" s="99"/>
      <c r="AE4779" s="99"/>
      <c r="AF4779" s="99"/>
      <c r="AG4779" s="99"/>
      <c r="AH4779" s="99"/>
      <c r="AI4779" s="99"/>
      <c r="AJ4779" s="99"/>
      <c r="AK4779" s="99"/>
      <c r="AL4779" s="99"/>
      <c r="AM4779" s="99"/>
      <c r="AN4779" s="99"/>
      <c r="AO4779" s="99"/>
      <c r="AP4779" s="99"/>
      <c r="AQ4779" s="99"/>
      <c r="AR4779" s="99"/>
      <c r="AS4779" s="99"/>
      <c r="AT4779" s="99"/>
      <c r="AU4779" s="99"/>
      <c r="AV4779" s="99"/>
      <c r="AW4779" s="99"/>
      <c r="AX4779" s="99"/>
      <c r="AY4779" s="99"/>
      <c r="AZ4779" s="99"/>
      <c r="BA4779" s="99"/>
      <c r="BB4779" s="99"/>
      <c r="BC4779" s="99"/>
      <c r="BD4779" s="99"/>
      <c r="BE4779" s="99"/>
      <c r="BF4779" s="99"/>
    </row>
    <row r="4780" spans="28:58" x14ac:dyDescent="0.25">
      <c r="AB4780" s="99"/>
      <c r="AC4780" s="99"/>
      <c r="AD4780" s="99"/>
      <c r="AE4780" s="99"/>
      <c r="AF4780" s="99"/>
      <c r="AG4780" s="99"/>
      <c r="AH4780" s="99"/>
      <c r="AI4780" s="99"/>
      <c r="AJ4780" s="99"/>
      <c r="AK4780" s="99"/>
      <c r="AL4780" s="99"/>
      <c r="AM4780" s="99"/>
      <c r="AN4780" s="99"/>
      <c r="AO4780" s="99"/>
      <c r="AP4780" s="99"/>
      <c r="AQ4780" s="99"/>
      <c r="AR4780" s="99"/>
      <c r="AS4780" s="99"/>
      <c r="AT4780" s="99"/>
      <c r="AU4780" s="99"/>
      <c r="AV4780" s="99"/>
      <c r="AW4780" s="99"/>
      <c r="AX4780" s="99"/>
      <c r="AY4780" s="99"/>
      <c r="AZ4780" s="99"/>
      <c r="BA4780" s="99"/>
      <c r="BB4780" s="99"/>
      <c r="BC4780" s="99"/>
      <c r="BD4780" s="99"/>
      <c r="BE4780" s="99"/>
      <c r="BF4780" s="99"/>
    </row>
    <row r="4781" spans="28:58" x14ac:dyDescent="0.25">
      <c r="AB4781" s="99"/>
      <c r="AC4781" s="99"/>
      <c r="AD4781" s="99"/>
      <c r="AE4781" s="99"/>
      <c r="AF4781" s="99"/>
      <c r="AG4781" s="99"/>
      <c r="AH4781" s="99"/>
      <c r="AI4781" s="99"/>
      <c r="AJ4781" s="99"/>
      <c r="AK4781" s="99"/>
      <c r="AL4781" s="99"/>
      <c r="AM4781" s="99"/>
      <c r="AN4781" s="99"/>
      <c r="AO4781" s="99"/>
      <c r="AP4781" s="99"/>
      <c r="AQ4781" s="99"/>
      <c r="AR4781" s="99"/>
      <c r="AS4781" s="99"/>
      <c r="AT4781" s="99"/>
      <c r="AU4781" s="99"/>
      <c r="AV4781" s="99"/>
      <c r="AW4781" s="99"/>
      <c r="AX4781" s="99"/>
      <c r="AY4781" s="99"/>
      <c r="AZ4781" s="99"/>
      <c r="BA4781" s="99"/>
      <c r="BB4781" s="99"/>
      <c r="BC4781" s="99"/>
      <c r="BD4781" s="99"/>
      <c r="BE4781" s="99"/>
      <c r="BF4781" s="99"/>
    </row>
    <row r="4782" spans="28:58" x14ac:dyDescent="0.25">
      <c r="AB4782" s="99"/>
      <c r="AC4782" s="99"/>
      <c r="AD4782" s="99"/>
      <c r="AE4782" s="99"/>
      <c r="AF4782" s="99"/>
      <c r="AG4782" s="99"/>
      <c r="AH4782" s="99"/>
      <c r="AI4782" s="99"/>
      <c r="AJ4782" s="99"/>
      <c r="AK4782" s="99"/>
      <c r="AL4782" s="99"/>
      <c r="AM4782" s="99"/>
      <c r="AN4782" s="99"/>
      <c r="AO4782" s="99"/>
      <c r="AP4782" s="99"/>
      <c r="AQ4782" s="99"/>
      <c r="AR4782" s="99"/>
      <c r="AS4782" s="99"/>
      <c r="AT4782" s="99"/>
      <c r="AU4782" s="99"/>
      <c r="AV4782" s="99"/>
      <c r="AW4782" s="99"/>
      <c r="AX4782" s="99"/>
      <c r="AY4782" s="99"/>
      <c r="AZ4782" s="99"/>
      <c r="BA4782" s="99"/>
      <c r="BB4782" s="99"/>
      <c r="BC4782" s="99"/>
      <c r="BD4782" s="99"/>
      <c r="BE4782" s="99"/>
      <c r="BF4782" s="99"/>
    </row>
    <row r="4783" spans="28:58" x14ac:dyDescent="0.25">
      <c r="AB4783" s="99"/>
      <c r="AC4783" s="99"/>
      <c r="AD4783" s="99"/>
      <c r="AE4783" s="99"/>
      <c r="AF4783" s="99"/>
      <c r="AG4783" s="99"/>
      <c r="AH4783" s="99"/>
      <c r="AI4783" s="99"/>
      <c r="AJ4783" s="99"/>
      <c r="AK4783" s="99"/>
      <c r="AL4783" s="99"/>
      <c r="AM4783" s="99"/>
      <c r="AN4783" s="99"/>
      <c r="AO4783" s="99"/>
      <c r="AP4783" s="99"/>
      <c r="AQ4783" s="99"/>
      <c r="AR4783" s="99"/>
      <c r="AS4783" s="99"/>
      <c r="AT4783" s="99"/>
      <c r="AU4783" s="99"/>
      <c r="AV4783" s="99"/>
      <c r="AW4783" s="99"/>
      <c r="AX4783" s="99"/>
      <c r="AY4783" s="99"/>
      <c r="AZ4783" s="99"/>
      <c r="BA4783" s="99"/>
      <c r="BB4783" s="99"/>
      <c r="BC4783" s="99"/>
      <c r="BD4783" s="99"/>
      <c r="BE4783" s="99"/>
      <c r="BF4783" s="99"/>
    </row>
    <row r="4784" spans="28:58" x14ac:dyDescent="0.25">
      <c r="AB4784" s="99"/>
      <c r="AC4784" s="99"/>
      <c r="AD4784" s="99"/>
      <c r="AE4784" s="99"/>
      <c r="AF4784" s="99"/>
      <c r="AG4784" s="99"/>
      <c r="AH4784" s="99"/>
      <c r="AI4784" s="99"/>
      <c r="AJ4784" s="99"/>
      <c r="AK4784" s="99"/>
      <c r="AL4784" s="99"/>
      <c r="AM4784" s="99"/>
      <c r="AN4784" s="99"/>
      <c r="AO4784" s="99"/>
      <c r="AP4784" s="99"/>
      <c r="AQ4784" s="99"/>
      <c r="AR4784" s="99"/>
      <c r="AS4784" s="99"/>
      <c r="AT4784" s="99"/>
      <c r="AU4784" s="99"/>
      <c r="AV4784" s="99"/>
      <c r="AW4784" s="99"/>
      <c r="AX4784" s="99"/>
      <c r="AY4784" s="99"/>
      <c r="AZ4784" s="99"/>
      <c r="BA4784" s="99"/>
      <c r="BB4784" s="99"/>
      <c r="BC4784" s="99"/>
      <c r="BD4784" s="99"/>
      <c r="BE4784" s="99"/>
      <c r="BF4784" s="99"/>
    </row>
    <row r="4785" spans="28:58" x14ac:dyDescent="0.25">
      <c r="AB4785" s="99"/>
      <c r="AC4785" s="99"/>
      <c r="AD4785" s="99"/>
      <c r="AE4785" s="99"/>
      <c r="AF4785" s="99"/>
      <c r="AG4785" s="99"/>
      <c r="AH4785" s="99"/>
      <c r="AI4785" s="99"/>
      <c r="AJ4785" s="99"/>
      <c r="AK4785" s="99"/>
      <c r="AL4785" s="99"/>
      <c r="AM4785" s="99"/>
      <c r="AN4785" s="99"/>
      <c r="AO4785" s="99"/>
      <c r="AP4785" s="99"/>
      <c r="AQ4785" s="99"/>
      <c r="AR4785" s="99"/>
      <c r="AS4785" s="99"/>
      <c r="AT4785" s="99"/>
      <c r="AU4785" s="99"/>
      <c r="AV4785" s="99"/>
      <c r="AW4785" s="99"/>
      <c r="AX4785" s="99"/>
      <c r="AY4785" s="99"/>
      <c r="AZ4785" s="99"/>
      <c r="BA4785" s="99"/>
      <c r="BB4785" s="99"/>
      <c r="BC4785" s="99"/>
      <c r="BD4785" s="99"/>
      <c r="BE4785" s="99"/>
      <c r="BF4785" s="99"/>
    </row>
    <row r="4786" spans="28:58" x14ac:dyDescent="0.25">
      <c r="AB4786" s="99"/>
      <c r="AC4786" s="99"/>
      <c r="AD4786" s="99"/>
      <c r="AE4786" s="99"/>
      <c r="AF4786" s="99"/>
      <c r="AG4786" s="99"/>
      <c r="AH4786" s="99"/>
      <c r="AI4786" s="99"/>
      <c r="AJ4786" s="99"/>
      <c r="AK4786" s="99"/>
      <c r="AL4786" s="99"/>
      <c r="AM4786" s="99"/>
      <c r="AN4786" s="99"/>
      <c r="AO4786" s="99"/>
      <c r="AP4786" s="99"/>
      <c r="AQ4786" s="99"/>
      <c r="AR4786" s="99"/>
      <c r="AS4786" s="99"/>
      <c r="AT4786" s="99"/>
      <c r="AU4786" s="99"/>
      <c r="AV4786" s="99"/>
      <c r="AW4786" s="99"/>
      <c r="AX4786" s="99"/>
      <c r="AY4786" s="99"/>
      <c r="AZ4786" s="99"/>
      <c r="BA4786" s="99"/>
      <c r="BB4786" s="99"/>
      <c r="BC4786" s="99"/>
      <c r="BD4786" s="99"/>
      <c r="BE4786" s="99"/>
      <c r="BF4786" s="99"/>
    </row>
    <row r="4787" spans="28:58" x14ac:dyDescent="0.25">
      <c r="AB4787" s="99"/>
      <c r="AC4787" s="99"/>
      <c r="AD4787" s="99"/>
      <c r="AE4787" s="99"/>
      <c r="AF4787" s="99"/>
      <c r="AG4787" s="99"/>
      <c r="AH4787" s="99"/>
      <c r="AI4787" s="99"/>
      <c r="AJ4787" s="99"/>
      <c r="AK4787" s="99"/>
      <c r="AL4787" s="99"/>
      <c r="AM4787" s="99"/>
      <c r="AN4787" s="99"/>
      <c r="AO4787" s="99"/>
      <c r="AP4787" s="99"/>
      <c r="AQ4787" s="99"/>
      <c r="AR4787" s="99"/>
      <c r="AS4787" s="99"/>
      <c r="AT4787" s="99"/>
      <c r="AU4787" s="99"/>
      <c r="AV4787" s="99"/>
      <c r="AW4787" s="99"/>
      <c r="AX4787" s="99"/>
      <c r="AY4787" s="99"/>
      <c r="AZ4787" s="99"/>
      <c r="BA4787" s="99"/>
      <c r="BB4787" s="99"/>
      <c r="BC4787" s="99"/>
      <c r="BD4787" s="99"/>
      <c r="BE4787" s="99"/>
      <c r="BF4787" s="99"/>
    </row>
    <row r="4788" spans="28:58" x14ac:dyDescent="0.25">
      <c r="AB4788" s="99"/>
      <c r="AC4788" s="99"/>
      <c r="AD4788" s="99"/>
      <c r="AE4788" s="99"/>
      <c r="AF4788" s="99"/>
      <c r="AG4788" s="99"/>
      <c r="AH4788" s="99"/>
      <c r="AI4788" s="99"/>
      <c r="AJ4788" s="99"/>
      <c r="AK4788" s="99"/>
      <c r="AL4788" s="99"/>
      <c r="AM4788" s="99"/>
      <c r="AN4788" s="99"/>
      <c r="AO4788" s="99"/>
      <c r="AP4788" s="99"/>
      <c r="AQ4788" s="99"/>
      <c r="AR4788" s="99"/>
      <c r="AS4788" s="99"/>
      <c r="AT4788" s="99"/>
      <c r="AU4788" s="99"/>
      <c r="AV4788" s="99"/>
      <c r="AW4788" s="99"/>
      <c r="AX4788" s="99"/>
      <c r="AY4788" s="99"/>
      <c r="AZ4788" s="99"/>
      <c r="BA4788" s="99"/>
      <c r="BB4788" s="99"/>
      <c r="BC4788" s="99"/>
      <c r="BD4788" s="99"/>
      <c r="BE4788" s="99"/>
      <c r="BF4788" s="99"/>
    </row>
    <row r="4789" spans="28:58" x14ac:dyDescent="0.25">
      <c r="AB4789" s="99"/>
      <c r="AC4789" s="99"/>
      <c r="AD4789" s="99"/>
      <c r="AE4789" s="99"/>
      <c r="AF4789" s="99"/>
      <c r="AG4789" s="99"/>
      <c r="AH4789" s="99"/>
      <c r="AI4789" s="99"/>
      <c r="AJ4789" s="99"/>
      <c r="AK4789" s="99"/>
      <c r="AL4789" s="99"/>
      <c r="AM4789" s="99"/>
      <c r="AN4789" s="99"/>
      <c r="AO4789" s="99"/>
      <c r="AP4789" s="99"/>
      <c r="AQ4789" s="99"/>
      <c r="AR4789" s="99"/>
      <c r="AS4789" s="99"/>
      <c r="AT4789" s="99"/>
      <c r="AU4789" s="99"/>
      <c r="AV4789" s="99"/>
      <c r="AW4789" s="99"/>
      <c r="AX4789" s="99"/>
      <c r="AY4789" s="99"/>
      <c r="AZ4789" s="99"/>
      <c r="BA4789" s="99"/>
      <c r="BB4789" s="99"/>
      <c r="BC4789" s="99"/>
      <c r="BD4789" s="99"/>
      <c r="BE4789" s="99"/>
      <c r="BF4789" s="99"/>
    </row>
    <row r="4790" spans="28:58" x14ac:dyDescent="0.25">
      <c r="AB4790" s="99"/>
      <c r="AC4790" s="99"/>
      <c r="AD4790" s="99"/>
      <c r="AE4790" s="99"/>
      <c r="AF4790" s="99"/>
      <c r="AG4790" s="99"/>
      <c r="AH4790" s="99"/>
      <c r="AI4790" s="99"/>
      <c r="AJ4790" s="99"/>
      <c r="AK4790" s="99"/>
      <c r="AL4790" s="99"/>
      <c r="AM4790" s="99"/>
      <c r="AN4790" s="99"/>
      <c r="AO4790" s="99"/>
      <c r="AP4790" s="99"/>
      <c r="AQ4790" s="99"/>
      <c r="AR4790" s="99"/>
      <c r="AS4790" s="99"/>
      <c r="AT4790" s="99"/>
      <c r="AU4790" s="99"/>
      <c r="AV4790" s="99"/>
      <c r="AW4790" s="99"/>
      <c r="AX4790" s="99"/>
      <c r="AY4790" s="99"/>
      <c r="AZ4790" s="99"/>
      <c r="BA4790" s="99"/>
      <c r="BB4790" s="99"/>
      <c r="BC4790" s="99"/>
      <c r="BD4790" s="99"/>
      <c r="BE4790" s="99"/>
      <c r="BF4790" s="99"/>
    </row>
    <row r="4791" spans="28:58" x14ac:dyDescent="0.25">
      <c r="AB4791" s="99"/>
      <c r="AC4791" s="99"/>
      <c r="AD4791" s="99"/>
      <c r="AE4791" s="99"/>
      <c r="AF4791" s="99"/>
      <c r="AG4791" s="99"/>
      <c r="AH4791" s="99"/>
      <c r="AI4791" s="99"/>
      <c r="AJ4791" s="99"/>
      <c r="AK4791" s="99"/>
      <c r="AL4791" s="99"/>
      <c r="AM4791" s="99"/>
      <c r="AN4791" s="99"/>
      <c r="AO4791" s="99"/>
      <c r="AP4791" s="99"/>
      <c r="AQ4791" s="99"/>
      <c r="AR4791" s="99"/>
      <c r="AS4791" s="99"/>
      <c r="AT4791" s="99"/>
      <c r="AU4791" s="99"/>
      <c r="AV4791" s="99"/>
      <c r="AW4791" s="99"/>
      <c r="AX4791" s="99"/>
      <c r="AY4791" s="99"/>
      <c r="AZ4791" s="99"/>
      <c r="BA4791" s="99"/>
      <c r="BB4791" s="99"/>
      <c r="BC4791" s="99"/>
      <c r="BD4791" s="99"/>
      <c r="BE4791" s="99"/>
      <c r="BF4791" s="99"/>
    </row>
    <row r="4792" spans="28:58" x14ac:dyDescent="0.25">
      <c r="AB4792" s="99"/>
      <c r="AC4792" s="99"/>
      <c r="AD4792" s="99"/>
      <c r="AE4792" s="99"/>
      <c r="AF4792" s="99"/>
      <c r="AG4792" s="99"/>
      <c r="AH4792" s="99"/>
      <c r="AI4792" s="99"/>
      <c r="AJ4792" s="99"/>
      <c r="AK4792" s="99"/>
      <c r="AL4792" s="99"/>
      <c r="AM4792" s="99"/>
      <c r="AN4792" s="99"/>
      <c r="AO4792" s="99"/>
      <c r="AP4792" s="99"/>
      <c r="AQ4792" s="99"/>
      <c r="AR4792" s="99"/>
      <c r="AS4792" s="99"/>
      <c r="AT4792" s="99"/>
      <c r="AU4792" s="99"/>
      <c r="AV4792" s="99"/>
      <c r="AW4792" s="99"/>
      <c r="AX4792" s="99"/>
      <c r="AY4792" s="99"/>
      <c r="AZ4792" s="99"/>
      <c r="BA4792" s="99"/>
      <c r="BB4792" s="99"/>
      <c r="BC4792" s="99"/>
      <c r="BD4792" s="99"/>
      <c r="BE4792" s="99"/>
      <c r="BF4792" s="99"/>
    </row>
    <row r="4793" spans="28:58" x14ac:dyDescent="0.25">
      <c r="AB4793" s="99"/>
      <c r="AC4793" s="99"/>
      <c r="AD4793" s="99"/>
      <c r="AE4793" s="99"/>
      <c r="AF4793" s="99"/>
      <c r="AG4793" s="99"/>
      <c r="AH4793" s="99"/>
      <c r="AI4793" s="99"/>
      <c r="AJ4793" s="99"/>
      <c r="AK4793" s="99"/>
      <c r="AL4793" s="99"/>
      <c r="AM4793" s="99"/>
      <c r="AN4793" s="99"/>
      <c r="AO4793" s="99"/>
      <c r="AP4793" s="99"/>
      <c r="AQ4793" s="99"/>
      <c r="AR4793" s="99"/>
      <c r="AS4793" s="99"/>
      <c r="AT4793" s="99"/>
      <c r="AU4793" s="99"/>
      <c r="AV4793" s="99"/>
      <c r="AW4793" s="99"/>
      <c r="AX4793" s="99"/>
      <c r="AY4793" s="99"/>
      <c r="AZ4793" s="99"/>
      <c r="BA4793" s="99"/>
      <c r="BB4793" s="99"/>
      <c r="BC4793" s="99"/>
      <c r="BD4793" s="99"/>
      <c r="BE4793" s="99"/>
      <c r="BF4793" s="99"/>
    </row>
    <row r="4794" spans="28:58" x14ac:dyDescent="0.25">
      <c r="AB4794" s="99"/>
      <c r="AC4794" s="99"/>
      <c r="AD4794" s="99"/>
      <c r="AE4794" s="99"/>
      <c r="AF4794" s="99"/>
      <c r="AG4794" s="99"/>
      <c r="AH4794" s="99"/>
      <c r="AI4794" s="99"/>
      <c r="AJ4794" s="99"/>
      <c r="AK4794" s="99"/>
      <c r="AL4794" s="99"/>
      <c r="AM4794" s="99"/>
      <c r="AN4794" s="99"/>
      <c r="AO4794" s="99"/>
      <c r="AP4794" s="99"/>
      <c r="AQ4794" s="99"/>
      <c r="AR4794" s="99"/>
      <c r="AS4794" s="99"/>
      <c r="AT4794" s="99"/>
      <c r="AU4794" s="99"/>
      <c r="AV4794" s="99"/>
      <c r="AW4794" s="99"/>
      <c r="AX4794" s="99"/>
      <c r="AY4794" s="99"/>
      <c r="AZ4794" s="99"/>
      <c r="BA4794" s="99"/>
      <c r="BB4794" s="99"/>
      <c r="BC4794" s="99"/>
      <c r="BD4794" s="99"/>
      <c r="BE4794" s="99"/>
      <c r="BF4794" s="99"/>
    </row>
    <row r="4795" spans="28:58" x14ac:dyDescent="0.25">
      <c r="AB4795" s="99"/>
      <c r="AC4795" s="99"/>
      <c r="AD4795" s="99"/>
      <c r="AE4795" s="99"/>
      <c r="AF4795" s="99"/>
      <c r="AG4795" s="99"/>
      <c r="AH4795" s="99"/>
      <c r="AI4795" s="99"/>
      <c r="AJ4795" s="99"/>
      <c r="AK4795" s="99"/>
      <c r="AL4795" s="99"/>
      <c r="AM4795" s="99"/>
      <c r="AN4795" s="99"/>
      <c r="AO4795" s="99"/>
      <c r="AP4795" s="99"/>
      <c r="AQ4795" s="99"/>
      <c r="AR4795" s="99"/>
      <c r="AS4795" s="99"/>
      <c r="AT4795" s="99"/>
      <c r="AU4795" s="99"/>
      <c r="AV4795" s="99"/>
      <c r="AW4795" s="99"/>
      <c r="AX4795" s="99"/>
      <c r="AY4795" s="99"/>
      <c r="AZ4795" s="99"/>
      <c r="BA4795" s="99"/>
      <c r="BB4795" s="99"/>
      <c r="BC4795" s="99"/>
      <c r="BD4795" s="99"/>
      <c r="BE4795" s="99"/>
      <c r="BF4795" s="99"/>
    </row>
    <row r="4796" spans="28:58" x14ac:dyDescent="0.25">
      <c r="AB4796" s="99"/>
      <c r="AC4796" s="99"/>
      <c r="AD4796" s="99"/>
      <c r="AE4796" s="99"/>
      <c r="AF4796" s="99"/>
      <c r="AG4796" s="99"/>
      <c r="AH4796" s="99"/>
      <c r="AI4796" s="99"/>
      <c r="AJ4796" s="99"/>
      <c r="AK4796" s="99"/>
      <c r="AL4796" s="99"/>
      <c r="AM4796" s="99"/>
      <c r="AN4796" s="99"/>
      <c r="AO4796" s="99"/>
      <c r="AP4796" s="99"/>
      <c r="AQ4796" s="99"/>
      <c r="AR4796" s="99"/>
      <c r="AS4796" s="99"/>
      <c r="AT4796" s="99"/>
      <c r="AU4796" s="99"/>
      <c r="AV4796" s="99"/>
      <c r="AW4796" s="99"/>
      <c r="AX4796" s="99"/>
      <c r="AY4796" s="99"/>
      <c r="AZ4796" s="99"/>
      <c r="BA4796" s="99"/>
      <c r="BB4796" s="99"/>
      <c r="BC4796" s="99"/>
      <c r="BD4796" s="99"/>
      <c r="BE4796" s="99"/>
      <c r="BF4796" s="99"/>
    </row>
    <row r="4797" spans="28:58" x14ac:dyDescent="0.25">
      <c r="AB4797" s="99"/>
      <c r="AC4797" s="99"/>
      <c r="AD4797" s="99"/>
      <c r="AE4797" s="99"/>
      <c r="AF4797" s="99"/>
      <c r="AG4797" s="99"/>
      <c r="AH4797" s="99"/>
      <c r="AI4797" s="99"/>
      <c r="AJ4797" s="99"/>
      <c r="AK4797" s="99"/>
      <c r="AL4797" s="99"/>
      <c r="AM4797" s="99"/>
      <c r="AN4797" s="99"/>
      <c r="AO4797" s="99"/>
      <c r="AP4797" s="99"/>
      <c r="AQ4797" s="99"/>
      <c r="AR4797" s="99"/>
      <c r="AS4797" s="99"/>
      <c r="AT4797" s="99"/>
      <c r="AU4797" s="99"/>
      <c r="AV4797" s="99"/>
      <c r="AW4797" s="99"/>
      <c r="AX4797" s="99"/>
      <c r="AY4797" s="99"/>
      <c r="AZ4797" s="99"/>
      <c r="BA4797" s="99"/>
      <c r="BB4797" s="99"/>
      <c r="BC4797" s="99"/>
      <c r="BD4797" s="99"/>
      <c r="BE4797" s="99"/>
      <c r="BF4797" s="99"/>
    </row>
    <row r="4798" spans="28:58" x14ac:dyDescent="0.25">
      <c r="AB4798" s="99"/>
      <c r="AC4798" s="99"/>
      <c r="AD4798" s="99"/>
      <c r="AE4798" s="99"/>
      <c r="AF4798" s="99"/>
      <c r="AG4798" s="99"/>
      <c r="AH4798" s="99"/>
      <c r="AI4798" s="99"/>
      <c r="AJ4798" s="99"/>
      <c r="AK4798" s="99"/>
      <c r="AL4798" s="99"/>
      <c r="AM4798" s="99"/>
      <c r="AN4798" s="99"/>
      <c r="AO4798" s="99"/>
      <c r="AP4798" s="99"/>
      <c r="AQ4798" s="99"/>
      <c r="AR4798" s="99"/>
      <c r="AS4798" s="99"/>
      <c r="AT4798" s="99"/>
      <c r="AU4798" s="99"/>
      <c r="AV4798" s="99"/>
      <c r="AW4798" s="99"/>
      <c r="AX4798" s="99"/>
      <c r="AY4798" s="99"/>
      <c r="AZ4798" s="99"/>
      <c r="BA4798" s="99"/>
      <c r="BB4798" s="99"/>
      <c r="BC4798" s="99"/>
      <c r="BD4798" s="99"/>
      <c r="BE4798" s="99"/>
      <c r="BF4798" s="99"/>
    </row>
    <row r="4799" spans="28:58" x14ac:dyDescent="0.25">
      <c r="AB4799" s="99"/>
      <c r="AC4799" s="99"/>
      <c r="AD4799" s="99"/>
      <c r="AE4799" s="99"/>
      <c r="AF4799" s="99"/>
      <c r="AG4799" s="99"/>
      <c r="AH4799" s="99"/>
      <c r="AI4799" s="99"/>
      <c r="AJ4799" s="99"/>
      <c r="AK4799" s="99"/>
      <c r="AL4799" s="99"/>
      <c r="AM4799" s="99"/>
      <c r="AN4799" s="99"/>
      <c r="AO4799" s="99"/>
      <c r="AP4799" s="99"/>
      <c r="AQ4799" s="99"/>
      <c r="AR4799" s="99"/>
      <c r="AS4799" s="99"/>
      <c r="AT4799" s="99"/>
      <c r="AU4799" s="99"/>
      <c r="AV4799" s="99"/>
      <c r="AW4799" s="99"/>
      <c r="AX4799" s="99"/>
      <c r="AY4799" s="99"/>
      <c r="AZ4799" s="99"/>
      <c r="BA4799" s="99"/>
      <c r="BB4799" s="99"/>
      <c r="BC4799" s="99"/>
      <c r="BD4799" s="99"/>
      <c r="BE4799" s="99"/>
      <c r="BF4799" s="99"/>
    </row>
    <row r="4800" spans="28:58" x14ac:dyDescent="0.25">
      <c r="AB4800" s="99"/>
      <c r="AC4800" s="99"/>
      <c r="AD4800" s="99"/>
      <c r="AE4800" s="99"/>
      <c r="AF4800" s="99"/>
      <c r="AG4800" s="99"/>
      <c r="AH4800" s="99"/>
      <c r="AI4800" s="99"/>
      <c r="AJ4800" s="99"/>
      <c r="AK4800" s="99"/>
      <c r="AL4800" s="99"/>
      <c r="AM4800" s="99"/>
      <c r="AN4800" s="99"/>
      <c r="AO4800" s="99"/>
      <c r="AP4800" s="99"/>
      <c r="AQ4800" s="99"/>
      <c r="AR4800" s="99"/>
      <c r="AS4800" s="99"/>
      <c r="AT4800" s="99"/>
      <c r="AU4800" s="99"/>
      <c r="AV4800" s="99"/>
      <c r="AW4800" s="99"/>
      <c r="AX4800" s="99"/>
      <c r="AY4800" s="99"/>
      <c r="AZ4800" s="99"/>
      <c r="BA4800" s="99"/>
      <c r="BB4800" s="99"/>
      <c r="BC4800" s="99"/>
      <c r="BD4800" s="99"/>
      <c r="BE4800" s="99"/>
      <c r="BF4800" s="99"/>
    </row>
    <row r="4801" spans="28:58" x14ac:dyDescent="0.25">
      <c r="AB4801" s="99"/>
      <c r="AC4801" s="99"/>
      <c r="AD4801" s="99"/>
      <c r="AE4801" s="99"/>
      <c r="AF4801" s="99"/>
      <c r="AG4801" s="99"/>
      <c r="AH4801" s="99"/>
      <c r="AI4801" s="99"/>
      <c r="AJ4801" s="99"/>
      <c r="AK4801" s="99"/>
      <c r="AL4801" s="99"/>
      <c r="AM4801" s="99"/>
      <c r="AN4801" s="99"/>
      <c r="AO4801" s="99"/>
      <c r="AP4801" s="99"/>
      <c r="AQ4801" s="99"/>
      <c r="AR4801" s="99"/>
      <c r="AS4801" s="99"/>
      <c r="AT4801" s="99"/>
      <c r="AU4801" s="99"/>
      <c r="AV4801" s="99"/>
      <c r="AW4801" s="99"/>
      <c r="AX4801" s="99"/>
      <c r="AY4801" s="99"/>
      <c r="AZ4801" s="99"/>
      <c r="BA4801" s="99"/>
      <c r="BB4801" s="99"/>
      <c r="BC4801" s="99"/>
      <c r="BD4801" s="99"/>
      <c r="BE4801" s="99"/>
      <c r="BF4801" s="99"/>
    </row>
    <row r="4802" spans="28:58" x14ac:dyDescent="0.25">
      <c r="AB4802" s="99"/>
      <c r="AC4802" s="99"/>
      <c r="AD4802" s="99"/>
      <c r="AE4802" s="99"/>
      <c r="AF4802" s="99"/>
      <c r="AG4802" s="99"/>
      <c r="AH4802" s="99"/>
      <c r="AI4802" s="99"/>
      <c r="AJ4802" s="99"/>
      <c r="AK4802" s="99"/>
      <c r="AL4802" s="99"/>
      <c r="AM4802" s="99"/>
      <c r="AN4802" s="99"/>
      <c r="AO4802" s="99"/>
      <c r="AP4802" s="99"/>
      <c r="AQ4802" s="99"/>
      <c r="AR4802" s="99"/>
      <c r="AS4802" s="99"/>
      <c r="AT4802" s="99"/>
      <c r="AU4802" s="99"/>
      <c r="AV4802" s="99"/>
      <c r="AW4802" s="99"/>
      <c r="AX4802" s="99"/>
      <c r="AY4802" s="99"/>
      <c r="AZ4802" s="99"/>
      <c r="BA4802" s="99"/>
      <c r="BB4802" s="99"/>
      <c r="BC4802" s="99"/>
      <c r="BD4802" s="99"/>
      <c r="BE4802" s="99"/>
      <c r="BF4802" s="99"/>
    </row>
    <row r="4803" spans="28:58" x14ac:dyDescent="0.25">
      <c r="AB4803" s="99"/>
      <c r="AC4803" s="99"/>
      <c r="AD4803" s="99"/>
      <c r="AE4803" s="99"/>
      <c r="AF4803" s="99"/>
      <c r="AG4803" s="99"/>
      <c r="AH4803" s="99"/>
      <c r="AI4803" s="99"/>
      <c r="AJ4803" s="99"/>
      <c r="AK4803" s="99"/>
      <c r="AL4803" s="99"/>
      <c r="AM4803" s="99"/>
      <c r="AN4803" s="99"/>
      <c r="AO4803" s="99"/>
      <c r="AP4803" s="99"/>
      <c r="AQ4803" s="99"/>
      <c r="AR4803" s="99"/>
      <c r="AS4803" s="99"/>
      <c r="AT4803" s="99"/>
      <c r="AU4803" s="99"/>
      <c r="AV4803" s="99"/>
      <c r="AW4803" s="99"/>
      <c r="AX4803" s="99"/>
      <c r="AY4803" s="99"/>
      <c r="AZ4803" s="99"/>
      <c r="BA4803" s="99"/>
      <c r="BB4803" s="99"/>
      <c r="BC4803" s="99"/>
      <c r="BD4803" s="99"/>
      <c r="BE4803" s="99"/>
      <c r="BF4803" s="99"/>
    </row>
    <row r="4804" spans="28:58" x14ac:dyDescent="0.25">
      <c r="AB4804" s="99"/>
      <c r="AC4804" s="99"/>
      <c r="AD4804" s="99"/>
      <c r="AE4804" s="99"/>
      <c r="AF4804" s="99"/>
      <c r="AG4804" s="99"/>
      <c r="AH4804" s="99"/>
      <c r="AI4804" s="99"/>
      <c r="AJ4804" s="99"/>
      <c r="AK4804" s="99"/>
      <c r="AL4804" s="99"/>
      <c r="AM4804" s="99"/>
      <c r="AN4804" s="99"/>
      <c r="AO4804" s="99"/>
      <c r="AP4804" s="99"/>
      <c r="AQ4804" s="99"/>
      <c r="AR4804" s="99"/>
      <c r="AS4804" s="99"/>
      <c r="AT4804" s="99"/>
      <c r="AU4804" s="99"/>
      <c r="AV4804" s="99"/>
      <c r="AW4804" s="99"/>
      <c r="AX4804" s="99"/>
      <c r="AY4804" s="99"/>
      <c r="AZ4804" s="99"/>
      <c r="BA4804" s="99"/>
      <c r="BB4804" s="99"/>
      <c r="BC4804" s="99"/>
      <c r="BD4804" s="99"/>
      <c r="BE4804" s="99"/>
      <c r="BF4804" s="99"/>
    </row>
    <row r="4805" spans="28:58" x14ac:dyDescent="0.25">
      <c r="AB4805" s="99"/>
      <c r="AC4805" s="99"/>
      <c r="AD4805" s="99"/>
      <c r="AE4805" s="99"/>
      <c r="AF4805" s="99"/>
      <c r="AG4805" s="99"/>
      <c r="AH4805" s="99"/>
      <c r="AI4805" s="99"/>
      <c r="AJ4805" s="99"/>
      <c r="AK4805" s="99"/>
      <c r="AL4805" s="99"/>
      <c r="AM4805" s="99"/>
      <c r="AN4805" s="99"/>
      <c r="AO4805" s="99"/>
      <c r="AP4805" s="99"/>
      <c r="AQ4805" s="99"/>
      <c r="AR4805" s="99"/>
      <c r="AS4805" s="99"/>
      <c r="AT4805" s="99"/>
      <c r="AU4805" s="99"/>
      <c r="AV4805" s="99"/>
      <c r="AW4805" s="99"/>
      <c r="AX4805" s="99"/>
      <c r="AY4805" s="99"/>
      <c r="AZ4805" s="99"/>
      <c r="BA4805" s="99"/>
      <c r="BB4805" s="99"/>
      <c r="BC4805" s="99"/>
      <c r="BD4805" s="99"/>
      <c r="BE4805" s="99"/>
      <c r="BF4805" s="99"/>
    </row>
    <row r="4806" spans="28:58" x14ac:dyDescent="0.25">
      <c r="AB4806" s="99"/>
      <c r="AC4806" s="99"/>
      <c r="AD4806" s="99"/>
      <c r="AE4806" s="99"/>
      <c r="AF4806" s="99"/>
      <c r="AG4806" s="99"/>
      <c r="AH4806" s="99"/>
      <c r="AI4806" s="99"/>
      <c r="AJ4806" s="99"/>
      <c r="AK4806" s="99"/>
      <c r="AL4806" s="99"/>
      <c r="AM4806" s="99"/>
      <c r="AN4806" s="99"/>
      <c r="AO4806" s="99"/>
      <c r="AP4806" s="99"/>
      <c r="AQ4806" s="99"/>
      <c r="AR4806" s="99"/>
      <c r="AS4806" s="99"/>
      <c r="AT4806" s="99"/>
      <c r="AU4806" s="99"/>
      <c r="AV4806" s="99"/>
      <c r="AW4806" s="99"/>
      <c r="AX4806" s="99"/>
      <c r="AY4806" s="99"/>
      <c r="AZ4806" s="99"/>
      <c r="BA4806" s="99"/>
      <c r="BB4806" s="99"/>
      <c r="BC4806" s="99"/>
      <c r="BD4806" s="99"/>
      <c r="BE4806" s="99"/>
      <c r="BF4806" s="99"/>
    </row>
    <row r="4807" spans="28:58" x14ac:dyDescent="0.25">
      <c r="AB4807" s="99"/>
      <c r="AC4807" s="99"/>
      <c r="AD4807" s="99"/>
      <c r="AE4807" s="99"/>
      <c r="AF4807" s="99"/>
      <c r="AG4807" s="99"/>
      <c r="AH4807" s="99"/>
      <c r="AI4807" s="99"/>
      <c r="AJ4807" s="99"/>
      <c r="AK4807" s="99"/>
      <c r="AL4807" s="99"/>
      <c r="AM4807" s="99"/>
      <c r="AN4807" s="99"/>
      <c r="AO4807" s="99"/>
      <c r="AP4807" s="99"/>
      <c r="AQ4807" s="99"/>
      <c r="AR4807" s="99"/>
      <c r="AS4807" s="99"/>
      <c r="AT4807" s="99"/>
      <c r="AU4807" s="99"/>
      <c r="AV4807" s="99"/>
      <c r="AW4807" s="99"/>
      <c r="AX4807" s="99"/>
      <c r="AY4807" s="99"/>
      <c r="AZ4807" s="99"/>
      <c r="BA4807" s="99"/>
      <c r="BB4807" s="99"/>
      <c r="BC4807" s="99"/>
      <c r="BD4807" s="99"/>
      <c r="BE4807" s="99"/>
      <c r="BF4807" s="99"/>
    </row>
    <row r="4808" spans="28:58" x14ac:dyDescent="0.25">
      <c r="AB4808" s="99"/>
      <c r="AC4808" s="99"/>
      <c r="AD4808" s="99"/>
      <c r="AE4808" s="99"/>
      <c r="AF4808" s="99"/>
      <c r="AG4808" s="99"/>
      <c r="AH4808" s="99"/>
      <c r="AI4808" s="99"/>
      <c r="AJ4808" s="99"/>
      <c r="AK4808" s="99"/>
      <c r="AL4808" s="99"/>
      <c r="AM4808" s="99"/>
      <c r="AN4808" s="99"/>
      <c r="AO4808" s="99"/>
      <c r="AP4808" s="99"/>
      <c r="AQ4808" s="99"/>
      <c r="AR4808" s="99"/>
      <c r="AS4808" s="99"/>
      <c r="AT4808" s="99"/>
      <c r="AU4808" s="99"/>
      <c r="AV4808" s="99"/>
      <c r="AW4808" s="99"/>
      <c r="AX4808" s="99"/>
      <c r="AY4808" s="99"/>
      <c r="AZ4808" s="99"/>
      <c r="BA4808" s="99"/>
      <c r="BB4808" s="99"/>
      <c r="BC4808" s="99"/>
      <c r="BD4808" s="99"/>
      <c r="BE4808" s="99"/>
      <c r="BF4808" s="99"/>
    </row>
    <row r="4809" spans="28:58" x14ac:dyDescent="0.25">
      <c r="AB4809" s="99"/>
      <c r="AC4809" s="99"/>
      <c r="AD4809" s="99"/>
      <c r="AE4809" s="99"/>
      <c r="AF4809" s="99"/>
      <c r="AG4809" s="99"/>
      <c r="AH4809" s="99"/>
      <c r="AI4809" s="99"/>
      <c r="AJ4809" s="99"/>
      <c r="AK4809" s="99"/>
      <c r="AL4809" s="99"/>
      <c r="AM4809" s="99"/>
      <c r="AN4809" s="99"/>
      <c r="AO4809" s="99"/>
      <c r="AP4809" s="99"/>
      <c r="AQ4809" s="99"/>
      <c r="AR4809" s="99"/>
      <c r="AS4809" s="99"/>
      <c r="AT4809" s="99"/>
      <c r="AU4809" s="99"/>
      <c r="AV4809" s="99"/>
      <c r="AW4809" s="99"/>
      <c r="AX4809" s="99"/>
      <c r="AY4809" s="99"/>
      <c r="AZ4809" s="99"/>
      <c r="BA4809" s="99"/>
      <c r="BB4809" s="99"/>
      <c r="BC4809" s="99"/>
      <c r="BD4809" s="99"/>
      <c r="BE4809" s="99"/>
      <c r="BF4809" s="99"/>
    </row>
    <row r="4810" spans="28:58" x14ac:dyDescent="0.25">
      <c r="AB4810" s="99"/>
      <c r="AC4810" s="99"/>
      <c r="AD4810" s="99"/>
      <c r="AE4810" s="99"/>
      <c r="AF4810" s="99"/>
      <c r="AG4810" s="99"/>
      <c r="AH4810" s="99"/>
      <c r="AI4810" s="99"/>
      <c r="AJ4810" s="99"/>
      <c r="AK4810" s="99"/>
      <c r="AL4810" s="99"/>
      <c r="AM4810" s="99"/>
      <c r="AN4810" s="99"/>
      <c r="AO4810" s="99"/>
      <c r="AP4810" s="99"/>
      <c r="AQ4810" s="99"/>
      <c r="AR4810" s="99"/>
      <c r="AS4810" s="99"/>
      <c r="AT4810" s="99"/>
      <c r="AU4810" s="99"/>
      <c r="AV4810" s="99"/>
      <c r="AW4810" s="99"/>
      <c r="AX4810" s="99"/>
      <c r="AY4810" s="99"/>
      <c r="AZ4810" s="99"/>
      <c r="BA4810" s="99"/>
      <c r="BB4810" s="99"/>
      <c r="BC4810" s="99"/>
      <c r="BD4810" s="99"/>
      <c r="BE4810" s="99"/>
      <c r="BF4810" s="99"/>
    </row>
    <row r="4811" spans="28:58" x14ac:dyDescent="0.25">
      <c r="AB4811" s="99"/>
      <c r="AC4811" s="99"/>
      <c r="AD4811" s="99"/>
      <c r="AE4811" s="99"/>
      <c r="AF4811" s="99"/>
      <c r="AG4811" s="99"/>
      <c r="AH4811" s="99"/>
      <c r="AI4811" s="99"/>
      <c r="AJ4811" s="99"/>
      <c r="AK4811" s="99"/>
      <c r="AL4811" s="99"/>
      <c r="AM4811" s="99"/>
      <c r="AN4811" s="99"/>
      <c r="AO4811" s="99"/>
      <c r="AP4811" s="99"/>
      <c r="AQ4811" s="99"/>
      <c r="AR4811" s="99"/>
      <c r="AS4811" s="99"/>
      <c r="AT4811" s="99"/>
      <c r="AU4811" s="99"/>
      <c r="AV4811" s="99"/>
      <c r="AW4811" s="99"/>
      <c r="AX4811" s="99"/>
      <c r="AY4811" s="99"/>
      <c r="AZ4811" s="99"/>
      <c r="BA4811" s="99"/>
      <c r="BB4811" s="99"/>
      <c r="BC4811" s="99"/>
      <c r="BD4811" s="99"/>
      <c r="BE4811" s="99"/>
      <c r="BF4811" s="99"/>
    </row>
    <row r="4812" spans="28:58" x14ac:dyDescent="0.25">
      <c r="AB4812" s="99"/>
      <c r="AC4812" s="99"/>
      <c r="AD4812" s="99"/>
      <c r="AE4812" s="99"/>
      <c r="AF4812" s="99"/>
      <c r="AG4812" s="99"/>
      <c r="AH4812" s="99"/>
      <c r="AI4812" s="99"/>
      <c r="AJ4812" s="99"/>
      <c r="AK4812" s="99"/>
      <c r="AL4812" s="99"/>
      <c r="AM4812" s="99"/>
      <c r="AN4812" s="99"/>
      <c r="AO4812" s="99"/>
      <c r="AP4812" s="99"/>
      <c r="AQ4812" s="99"/>
      <c r="AR4812" s="99"/>
      <c r="AS4812" s="99"/>
      <c r="AT4812" s="99"/>
      <c r="AU4812" s="99"/>
      <c r="AV4812" s="99"/>
      <c r="AW4812" s="99"/>
      <c r="AX4812" s="99"/>
      <c r="AY4812" s="99"/>
      <c r="AZ4812" s="99"/>
      <c r="BA4812" s="99"/>
      <c r="BB4812" s="99"/>
      <c r="BC4812" s="99"/>
      <c r="BD4812" s="99"/>
      <c r="BE4812" s="99"/>
      <c r="BF4812" s="99"/>
    </row>
    <row r="4813" spans="28:58" x14ac:dyDescent="0.25">
      <c r="AB4813" s="99"/>
      <c r="AC4813" s="99"/>
      <c r="AD4813" s="99"/>
      <c r="AE4813" s="99"/>
      <c r="AF4813" s="99"/>
      <c r="AG4813" s="99"/>
      <c r="AH4813" s="99"/>
      <c r="AI4813" s="99"/>
      <c r="AJ4813" s="99"/>
      <c r="AK4813" s="99"/>
      <c r="AL4813" s="99"/>
      <c r="AM4813" s="99"/>
      <c r="AN4813" s="99"/>
      <c r="AO4813" s="99"/>
      <c r="AP4813" s="99"/>
      <c r="AQ4813" s="99"/>
      <c r="AR4813" s="99"/>
      <c r="AS4813" s="99"/>
      <c r="AT4813" s="99"/>
      <c r="AU4813" s="99"/>
      <c r="AV4813" s="99"/>
      <c r="AW4813" s="99"/>
      <c r="AX4813" s="99"/>
      <c r="AY4813" s="99"/>
      <c r="AZ4813" s="99"/>
      <c r="BA4813" s="99"/>
      <c r="BB4813" s="99"/>
      <c r="BC4813" s="99"/>
      <c r="BD4813" s="99"/>
      <c r="BE4813" s="99"/>
      <c r="BF4813" s="99"/>
    </row>
    <row r="4814" spans="28:58" x14ac:dyDescent="0.25">
      <c r="AB4814" s="99"/>
      <c r="AC4814" s="99"/>
      <c r="AD4814" s="99"/>
      <c r="AE4814" s="99"/>
      <c r="AF4814" s="99"/>
      <c r="AG4814" s="99"/>
      <c r="AH4814" s="99"/>
      <c r="AI4814" s="99"/>
      <c r="AJ4814" s="99"/>
      <c r="AK4814" s="99"/>
      <c r="AL4814" s="99"/>
      <c r="AM4814" s="99"/>
      <c r="AN4814" s="99"/>
      <c r="AO4814" s="99"/>
      <c r="AP4814" s="99"/>
      <c r="AQ4814" s="99"/>
      <c r="AR4814" s="99"/>
      <c r="AS4814" s="99"/>
      <c r="AT4814" s="99"/>
      <c r="AU4814" s="99"/>
      <c r="AV4814" s="99"/>
      <c r="AW4814" s="99"/>
      <c r="AX4814" s="99"/>
      <c r="AY4814" s="99"/>
      <c r="AZ4814" s="99"/>
      <c r="BA4814" s="99"/>
      <c r="BB4814" s="99"/>
      <c r="BC4814" s="99"/>
      <c r="BD4814" s="99"/>
      <c r="BE4814" s="99"/>
      <c r="BF4814" s="99"/>
    </row>
    <row r="4815" spans="28:58" x14ac:dyDescent="0.25">
      <c r="AB4815" s="99"/>
      <c r="AC4815" s="99"/>
      <c r="AD4815" s="99"/>
      <c r="AE4815" s="99"/>
      <c r="AF4815" s="99"/>
      <c r="AG4815" s="99"/>
      <c r="AH4815" s="99"/>
      <c r="AI4815" s="99"/>
      <c r="AJ4815" s="99"/>
      <c r="AK4815" s="99"/>
      <c r="AL4815" s="99"/>
      <c r="AM4815" s="99"/>
      <c r="AN4815" s="99"/>
      <c r="AO4815" s="99"/>
      <c r="AP4815" s="99"/>
      <c r="AQ4815" s="99"/>
      <c r="AR4815" s="99"/>
      <c r="AS4815" s="99"/>
      <c r="AT4815" s="99"/>
      <c r="AU4815" s="99"/>
      <c r="AV4815" s="99"/>
      <c r="AW4815" s="99"/>
      <c r="AX4815" s="99"/>
      <c r="AY4815" s="99"/>
      <c r="AZ4815" s="99"/>
      <c r="BA4815" s="99"/>
      <c r="BB4815" s="99"/>
      <c r="BC4815" s="99"/>
      <c r="BD4815" s="99"/>
      <c r="BE4815" s="99"/>
      <c r="BF4815" s="99"/>
    </row>
    <row r="4816" spans="28:58" x14ac:dyDescent="0.25">
      <c r="AB4816" s="99"/>
      <c r="AC4816" s="99"/>
      <c r="AD4816" s="99"/>
      <c r="AE4816" s="99"/>
      <c r="AF4816" s="99"/>
      <c r="AG4816" s="99"/>
      <c r="AH4816" s="99"/>
      <c r="AI4816" s="99"/>
      <c r="AJ4816" s="99"/>
      <c r="AK4816" s="99"/>
      <c r="AL4816" s="99"/>
      <c r="AM4816" s="99"/>
      <c r="AN4816" s="99"/>
      <c r="AO4816" s="99"/>
      <c r="AP4816" s="99"/>
      <c r="AQ4816" s="99"/>
      <c r="AR4816" s="99"/>
      <c r="AS4816" s="99"/>
      <c r="AT4816" s="99"/>
      <c r="AU4816" s="99"/>
      <c r="AV4816" s="99"/>
      <c r="AW4816" s="99"/>
      <c r="AX4816" s="99"/>
      <c r="AY4816" s="99"/>
      <c r="AZ4816" s="99"/>
      <c r="BA4816" s="99"/>
      <c r="BB4816" s="99"/>
      <c r="BC4816" s="99"/>
      <c r="BD4816" s="99"/>
      <c r="BE4816" s="99"/>
      <c r="BF4816" s="99"/>
    </row>
    <row r="4817" spans="28:58" x14ac:dyDescent="0.25">
      <c r="AB4817" s="99"/>
      <c r="AC4817" s="99"/>
      <c r="AD4817" s="99"/>
      <c r="AE4817" s="99"/>
      <c r="AF4817" s="99"/>
      <c r="AG4817" s="99"/>
      <c r="AH4817" s="99"/>
      <c r="AI4817" s="99"/>
      <c r="AJ4817" s="99"/>
      <c r="AK4817" s="99"/>
      <c r="AL4817" s="99"/>
      <c r="AM4817" s="99"/>
      <c r="AN4817" s="99"/>
      <c r="AO4817" s="99"/>
      <c r="AP4817" s="99"/>
      <c r="AQ4817" s="99"/>
      <c r="AR4817" s="99"/>
      <c r="AS4817" s="99"/>
      <c r="AT4817" s="99"/>
      <c r="AU4817" s="99"/>
      <c r="AV4817" s="99"/>
      <c r="AW4817" s="99"/>
      <c r="AX4817" s="99"/>
      <c r="AY4817" s="99"/>
      <c r="AZ4817" s="99"/>
      <c r="BA4817" s="99"/>
      <c r="BB4817" s="99"/>
      <c r="BC4817" s="99"/>
      <c r="BD4817" s="99"/>
      <c r="BE4817" s="99"/>
      <c r="BF4817" s="99"/>
    </row>
    <row r="4818" spans="28:58" x14ac:dyDescent="0.25">
      <c r="AB4818" s="99"/>
      <c r="AC4818" s="99"/>
      <c r="AD4818" s="99"/>
      <c r="AE4818" s="99"/>
      <c r="AF4818" s="99"/>
      <c r="AG4818" s="99"/>
      <c r="AH4818" s="99"/>
      <c r="AI4818" s="99"/>
      <c r="AJ4818" s="99"/>
      <c r="AK4818" s="99"/>
      <c r="AL4818" s="99"/>
      <c r="AM4818" s="99"/>
      <c r="AN4818" s="99"/>
      <c r="AO4818" s="99"/>
      <c r="AP4818" s="99"/>
      <c r="AQ4818" s="99"/>
      <c r="AR4818" s="99"/>
      <c r="AS4818" s="99"/>
      <c r="AT4818" s="99"/>
      <c r="AU4818" s="99"/>
      <c r="AV4818" s="99"/>
      <c r="AW4818" s="99"/>
      <c r="AX4818" s="99"/>
      <c r="AY4818" s="99"/>
      <c r="AZ4818" s="99"/>
      <c r="BA4818" s="99"/>
      <c r="BB4818" s="99"/>
      <c r="BC4818" s="99"/>
      <c r="BD4818" s="99"/>
      <c r="BE4818" s="99"/>
      <c r="BF4818" s="99"/>
    </row>
    <row r="4819" spans="28:58" x14ac:dyDescent="0.25">
      <c r="AB4819" s="99"/>
      <c r="AC4819" s="99"/>
      <c r="AD4819" s="99"/>
      <c r="AE4819" s="99"/>
      <c r="AF4819" s="99"/>
      <c r="AG4819" s="99"/>
      <c r="AH4819" s="99"/>
      <c r="AI4819" s="99"/>
      <c r="AJ4819" s="99"/>
      <c r="AK4819" s="99"/>
      <c r="AL4819" s="99"/>
      <c r="AM4819" s="99"/>
      <c r="AN4819" s="99"/>
      <c r="AO4819" s="99"/>
      <c r="AP4819" s="99"/>
      <c r="AQ4819" s="99"/>
      <c r="AR4819" s="99"/>
      <c r="AS4819" s="99"/>
      <c r="AT4819" s="99"/>
      <c r="AU4819" s="99"/>
      <c r="AV4819" s="99"/>
      <c r="AW4819" s="99"/>
      <c r="AX4819" s="99"/>
      <c r="AY4819" s="99"/>
      <c r="AZ4819" s="99"/>
      <c r="BA4819" s="99"/>
      <c r="BB4819" s="99"/>
      <c r="BC4819" s="99"/>
      <c r="BD4819" s="99"/>
      <c r="BE4819" s="99"/>
      <c r="BF4819" s="99"/>
    </row>
    <row r="4820" spans="28:58" x14ac:dyDescent="0.25">
      <c r="AB4820" s="99"/>
      <c r="AC4820" s="99"/>
      <c r="AD4820" s="99"/>
      <c r="AE4820" s="99"/>
      <c r="AF4820" s="99"/>
      <c r="AG4820" s="99"/>
      <c r="AH4820" s="99"/>
      <c r="AI4820" s="99"/>
      <c r="AJ4820" s="99"/>
      <c r="AK4820" s="99"/>
      <c r="AL4820" s="99"/>
      <c r="AM4820" s="99"/>
      <c r="AN4820" s="99"/>
      <c r="AO4820" s="99"/>
      <c r="AP4820" s="99"/>
      <c r="AQ4820" s="99"/>
      <c r="AR4820" s="99"/>
      <c r="AS4820" s="99"/>
      <c r="AT4820" s="99"/>
      <c r="AU4820" s="99"/>
      <c r="AV4820" s="99"/>
      <c r="AW4820" s="99"/>
      <c r="AX4820" s="99"/>
      <c r="AY4820" s="99"/>
      <c r="AZ4820" s="99"/>
      <c r="BA4820" s="99"/>
      <c r="BB4820" s="99"/>
      <c r="BC4820" s="99"/>
      <c r="BD4820" s="99"/>
      <c r="BE4820" s="99"/>
      <c r="BF4820" s="99"/>
    </row>
    <row r="4821" spans="28:58" x14ac:dyDescent="0.25">
      <c r="AB4821" s="99"/>
      <c r="AC4821" s="99"/>
      <c r="AD4821" s="99"/>
      <c r="AE4821" s="99"/>
      <c r="AF4821" s="99"/>
      <c r="AG4821" s="99"/>
      <c r="AH4821" s="99"/>
      <c r="AI4821" s="99"/>
      <c r="AJ4821" s="99"/>
      <c r="AK4821" s="99"/>
      <c r="AL4821" s="99"/>
      <c r="AM4821" s="99"/>
      <c r="AN4821" s="99"/>
      <c r="AO4821" s="99"/>
      <c r="AP4821" s="99"/>
      <c r="AQ4821" s="99"/>
      <c r="AR4821" s="99"/>
      <c r="AS4821" s="99"/>
      <c r="AT4821" s="99"/>
      <c r="AU4821" s="99"/>
      <c r="AV4821" s="99"/>
      <c r="AW4821" s="99"/>
      <c r="AX4821" s="99"/>
      <c r="AY4821" s="99"/>
      <c r="AZ4821" s="99"/>
      <c r="BA4821" s="99"/>
      <c r="BB4821" s="99"/>
      <c r="BC4821" s="99"/>
      <c r="BD4821" s="99"/>
      <c r="BE4821" s="99"/>
      <c r="BF4821" s="99"/>
    </row>
    <row r="4822" spans="28:58" x14ac:dyDescent="0.25">
      <c r="AB4822" s="99"/>
      <c r="AC4822" s="99"/>
      <c r="AD4822" s="99"/>
      <c r="AE4822" s="99"/>
      <c r="AF4822" s="99"/>
      <c r="AG4822" s="99"/>
      <c r="AH4822" s="99"/>
      <c r="AI4822" s="99"/>
      <c r="AJ4822" s="99"/>
      <c r="AK4822" s="99"/>
      <c r="AL4822" s="99"/>
      <c r="AM4822" s="99"/>
      <c r="AN4822" s="99"/>
      <c r="AO4822" s="99"/>
      <c r="AP4822" s="99"/>
      <c r="AQ4822" s="99"/>
      <c r="AR4822" s="99"/>
      <c r="AS4822" s="99"/>
      <c r="AT4822" s="99"/>
      <c r="AU4822" s="99"/>
      <c r="AV4822" s="99"/>
      <c r="AW4822" s="99"/>
      <c r="AX4822" s="99"/>
      <c r="AY4822" s="99"/>
      <c r="AZ4822" s="99"/>
      <c r="BA4822" s="99"/>
      <c r="BB4822" s="99"/>
      <c r="BC4822" s="99"/>
      <c r="BD4822" s="99"/>
      <c r="BE4822" s="99"/>
      <c r="BF4822" s="99"/>
    </row>
    <row r="4823" spans="28:58" x14ac:dyDescent="0.25">
      <c r="AB4823" s="99"/>
      <c r="AC4823" s="99"/>
      <c r="AD4823" s="99"/>
      <c r="AE4823" s="99"/>
      <c r="AF4823" s="99"/>
      <c r="AG4823" s="99"/>
      <c r="AH4823" s="99"/>
      <c r="AI4823" s="99"/>
      <c r="AJ4823" s="99"/>
      <c r="AK4823" s="99"/>
      <c r="AL4823" s="99"/>
      <c r="AM4823" s="99"/>
      <c r="AN4823" s="99"/>
      <c r="AO4823" s="99"/>
      <c r="AP4823" s="99"/>
      <c r="AQ4823" s="99"/>
      <c r="AR4823" s="99"/>
      <c r="AS4823" s="99"/>
      <c r="AT4823" s="99"/>
      <c r="AU4823" s="99"/>
      <c r="AV4823" s="99"/>
      <c r="AW4823" s="99"/>
      <c r="AX4823" s="99"/>
      <c r="AY4823" s="99"/>
      <c r="AZ4823" s="99"/>
      <c r="BA4823" s="99"/>
      <c r="BB4823" s="99"/>
      <c r="BC4823" s="99"/>
      <c r="BD4823" s="99"/>
      <c r="BE4823" s="99"/>
      <c r="BF4823" s="99"/>
    </row>
    <row r="4824" spans="28:58" x14ac:dyDescent="0.25">
      <c r="AB4824" s="99"/>
      <c r="AC4824" s="99"/>
      <c r="AD4824" s="99"/>
      <c r="AE4824" s="99"/>
      <c r="AF4824" s="99"/>
      <c r="AG4824" s="99"/>
      <c r="AH4824" s="99"/>
      <c r="AI4824" s="99"/>
      <c r="AJ4824" s="99"/>
      <c r="AK4824" s="99"/>
      <c r="AL4824" s="99"/>
      <c r="AM4824" s="99"/>
      <c r="AN4824" s="99"/>
      <c r="AO4824" s="99"/>
      <c r="AP4824" s="99"/>
      <c r="AQ4824" s="99"/>
      <c r="AR4824" s="99"/>
      <c r="AS4824" s="99"/>
      <c r="AT4824" s="99"/>
      <c r="AU4824" s="99"/>
      <c r="AV4824" s="99"/>
      <c r="AW4824" s="99"/>
      <c r="AX4824" s="99"/>
      <c r="AY4824" s="99"/>
      <c r="AZ4824" s="99"/>
      <c r="BA4824" s="99"/>
      <c r="BB4824" s="99"/>
      <c r="BC4824" s="99"/>
      <c r="BD4824" s="99"/>
      <c r="BE4824" s="99"/>
      <c r="BF4824" s="99"/>
    </row>
    <row r="4825" spans="28:58" x14ac:dyDescent="0.25">
      <c r="AB4825" s="99"/>
      <c r="AC4825" s="99"/>
      <c r="AD4825" s="99"/>
      <c r="AE4825" s="99"/>
      <c r="AF4825" s="99"/>
      <c r="AG4825" s="99"/>
      <c r="AH4825" s="99"/>
      <c r="AI4825" s="99"/>
      <c r="AJ4825" s="99"/>
      <c r="AK4825" s="99"/>
      <c r="AL4825" s="99"/>
      <c r="AM4825" s="99"/>
      <c r="AN4825" s="99"/>
      <c r="AO4825" s="99"/>
      <c r="AP4825" s="99"/>
      <c r="AQ4825" s="99"/>
      <c r="AR4825" s="99"/>
      <c r="AS4825" s="99"/>
      <c r="AT4825" s="99"/>
      <c r="AU4825" s="99"/>
      <c r="AV4825" s="99"/>
      <c r="AW4825" s="99"/>
      <c r="AX4825" s="99"/>
      <c r="AY4825" s="99"/>
      <c r="AZ4825" s="99"/>
      <c r="BA4825" s="99"/>
      <c r="BB4825" s="99"/>
      <c r="BC4825" s="99"/>
      <c r="BD4825" s="99"/>
      <c r="BE4825" s="99"/>
      <c r="BF4825" s="99"/>
    </row>
    <row r="4826" spans="28:58" x14ac:dyDescent="0.25">
      <c r="AB4826" s="99"/>
      <c r="AC4826" s="99"/>
      <c r="AD4826" s="99"/>
      <c r="AE4826" s="99"/>
      <c r="AF4826" s="99"/>
      <c r="AG4826" s="99"/>
      <c r="AH4826" s="99"/>
      <c r="AI4826" s="99"/>
      <c r="AJ4826" s="99"/>
      <c r="AK4826" s="99"/>
      <c r="AL4826" s="99"/>
      <c r="AM4826" s="99"/>
      <c r="AN4826" s="99"/>
      <c r="AO4826" s="99"/>
      <c r="AP4826" s="99"/>
      <c r="AQ4826" s="99"/>
      <c r="AR4826" s="99"/>
      <c r="AS4826" s="99"/>
      <c r="AT4826" s="99"/>
      <c r="AU4826" s="99"/>
      <c r="AV4826" s="99"/>
      <c r="AW4826" s="99"/>
      <c r="AX4826" s="99"/>
      <c r="AY4826" s="99"/>
      <c r="AZ4826" s="99"/>
      <c r="BA4826" s="99"/>
      <c r="BB4826" s="99"/>
      <c r="BC4826" s="99"/>
      <c r="BD4826" s="99"/>
      <c r="BE4826" s="99"/>
      <c r="BF4826" s="99"/>
    </row>
    <row r="4827" spans="28:58" x14ac:dyDescent="0.25">
      <c r="AB4827" s="99"/>
      <c r="AC4827" s="99"/>
      <c r="AD4827" s="99"/>
      <c r="AE4827" s="99"/>
      <c r="AF4827" s="99"/>
      <c r="AG4827" s="99"/>
      <c r="AH4827" s="99"/>
      <c r="AI4827" s="99"/>
      <c r="AJ4827" s="99"/>
      <c r="AK4827" s="99"/>
      <c r="AL4827" s="99"/>
      <c r="AM4827" s="99"/>
      <c r="AN4827" s="99"/>
      <c r="AO4827" s="99"/>
      <c r="AP4827" s="99"/>
      <c r="AQ4827" s="99"/>
      <c r="AR4827" s="99"/>
      <c r="AS4827" s="99"/>
      <c r="AT4827" s="99"/>
      <c r="AU4827" s="99"/>
      <c r="AV4827" s="99"/>
      <c r="AW4827" s="99"/>
      <c r="AX4827" s="99"/>
      <c r="AY4827" s="99"/>
      <c r="AZ4827" s="99"/>
      <c r="BA4827" s="99"/>
      <c r="BB4827" s="99"/>
      <c r="BC4827" s="99"/>
      <c r="BD4827" s="99"/>
      <c r="BE4827" s="99"/>
      <c r="BF4827" s="99"/>
    </row>
    <row r="4828" spans="28:58" x14ac:dyDescent="0.25">
      <c r="AB4828" s="99"/>
      <c r="AC4828" s="99"/>
      <c r="AD4828" s="99"/>
      <c r="AE4828" s="99"/>
      <c r="AF4828" s="99"/>
      <c r="AG4828" s="99"/>
      <c r="AH4828" s="99"/>
      <c r="AI4828" s="99"/>
      <c r="AJ4828" s="99"/>
      <c r="AK4828" s="99"/>
      <c r="AL4828" s="99"/>
      <c r="AM4828" s="99"/>
      <c r="AN4828" s="99"/>
      <c r="AO4828" s="99"/>
      <c r="AP4828" s="99"/>
      <c r="AQ4828" s="99"/>
      <c r="AR4828" s="99"/>
      <c r="AS4828" s="99"/>
      <c r="AT4828" s="99"/>
      <c r="AU4828" s="99"/>
      <c r="AV4828" s="99"/>
      <c r="AW4828" s="99"/>
      <c r="AX4828" s="99"/>
      <c r="AY4828" s="99"/>
      <c r="AZ4828" s="99"/>
      <c r="BA4828" s="99"/>
      <c r="BB4828" s="99"/>
      <c r="BC4828" s="99"/>
      <c r="BD4828" s="99"/>
      <c r="BE4828" s="99"/>
      <c r="BF4828" s="99"/>
    </row>
    <row r="4829" spans="28:58" x14ac:dyDescent="0.25">
      <c r="AB4829" s="99"/>
      <c r="AC4829" s="99"/>
      <c r="AD4829" s="99"/>
      <c r="AE4829" s="99"/>
      <c r="AF4829" s="99"/>
      <c r="AG4829" s="99"/>
      <c r="AH4829" s="99"/>
      <c r="AI4829" s="99"/>
      <c r="AJ4829" s="99"/>
      <c r="AK4829" s="99"/>
      <c r="AL4829" s="99"/>
      <c r="AM4829" s="99"/>
      <c r="AN4829" s="99"/>
      <c r="AO4829" s="99"/>
      <c r="AP4829" s="99"/>
      <c r="AQ4829" s="99"/>
      <c r="AR4829" s="99"/>
      <c r="AS4829" s="99"/>
      <c r="AT4829" s="99"/>
      <c r="AU4829" s="99"/>
      <c r="AV4829" s="99"/>
      <c r="AW4829" s="99"/>
      <c r="AX4829" s="99"/>
      <c r="AY4829" s="99"/>
      <c r="AZ4829" s="99"/>
      <c r="BA4829" s="99"/>
      <c r="BB4829" s="99"/>
      <c r="BC4829" s="99"/>
      <c r="BD4829" s="99"/>
      <c r="BE4829" s="99"/>
      <c r="BF4829" s="99"/>
    </row>
    <row r="4830" spans="28:58" x14ac:dyDescent="0.25">
      <c r="AB4830" s="99"/>
      <c r="AC4830" s="99"/>
      <c r="AD4830" s="99"/>
      <c r="AE4830" s="99"/>
      <c r="AF4830" s="99"/>
      <c r="AG4830" s="99"/>
      <c r="AH4830" s="99"/>
      <c r="AI4830" s="99"/>
      <c r="AJ4830" s="99"/>
      <c r="AK4830" s="99"/>
      <c r="AL4830" s="99"/>
      <c r="AM4830" s="99"/>
      <c r="AN4830" s="99"/>
      <c r="AO4830" s="99"/>
      <c r="AP4830" s="99"/>
      <c r="AQ4830" s="99"/>
      <c r="AR4830" s="99"/>
      <c r="AS4830" s="99"/>
      <c r="AT4830" s="99"/>
      <c r="AU4830" s="99"/>
      <c r="AV4830" s="99"/>
      <c r="AW4830" s="99"/>
      <c r="AX4830" s="99"/>
      <c r="AY4830" s="99"/>
      <c r="AZ4830" s="99"/>
      <c r="BA4830" s="99"/>
      <c r="BB4830" s="99"/>
      <c r="BC4830" s="99"/>
      <c r="BD4830" s="99"/>
      <c r="BE4830" s="99"/>
      <c r="BF4830" s="99"/>
    </row>
    <row r="4831" spans="28:58" x14ac:dyDescent="0.25">
      <c r="AB4831" s="99"/>
      <c r="AC4831" s="99"/>
      <c r="AD4831" s="99"/>
      <c r="AE4831" s="99"/>
      <c r="AF4831" s="99"/>
      <c r="AG4831" s="99"/>
      <c r="AH4831" s="99"/>
      <c r="AI4831" s="99"/>
      <c r="AJ4831" s="99"/>
      <c r="AK4831" s="99"/>
      <c r="AL4831" s="99"/>
      <c r="AM4831" s="99"/>
      <c r="AN4831" s="99"/>
      <c r="AO4831" s="99"/>
      <c r="AP4831" s="99"/>
      <c r="AQ4831" s="99"/>
      <c r="AR4831" s="99"/>
      <c r="AS4831" s="99"/>
      <c r="AT4831" s="99"/>
      <c r="AU4831" s="99"/>
      <c r="AV4831" s="99"/>
      <c r="AW4831" s="99"/>
      <c r="AX4831" s="99"/>
      <c r="AY4831" s="99"/>
      <c r="AZ4831" s="99"/>
      <c r="BA4831" s="99"/>
      <c r="BB4831" s="99"/>
      <c r="BC4831" s="99"/>
      <c r="BD4831" s="99"/>
      <c r="BE4831" s="99"/>
      <c r="BF4831" s="99"/>
    </row>
    <row r="4832" spans="28:58" x14ac:dyDescent="0.25">
      <c r="AB4832" s="99"/>
      <c r="AC4832" s="99"/>
      <c r="AD4832" s="99"/>
      <c r="AE4832" s="99"/>
      <c r="AF4832" s="99"/>
      <c r="AG4832" s="99"/>
      <c r="AH4832" s="99"/>
      <c r="AI4832" s="99"/>
      <c r="AJ4832" s="99"/>
      <c r="AK4832" s="99"/>
      <c r="AL4832" s="99"/>
      <c r="AM4832" s="99"/>
      <c r="AN4832" s="99"/>
      <c r="AO4832" s="99"/>
      <c r="AP4832" s="99"/>
      <c r="AQ4832" s="99"/>
      <c r="AR4832" s="99"/>
      <c r="AS4832" s="99"/>
      <c r="AT4832" s="99"/>
      <c r="AU4832" s="99"/>
      <c r="AV4832" s="99"/>
      <c r="AW4832" s="99"/>
      <c r="AX4832" s="99"/>
      <c r="AY4832" s="99"/>
      <c r="AZ4832" s="99"/>
      <c r="BA4832" s="99"/>
      <c r="BB4832" s="99"/>
      <c r="BC4832" s="99"/>
      <c r="BD4832" s="99"/>
      <c r="BE4832" s="99"/>
      <c r="BF4832" s="99"/>
    </row>
    <row r="4833" spans="28:58" x14ac:dyDescent="0.25">
      <c r="AB4833" s="99"/>
      <c r="AC4833" s="99"/>
      <c r="AD4833" s="99"/>
      <c r="AE4833" s="99"/>
      <c r="AF4833" s="99"/>
      <c r="AG4833" s="99"/>
      <c r="AH4833" s="99"/>
      <c r="AI4833" s="99"/>
      <c r="AJ4833" s="99"/>
      <c r="AK4833" s="99"/>
      <c r="AL4833" s="99"/>
      <c r="AM4833" s="99"/>
      <c r="AN4833" s="99"/>
      <c r="AO4833" s="99"/>
      <c r="AP4833" s="99"/>
      <c r="AQ4833" s="99"/>
      <c r="AR4833" s="99"/>
      <c r="AS4833" s="99"/>
      <c r="AT4833" s="99"/>
      <c r="AU4833" s="99"/>
      <c r="AV4833" s="99"/>
      <c r="AW4833" s="99"/>
      <c r="AX4833" s="99"/>
      <c r="AY4833" s="99"/>
      <c r="AZ4833" s="99"/>
      <c r="BA4833" s="99"/>
      <c r="BB4833" s="99"/>
      <c r="BC4833" s="99"/>
      <c r="BD4833" s="99"/>
      <c r="BE4833" s="99"/>
      <c r="BF4833" s="99"/>
    </row>
    <row r="4834" spans="28:58" x14ac:dyDescent="0.25">
      <c r="AB4834" s="99"/>
      <c r="AC4834" s="99"/>
      <c r="AD4834" s="99"/>
      <c r="AE4834" s="99"/>
      <c r="AF4834" s="99"/>
      <c r="AG4834" s="99"/>
      <c r="AH4834" s="99"/>
      <c r="AI4834" s="99"/>
      <c r="AJ4834" s="99"/>
      <c r="AK4834" s="99"/>
      <c r="AL4834" s="99"/>
      <c r="AM4834" s="99"/>
      <c r="AN4834" s="99"/>
      <c r="AO4834" s="99"/>
      <c r="AP4834" s="99"/>
      <c r="AQ4834" s="99"/>
      <c r="AR4834" s="99"/>
      <c r="AS4834" s="99"/>
      <c r="AT4834" s="99"/>
      <c r="AU4834" s="99"/>
      <c r="AV4834" s="99"/>
      <c r="AW4834" s="99"/>
      <c r="AX4834" s="99"/>
      <c r="AY4834" s="99"/>
      <c r="AZ4834" s="99"/>
      <c r="BA4834" s="99"/>
      <c r="BB4834" s="99"/>
      <c r="BC4834" s="99"/>
      <c r="BD4834" s="99"/>
      <c r="BE4834" s="99"/>
      <c r="BF4834" s="99"/>
    </row>
    <row r="4835" spans="28:58" x14ac:dyDescent="0.25">
      <c r="AB4835" s="99"/>
      <c r="AC4835" s="99"/>
      <c r="AD4835" s="99"/>
      <c r="AE4835" s="99"/>
      <c r="AF4835" s="99"/>
      <c r="AG4835" s="99"/>
      <c r="AH4835" s="99"/>
      <c r="AI4835" s="99"/>
      <c r="AJ4835" s="99"/>
      <c r="AK4835" s="99"/>
      <c r="AL4835" s="99"/>
      <c r="AM4835" s="99"/>
      <c r="AN4835" s="99"/>
      <c r="AO4835" s="99"/>
      <c r="AP4835" s="99"/>
      <c r="AQ4835" s="99"/>
      <c r="AR4835" s="99"/>
      <c r="AS4835" s="99"/>
      <c r="AT4835" s="99"/>
      <c r="AU4835" s="99"/>
      <c r="AV4835" s="99"/>
      <c r="AW4835" s="99"/>
      <c r="AX4835" s="99"/>
      <c r="AY4835" s="99"/>
      <c r="AZ4835" s="99"/>
      <c r="BA4835" s="99"/>
      <c r="BB4835" s="99"/>
      <c r="BC4835" s="99"/>
      <c r="BD4835" s="99"/>
      <c r="BE4835" s="99"/>
      <c r="BF4835" s="99"/>
    </row>
    <row r="4836" spans="28:58" x14ac:dyDescent="0.25">
      <c r="AB4836" s="99"/>
      <c r="AC4836" s="99"/>
      <c r="AD4836" s="99"/>
      <c r="AE4836" s="99"/>
      <c r="AF4836" s="99"/>
      <c r="AG4836" s="99"/>
      <c r="AH4836" s="99"/>
      <c r="AI4836" s="99"/>
      <c r="AJ4836" s="99"/>
      <c r="AK4836" s="99"/>
      <c r="AL4836" s="99"/>
      <c r="AM4836" s="99"/>
      <c r="AN4836" s="99"/>
      <c r="AO4836" s="99"/>
      <c r="AP4836" s="99"/>
      <c r="AQ4836" s="99"/>
      <c r="AR4836" s="99"/>
      <c r="AS4836" s="99"/>
      <c r="AT4836" s="99"/>
      <c r="AU4836" s="99"/>
      <c r="AV4836" s="99"/>
      <c r="AW4836" s="99"/>
      <c r="AX4836" s="99"/>
      <c r="AY4836" s="99"/>
      <c r="AZ4836" s="99"/>
      <c r="BA4836" s="99"/>
      <c r="BB4836" s="99"/>
      <c r="BC4836" s="99"/>
      <c r="BD4836" s="99"/>
      <c r="BE4836" s="99"/>
      <c r="BF4836" s="99"/>
    </row>
    <row r="4837" spans="28:58" x14ac:dyDescent="0.25">
      <c r="AB4837" s="99"/>
      <c r="AC4837" s="99"/>
      <c r="AD4837" s="99"/>
      <c r="AE4837" s="99"/>
      <c r="AF4837" s="99"/>
      <c r="AG4837" s="99"/>
      <c r="AH4837" s="99"/>
      <c r="AI4837" s="99"/>
      <c r="AJ4837" s="99"/>
      <c r="AK4837" s="99"/>
      <c r="AL4837" s="99"/>
      <c r="AM4837" s="99"/>
      <c r="AN4837" s="99"/>
      <c r="AO4837" s="99"/>
      <c r="AP4837" s="99"/>
      <c r="AQ4837" s="99"/>
      <c r="AR4837" s="99"/>
      <c r="AS4837" s="99"/>
      <c r="AT4837" s="99"/>
      <c r="AU4837" s="99"/>
      <c r="AV4837" s="99"/>
      <c r="AW4837" s="99"/>
      <c r="AX4837" s="99"/>
      <c r="AY4837" s="99"/>
      <c r="AZ4837" s="99"/>
      <c r="BA4837" s="99"/>
      <c r="BB4837" s="99"/>
      <c r="BC4837" s="99"/>
      <c r="BD4837" s="99"/>
      <c r="BE4837" s="99"/>
      <c r="BF4837" s="99"/>
    </row>
    <row r="4838" spans="28:58" x14ac:dyDescent="0.25">
      <c r="AB4838" s="99"/>
      <c r="AC4838" s="99"/>
      <c r="AD4838" s="99"/>
      <c r="AE4838" s="99"/>
      <c r="AF4838" s="99"/>
      <c r="AG4838" s="99"/>
      <c r="AH4838" s="99"/>
      <c r="AI4838" s="99"/>
      <c r="AJ4838" s="99"/>
      <c r="AK4838" s="99"/>
      <c r="AL4838" s="99"/>
      <c r="AM4838" s="99"/>
      <c r="AN4838" s="99"/>
      <c r="AO4838" s="99"/>
      <c r="AP4838" s="99"/>
      <c r="AQ4838" s="99"/>
      <c r="AR4838" s="99"/>
      <c r="AS4838" s="99"/>
      <c r="AT4838" s="99"/>
      <c r="AU4838" s="99"/>
      <c r="AV4838" s="99"/>
      <c r="AW4838" s="99"/>
      <c r="AX4838" s="99"/>
      <c r="AY4838" s="99"/>
      <c r="AZ4838" s="99"/>
      <c r="BA4838" s="99"/>
      <c r="BB4838" s="99"/>
      <c r="BC4838" s="99"/>
      <c r="BD4838" s="99"/>
      <c r="BE4838" s="99"/>
      <c r="BF4838" s="99"/>
    </row>
    <row r="4839" spans="28:58" x14ac:dyDescent="0.25">
      <c r="AB4839" s="99"/>
      <c r="AC4839" s="99"/>
      <c r="AD4839" s="99"/>
      <c r="AE4839" s="99"/>
      <c r="AF4839" s="99"/>
      <c r="AG4839" s="99"/>
      <c r="AH4839" s="99"/>
      <c r="AI4839" s="99"/>
      <c r="AJ4839" s="99"/>
      <c r="AK4839" s="99"/>
      <c r="AL4839" s="99"/>
      <c r="AM4839" s="99"/>
      <c r="AN4839" s="99"/>
      <c r="AO4839" s="99"/>
      <c r="AP4839" s="99"/>
      <c r="AQ4839" s="99"/>
      <c r="AR4839" s="99"/>
      <c r="AS4839" s="99"/>
      <c r="AT4839" s="99"/>
      <c r="AU4839" s="99"/>
      <c r="AV4839" s="99"/>
      <c r="AW4839" s="99"/>
      <c r="AX4839" s="99"/>
      <c r="AY4839" s="99"/>
      <c r="AZ4839" s="99"/>
      <c r="BA4839" s="99"/>
      <c r="BB4839" s="99"/>
      <c r="BC4839" s="99"/>
      <c r="BD4839" s="99"/>
      <c r="BE4839" s="99"/>
      <c r="BF4839" s="99"/>
    </row>
    <row r="4840" spans="28:58" x14ac:dyDescent="0.25">
      <c r="AB4840" s="99"/>
      <c r="AC4840" s="99"/>
      <c r="AD4840" s="99"/>
      <c r="AE4840" s="99"/>
      <c r="AF4840" s="99"/>
      <c r="AG4840" s="99"/>
      <c r="AH4840" s="99"/>
      <c r="AI4840" s="99"/>
      <c r="AJ4840" s="99"/>
      <c r="AK4840" s="99"/>
      <c r="AL4840" s="99"/>
      <c r="AM4840" s="99"/>
      <c r="AN4840" s="99"/>
      <c r="AO4840" s="99"/>
      <c r="AP4840" s="99"/>
      <c r="AQ4840" s="99"/>
      <c r="AR4840" s="99"/>
      <c r="AS4840" s="99"/>
      <c r="AT4840" s="99"/>
      <c r="AU4840" s="99"/>
      <c r="AV4840" s="99"/>
      <c r="AW4840" s="99"/>
      <c r="AX4840" s="99"/>
      <c r="AY4840" s="99"/>
      <c r="AZ4840" s="99"/>
      <c r="BA4840" s="99"/>
      <c r="BB4840" s="99"/>
      <c r="BC4840" s="99"/>
      <c r="BD4840" s="99"/>
      <c r="BE4840" s="99"/>
      <c r="BF4840" s="99"/>
    </row>
    <row r="4841" spans="28:58" x14ac:dyDescent="0.25">
      <c r="AB4841" s="99"/>
      <c r="AC4841" s="99"/>
      <c r="AD4841" s="99"/>
      <c r="AE4841" s="99"/>
      <c r="AF4841" s="99"/>
      <c r="AG4841" s="99"/>
      <c r="AH4841" s="99"/>
      <c r="AI4841" s="99"/>
      <c r="AJ4841" s="99"/>
      <c r="AK4841" s="99"/>
      <c r="AL4841" s="99"/>
      <c r="AM4841" s="99"/>
      <c r="AN4841" s="99"/>
      <c r="AO4841" s="99"/>
      <c r="AP4841" s="99"/>
      <c r="AQ4841" s="99"/>
      <c r="AR4841" s="99"/>
      <c r="AS4841" s="99"/>
      <c r="AT4841" s="99"/>
      <c r="AU4841" s="99"/>
      <c r="AV4841" s="99"/>
      <c r="AW4841" s="99"/>
      <c r="AX4841" s="99"/>
      <c r="AY4841" s="99"/>
      <c r="AZ4841" s="99"/>
      <c r="BA4841" s="99"/>
      <c r="BB4841" s="99"/>
      <c r="BC4841" s="99"/>
      <c r="BD4841" s="99"/>
      <c r="BE4841" s="99"/>
      <c r="BF4841" s="99"/>
    </row>
    <row r="4842" spans="28:58" x14ac:dyDescent="0.25">
      <c r="AB4842" s="99"/>
      <c r="AC4842" s="99"/>
      <c r="AD4842" s="99"/>
      <c r="AE4842" s="99"/>
      <c r="AF4842" s="99"/>
      <c r="AG4842" s="99"/>
      <c r="AH4842" s="99"/>
      <c r="AI4842" s="99"/>
      <c r="AJ4842" s="99"/>
      <c r="AK4842" s="99"/>
      <c r="AL4842" s="99"/>
      <c r="AM4842" s="99"/>
      <c r="AN4842" s="99"/>
      <c r="AO4842" s="99"/>
      <c r="AP4842" s="99"/>
      <c r="AQ4842" s="99"/>
      <c r="AR4842" s="99"/>
      <c r="AS4842" s="99"/>
      <c r="AT4842" s="99"/>
      <c r="AU4842" s="99"/>
      <c r="AV4842" s="99"/>
      <c r="AW4842" s="99"/>
      <c r="AX4842" s="99"/>
      <c r="AY4842" s="99"/>
      <c r="AZ4842" s="99"/>
      <c r="BA4842" s="99"/>
      <c r="BB4842" s="99"/>
      <c r="BC4842" s="99"/>
      <c r="BD4842" s="99"/>
      <c r="BE4842" s="99"/>
      <c r="BF4842" s="99"/>
    </row>
    <row r="4843" spans="28:58" x14ac:dyDescent="0.25">
      <c r="AB4843" s="99"/>
      <c r="AC4843" s="99"/>
      <c r="AD4843" s="99"/>
      <c r="AE4843" s="99"/>
      <c r="AF4843" s="99"/>
      <c r="AG4843" s="99"/>
      <c r="AH4843" s="99"/>
      <c r="AI4843" s="99"/>
      <c r="AJ4843" s="99"/>
      <c r="AK4843" s="99"/>
      <c r="AL4843" s="99"/>
      <c r="AM4843" s="99"/>
      <c r="AN4843" s="99"/>
      <c r="AO4843" s="99"/>
      <c r="AP4843" s="99"/>
      <c r="AQ4843" s="99"/>
      <c r="AR4843" s="99"/>
      <c r="AS4843" s="99"/>
      <c r="AT4843" s="99"/>
      <c r="AU4843" s="99"/>
      <c r="AV4843" s="99"/>
      <c r="AW4843" s="99"/>
      <c r="AX4843" s="99"/>
      <c r="AY4843" s="99"/>
      <c r="AZ4843" s="99"/>
      <c r="BA4843" s="99"/>
      <c r="BB4843" s="99"/>
      <c r="BC4843" s="99"/>
      <c r="BD4843" s="99"/>
      <c r="BE4843" s="99"/>
      <c r="BF4843" s="99"/>
    </row>
    <row r="4844" spans="28:58" x14ac:dyDescent="0.25">
      <c r="AB4844" s="99"/>
      <c r="AC4844" s="99"/>
      <c r="AD4844" s="99"/>
      <c r="AE4844" s="99"/>
      <c r="AF4844" s="99"/>
      <c r="AG4844" s="99"/>
      <c r="AH4844" s="99"/>
      <c r="AI4844" s="99"/>
      <c r="AJ4844" s="99"/>
      <c r="AK4844" s="99"/>
      <c r="AL4844" s="99"/>
      <c r="AM4844" s="99"/>
      <c r="AN4844" s="99"/>
      <c r="AO4844" s="99"/>
      <c r="AP4844" s="99"/>
      <c r="AQ4844" s="99"/>
      <c r="AR4844" s="99"/>
      <c r="AS4844" s="99"/>
      <c r="AT4844" s="99"/>
      <c r="AU4844" s="99"/>
      <c r="AV4844" s="99"/>
      <c r="AW4844" s="99"/>
      <c r="AX4844" s="99"/>
      <c r="AY4844" s="99"/>
      <c r="AZ4844" s="99"/>
      <c r="BA4844" s="99"/>
      <c r="BB4844" s="99"/>
      <c r="BC4844" s="99"/>
      <c r="BD4844" s="99"/>
      <c r="BE4844" s="99"/>
      <c r="BF4844" s="99"/>
    </row>
    <row r="4845" spans="28:58" x14ac:dyDescent="0.25">
      <c r="AB4845" s="99"/>
      <c r="AC4845" s="99"/>
      <c r="AD4845" s="99"/>
      <c r="AE4845" s="99"/>
      <c r="AF4845" s="99"/>
      <c r="AG4845" s="99"/>
      <c r="AH4845" s="99"/>
      <c r="AI4845" s="99"/>
      <c r="AJ4845" s="99"/>
      <c r="AK4845" s="99"/>
      <c r="AL4845" s="99"/>
      <c r="AM4845" s="99"/>
      <c r="AN4845" s="99"/>
      <c r="AO4845" s="99"/>
      <c r="AP4845" s="99"/>
      <c r="AQ4845" s="99"/>
      <c r="AR4845" s="99"/>
      <c r="AS4845" s="99"/>
      <c r="AT4845" s="99"/>
      <c r="AU4845" s="99"/>
      <c r="AV4845" s="99"/>
      <c r="AW4845" s="99"/>
      <c r="AX4845" s="99"/>
      <c r="AY4845" s="99"/>
      <c r="AZ4845" s="99"/>
      <c r="BA4845" s="99"/>
      <c r="BB4845" s="99"/>
      <c r="BC4845" s="99"/>
      <c r="BD4845" s="99"/>
      <c r="BE4845" s="99"/>
      <c r="BF4845" s="99"/>
    </row>
    <row r="4846" spans="28:58" x14ac:dyDescent="0.25">
      <c r="AB4846" s="99"/>
      <c r="AC4846" s="99"/>
      <c r="AD4846" s="99"/>
      <c r="AE4846" s="99"/>
      <c r="AF4846" s="99"/>
      <c r="AG4846" s="99"/>
      <c r="AH4846" s="99"/>
      <c r="AI4846" s="99"/>
      <c r="AJ4846" s="99"/>
      <c r="AK4846" s="99"/>
      <c r="AL4846" s="99"/>
      <c r="AM4846" s="99"/>
      <c r="AN4846" s="99"/>
      <c r="AO4846" s="99"/>
      <c r="AP4846" s="99"/>
      <c r="AQ4846" s="99"/>
      <c r="AR4846" s="99"/>
      <c r="AS4846" s="99"/>
      <c r="AT4846" s="99"/>
      <c r="AU4846" s="99"/>
      <c r="AV4846" s="99"/>
      <c r="AW4846" s="99"/>
      <c r="AX4846" s="99"/>
      <c r="AY4846" s="99"/>
      <c r="AZ4846" s="99"/>
      <c r="BA4846" s="99"/>
      <c r="BB4846" s="99"/>
      <c r="BC4846" s="99"/>
      <c r="BD4846" s="99"/>
      <c r="BE4846" s="99"/>
      <c r="BF4846" s="99"/>
    </row>
    <row r="4847" spans="28:58" x14ac:dyDescent="0.25">
      <c r="AB4847" s="99"/>
      <c r="AC4847" s="99"/>
      <c r="AD4847" s="99"/>
      <c r="AE4847" s="99"/>
      <c r="AF4847" s="99"/>
      <c r="AG4847" s="99"/>
      <c r="AH4847" s="99"/>
      <c r="AI4847" s="99"/>
      <c r="AJ4847" s="99"/>
      <c r="AK4847" s="99"/>
      <c r="AL4847" s="99"/>
      <c r="AM4847" s="99"/>
      <c r="AN4847" s="99"/>
      <c r="AO4847" s="99"/>
      <c r="AP4847" s="99"/>
      <c r="AQ4847" s="99"/>
      <c r="AR4847" s="99"/>
      <c r="AS4847" s="99"/>
      <c r="AT4847" s="99"/>
      <c r="AU4847" s="99"/>
      <c r="AV4847" s="99"/>
      <c r="AW4847" s="99"/>
      <c r="AX4847" s="99"/>
      <c r="AY4847" s="99"/>
      <c r="AZ4847" s="99"/>
      <c r="BA4847" s="99"/>
      <c r="BB4847" s="99"/>
      <c r="BC4847" s="99"/>
      <c r="BD4847" s="99"/>
      <c r="BE4847" s="99"/>
      <c r="BF4847" s="99"/>
    </row>
    <row r="4848" spans="28:58" x14ac:dyDescent="0.25">
      <c r="AB4848" s="99"/>
      <c r="AC4848" s="99"/>
      <c r="AD4848" s="99"/>
      <c r="AE4848" s="99"/>
      <c r="AF4848" s="99"/>
      <c r="AG4848" s="99"/>
      <c r="AH4848" s="99"/>
      <c r="AI4848" s="99"/>
      <c r="AJ4848" s="99"/>
      <c r="AK4848" s="99"/>
      <c r="AL4848" s="99"/>
      <c r="AM4848" s="99"/>
      <c r="AN4848" s="99"/>
      <c r="AO4848" s="99"/>
      <c r="AP4848" s="99"/>
      <c r="AQ4848" s="99"/>
      <c r="AR4848" s="99"/>
      <c r="AS4848" s="99"/>
      <c r="AT4848" s="99"/>
      <c r="AU4848" s="99"/>
      <c r="AV4848" s="99"/>
      <c r="AW4848" s="99"/>
      <c r="AX4848" s="99"/>
      <c r="AY4848" s="99"/>
      <c r="AZ4848" s="99"/>
      <c r="BA4848" s="99"/>
      <c r="BB4848" s="99"/>
      <c r="BC4848" s="99"/>
      <c r="BD4848" s="99"/>
      <c r="BE4848" s="99"/>
      <c r="BF4848" s="99"/>
    </row>
    <row r="4849" spans="28:58" x14ac:dyDescent="0.25">
      <c r="AB4849" s="99"/>
      <c r="AC4849" s="99"/>
      <c r="AD4849" s="99"/>
      <c r="AE4849" s="99"/>
      <c r="AF4849" s="99"/>
      <c r="AG4849" s="99"/>
      <c r="AH4849" s="99"/>
      <c r="AI4849" s="99"/>
      <c r="AJ4849" s="99"/>
      <c r="AK4849" s="99"/>
      <c r="AL4849" s="99"/>
      <c r="AM4849" s="99"/>
      <c r="AN4849" s="99"/>
      <c r="AO4849" s="99"/>
      <c r="AP4849" s="99"/>
      <c r="AQ4849" s="99"/>
      <c r="AR4849" s="99"/>
      <c r="AS4849" s="99"/>
      <c r="AT4849" s="99"/>
      <c r="AU4849" s="99"/>
      <c r="AV4849" s="99"/>
      <c r="AW4849" s="99"/>
      <c r="AX4849" s="99"/>
      <c r="AY4849" s="99"/>
      <c r="AZ4849" s="99"/>
      <c r="BA4849" s="99"/>
      <c r="BB4849" s="99"/>
      <c r="BC4849" s="99"/>
      <c r="BD4849" s="99"/>
      <c r="BE4849" s="99"/>
      <c r="BF4849" s="99"/>
    </row>
    <row r="4850" spans="28:58" x14ac:dyDescent="0.25">
      <c r="AB4850" s="99"/>
      <c r="AC4850" s="99"/>
      <c r="AD4850" s="99"/>
      <c r="AE4850" s="99"/>
      <c r="AF4850" s="99"/>
      <c r="AG4850" s="99"/>
      <c r="AH4850" s="99"/>
      <c r="AI4850" s="99"/>
      <c r="AJ4850" s="99"/>
      <c r="AK4850" s="99"/>
      <c r="AL4850" s="99"/>
      <c r="AM4850" s="99"/>
      <c r="AN4850" s="99"/>
      <c r="AO4850" s="99"/>
      <c r="AP4850" s="99"/>
      <c r="AQ4850" s="99"/>
      <c r="AR4850" s="99"/>
      <c r="AS4850" s="99"/>
      <c r="AT4850" s="99"/>
      <c r="AU4850" s="99"/>
      <c r="AV4850" s="99"/>
      <c r="AW4850" s="99"/>
      <c r="AX4850" s="99"/>
      <c r="AY4850" s="99"/>
      <c r="AZ4850" s="99"/>
      <c r="BA4850" s="99"/>
      <c r="BB4850" s="99"/>
      <c r="BC4850" s="99"/>
      <c r="BD4850" s="99"/>
      <c r="BE4850" s="99"/>
      <c r="BF4850" s="99"/>
    </row>
    <row r="4851" spans="28:58" x14ac:dyDescent="0.25">
      <c r="AB4851" s="99"/>
      <c r="AC4851" s="99"/>
      <c r="AD4851" s="99"/>
      <c r="AE4851" s="99"/>
      <c r="AF4851" s="99"/>
      <c r="AG4851" s="99"/>
      <c r="AH4851" s="99"/>
      <c r="AI4851" s="99"/>
      <c r="AJ4851" s="99"/>
      <c r="AK4851" s="99"/>
      <c r="AL4851" s="99"/>
      <c r="AM4851" s="99"/>
      <c r="AN4851" s="99"/>
      <c r="AO4851" s="99"/>
      <c r="AP4851" s="99"/>
      <c r="AQ4851" s="99"/>
      <c r="AR4851" s="99"/>
      <c r="AS4851" s="99"/>
      <c r="AT4851" s="99"/>
      <c r="AU4851" s="99"/>
      <c r="AV4851" s="99"/>
      <c r="AW4851" s="99"/>
      <c r="AX4851" s="99"/>
      <c r="AY4851" s="99"/>
      <c r="AZ4851" s="99"/>
      <c r="BA4851" s="99"/>
      <c r="BB4851" s="99"/>
      <c r="BC4851" s="99"/>
      <c r="BD4851" s="99"/>
      <c r="BE4851" s="99"/>
      <c r="BF4851" s="99"/>
    </row>
    <row r="4852" spans="28:58" x14ac:dyDescent="0.25">
      <c r="AB4852" s="99"/>
      <c r="AC4852" s="99"/>
      <c r="AD4852" s="99"/>
      <c r="AE4852" s="99"/>
      <c r="AF4852" s="99"/>
      <c r="AG4852" s="99"/>
      <c r="AH4852" s="99"/>
      <c r="AI4852" s="99"/>
      <c r="AJ4852" s="99"/>
      <c r="AK4852" s="99"/>
      <c r="AL4852" s="99"/>
      <c r="AM4852" s="99"/>
      <c r="AN4852" s="99"/>
      <c r="AO4852" s="99"/>
      <c r="AP4852" s="99"/>
      <c r="AQ4852" s="99"/>
      <c r="AR4852" s="99"/>
      <c r="AS4852" s="99"/>
      <c r="AT4852" s="99"/>
      <c r="AU4852" s="99"/>
      <c r="AV4852" s="99"/>
      <c r="AW4852" s="99"/>
      <c r="AX4852" s="99"/>
      <c r="AY4852" s="99"/>
      <c r="AZ4852" s="99"/>
      <c r="BA4852" s="99"/>
      <c r="BB4852" s="99"/>
      <c r="BC4852" s="99"/>
      <c r="BD4852" s="99"/>
      <c r="BE4852" s="99"/>
      <c r="BF4852" s="99"/>
    </row>
    <row r="4853" spans="28:58" x14ac:dyDescent="0.25">
      <c r="AB4853" s="99"/>
      <c r="AC4853" s="99"/>
      <c r="AD4853" s="99"/>
      <c r="AE4853" s="99"/>
      <c r="AF4853" s="99"/>
      <c r="AG4853" s="99"/>
      <c r="AH4853" s="99"/>
      <c r="AI4853" s="99"/>
      <c r="AJ4853" s="99"/>
      <c r="AK4853" s="99"/>
      <c r="AL4853" s="99"/>
      <c r="AM4853" s="99"/>
      <c r="AN4853" s="99"/>
      <c r="AO4853" s="99"/>
      <c r="AP4853" s="99"/>
      <c r="AQ4853" s="99"/>
      <c r="AR4853" s="99"/>
      <c r="AS4853" s="99"/>
      <c r="AT4853" s="99"/>
      <c r="AU4853" s="99"/>
      <c r="AV4853" s="99"/>
      <c r="AW4853" s="99"/>
      <c r="AX4853" s="99"/>
      <c r="AY4853" s="99"/>
      <c r="AZ4853" s="99"/>
      <c r="BA4853" s="99"/>
      <c r="BB4853" s="99"/>
      <c r="BC4853" s="99"/>
      <c r="BD4853" s="99"/>
      <c r="BE4853" s="99"/>
      <c r="BF4853" s="99"/>
    </row>
    <row r="4854" spans="28:58" x14ac:dyDescent="0.25">
      <c r="AB4854" s="99"/>
      <c r="AC4854" s="99"/>
      <c r="AD4854" s="99"/>
      <c r="AE4854" s="99"/>
      <c r="AF4854" s="99"/>
      <c r="AG4854" s="99"/>
      <c r="AH4854" s="99"/>
      <c r="AI4854" s="99"/>
      <c r="AJ4854" s="99"/>
      <c r="AK4854" s="99"/>
      <c r="AL4854" s="99"/>
      <c r="AM4854" s="99"/>
      <c r="AN4854" s="99"/>
      <c r="AO4854" s="99"/>
      <c r="AP4854" s="99"/>
      <c r="AQ4854" s="99"/>
      <c r="AR4854" s="99"/>
      <c r="AS4854" s="99"/>
      <c r="AT4854" s="99"/>
      <c r="AU4854" s="99"/>
      <c r="AV4854" s="99"/>
      <c r="AW4854" s="99"/>
      <c r="AX4854" s="99"/>
      <c r="AY4854" s="99"/>
      <c r="AZ4854" s="99"/>
      <c r="BA4854" s="99"/>
      <c r="BB4854" s="99"/>
      <c r="BC4854" s="99"/>
      <c r="BD4854" s="99"/>
      <c r="BE4854" s="99"/>
      <c r="BF4854" s="99"/>
    </row>
    <row r="4855" spans="28:58" x14ac:dyDescent="0.25">
      <c r="AB4855" s="99"/>
      <c r="AC4855" s="99"/>
      <c r="AD4855" s="99"/>
      <c r="AE4855" s="99"/>
      <c r="AF4855" s="99"/>
      <c r="AG4855" s="99"/>
      <c r="AH4855" s="99"/>
      <c r="AI4855" s="99"/>
      <c r="AJ4855" s="99"/>
      <c r="AK4855" s="99"/>
      <c r="AL4855" s="99"/>
      <c r="AM4855" s="99"/>
      <c r="AN4855" s="99"/>
      <c r="AO4855" s="99"/>
      <c r="AP4855" s="99"/>
      <c r="AQ4855" s="99"/>
      <c r="AR4855" s="99"/>
      <c r="AS4855" s="99"/>
      <c r="AT4855" s="99"/>
      <c r="AU4855" s="99"/>
      <c r="AV4855" s="99"/>
      <c r="AW4855" s="99"/>
      <c r="AX4855" s="99"/>
      <c r="AY4855" s="99"/>
      <c r="AZ4855" s="99"/>
      <c r="BA4855" s="99"/>
      <c r="BB4855" s="99"/>
      <c r="BC4855" s="99"/>
      <c r="BD4855" s="99"/>
      <c r="BE4855" s="99"/>
      <c r="BF4855" s="99"/>
    </row>
    <row r="4856" spans="28:58" x14ac:dyDescent="0.25">
      <c r="AB4856" s="99"/>
      <c r="AC4856" s="99"/>
      <c r="AD4856" s="99"/>
      <c r="AE4856" s="99"/>
      <c r="AF4856" s="99"/>
      <c r="AG4856" s="99"/>
      <c r="AH4856" s="99"/>
      <c r="AI4856" s="99"/>
      <c r="AJ4856" s="99"/>
      <c r="AK4856" s="99"/>
      <c r="AL4856" s="99"/>
      <c r="AM4856" s="99"/>
      <c r="AN4856" s="99"/>
      <c r="AO4856" s="99"/>
      <c r="AP4856" s="99"/>
      <c r="AQ4856" s="99"/>
      <c r="AR4856" s="99"/>
      <c r="AS4856" s="99"/>
      <c r="AT4856" s="99"/>
      <c r="AU4856" s="99"/>
      <c r="AV4856" s="99"/>
      <c r="AW4856" s="99"/>
      <c r="AX4856" s="99"/>
      <c r="AY4856" s="99"/>
      <c r="AZ4856" s="99"/>
      <c r="BA4856" s="99"/>
      <c r="BB4856" s="99"/>
      <c r="BC4856" s="99"/>
      <c r="BD4856" s="99"/>
      <c r="BE4856" s="99"/>
      <c r="BF4856" s="99"/>
    </row>
    <row r="4857" spans="28:58" x14ac:dyDescent="0.25">
      <c r="AB4857" s="99"/>
      <c r="AC4857" s="99"/>
      <c r="AD4857" s="99"/>
      <c r="AE4857" s="99"/>
      <c r="AF4857" s="99"/>
      <c r="AG4857" s="99"/>
      <c r="AH4857" s="99"/>
      <c r="AI4857" s="99"/>
      <c r="AJ4857" s="99"/>
      <c r="AK4857" s="99"/>
      <c r="AL4857" s="99"/>
      <c r="AM4857" s="99"/>
      <c r="AN4857" s="99"/>
      <c r="AO4857" s="99"/>
      <c r="AP4857" s="99"/>
      <c r="AQ4857" s="99"/>
      <c r="AR4857" s="99"/>
      <c r="AS4857" s="99"/>
      <c r="AT4857" s="99"/>
      <c r="AU4857" s="99"/>
      <c r="AV4857" s="99"/>
      <c r="AW4857" s="99"/>
      <c r="AX4857" s="99"/>
      <c r="AY4857" s="99"/>
      <c r="AZ4857" s="99"/>
      <c r="BA4857" s="99"/>
      <c r="BB4857" s="99"/>
      <c r="BC4857" s="99"/>
      <c r="BD4857" s="99"/>
      <c r="BE4857" s="99"/>
      <c r="BF4857" s="99"/>
    </row>
    <row r="4858" spans="28:58" x14ac:dyDescent="0.25">
      <c r="AB4858" s="99"/>
      <c r="AC4858" s="99"/>
      <c r="AD4858" s="99"/>
      <c r="AE4858" s="99"/>
      <c r="AF4858" s="99"/>
      <c r="AG4858" s="99"/>
      <c r="AH4858" s="99"/>
      <c r="AI4858" s="99"/>
      <c r="AJ4858" s="99"/>
      <c r="AK4858" s="99"/>
      <c r="AL4858" s="99"/>
      <c r="AM4858" s="99"/>
      <c r="AN4858" s="99"/>
      <c r="AO4858" s="99"/>
      <c r="AP4858" s="99"/>
      <c r="AQ4858" s="99"/>
      <c r="AR4858" s="99"/>
      <c r="AS4858" s="99"/>
      <c r="AT4858" s="99"/>
      <c r="AU4858" s="99"/>
      <c r="AV4858" s="99"/>
      <c r="AW4858" s="99"/>
      <c r="AX4858" s="99"/>
      <c r="AY4858" s="99"/>
      <c r="AZ4858" s="99"/>
      <c r="BA4858" s="99"/>
      <c r="BB4858" s="99"/>
      <c r="BC4858" s="99"/>
      <c r="BD4858" s="99"/>
      <c r="BE4858" s="99"/>
      <c r="BF4858" s="99"/>
    </row>
    <row r="4859" spans="28:58" x14ac:dyDescent="0.25">
      <c r="AB4859" s="99"/>
      <c r="AC4859" s="99"/>
      <c r="AD4859" s="99"/>
      <c r="AE4859" s="99"/>
      <c r="AF4859" s="99"/>
      <c r="AG4859" s="99"/>
      <c r="AH4859" s="99"/>
      <c r="AI4859" s="99"/>
      <c r="AJ4859" s="99"/>
      <c r="AK4859" s="99"/>
      <c r="AL4859" s="99"/>
      <c r="AM4859" s="99"/>
      <c r="AN4859" s="99"/>
      <c r="AO4859" s="99"/>
      <c r="AP4859" s="99"/>
      <c r="AQ4859" s="99"/>
      <c r="AR4859" s="99"/>
      <c r="AS4859" s="99"/>
      <c r="AT4859" s="99"/>
      <c r="AU4859" s="99"/>
      <c r="AV4859" s="99"/>
      <c r="AW4859" s="99"/>
      <c r="AX4859" s="99"/>
      <c r="AY4859" s="99"/>
      <c r="AZ4859" s="99"/>
      <c r="BA4859" s="99"/>
      <c r="BB4859" s="99"/>
      <c r="BC4859" s="99"/>
      <c r="BD4859" s="99"/>
      <c r="BE4859" s="99"/>
      <c r="BF4859" s="99"/>
    </row>
    <row r="4860" spans="28:58" x14ac:dyDescent="0.25">
      <c r="AB4860" s="99"/>
      <c r="AC4860" s="99"/>
      <c r="AD4860" s="99"/>
      <c r="AE4860" s="99"/>
      <c r="AF4860" s="99"/>
      <c r="AG4860" s="99"/>
      <c r="AH4860" s="99"/>
      <c r="AI4860" s="99"/>
      <c r="AJ4860" s="99"/>
      <c r="AK4860" s="99"/>
      <c r="AL4860" s="99"/>
      <c r="AM4860" s="99"/>
      <c r="AN4860" s="99"/>
      <c r="AO4860" s="99"/>
      <c r="AP4860" s="99"/>
      <c r="AQ4860" s="99"/>
      <c r="AR4860" s="99"/>
      <c r="AS4860" s="99"/>
      <c r="AT4860" s="99"/>
      <c r="AU4860" s="99"/>
      <c r="AV4860" s="99"/>
      <c r="AW4860" s="99"/>
      <c r="AX4860" s="99"/>
      <c r="AY4860" s="99"/>
      <c r="AZ4860" s="99"/>
      <c r="BA4860" s="99"/>
      <c r="BB4860" s="99"/>
      <c r="BC4860" s="99"/>
      <c r="BD4860" s="99"/>
      <c r="BE4860" s="99"/>
      <c r="BF4860" s="99"/>
    </row>
    <row r="4861" spans="28:58" x14ac:dyDescent="0.25">
      <c r="AB4861" s="99"/>
      <c r="AC4861" s="99"/>
      <c r="AD4861" s="99"/>
      <c r="AE4861" s="99"/>
      <c r="AF4861" s="99"/>
      <c r="AG4861" s="99"/>
      <c r="AH4861" s="99"/>
      <c r="AI4861" s="99"/>
      <c r="AJ4861" s="99"/>
      <c r="AK4861" s="99"/>
      <c r="AL4861" s="99"/>
      <c r="AM4861" s="99"/>
      <c r="AN4861" s="99"/>
      <c r="AO4861" s="99"/>
      <c r="AP4861" s="99"/>
      <c r="AQ4861" s="99"/>
      <c r="AR4861" s="99"/>
      <c r="AS4861" s="99"/>
      <c r="AT4861" s="99"/>
      <c r="AU4861" s="99"/>
      <c r="AV4861" s="99"/>
      <c r="AW4861" s="99"/>
      <c r="AX4861" s="99"/>
      <c r="AY4861" s="99"/>
      <c r="AZ4861" s="99"/>
      <c r="BA4861" s="99"/>
      <c r="BB4861" s="99"/>
      <c r="BC4861" s="99"/>
      <c r="BD4861" s="99"/>
      <c r="BE4861" s="99"/>
      <c r="BF4861" s="99"/>
    </row>
    <row r="4862" spans="28:58" x14ac:dyDescent="0.25">
      <c r="AB4862" s="99"/>
      <c r="AC4862" s="99"/>
      <c r="AD4862" s="99"/>
      <c r="AE4862" s="99"/>
      <c r="AF4862" s="99"/>
      <c r="AG4862" s="99"/>
      <c r="AH4862" s="99"/>
      <c r="AI4862" s="99"/>
      <c r="AJ4862" s="99"/>
      <c r="AK4862" s="99"/>
      <c r="AL4862" s="99"/>
      <c r="AM4862" s="99"/>
      <c r="AN4862" s="99"/>
      <c r="AO4862" s="99"/>
      <c r="AP4862" s="99"/>
      <c r="AQ4862" s="99"/>
      <c r="AR4862" s="99"/>
      <c r="AS4862" s="99"/>
      <c r="AT4862" s="99"/>
      <c r="AU4862" s="99"/>
      <c r="AV4862" s="99"/>
      <c r="AW4862" s="99"/>
      <c r="AX4862" s="99"/>
      <c r="AY4862" s="99"/>
      <c r="AZ4862" s="99"/>
      <c r="BA4862" s="99"/>
      <c r="BB4862" s="99"/>
      <c r="BC4862" s="99"/>
      <c r="BD4862" s="99"/>
      <c r="BE4862" s="99"/>
      <c r="BF4862" s="99"/>
    </row>
    <row r="4863" spans="28:58" x14ac:dyDescent="0.25">
      <c r="AB4863" s="99"/>
      <c r="AC4863" s="99"/>
      <c r="AD4863" s="99"/>
      <c r="AE4863" s="99"/>
      <c r="AF4863" s="99"/>
      <c r="AG4863" s="99"/>
      <c r="AH4863" s="99"/>
      <c r="AI4863" s="99"/>
      <c r="AJ4863" s="99"/>
      <c r="AK4863" s="99"/>
      <c r="AL4863" s="99"/>
      <c r="AM4863" s="99"/>
      <c r="AN4863" s="99"/>
      <c r="AO4863" s="99"/>
      <c r="AP4863" s="99"/>
      <c r="AQ4863" s="99"/>
      <c r="AR4863" s="99"/>
      <c r="AS4863" s="99"/>
      <c r="AT4863" s="99"/>
      <c r="AU4863" s="99"/>
      <c r="AV4863" s="99"/>
      <c r="AW4863" s="99"/>
      <c r="AX4863" s="99"/>
      <c r="AY4863" s="99"/>
      <c r="AZ4863" s="99"/>
      <c r="BA4863" s="99"/>
      <c r="BB4863" s="99"/>
      <c r="BC4863" s="99"/>
      <c r="BD4863" s="99"/>
      <c r="BE4863" s="99"/>
      <c r="BF4863" s="99"/>
    </row>
    <row r="4864" spans="28:58" x14ac:dyDescent="0.25">
      <c r="AB4864" s="99"/>
      <c r="AC4864" s="99"/>
      <c r="AD4864" s="99"/>
      <c r="AE4864" s="99"/>
      <c r="AF4864" s="99"/>
      <c r="AG4864" s="99"/>
      <c r="AH4864" s="99"/>
      <c r="AI4864" s="99"/>
      <c r="AJ4864" s="99"/>
      <c r="AK4864" s="99"/>
      <c r="AL4864" s="99"/>
      <c r="AM4864" s="99"/>
      <c r="AN4864" s="99"/>
      <c r="AO4864" s="99"/>
      <c r="AP4864" s="99"/>
      <c r="AQ4864" s="99"/>
      <c r="AR4864" s="99"/>
      <c r="AS4864" s="99"/>
      <c r="AT4864" s="99"/>
      <c r="AU4864" s="99"/>
      <c r="AV4864" s="99"/>
      <c r="AW4864" s="99"/>
      <c r="AX4864" s="99"/>
      <c r="AY4864" s="99"/>
      <c r="AZ4864" s="99"/>
      <c r="BA4864" s="99"/>
      <c r="BB4864" s="99"/>
      <c r="BC4864" s="99"/>
      <c r="BD4864" s="99"/>
      <c r="BE4864" s="99"/>
      <c r="BF4864" s="99"/>
    </row>
    <row r="4865" spans="28:58" x14ac:dyDescent="0.25">
      <c r="AB4865" s="99"/>
      <c r="AC4865" s="99"/>
      <c r="AD4865" s="99"/>
      <c r="AE4865" s="99"/>
      <c r="AF4865" s="99"/>
      <c r="AG4865" s="99"/>
      <c r="AH4865" s="99"/>
      <c r="AI4865" s="99"/>
      <c r="AJ4865" s="99"/>
      <c r="AK4865" s="99"/>
      <c r="AL4865" s="99"/>
      <c r="AM4865" s="99"/>
      <c r="AN4865" s="99"/>
      <c r="AO4865" s="99"/>
      <c r="AP4865" s="99"/>
      <c r="AQ4865" s="99"/>
      <c r="AR4865" s="99"/>
      <c r="AS4865" s="99"/>
      <c r="AT4865" s="99"/>
      <c r="AU4865" s="99"/>
      <c r="AV4865" s="99"/>
      <c r="AW4865" s="99"/>
      <c r="AX4865" s="99"/>
      <c r="AY4865" s="99"/>
      <c r="AZ4865" s="99"/>
      <c r="BA4865" s="99"/>
      <c r="BB4865" s="99"/>
      <c r="BC4865" s="99"/>
      <c r="BD4865" s="99"/>
      <c r="BE4865" s="99"/>
      <c r="BF4865" s="99"/>
    </row>
    <row r="4866" spans="28:58" x14ac:dyDescent="0.25">
      <c r="AB4866" s="99"/>
      <c r="AC4866" s="99"/>
      <c r="AD4866" s="99"/>
      <c r="AE4866" s="99"/>
      <c r="AF4866" s="99"/>
      <c r="AG4866" s="99"/>
      <c r="AH4866" s="99"/>
      <c r="AI4866" s="99"/>
      <c r="AJ4866" s="99"/>
      <c r="AK4866" s="99"/>
      <c r="AL4866" s="99"/>
      <c r="AM4866" s="99"/>
      <c r="AN4866" s="99"/>
      <c r="AO4866" s="99"/>
      <c r="AP4866" s="99"/>
      <c r="AQ4866" s="99"/>
      <c r="AR4866" s="99"/>
      <c r="AS4866" s="99"/>
      <c r="AT4866" s="99"/>
      <c r="AU4866" s="99"/>
      <c r="AV4866" s="99"/>
      <c r="AW4866" s="99"/>
      <c r="AX4866" s="99"/>
      <c r="AY4866" s="99"/>
      <c r="AZ4866" s="99"/>
      <c r="BA4866" s="99"/>
      <c r="BB4866" s="99"/>
      <c r="BC4866" s="99"/>
      <c r="BD4866" s="99"/>
      <c r="BE4866" s="99"/>
      <c r="BF4866" s="99"/>
    </row>
    <row r="4867" spans="28:58" x14ac:dyDescent="0.25">
      <c r="AB4867" s="99"/>
      <c r="AC4867" s="99"/>
      <c r="AD4867" s="99"/>
      <c r="AE4867" s="99"/>
      <c r="AF4867" s="99"/>
      <c r="AG4867" s="99"/>
      <c r="AH4867" s="99"/>
      <c r="AI4867" s="99"/>
      <c r="AJ4867" s="99"/>
      <c r="AK4867" s="99"/>
      <c r="AL4867" s="99"/>
      <c r="AM4867" s="99"/>
      <c r="AN4867" s="99"/>
      <c r="AO4867" s="99"/>
      <c r="AP4867" s="99"/>
      <c r="AQ4867" s="99"/>
      <c r="AR4867" s="99"/>
      <c r="AS4867" s="99"/>
      <c r="AT4867" s="99"/>
      <c r="AU4867" s="99"/>
      <c r="AV4867" s="99"/>
      <c r="AW4867" s="99"/>
      <c r="AX4867" s="99"/>
      <c r="AY4867" s="99"/>
      <c r="AZ4867" s="99"/>
      <c r="BA4867" s="99"/>
      <c r="BB4867" s="99"/>
      <c r="BC4867" s="99"/>
      <c r="BD4867" s="99"/>
      <c r="BE4867" s="99"/>
      <c r="BF4867" s="99"/>
    </row>
    <row r="4868" spans="28:58" x14ac:dyDescent="0.25">
      <c r="AB4868" s="99"/>
      <c r="AC4868" s="99"/>
      <c r="AD4868" s="99"/>
      <c r="AE4868" s="99"/>
      <c r="AF4868" s="99"/>
      <c r="AG4868" s="99"/>
      <c r="AH4868" s="99"/>
      <c r="AI4868" s="99"/>
      <c r="AJ4868" s="99"/>
      <c r="AK4868" s="99"/>
      <c r="AL4868" s="99"/>
      <c r="AM4868" s="99"/>
      <c r="AN4868" s="99"/>
      <c r="AO4868" s="99"/>
      <c r="AP4868" s="99"/>
      <c r="AQ4868" s="99"/>
      <c r="AR4868" s="99"/>
      <c r="AS4868" s="99"/>
      <c r="AT4868" s="99"/>
      <c r="AU4868" s="99"/>
      <c r="AV4868" s="99"/>
      <c r="AW4868" s="99"/>
      <c r="AX4868" s="99"/>
      <c r="AY4868" s="99"/>
      <c r="AZ4868" s="99"/>
      <c r="BA4868" s="99"/>
      <c r="BB4868" s="99"/>
      <c r="BC4868" s="99"/>
      <c r="BD4868" s="99"/>
      <c r="BE4868" s="99"/>
      <c r="BF4868" s="99"/>
    </row>
    <row r="4869" spans="28:58" x14ac:dyDescent="0.25">
      <c r="AB4869" s="99"/>
      <c r="AC4869" s="99"/>
      <c r="AD4869" s="99"/>
      <c r="AE4869" s="99"/>
      <c r="AF4869" s="99"/>
      <c r="AG4869" s="99"/>
      <c r="AH4869" s="99"/>
      <c r="AI4869" s="99"/>
      <c r="AJ4869" s="99"/>
      <c r="AK4869" s="99"/>
      <c r="AL4869" s="99"/>
      <c r="AM4869" s="99"/>
      <c r="AN4869" s="99"/>
      <c r="AO4869" s="99"/>
      <c r="AP4869" s="99"/>
      <c r="AQ4869" s="99"/>
      <c r="AR4869" s="99"/>
      <c r="AS4869" s="99"/>
      <c r="AT4869" s="99"/>
      <c r="AU4869" s="99"/>
      <c r="AV4869" s="99"/>
      <c r="AW4869" s="99"/>
      <c r="AX4869" s="99"/>
      <c r="AY4869" s="99"/>
      <c r="AZ4869" s="99"/>
      <c r="BA4869" s="99"/>
      <c r="BB4869" s="99"/>
      <c r="BC4869" s="99"/>
      <c r="BD4869" s="99"/>
      <c r="BE4869" s="99"/>
      <c r="BF4869" s="99"/>
    </row>
    <row r="4870" spans="28:58" x14ac:dyDescent="0.25">
      <c r="AB4870" s="99"/>
      <c r="AC4870" s="99"/>
      <c r="AD4870" s="99"/>
      <c r="AE4870" s="99"/>
      <c r="AF4870" s="99"/>
      <c r="AG4870" s="99"/>
      <c r="AH4870" s="99"/>
      <c r="AI4870" s="99"/>
      <c r="AJ4870" s="99"/>
      <c r="AK4870" s="99"/>
      <c r="AL4870" s="99"/>
      <c r="AM4870" s="99"/>
      <c r="AN4870" s="99"/>
      <c r="AO4870" s="99"/>
      <c r="AP4870" s="99"/>
      <c r="AQ4870" s="99"/>
      <c r="AR4870" s="99"/>
      <c r="AS4870" s="99"/>
      <c r="AT4870" s="99"/>
      <c r="AU4870" s="99"/>
      <c r="AV4870" s="99"/>
      <c r="AW4870" s="99"/>
      <c r="AX4870" s="99"/>
      <c r="AY4870" s="99"/>
      <c r="AZ4870" s="99"/>
      <c r="BA4870" s="99"/>
      <c r="BB4870" s="99"/>
      <c r="BC4870" s="99"/>
      <c r="BD4870" s="99"/>
      <c r="BE4870" s="99"/>
      <c r="BF4870" s="99"/>
    </row>
    <row r="4871" spans="28:58" x14ac:dyDescent="0.25">
      <c r="AB4871" s="99"/>
      <c r="AC4871" s="99"/>
      <c r="AD4871" s="99"/>
      <c r="AE4871" s="99"/>
      <c r="AF4871" s="99"/>
      <c r="AG4871" s="99"/>
      <c r="AH4871" s="99"/>
      <c r="AI4871" s="99"/>
      <c r="AJ4871" s="99"/>
      <c r="AK4871" s="99"/>
      <c r="AL4871" s="99"/>
      <c r="AM4871" s="99"/>
      <c r="AN4871" s="99"/>
      <c r="AO4871" s="99"/>
      <c r="AP4871" s="99"/>
      <c r="AQ4871" s="99"/>
      <c r="AR4871" s="99"/>
      <c r="AS4871" s="99"/>
      <c r="AT4871" s="99"/>
      <c r="AU4871" s="99"/>
      <c r="AV4871" s="99"/>
      <c r="AW4871" s="99"/>
      <c r="AX4871" s="99"/>
      <c r="AY4871" s="99"/>
      <c r="AZ4871" s="99"/>
      <c r="BA4871" s="99"/>
      <c r="BB4871" s="99"/>
      <c r="BC4871" s="99"/>
      <c r="BD4871" s="99"/>
      <c r="BE4871" s="99"/>
      <c r="BF4871" s="99"/>
    </row>
    <row r="4872" spans="28:58" x14ac:dyDescent="0.25">
      <c r="AB4872" s="99"/>
      <c r="AC4872" s="99"/>
      <c r="AD4872" s="99"/>
      <c r="AE4872" s="99"/>
      <c r="AF4872" s="99"/>
      <c r="AG4872" s="99"/>
      <c r="AH4872" s="99"/>
      <c r="AI4872" s="99"/>
      <c r="AJ4872" s="99"/>
      <c r="AK4872" s="99"/>
      <c r="AL4872" s="99"/>
      <c r="AM4872" s="99"/>
      <c r="AN4872" s="99"/>
      <c r="AO4872" s="99"/>
      <c r="AP4872" s="99"/>
      <c r="AQ4872" s="99"/>
      <c r="AR4872" s="99"/>
      <c r="AS4872" s="99"/>
      <c r="AT4872" s="99"/>
      <c r="AU4872" s="99"/>
      <c r="AV4872" s="99"/>
      <c r="AW4872" s="99"/>
      <c r="AX4872" s="99"/>
      <c r="AY4872" s="99"/>
      <c r="AZ4872" s="99"/>
      <c r="BA4872" s="99"/>
      <c r="BB4872" s="99"/>
      <c r="BC4872" s="99"/>
      <c r="BD4872" s="99"/>
      <c r="BE4872" s="99"/>
      <c r="BF4872" s="99"/>
    </row>
    <row r="4873" spans="28:58" x14ac:dyDescent="0.25">
      <c r="AB4873" s="99"/>
      <c r="AC4873" s="99"/>
      <c r="AD4873" s="99"/>
      <c r="AE4873" s="99"/>
      <c r="AF4873" s="99"/>
      <c r="AG4873" s="99"/>
      <c r="AH4873" s="99"/>
      <c r="AI4873" s="99"/>
      <c r="AJ4873" s="99"/>
      <c r="AK4873" s="99"/>
      <c r="AL4873" s="99"/>
      <c r="AM4873" s="99"/>
      <c r="AN4873" s="99"/>
      <c r="AO4873" s="99"/>
      <c r="AP4873" s="99"/>
      <c r="AQ4873" s="99"/>
      <c r="AR4873" s="99"/>
      <c r="AS4873" s="99"/>
      <c r="AT4873" s="99"/>
      <c r="AU4873" s="99"/>
      <c r="AV4873" s="99"/>
      <c r="AW4873" s="99"/>
      <c r="AX4873" s="99"/>
      <c r="AY4873" s="99"/>
      <c r="AZ4873" s="99"/>
      <c r="BA4873" s="99"/>
      <c r="BB4873" s="99"/>
      <c r="BC4873" s="99"/>
      <c r="BD4873" s="99"/>
      <c r="BE4873" s="99"/>
      <c r="BF4873" s="99"/>
    </row>
    <row r="4874" spans="28:58" x14ac:dyDescent="0.25">
      <c r="AB4874" s="99"/>
      <c r="AC4874" s="99"/>
      <c r="AD4874" s="99"/>
      <c r="AE4874" s="99"/>
      <c r="AF4874" s="99"/>
      <c r="AG4874" s="99"/>
      <c r="AH4874" s="99"/>
      <c r="AI4874" s="99"/>
      <c r="AJ4874" s="99"/>
      <c r="AK4874" s="99"/>
      <c r="AL4874" s="99"/>
      <c r="AM4874" s="99"/>
      <c r="AN4874" s="99"/>
      <c r="AO4874" s="99"/>
      <c r="AP4874" s="99"/>
      <c r="AQ4874" s="99"/>
      <c r="AR4874" s="99"/>
      <c r="AS4874" s="99"/>
      <c r="AT4874" s="99"/>
      <c r="AU4874" s="99"/>
      <c r="AV4874" s="99"/>
      <c r="AW4874" s="99"/>
      <c r="AX4874" s="99"/>
      <c r="AY4874" s="99"/>
      <c r="AZ4874" s="99"/>
      <c r="BA4874" s="99"/>
      <c r="BB4874" s="99"/>
      <c r="BC4874" s="99"/>
      <c r="BD4874" s="99"/>
      <c r="BE4874" s="99"/>
      <c r="BF4874" s="99"/>
    </row>
    <row r="4875" spans="28:58" x14ac:dyDescent="0.25">
      <c r="AB4875" s="99"/>
      <c r="AC4875" s="99"/>
      <c r="AD4875" s="99"/>
      <c r="AE4875" s="99"/>
      <c r="AF4875" s="99"/>
      <c r="AG4875" s="99"/>
      <c r="AH4875" s="99"/>
      <c r="AI4875" s="99"/>
      <c r="AJ4875" s="99"/>
      <c r="AK4875" s="99"/>
      <c r="AL4875" s="99"/>
      <c r="AM4875" s="99"/>
      <c r="AN4875" s="99"/>
      <c r="AO4875" s="99"/>
      <c r="AP4875" s="99"/>
      <c r="AQ4875" s="99"/>
      <c r="AR4875" s="99"/>
      <c r="AS4875" s="99"/>
      <c r="AT4875" s="99"/>
      <c r="AU4875" s="99"/>
      <c r="AV4875" s="99"/>
      <c r="AW4875" s="99"/>
      <c r="AX4875" s="99"/>
      <c r="AY4875" s="99"/>
      <c r="AZ4875" s="99"/>
      <c r="BA4875" s="99"/>
      <c r="BB4875" s="99"/>
      <c r="BC4875" s="99"/>
      <c r="BD4875" s="99"/>
      <c r="BE4875" s="99"/>
      <c r="BF4875" s="99"/>
    </row>
    <row r="4876" spans="28:58" x14ac:dyDescent="0.25">
      <c r="AB4876" s="99"/>
      <c r="AC4876" s="99"/>
      <c r="AD4876" s="99"/>
      <c r="AE4876" s="99"/>
      <c r="AF4876" s="99"/>
      <c r="AG4876" s="99"/>
      <c r="AH4876" s="99"/>
      <c r="AI4876" s="99"/>
      <c r="AJ4876" s="99"/>
      <c r="AK4876" s="99"/>
      <c r="AL4876" s="99"/>
      <c r="AM4876" s="99"/>
      <c r="AN4876" s="99"/>
      <c r="AO4876" s="99"/>
      <c r="AP4876" s="99"/>
      <c r="AQ4876" s="99"/>
      <c r="AR4876" s="99"/>
      <c r="AS4876" s="99"/>
      <c r="AT4876" s="99"/>
      <c r="AU4876" s="99"/>
      <c r="AV4876" s="99"/>
      <c r="AW4876" s="99"/>
      <c r="AX4876" s="99"/>
      <c r="AY4876" s="99"/>
      <c r="AZ4876" s="99"/>
      <c r="BA4876" s="99"/>
      <c r="BB4876" s="99"/>
      <c r="BC4876" s="99"/>
      <c r="BD4876" s="99"/>
      <c r="BE4876" s="99"/>
      <c r="BF4876" s="99"/>
    </row>
    <row r="4877" spans="28:58" x14ac:dyDescent="0.25">
      <c r="AB4877" s="99"/>
      <c r="AC4877" s="99"/>
      <c r="AD4877" s="99"/>
      <c r="AE4877" s="99"/>
      <c r="AF4877" s="99"/>
      <c r="AG4877" s="99"/>
      <c r="AH4877" s="99"/>
      <c r="AI4877" s="99"/>
      <c r="AJ4877" s="99"/>
      <c r="AK4877" s="99"/>
      <c r="AL4877" s="99"/>
      <c r="AM4877" s="99"/>
      <c r="AN4877" s="99"/>
      <c r="AO4877" s="99"/>
      <c r="AP4877" s="99"/>
      <c r="AQ4877" s="99"/>
      <c r="AR4877" s="99"/>
      <c r="AS4877" s="99"/>
      <c r="AT4877" s="99"/>
      <c r="AU4877" s="99"/>
      <c r="AV4877" s="99"/>
      <c r="AW4877" s="99"/>
      <c r="AX4877" s="99"/>
      <c r="AY4877" s="99"/>
      <c r="AZ4877" s="99"/>
      <c r="BA4877" s="99"/>
      <c r="BB4877" s="99"/>
      <c r="BC4877" s="99"/>
      <c r="BD4877" s="99"/>
      <c r="BE4877" s="99"/>
      <c r="BF4877" s="99"/>
    </row>
    <row r="4878" spans="28:58" x14ac:dyDescent="0.25">
      <c r="AB4878" s="99"/>
      <c r="AC4878" s="99"/>
      <c r="AD4878" s="99"/>
      <c r="AE4878" s="99"/>
      <c r="AF4878" s="99"/>
      <c r="AG4878" s="99"/>
      <c r="AH4878" s="99"/>
      <c r="AI4878" s="99"/>
      <c r="AJ4878" s="99"/>
      <c r="AK4878" s="99"/>
      <c r="AL4878" s="99"/>
      <c r="AM4878" s="99"/>
      <c r="AN4878" s="99"/>
      <c r="AO4878" s="99"/>
      <c r="AP4878" s="99"/>
      <c r="AQ4878" s="99"/>
      <c r="AR4878" s="99"/>
      <c r="AS4878" s="99"/>
      <c r="AT4878" s="99"/>
      <c r="AU4878" s="99"/>
      <c r="AV4878" s="99"/>
      <c r="AW4878" s="99"/>
      <c r="AX4878" s="99"/>
      <c r="AY4878" s="99"/>
      <c r="AZ4878" s="99"/>
      <c r="BA4878" s="99"/>
      <c r="BB4878" s="99"/>
      <c r="BC4878" s="99"/>
      <c r="BD4878" s="99"/>
      <c r="BE4878" s="99"/>
      <c r="BF4878" s="99"/>
    </row>
    <row r="4879" spans="28:58" x14ac:dyDescent="0.25">
      <c r="AB4879" s="99"/>
      <c r="AC4879" s="99"/>
      <c r="AD4879" s="99"/>
      <c r="AE4879" s="99"/>
      <c r="AF4879" s="99"/>
      <c r="AG4879" s="99"/>
      <c r="AH4879" s="99"/>
      <c r="AI4879" s="99"/>
      <c r="AJ4879" s="99"/>
      <c r="AK4879" s="99"/>
      <c r="AL4879" s="99"/>
      <c r="AM4879" s="99"/>
      <c r="AN4879" s="99"/>
      <c r="AO4879" s="99"/>
      <c r="AP4879" s="99"/>
      <c r="AQ4879" s="99"/>
      <c r="AR4879" s="99"/>
      <c r="AS4879" s="99"/>
      <c r="AT4879" s="99"/>
      <c r="AU4879" s="99"/>
      <c r="AV4879" s="99"/>
      <c r="AW4879" s="99"/>
      <c r="AX4879" s="99"/>
      <c r="AY4879" s="99"/>
      <c r="AZ4879" s="99"/>
      <c r="BA4879" s="99"/>
      <c r="BB4879" s="99"/>
      <c r="BC4879" s="99"/>
      <c r="BD4879" s="99"/>
      <c r="BE4879" s="99"/>
      <c r="BF4879" s="99"/>
    </row>
    <row r="4880" spans="28:58" x14ac:dyDescent="0.25">
      <c r="AB4880" s="99"/>
      <c r="AC4880" s="99"/>
      <c r="AD4880" s="99"/>
      <c r="AE4880" s="99"/>
      <c r="AF4880" s="99"/>
      <c r="AG4880" s="99"/>
      <c r="AH4880" s="99"/>
      <c r="AI4880" s="99"/>
      <c r="AJ4880" s="99"/>
      <c r="AK4880" s="99"/>
      <c r="AL4880" s="99"/>
      <c r="AM4880" s="99"/>
      <c r="AN4880" s="99"/>
      <c r="AO4880" s="99"/>
      <c r="AP4880" s="99"/>
      <c r="AQ4880" s="99"/>
      <c r="AR4880" s="99"/>
      <c r="AS4880" s="99"/>
      <c r="AT4880" s="99"/>
      <c r="AU4880" s="99"/>
      <c r="AV4880" s="99"/>
      <c r="AW4880" s="99"/>
      <c r="AX4880" s="99"/>
      <c r="AY4880" s="99"/>
      <c r="AZ4880" s="99"/>
      <c r="BA4880" s="99"/>
      <c r="BB4880" s="99"/>
      <c r="BC4880" s="99"/>
      <c r="BD4880" s="99"/>
      <c r="BE4880" s="99"/>
      <c r="BF4880" s="99"/>
    </row>
    <row r="4881" spans="28:58" x14ac:dyDescent="0.25">
      <c r="AB4881" s="99"/>
      <c r="AC4881" s="99"/>
      <c r="AD4881" s="99"/>
      <c r="AE4881" s="99"/>
      <c r="AF4881" s="99"/>
      <c r="AG4881" s="99"/>
      <c r="AH4881" s="99"/>
      <c r="AI4881" s="99"/>
      <c r="AJ4881" s="99"/>
      <c r="AK4881" s="99"/>
      <c r="AL4881" s="99"/>
      <c r="AM4881" s="99"/>
      <c r="AN4881" s="99"/>
      <c r="AO4881" s="99"/>
      <c r="AP4881" s="99"/>
      <c r="AQ4881" s="99"/>
      <c r="AR4881" s="99"/>
      <c r="AS4881" s="99"/>
      <c r="AT4881" s="99"/>
      <c r="AU4881" s="99"/>
      <c r="AV4881" s="99"/>
      <c r="AW4881" s="99"/>
      <c r="AX4881" s="99"/>
      <c r="AY4881" s="99"/>
      <c r="AZ4881" s="99"/>
      <c r="BA4881" s="99"/>
      <c r="BB4881" s="99"/>
      <c r="BC4881" s="99"/>
      <c r="BD4881" s="99"/>
      <c r="BE4881" s="99"/>
      <c r="BF4881" s="99"/>
    </row>
    <row r="4882" spans="28:58" x14ac:dyDescent="0.25">
      <c r="AB4882" s="99"/>
      <c r="AC4882" s="99"/>
      <c r="AD4882" s="99"/>
      <c r="AE4882" s="99"/>
      <c r="AF4882" s="99"/>
      <c r="AG4882" s="99"/>
      <c r="AH4882" s="99"/>
      <c r="AI4882" s="99"/>
      <c r="AJ4882" s="99"/>
      <c r="AK4882" s="99"/>
      <c r="AL4882" s="99"/>
      <c r="AM4882" s="99"/>
      <c r="AN4882" s="99"/>
      <c r="AO4882" s="99"/>
      <c r="AP4882" s="99"/>
      <c r="AQ4882" s="99"/>
      <c r="AR4882" s="99"/>
      <c r="AS4882" s="99"/>
      <c r="AT4882" s="99"/>
      <c r="AU4882" s="99"/>
      <c r="AV4882" s="99"/>
      <c r="AW4882" s="99"/>
      <c r="AX4882" s="99"/>
      <c r="AY4882" s="99"/>
      <c r="AZ4882" s="99"/>
      <c r="BA4882" s="99"/>
      <c r="BB4882" s="99"/>
      <c r="BC4882" s="99"/>
      <c r="BD4882" s="99"/>
      <c r="BE4882" s="99"/>
      <c r="BF4882" s="99"/>
    </row>
    <row r="4883" spans="28:58" x14ac:dyDescent="0.25">
      <c r="AB4883" s="99"/>
      <c r="AC4883" s="99"/>
      <c r="AD4883" s="99"/>
      <c r="AE4883" s="99"/>
      <c r="AF4883" s="99"/>
      <c r="AG4883" s="99"/>
      <c r="AH4883" s="99"/>
      <c r="AI4883" s="99"/>
      <c r="AJ4883" s="99"/>
      <c r="AK4883" s="99"/>
      <c r="AL4883" s="99"/>
      <c r="AM4883" s="99"/>
      <c r="AN4883" s="99"/>
      <c r="AO4883" s="99"/>
      <c r="AP4883" s="99"/>
      <c r="AQ4883" s="99"/>
      <c r="AR4883" s="99"/>
      <c r="AS4883" s="99"/>
      <c r="AT4883" s="99"/>
      <c r="AU4883" s="99"/>
      <c r="AV4883" s="99"/>
      <c r="AW4883" s="99"/>
      <c r="AX4883" s="99"/>
      <c r="AY4883" s="99"/>
      <c r="AZ4883" s="99"/>
      <c r="BA4883" s="99"/>
      <c r="BB4883" s="99"/>
      <c r="BC4883" s="99"/>
      <c r="BD4883" s="99"/>
      <c r="BE4883" s="99"/>
      <c r="BF4883" s="99"/>
    </row>
    <row r="4884" spans="28:58" x14ac:dyDescent="0.25">
      <c r="AB4884" s="99"/>
      <c r="AC4884" s="99"/>
      <c r="AD4884" s="99"/>
      <c r="AE4884" s="99"/>
      <c r="AF4884" s="99"/>
      <c r="AG4884" s="99"/>
      <c r="AH4884" s="99"/>
      <c r="AI4884" s="99"/>
      <c r="AJ4884" s="99"/>
      <c r="AK4884" s="99"/>
      <c r="AL4884" s="99"/>
      <c r="AM4884" s="99"/>
      <c r="AN4884" s="99"/>
      <c r="AO4884" s="99"/>
      <c r="AP4884" s="99"/>
      <c r="AQ4884" s="99"/>
      <c r="AR4884" s="99"/>
      <c r="AS4884" s="99"/>
      <c r="AT4884" s="99"/>
      <c r="AU4884" s="99"/>
      <c r="AV4884" s="99"/>
      <c r="AW4884" s="99"/>
      <c r="AX4884" s="99"/>
      <c r="AY4884" s="99"/>
      <c r="AZ4884" s="99"/>
      <c r="BA4884" s="99"/>
      <c r="BB4884" s="99"/>
      <c r="BC4884" s="99"/>
      <c r="BD4884" s="99"/>
      <c r="BE4884" s="99"/>
      <c r="BF4884" s="99"/>
    </row>
    <row r="4885" spans="28:58" x14ac:dyDescent="0.25">
      <c r="AB4885" s="99"/>
      <c r="AC4885" s="99"/>
      <c r="AD4885" s="99"/>
      <c r="AE4885" s="99"/>
      <c r="AF4885" s="99"/>
      <c r="AG4885" s="99"/>
      <c r="AH4885" s="99"/>
      <c r="AI4885" s="99"/>
      <c r="AJ4885" s="99"/>
      <c r="AK4885" s="99"/>
      <c r="AL4885" s="99"/>
      <c r="AM4885" s="99"/>
      <c r="AN4885" s="99"/>
      <c r="AO4885" s="99"/>
      <c r="AP4885" s="99"/>
      <c r="AQ4885" s="99"/>
      <c r="AR4885" s="99"/>
      <c r="AS4885" s="99"/>
      <c r="AT4885" s="99"/>
      <c r="AU4885" s="99"/>
      <c r="AV4885" s="99"/>
      <c r="AW4885" s="99"/>
      <c r="AX4885" s="99"/>
      <c r="AY4885" s="99"/>
      <c r="AZ4885" s="99"/>
      <c r="BA4885" s="99"/>
      <c r="BB4885" s="99"/>
      <c r="BC4885" s="99"/>
      <c r="BD4885" s="99"/>
      <c r="BE4885" s="99"/>
      <c r="BF4885" s="99"/>
    </row>
    <row r="4886" spans="28:58" x14ac:dyDescent="0.25">
      <c r="AB4886" s="99"/>
      <c r="AC4886" s="99"/>
      <c r="AD4886" s="99"/>
      <c r="AE4886" s="99"/>
      <c r="AF4886" s="99"/>
      <c r="AG4886" s="99"/>
      <c r="AH4886" s="99"/>
      <c r="AI4886" s="99"/>
      <c r="AJ4886" s="99"/>
      <c r="AK4886" s="99"/>
      <c r="AL4886" s="99"/>
      <c r="AM4886" s="99"/>
      <c r="AN4886" s="99"/>
      <c r="AO4886" s="99"/>
      <c r="AP4886" s="99"/>
      <c r="AQ4886" s="99"/>
      <c r="AR4886" s="99"/>
      <c r="AS4886" s="99"/>
      <c r="AT4886" s="99"/>
      <c r="AU4886" s="99"/>
      <c r="AV4886" s="99"/>
      <c r="AW4886" s="99"/>
      <c r="AX4886" s="99"/>
      <c r="AY4886" s="99"/>
      <c r="AZ4886" s="99"/>
      <c r="BA4886" s="99"/>
      <c r="BB4886" s="99"/>
      <c r="BC4886" s="99"/>
      <c r="BD4886" s="99"/>
      <c r="BE4886" s="99"/>
      <c r="BF4886" s="99"/>
    </row>
    <row r="4887" spans="28:58" x14ac:dyDescent="0.25">
      <c r="AB4887" s="99"/>
      <c r="AC4887" s="99"/>
      <c r="AD4887" s="99"/>
      <c r="AE4887" s="99"/>
      <c r="AF4887" s="99"/>
      <c r="AG4887" s="99"/>
      <c r="AH4887" s="99"/>
      <c r="AI4887" s="99"/>
      <c r="AJ4887" s="99"/>
      <c r="AK4887" s="99"/>
      <c r="AL4887" s="99"/>
      <c r="AM4887" s="99"/>
      <c r="AN4887" s="99"/>
      <c r="AO4887" s="99"/>
      <c r="AP4887" s="99"/>
      <c r="AQ4887" s="99"/>
      <c r="AR4887" s="99"/>
      <c r="AS4887" s="99"/>
      <c r="AT4887" s="99"/>
      <c r="AU4887" s="99"/>
      <c r="AV4887" s="99"/>
      <c r="AW4887" s="99"/>
      <c r="AX4887" s="99"/>
      <c r="AY4887" s="99"/>
      <c r="AZ4887" s="99"/>
      <c r="BA4887" s="99"/>
      <c r="BB4887" s="99"/>
      <c r="BC4887" s="99"/>
      <c r="BD4887" s="99"/>
      <c r="BE4887" s="99"/>
      <c r="BF4887" s="99"/>
    </row>
    <row r="4888" spans="28:58" x14ac:dyDescent="0.25">
      <c r="AB4888" s="99"/>
      <c r="AC4888" s="99"/>
      <c r="AD4888" s="99"/>
      <c r="AE4888" s="99"/>
      <c r="AF4888" s="99"/>
      <c r="AG4888" s="99"/>
      <c r="AH4888" s="99"/>
      <c r="AI4888" s="99"/>
      <c r="AJ4888" s="99"/>
      <c r="AK4888" s="99"/>
      <c r="AL4888" s="99"/>
      <c r="AM4888" s="99"/>
      <c r="AN4888" s="99"/>
      <c r="AO4888" s="99"/>
      <c r="AP4888" s="99"/>
      <c r="AQ4888" s="99"/>
      <c r="AR4888" s="99"/>
      <c r="AS4888" s="99"/>
      <c r="AT4888" s="99"/>
      <c r="AU4888" s="99"/>
      <c r="AV4888" s="99"/>
      <c r="AW4888" s="99"/>
      <c r="AX4888" s="99"/>
      <c r="AY4888" s="99"/>
      <c r="AZ4888" s="99"/>
      <c r="BA4888" s="99"/>
      <c r="BB4888" s="99"/>
      <c r="BC4888" s="99"/>
      <c r="BD4888" s="99"/>
      <c r="BE4888" s="99"/>
      <c r="BF4888" s="99"/>
    </row>
    <row r="4889" spans="28:58" x14ac:dyDescent="0.25">
      <c r="AB4889" s="99"/>
      <c r="AC4889" s="99"/>
      <c r="AD4889" s="99"/>
      <c r="AE4889" s="99"/>
      <c r="AF4889" s="99"/>
      <c r="AG4889" s="99"/>
      <c r="AH4889" s="99"/>
      <c r="AI4889" s="99"/>
      <c r="AJ4889" s="99"/>
      <c r="AK4889" s="99"/>
      <c r="AL4889" s="99"/>
      <c r="AM4889" s="99"/>
      <c r="AN4889" s="99"/>
      <c r="AO4889" s="99"/>
      <c r="AP4889" s="99"/>
      <c r="AQ4889" s="99"/>
      <c r="AR4889" s="99"/>
      <c r="AS4889" s="99"/>
      <c r="AT4889" s="99"/>
      <c r="AU4889" s="99"/>
      <c r="AV4889" s="99"/>
      <c r="AW4889" s="99"/>
      <c r="AX4889" s="99"/>
      <c r="AY4889" s="99"/>
      <c r="AZ4889" s="99"/>
      <c r="BA4889" s="99"/>
      <c r="BB4889" s="99"/>
      <c r="BC4889" s="99"/>
      <c r="BD4889" s="99"/>
      <c r="BE4889" s="99"/>
      <c r="BF4889" s="99"/>
    </row>
    <row r="4890" spans="28:58" x14ac:dyDescent="0.25">
      <c r="AB4890" s="99"/>
      <c r="AC4890" s="99"/>
      <c r="AD4890" s="99"/>
      <c r="AE4890" s="99"/>
      <c r="AF4890" s="99"/>
      <c r="AG4890" s="99"/>
      <c r="AH4890" s="99"/>
      <c r="AI4890" s="99"/>
      <c r="AJ4890" s="99"/>
      <c r="AK4890" s="99"/>
      <c r="AL4890" s="99"/>
      <c r="AM4890" s="99"/>
      <c r="AN4890" s="99"/>
      <c r="AO4890" s="99"/>
      <c r="AP4890" s="99"/>
      <c r="AQ4890" s="99"/>
      <c r="AR4890" s="99"/>
      <c r="AS4890" s="99"/>
      <c r="AT4890" s="99"/>
      <c r="AU4890" s="99"/>
      <c r="AV4890" s="99"/>
      <c r="AW4890" s="99"/>
      <c r="AX4890" s="99"/>
      <c r="AY4890" s="99"/>
      <c r="AZ4890" s="99"/>
      <c r="BA4890" s="99"/>
      <c r="BB4890" s="99"/>
      <c r="BC4890" s="99"/>
      <c r="BD4890" s="99"/>
      <c r="BE4890" s="99"/>
      <c r="BF4890" s="99"/>
    </row>
    <row r="4891" spans="28:58" x14ac:dyDescent="0.25">
      <c r="AB4891" s="99"/>
      <c r="AC4891" s="99"/>
      <c r="AD4891" s="99"/>
      <c r="AE4891" s="99"/>
      <c r="AF4891" s="99"/>
      <c r="AG4891" s="99"/>
      <c r="AH4891" s="99"/>
      <c r="AI4891" s="99"/>
      <c r="AJ4891" s="99"/>
      <c r="AK4891" s="99"/>
      <c r="AL4891" s="99"/>
      <c r="AM4891" s="99"/>
      <c r="AN4891" s="99"/>
      <c r="AO4891" s="99"/>
      <c r="AP4891" s="99"/>
      <c r="AQ4891" s="99"/>
      <c r="AR4891" s="99"/>
      <c r="AS4891" s="99"/>
      <c r="AT4891" s="99"/>
      <c r="AU4891" s="99"/>
      <c r="AV4891" s="99"/>
      <c r="AW4891" s="99"/>
      <c r="AX4891" s="99"/>
      <c r="AY4891" s="99"/>
      <c r="AZ4891" s="99"/>
      <c r="BA4891" s="99"/>
      <c r="BB4891" s="99"/>
      <c r="BC4891" s="99"/>
      <c r="BD4891" s="99"/>
      <c r="BE4891" s="99"/>
      <c r="BF4891" s="99"/>
    </row>
    <row r="4892" spans="28:58" x14ac:dyDescent="0.25">
      <c r="AB4892" s="99"/>
      <c r="AC4892" s="99"/>
      <c r="AD4892" s="99"/>
      <c r="AE4892" s="99"/>
      <c r="AF4892" s="99"/>
      <c r="AG4892" s="99"/>
      <c r="AH4892" s="99"/>
      <c r="AI4892" s="99"/>
      <c r="AJ4892" s="99"/>
      <c r="AK4892" s="99"/>
      <c r="AL4892" s="99"/>
      <c r="AM4892" s="99"/>
      <c r="AN4892" s="99"/>
      <c r="AO4892" s="99"/>
      <c r="AP4892" s="99"/>
      <c r="AQ4892" s="99"/>
      <c r="AR4892" s="99"/>
      <c r="AS4892" s="99"/>
      <c r="AT4892" s="99"/>
      <c r="AU4892" s="99"/>
      <c r="AV4892" s="99"/>
      <c r="AW4892" s="99"/>
      <c r="AX4892" s="99"/>
      <c r="AY4892" s="99"/>
      <c r="AZ4892" s="99"/>
      <c r="BA4892" s="99"/>
      <c r="BB4892" s="99"/>
      <c r="BC4892" s="99"/>
      <c r="BD4892" s="99"/>
      <c r="BE4892" s="99"/>
      <c r="BF4892" s="99"/>
    </row>
    <row r="4893" spans="28:58" x14ac:dyDescent="0.25">
      <c r="AB4893" s="99"/>
      <c r="AC4893" s="99"/>
      <c r="AD4893" s="99"/>
      <c r="AE4893" s="99"/>
      <c r="AF4893" s="99"/>
      <c r="AG4893" s="99"/>
      <c r="AH4893" s="99"/>
      <c r="AI4893" s="99"/>
      <c r="AJ4893" s="99"/>
      <c r="AK4893" s="99"/>
      <c r="AL4893" s="99"/>
      <c r="AM4893" s="99"/>
      <c r="AN4893" s="99"/>
      <c r="AO4893" s="99"/>
      <c r="AP4893" s="99"/>
      <c r="AQ4893" s="99"/>
      <c r="AR4893" s="99"/>
      <c r="AS4893" s="99"/>
      <c r="AT4893" s="99"/>
      <c r="AU4893" s="99"/>
      <c r="AV4893" s="99"/>
      <c r="AW4893" s="99"/>
      <c r="AX4893" s="99"/>
      <c r="AY4893" s="99"/>
      <c r="AZ4893" s="99"/>
      <c r="BA4893" s="99"/>
      <c r="BB4893" s="99"/>
      <c r="BC4893" s="99"/>
      <c r="BD4893" s="99"/>
      <c r="BE4893" s="99"/>
      <c r="BF4893" s="99"/>
    </row>
    <row r="4894" spans="28:58" x14ac:dyDescent="0.25">
      <c r="AB4894" s="99"/>
      <c r="AC4894" s="99"/>
      <c r="AD4894" s="99"/>
      <c r="AE4894" s="99"/>
      <c r="AF4894" s="99"/>
      <c r="AG4894" s="99"/>
      <c r="AH4894" s="99"/>
      <c r="AI4894" s="99"/>
      <c r="AJ4894" s="99"/>
      <c r="AK4894" s="99"/>
      <c r="AL4894" s="99"/>
      <c r="AM4894" s="99"/>
      <c r="AN4894" s="99"/>
      <c r="AO4894" s="99"/>
      <c r="AP4894" s="99"/>
      <c r="AQ4894" s="99"/>
      <c r="AR4894" s="99"/>
      <c r="AS4894" s="99"/>
      <c r="AT4894" s="99"/>
      <c r="AU4894" s="99"/>
      <c r="AV4894" s="99"/>
      <c r="AW4894" s="99"/>
      <c r="AX4894" s="99"/>
      <c r="AY4894" s="99"/>
      <c r="AZ4894" s="99"/>
      <c r="BA4894" s="99"/>
      <c r="BB4894" s="99"/>
      <c r="BC4894" s="99"/>
      <c r="BD4894" s="99"/>
      <c r="BE4894" s="99"/>
      <c r="BF4894" s="99"/>
    </row>
    <row r="4895" spans="28:58" x14ac:dyDescent="0.25">
      <c r="AB4895" s="99"/>
      <c r="AC4895" s="99"/>
      <c r="AD4895" s="99"/>
      <c r="AE4895" s="99"/>
      <c r="AF4895" s="99"/>
      <c r="AG4895" s="99"/>
      <c r="AH4895" s="99"/>
      <c r="AI4895" s="99"/>
      <c r="AJ4895" s="99"/>
      <c r="AK4895" s="99"/>
      <c r="AL4895" s="99"/>
      <c r="AM4895" s="99"/>
      <c r="AN4895" s="99"/>
      <c r="AO4895" s="99"/>
      <c r="AP4895" s="99"/>
      <c r="AQ4895" s="99"/>
      <c r="AR4895" s="99"/>
      <c r="AS4895" s="99"/>
      <c r="AT4895" s="99"/>
      <c r="AU4895" s="99"/>
      <c r="AV4895" s="99"/>
      <c r="AW4895" s="99"/>
      <c r="AX4895" s="99"/>
      <c r="AY4895" s="99"/>
      <c r="AZ4895" s="99"/>
      <c r="BA4895" s="99"/>
      <c r="BB4895" s="99"/>
      <c r="BC4895" s="99"/>
      <c r="BD4895" s="99"/>
      <c r="BE4895" s="99"/>
      <c r="BF4895" s="99"/>
    </row>
    <row r="4896" spans="28:58" x14ac:dyDescent="0.25">
      <c r="AB4896" s="99"/>
      <c r="AC4896" s="99"/>
      <c r="AD4896" s="99"/>
      <c r="AE4896" s="99"/>
      <c r="AF4896" s="99"/>
      <c r="AG4896" s="99"/>
      <c r="AH4896" s="99"/>
      <c r="AI4896" s="99"/>
      <c r="AJ4896" s="99"/>
      <c r="AK4896" s="99"/>
      <c r="AL4896" s="99"/>
      <c r="AM4896" s="99"/>
      <c r="AN4896" s="99"/>
      <c r="AO4896" s="99"/>
      <c r="AP4896" s="99"/>
      <c r="AQ4896" s="99"/>
      <c r="AR4896" s="99"/>
      <c r="AS4896" s="99"/>
      <c r="AT4896" s="99"/>
      <c r="AU4896" s="99"/>
      <c r="AV4896" s="99"/>
      <c r="AW4896" s="99"/>
      <c r="AX4896" s="99"/>
      <c r="AY4896" s="99"/>
      <c r="AZ4896" s="99"/>
      <c r="BA4896" s="99"/>
      <c r="BB4896" s="99"/>
      <c r="BC4896" s="99"/>
      <c r="BD4896" s="99"/>
      <c r="BE4896" s="99"/>
      <c r="BF4896" s="99"/>
    </row>
    <row r="4897" spans="28:58" x14ac:dyDescent="0.25">
      <c r="AB4897" s="99"/>
      <c r="AC4897" s="99"/>
      <c r="AD4897" s="99"/>
      <c r="AE4897" s="99"/>
      <c r="AF4897" s="99"/>
      <c r="AG4897" s="99"/>
      <c r="AH4897" s="99"/>
      <c r="AI4897" s="99"/>
      <c r="AJ4897" s="99"/>
      <c r="AK4897" s="99"/>
      <c r="AL4897" s="99"/>
      <c r="AM4897" s="99"/>
      <c r="AN4897" s="99"/>
      <c r="AO4897" s="99"/>
      <c r="AP4897" s="99"/>
      <c r="AQ4897" s="99"/>
      <c r="AR4897" s="99"/>
      <c r="AS4897" s="99"/>
      <c r="AT4897" s="99"/>
      <c r="AU4897" s="99"/>
      <c r="AV4897" s="99"/>
      <c r="AW4897" s="99"/>
      <c r="AX4897" s="99"/>
      <c r="AY4897" s="99"/>
      <c r="AZ4897" s="99"/>
      <c r="BA4897" s="99"/>
      <c r="BB4897" s="99"/>
      <c r="BC4897" s="99"/>
      <c r="BD4897" s="99"/>
      <c r="BE4897" s="99"/>
      <c r="BF4897" s="99"/>
    </row>
    <row r="4898" spans="28:58" x14ac:dyDescent="0.25">
      <c r="AB4898" s="99"/>
      <c r="AC4898" s="99"/>
      <c r="AD4898" s="99"/>
      <c r="AE4898" s="99"/>
      <c r="AF4898" s="99"/>
      <c r="AG4898" s="99"/>
      <c r="AH4898" s="99"/>
      <c r="AI4898" s="99"/>
      <c r="AJ4898" s="99"/>
      <c r="AK4898" s="99"/>
      <c r="AL4898" s="99"/>
      <c r="AM4898" s="99"/>
      <c r="AN4898" s="99"/>
      <c r="AO4898" s="99"/>
      <c r="AP4898" s="99"/>
      <c r="AQ4898" s="99"/>
      <c r="AR4898" s="99"/>
      <c r="AS4898" s="99"/>
      <c r="AT4898" s="99"/>
      <c r="AU4898" s="99"/>
      <c r="AV4898" s="99"/>
      <c r="AW4898" s="99"/>
      <c r="AX4898" s="99"/>
      <c r="AY4898" s="99"/>
      <c r="AZ4898" s="99"/>
      <c r="BA4898" s="99"/>
      <c r="BB4898" s="99"/>
      <c r="BC4898" s="99"/>
      <c r="BD4898" s="99"/>
      <c r="BE4898" s="99"/>
      <c r="BF4898" s="99"/>
    </row>
    <row r="4899" spans="28:58" x14ac:dyDescent="0.25">
      <c r="AB4899" s="99"/>
      <c r="AC4899" s="99"/>
      <c r="AD4899" s="99"/>
      <c r="AE4899" s="99"/>
      <c r="AF4899" s="99"/>
      <c r="AG4899" s="99"/>
      <c r="AH4899" s="99"/>
      <c r="AI4899" s="99"/>
      <c r="AJ4899" s="99"/>
      <c r="AK4899" s="99"/>
      <c r="AL4899" s="99"/>
      <c r="AM4899" s="99"/>
      <c r="AN4899" s="99"/>
      <c r="AO4899" s="99"/>
      <c r="AP4899" s="99"/>
      <c r="AQ4899" s="99"/>
      <c r="AR4899" s="99"/>
      <c r="AS4899" s="99"/>
      <c r="AT4899" s="99"/>
      <c r="AU4899" s="99"/>
      <c r="AV4899" s="99"/>
      <c r="AW4899" s="99"/>
      <c r="AX4899" s="99"/>
      <c r="AY4899" s="99"/>
      <c r="AZ4899" s="99"/>
      <c r="BA4899" s="99"/>
      <c r="BB4899" s="99"/>
      <c r="BC4899" s="99"/>
      <c r="BD4899" s="99"/>
      <c r="BE4899" s="99"/>
      <c r="BF4899" s="99"/>
    </row>
    <row r="4900" spans="28:58" x14ac:dyDescent="0.25">
      <c r="AB4900" s="99"/>
      <c r="AC4900" s="99"/>
      <c r="AD4900" s="99"/>
      <c r="AE4900" s="99"/>
      <c r="AF4900" s="99"/>
      <c r="AG4900" s="99"/>
      <c r="AH4900" s="99"/>
      <c r="AI4900" s="99"/>
      <c r="AJ4900" s="99"/>
      <c r="AK4900" s="99"/>
      <c r="AL4900" s="99"/>
      <c r="AM4900" s="99"/>
      <c r="AN4900" s="99"/>
      <c r="AO4900" s="99"/>
      <c r="AP4900" s="99"/>
      <c r="AQ4900" s="99"/>
      <c r="AR4900" s="99"/>
      <c r="AS4900" s="99"/>
      <c r="AT4900" s="99"/>
      <c r="AU4900" s="99"/>
      <c r="AV4900" s="99"/>
      <c r="AW4900" s="99"/>
      <c r="AX4900" s="99"/>
      <c r="AY4900" s="99"/>
      <c r="AZ4900" s="99"/>
      <c r="BA4900" s="99"/>
      <c r="BB4900" s="99"/>
      <c r="BC4900" s="99"/>
      <c r="BD4900" s="99"/>
      <c r="BE4900" s="99"/>
      <c r="BF4900" s="99"/>
    </row>
    <row r="4901" spans="28:58" x14ac:dyDescent="0.25">
      <c r="AB4901" s="99"/>
      <c r="AC4901" s="99"/>
      <c r="AD4901" s="99"/>
      <c r="AE4901" s="99"/>
      <c r="AF4901" s="99"/>
      <c r="AG4901" s="99"/>
      <c r="AH4901" s="99"/>
      <c r="AI4901" s="99"/>
      <c r="AJ4901" s="99"/>
      <c r="AK4901" s="99"/>
      <c r="AL4901" s="99"/>
      <c r="AM4901" s="99"/>
      <c r="AN4901" s="99"/>
      <c r="AO4901" s="99"/>
      <c r="AP4901" s="99"/>
      <c r="AQ4901" s="99"/>
      <c r="AR4901" s="99"/>
      <c r="AS4901" s="99"/>
      <c r="AT4901" s="99"/>
      <c r="AU4901" s="99"/>
      <c r="AV4901" s="99"/>
      <c r="AW4901" s="99"/>
      <c r="AX4901" s="99"/>
      <c r="AY4901" s="99"/>
      <c r="AZ4901" s="99"/>
      <c r="BA4901" s="99"/>
      <c r="BB4901" s="99"/>
      <c r="BC4901" s="99"/>
      <c r="BD4901" s="99"/>
      <c r="BE4901" s="99"/>
      <c r="BF4901" s="99"/>
    </row>
    <row r="4902" spans="28:58" x14ac:dyDescent="0.25">
      <c r="AB4902" s="99"/>
      <c r="AC4902" s="99"/>
      <c r="AD4902" s="99"/>
      <c r="AE4902" s="99"/>
      <c r="AF4902" s="99"/>
      <c r="AG4902" s="99"/>
      <c r="AH4902" s="99"/>
      <c r="AI4902" s="99"/>
      <c r="AJ4902" s="99"/>
      <c r="AK4902" s="99"/>
      <c r="AL4902" s="99"/>
      <c r="AM4902" s="99"/>
      <c r="AN4902" s="99"/>
      <c r="AO4902" s="99"/>
      <c r="AP4902" s="99"/>
      <c r="AQ4902" s="99"/>
      <c r="AR4902" s="99"/>
      <c r="AS4902" s="99"/>
      <c r="AT4902" s="99"/>
      <c r="AU4902" s="99"/>
      <c r="AV4902" s="99"/>
      <c r="AW4902" s="99"/>
      <c r="AX4902" s="99"/>
      <c r="AY4902" s="99"/>
      <c r="AZ4902" s="99"/>
      <c r="BA4902" s="99"/>
      <c r="BB4902" s="99"/>
      <c r="BC4902" s="99"/>
      <c r="BD4902" s="99"/>
      <c r="BE4902" s="99"/>
      <c r="BF4902" s="99"/>
    </row>
    <row r="4903" spans="28:58" x14ac:dyDescent="0.25">
      <c r="AB4903" s="99"/>
      <c r="AC4903" s="99"/>
      <c r="AD4903" s="99"/>
      <c r="AE4903" s="99"/>
      <c r="AF4903" s="99"/>
      <c r="AG4903" s="99"/>
      <c r="AH4903" s="99"/>
      <c r="AI4903" s="99"/>
      <c r="AJ4903" s="99"/>
      <c r="AK4903" s="99"/>
      <c r="AL4903" s="99"/>
      <c r="AM4903" s="99"/>
      <c r="AN4903" s="99"/>
      <c r="AO4903" s="99"/>
      <c r="AP4903" s="99"/>
      <c r="AQ4903" s="99"/>
      <c r="AR4903" s="99"/>
      <c r="AS4903" s="99"/>
      <c r="AT4903" s="99"/>
      <c r="AU4903" s="99"/>
      <c r="AV4903" s="99"/>
      <c r="AW4903" s="99"/>
      <c r="AX4903" s="99"/>
      <c r="AY4903" s="99"/>
      <c r="AZ4903" s="99"/>
      <c r="BA4903" s="99"/>
      <c r="BB4903" s="99"/>
      <c r="BC4903" s="99"/>
      <c r="BD4903" s="99"/>
      <c r="BE4903" s="99"/>
      <c r="BF4903" s="99"/>
    </row>
    <row r="4904" spans="28:58" x14ac:dyDescent="0.25">
      <c r="AB4904" s="99"/>
      <c r="AC4904" s="99"/>
      <c r="AD4904" s="99"/>
      <c r="AE4904" s="99"/>
      <c r="AF4904" s="99"/>
      <c r="AG4904" s="99"/>
      <c r="AH4904" s="99"/>
      <c r="AI4904" s="99"/>
      <c r="AJ4904" s="99"/>
      <c r="AK4904" s="99"/>
      <c r="AL4904" s="99"/>
      <c r="AM4904" s="99"/>
      <c r="AN4904" s="99"/>
      <c r="AO4904" s="99"/>
      <c r="AP4904" s="99"/>
      <c r="AQ4904" s="99"/>
      <c r="AR4904" s="99"/>
      <c r="AS4904" s="99"/>
      <c r="AT4904" s="99"/>
      <c r="AU4904" s="99"/>
      <c r="AV4904" s="99"/>
      <c r="AW4904" s="99"/>
      <c r="AX4904" s="99"/>
      <c r="AY4904" s="99"/>
      <c r="AZ4904" s="99"/>
      <c r="BA4904" s="99"/>
      <c r="BB4904" s="99"/>
      <c r="BC4904" s="99"/>
      <c r="BD4904" s="99"/>
      <c r="BE4904" s="99"/>
      <c r="BF4904" s="99"/>
    </row>
    <row r="4905" spans="28:58" x14ac:dyDescent="0.25">
      <c r="AB4905" s="99"/>
      <c r="AC4905" s="99"/>
      <c r="AD4905" s="99"/>
      <c r="AE4905" s="99"/>
      <c r="AF4905" s="99"/>
      <c r="AG4905" s="99"/>
      <c r="AH4905" s="99"/>
      <c r="AI4905" s="99"/>
      <c r="AJ4905" s="99"/>
      <c r="AK4905" s="99"/>
      <c r="AL4905" s="99"/>
      <c r="AM4905" s="99"/>
      <c r="AN4905" s="99"/>
      <c r="AO4905" s="99"/>
      <c r="AP4905" s="99"/>
      <c r="AQ4905" s="99"/>
      <c r="AR4905" s="99"/>
      <c r="AS4905" s="99"/>
      <c r="AT4905" s="99"/>
      <c r="AU4905" s="99"/>
      <c r="AV4905" s="99"/>
      <c r="AW4905" s="99"/>
      <c r="AX4905" s="99"/>
      <c r="AY4905" s="99"/>
      <c r="AZ4905" s="99"/>
      <c r="BA4905" s="99"/>
      <c r="BB4905" s="99"/>
      <c r="BC4905" s="99"/>
      <c r="BD4905" s="99"/>
      <c r="BE4905" s="99"/>
      <c r="BF4905" s="99"/>
    </row>
    <row r="4906" spans="28:58" x14ac:dyDescent="0.25">
      <c r="AB4906" s="99"/>
      <c r="AC4906" s="99"/>
      <c r="AD4906" s="99"/>
      <c r="AE4906" s="99"/>
      <c r="AF4906" s="99"/>
      <c r="AG4906" s="99"/>
      <c r="AH4906" s="99"/>
      <c r="AI4906" s="99"/>
      <c r="AJ4906" s="99"/>
      <c r="AK4906" s="99"/>
      <c r="AL4906" s="99"/>
      <c r="AM4906" s="99"/>
      <c r="AN4906" s="99"/>
      <c r="AO4906" s="99"/>
      <c r="AP4906" s="99"/>
      <c r="AQ4906" s="99"/>
      <c r="AR4906" s="99"/>
      <c r="AS4906" s="99"/>
      <c r="AT4906" s="99"/>
      <c r="AU4906" s="99"/>
      <c r="AV4906" s="99"/>
      <c r="AW4906" s="99"/>
      <c r="AX4906" s="99"/>
      <c r="AY4906" s="99"/>
      <c r="AZ4906" s="99"/>
      <c r="BA4906" s="99"/>
      <c r="BB4906" s="99"/>
      <c r="BC4906" s="99"/>
      <c r="BD4906" s="99"/>
      <c r="BE4906" s="99"/>
      <c r="BF4906" s="99"/>
    </row>
    <row r="4907" spans="28:58" x14ac:dyDescent="0.25">
      <c r="AB4907" s="99"/>
      <c r="AC4907" s="99"/>
      <c r="AD4907" s="99"/>
      <c r="AE4907" s="99"/>
      <c r="AF4907" s="99"/>
      <c r="AG4907" s="99"/>
      <c r="AH4907" s="99"/>
      <c r="AI4907" s="99"/>
      <c r="AJ4907" s="99"/>
      <c r="AK4907" s="99"/>
      <c r="AL4907" s="99"/>
      <c r="AM4907" s="99"/>
      <c r="AN4907" s="99"/>
      <c r="AO4907" s="99"/>
      <c r="AP4907" s="99"/>
      <c r="AQ4907" s="99"/>
      <c r="AR4907" s="99"/>
      <c r="AS4907" s="99"/>
      <c r="AT4907" s="99"/>
      <c r="AU4907" s="99"/>
      <c r="AV4907" s="99"/>
      <c r="AW4907" s="99"/>
      <c r="AX4907" s="99"/>
      <c r="AY4907" s="99"/>
      <c r="AZ4907" s="99"/>
      <c r="BA4907" s="99"/>
      <c r="BB4907" s="99"/>
      <c r="BC4907" s="99"/>
      <c r="BD4907" s="99"/>
      <c r="BE4907" s="99"/>
      <c r="BF4907" s="99"/>
    </row>
    <row r="4908" spans="28:58" x14ac:dyDescent="0.25">
      <c r="AB4908" s="99"/>
      <c r="AC4908" s="99"/>
      <c r="AD4908" s="99"/>
      <c r="AE4908" s="99"/>
      <c r="AF4908" s="99"/>
      <c r="AG4908" s="99"/>
      <c r="AH4908" s="99"/>
      <c r="AI4908" s="99"/>
      <c r="AJ4908" s="99"/>
      <c r="AK4908" s="99"/>
      <c r="AL4908" s="99"/>
      <c r="AM4908" s="99"/>
      <c r="AN4908" s="99"/>
      <c r="AO4908" s="99"/>
      <c r="AP4908" s="99"/>
      <c r="AQ4908" s="99"/>
      <c r="AR4908" s="99"/>
      <c r="AS4908" s="99"/>
      <c r="AT4908" s="99"/>
      <c r="AU4908" s="99"/>
      <c r="AV4908" s="99"/>
      <c r="AW4908" s="99"/>
      <c r="AX4908" s="99"/>
      <c r="AY4908" s="99"/>
      <c r="AZ4908" s="99"/>
      <c r="BA4908" s="99"/>
      <c r="BB4908" s="99"/>
      <c r="BC4908" s="99"/>
      <c r="BD4908" s="99"/>
      <c r="BE4908" s="99"/>
      <c r="BF4908" s="99"/>
    </row>
    <row r="4909" spans="28:58" x14ac:dyDescent="0.25">
      <c r="AB4909" s="99"/>
      <c r="AC4909" s="99"/>
      <c r="AD4909" s="99"/>
      <c r="AE4909" s="99"/>
      <c r="AF4909" s="99"/>
      <c r="AG4909" s="99"/>
      <c r="AH4909" s="99"/>
      <c r="AI4909" s="99"/>
      <c r="AJ4909" s="99"/>
      <c r="AK4909" s="99"/>
      <c r="AL4909" s="99"/>
      <c r="AM4909" s="99"/>
      <c r="AN4909" s="99"/>
      <c r="AO4909" s="99"/>
      <c r="AP4909" s="99"/>
      <c r="AQ4909" s="99"/>
      <c r="AR4909" s="99"/>
      <c r="AS4909" s="99"/>
      <c r="AT4909" s="99"/>
      <c r="AU4909" s="99"/>
      <c r="AV4909" s="99"/>
      <c r="AW4909" s="99"/>
      <c r="AX4909" s="99"/>
      <c r="AY4909" s="99"/>
      <c r="AZ4909" s="99"/>
      <c r="BA4909" s="99"/>
      <c r="BB4909" s="99"/>
      <c r="BC4909" s="99"/>
      <c r="BD4909" s="99"/>
      <c r="BE4909" s="99"/>
      <c r="BF4909" s="99"/>
    </row>
    <row r="4910" spans="28:58" x14ac:dyDescent="0.25">
      <c r="AB4910" s="99"/>
      <c r="AC4910" s="99"/>
      <c r="AD4910" s="99"/>
      <c r="AE4910" s="99"/>
      <c r="AF4910" s="99"/>
      <c r="AG4910" s="99"/>
      <c r="AH4910" s="99"/>
      <c r="AI4910" s="99"/>
      <c r="AJ4910" s="99"/>
      <c r="AK4910" s="99"/>
      <c r="AL4910" s="99"/>
      <c r="AM4910" s="99"/>
      <c r="AN4910" s="99"/>
      <c r="AO4910" s="99"/>
      <c r="AP4910" s="99"/>
      <c r="AQ4910" s="99"/>
      <c r="AR4910" s="99"/>
      <c r="AS4910" s="99"/>
      <c r="AT4910" s="99"/>
      <c r="AU4910" s="99"/>
      <c r="AV4910" s="99"/>
      <c r="AW4910" s="99"/>
      <c r="AX4910" s="99"/>
      <c r="AY4910" s="99"/>
      <c r="AZ4910" s="99"/>
      <c r="BA4910" s="99"/>
      <c r="BB4910" s="99"/>
      <c r="BC4910" s="99"/>
      <c r="BD4910" s="99"/>
      <c r="BE4910" s="99"/>
      <c r="BF4910" s="99"/>
    </row>
    <row r="4911" spans="28:58" x14ac:dyDescent="0.25">
      <c r="AB4911" s="99"/>
      <c r="AC4911" s="99"/>
      <c r="AD4911" s="99"/>
      <c r="AE4911" s="99"/>
      <c r="AF4911" s="99"/>
      <c r="AG4911" s="99"/>
      <c r="AH4911" s="99"/>
      <c r="AI4911" s="99"/>
      <c r="AJ4911" s="99"/>
      <c r="AK4911" s="99"/>
      <c r="AL4911" s="99"/>
      <c r="AM4911" s="99"/>
      <c r="AN4911" s="99"/>
      <c r="AO4911" s="99"/>
      <c r="AP4911" s="99"/>
      <c r="AQ4911" s="99"/>
      <c r="AR4911" s="99"/>
      <c r="AS4911" s="99"/>
      <c r="AT4911" s="99"/>
      <c r="AU4911" s="99"/>
      <c r="AV4911" s="99"/>
      <c r="AW4911" s="99"/>
      <c r="AX4911" s="99"/>
      <c r="AY4911" s="99"/>
      <c r="AZ4911" s="99"/>
      <c r="BA4911" s="99"/>
      <c r="BB4911" s="99"/>
      <c r="BC4911" s="99"/>
      <c r="BD4911" s="99"/>
      <c r="BE4911" s="99"/>
      <c r="BF4911" s="99"/>
    </row>
    <row r="4912" spans="28:58" x14ac:dyDescent="0.25">
      <c r="AB4912" s="99"/>
      <c r="AC4912" s="99"/>
      <c r="AD4912" s="99"/>
      <c r="AE4912" s="99"/>
      <c r="AF4912" s="99"/>
      <c r="AG4912" s="99"/>
      <c r="AH4912" s="99"/>
      <c r="AI4912" s="99"/>
      <c r="AJ4912" s="99"/>
      <c r="AK4912" s="99"/>
      <c r="AL4912" s="99"/>
      <c r="AM4912" s="99"/>
      <c r="AN4912" s="99"/>
      <c r="AO4912" s="99"/>
      <c r="AP4912" s="99"/>
      <c r="AQ4912" s="99"/>
      <c r="AR4912" s="99"/>
      <c r="AS4912" s="99"/>
      <c r="AT4912" s="99"/>
      <c r="AU4912" s="99"/>
      <c r="AV4912" s="99"/>
      <c r="AW4912" s="99"/>
      <c r="AX4912" s="99"/>
      <c r="AY4912" s="99"/>
      <c r="AZ4912" s="99"/>
      <c r="BA4912" s="99"/>
      <c r="BB4912" s="99"/>
      <c r="BC4912" s="99"/>
      <c r="BD4912" s="99"/>
      <c r="BE4912" s="99"/>
      <c r="BF4912" s="99"/>
    </row>
    <row r="4913" spans="28:58" x14ac:dyDescent="0.25">
      <c r="AB4913" s="99"/>
      <c r="AC4913" s="99"/>
      <c r="AD4913" s="99"/>
      <c r="AE4913" s="99"/>
      <c r="AF4913" s="99"/>
      <c r="AG4913" s="99"/>
      <c r="AH4913" s="99"/>
      <c r="AI4913" s="99"/>
      <c r="AJ4913" s="99"/>
      <c r="AK4913" s="99"/>
      <c r="AL4913" s="99"/>
      <c r="AM4913" s="99"/>
      <c r="AN4913" s="99"/>
      <c r="AO4913" s="99"/>
      <c r="AP4913" s="99"/>
      <c r="AQ4913" s="99"/>
      <c r="AR4913" s="99"/>
      <c r="AS4913" s="99"/>
      <c r="AT4913" s="99"/>
      <c r="AU4913" s="99"/>
      <c r="AV4913" s="99"/>
      <c r="AW4913" s="99"/>
      <c r="AX4913" s="99"/>
      <c r="AY4913" s="99"/>
      <c r="AZ4913" s="99"/>
      <c r="BA4913" s="99"/>
      <c r="BB4913" s="99"/>
      <c r="BC4913" s="99"/>
      <c r="BD4913" s="99"/>
      <c r="BE4913" s="99"/>
      <c r="BF4913" s="99"/>
    </row>
    <row r="4914" spans="28:58" x14ac:dyDescent="0.25">
      <c r="AB4914" s="99"/>
      <c r="AC4914" s="99"/>
      <c r="AD4914" s="99"/>
      <c r="AE4914" s="99"/>
      <c r="AF4914" s="99"/>
      <c r="AG4914" s="99"/>
      <c r="AH4914" s="99"/>
      <c r="AI4914" s="99"/>
      <c r="AJ4914" s="99"/>
      <c r="AK4914" s="99"/>
      <c r="AL4914" s="99"/>
      <c r="AM4914" s="99"/>
      <c r="AN4914" s="99"/>
      <c r="AO4914" s="99"/>
      <c r="AP4914" s="99"/>
      <c r="AQ4914" s="99"/>
      <c r="AR4914" s="99"/>
      <c r="AS4914" s="99"/>
      <c r="AT4914" s="99"/>
      <c r="AU4914" s="99"/>
      <c r="AV4914" s="99"/>
      <c r="AW4914" s="99"/>
      <c r="AX4914" s="99"/>
      <c r="AY4914" s="99"/>
      <c r="AZ4914" s="99"/>
      <c r="BA4914" s="99"/>
      <c r="BB4914" s="99"/>
      <c r="BC4914" s="99"/>
      <c r="BD4914" s="99"/>
      <c r="BE4914" s="99"/>
      <c r="BF4914" s="99"/>
    </row>
    <row r="4915" spans="28:58" x14ac:dyDescent="0.25">
      <c r="AB4915" s="99"/>
      <c r="AC4915" s="99"/>
      <c r="AD4915" s="99"/>
      <c r="AE4915" s="99"/>
      <c r="AF4915" s="99"/>
      <c r="AG4915" s="99"/>
      <c r="AH4915" s="99"/>
      <c r="AI4915" s="99"/>
      <c r="AJ4915" s="99"/>
      <c r="AK4915" s="99"/>
      <c r="AL4915" s="99"/>
      <c r="AM4915" s="99"/>
      <c r="AN4915" s="99"/>
      <c r="AO4915" s="99"/>
      <c r="AP4915" s="99"/>
      <c r="AQ4915" s="99"/>
      <c r="AR4915" s="99"/>
      <c r="AS4915" s="99"/>
      <c r="AT4915" s="99"/>
      <c r="AU4915" s="99"/>
      <c r="AV4915" s="99"/>
      <c r="AW4915" s="99"/>
      <c r="AX4915" s="99"/>
      <c r="AY4915" s="99"/>
      <c r="AZ4915" s="99"/>
      <c r="BA4915" s="99"/>
      <c r="BB4915" s="99"/>
      <c r="BC4915" s="99"/>
      <c r="BD4915" s="99"/>
      <c r="BE4915" s="99"/>
      <c r="BF4915" s="99"/>
    </row>
    <row r="4916" spans="28:58" x14ac:dyDescent="0.25">
      <c r="AB4916" s="99"/>
      <c r="AC4916" s="99"/>
      <c r="AD4916" s="99"/>
      <c r="AE4916" s="99"/>
      <c r="AF4916" s="99"/>
      <c r="AG4916" s="99"/>
      <c r="AH4916" s="99"/>
      <c r="AI4916" s="99"/>
      <c r="AJ4916" s="99"/>
      <c r="AK4916" s="99"/>
      <c r="AL4916" s="99"/>
      <c r="AM4916" s="99"/>
      <c r="AN4916" s="99"/>
      <c r="AO4916" s="99"/>
      <c r="AP4916" s="99"/>
      <c r="AQ4916" s="99"/>
      <c r="AR4916" s="99"/>
      <c r="AS4916" s="99"/>
      <c r="AT4916" s="99"/>
      <c r="AU4916" s="99"/>
      <c r="AV4916" s="99"/>
      <c r="AW4916" s="99"/>
      <c r="AX4916" s="99"/>
      <c r="AY4916" s="99"/>
      <c r="AZ4916" s="99"/>
      <c r="BA4916" s="99"/>
      <c r="BB4916" s="99"/>
      <c r="BC4916" s="99"/>
      <c r="BD4916" s="99"/>
      <c r="BE4916" s="99"/>
      <c r="BF4916" s="99"/>
    </row>
    <row r="4917" spans="28:58" x14ac:dyDescent="0.25">
      <c r="AB4917" s="99"/>
      <c r="AC4917" s="99"/>
      <c r="AD4917" s="99"/>
      <c r="AE4917" s="99"/>
      <c r="AF4917" s="99"/>
      <c r="AG4917" s="99"/>
      <c r="AH4917" s="99"/>
      <c r="AI4917" s="99"/>
      <c r="AJ4917" s="99"/>
      <c r="AK4917" s="99"/>
      <c r="AL4917" s="99"/>
      <c r="AM4917" s="99"/>
      <c r="AN4917" s="99"/>
      <c r="AO4917" s="99"/>
      <c r="AP4917" s="99"/>
      <c r="AQ4917" s="99"/>
      <c r="AR4917" s="99"/>
      <c r="AS4917" s="99"/>
      <c r="AT4917" s="99"/>
      <c r="AU4917" s="99"/>
      <c r="AV4917" s="99"/>
      <c r="AW4917" s="99"/>
      <c r="AX4917" s="99"/>
      <c r="AY4917" s="99"/>
      <c r="AZ4917" s="99"/>
      <c r="BA4917" s="99"/>
      <c r="BB4917" s="99"/>
      <c r="BC4917" s="99"/>
      <c r="BD4917" s="99"/>
      <c r="BE4917" s="99"/>
      <c r="BF4917" s="99"/>
    </row>
    <row r="4918" spans="28:58" x14ac:dyDescent="0.25">
      <c r="AB4918" s="99"/>
      <c r="AC4918" s="99"/>
      <c r="AD4918" s="99"/>
      <c r="AE4918" s="99"/>
      <c r="AF4918" s="99"/>
      <c r="AG4918" s="99"/>
      <c r="AH4918" s="99"/>
      <c r="AI4918" s="99"/>
      <c r="AJ4918" s="99"/>
      <c r="AK4918" s="99"/>
      <c r="AL4918" s="99"/>
      <c r="AM4918" s="99"/>
      <c r="AN4918" s="99"/>
      <c r="AO4918" s="99"/>
      <c r="AP4918" s="99"/>
      <c r="AQ4918" s="99"/>
      <c r="AR4918" s="99"/>
      <c r="AS4918" s="99"/>
      <c r="AT4918" s="99"/>
      <c r="AU4918" s="99"/>
      <c r="AV4918" s="99"/>
      <c r="AW4918" s="99"/>
      <c r="AX4918" s="99"/>
      <c r="AY4918" s="99"/>
      <c r="AZ4918" s="99"/>
      <c r="BA4918" s="99"/>
      <c r="BB4918" s="99"/>
      <c r="BC4918" s="99"/>
      <c r="BD4918" s="99"/>
      <c r="BE4918" s="99"/>
      <c r="BF4918" s="99"/>
    </row>
    <row r="4919" spans="28:58" x14ac:dyDescent="0.25">
      <c r="AB4919" s="99"/>
      <c r="AC4919" s="99"/>
      <c r="AD4919" s="99"/>
      <c r="AE4919" s="99"/>
      <c r="AF4919" s="99"/>
      <c r="AG4919" s="99"/>
      <c r="AH4919" s="99"/>
      <c r="AI4919" s="99"/>
      <c r="AJ4919" s="99"/>
      <c r="AK4919" s="99"/>
      <c r="AL4919" s="99"/>
      <c r="AM4919" s="99"/>
      <c r="AN4919" s="99"/>
      <c r="AO4919" s="99"/>
      <c r="AP4919" s="99"/>
      <c r="AQ4919" s="99"/>
      <c r="AR4919" s="99"/>
      <c r="AS4919" s="99"/>
      <c r="AT4919" s="99"/>
      <c r="AU4919" s="99"/>
      <c r="AV4919" s="99"/>
      <c r="AW4919" s="99"/>
      <c r="AX4919" s="99"/>
      <c r="AY4919" s="99"/>
      <c r="AZ4919" s="99"/>
      <c r="BA4919" s="99"/>
      <c r="BB4919" s="99"/>
      <c r="BC4919" s="99"/>
      <c r="BD4919" s="99"/>
      <c r="BE4919" s="99"/>
      <c r="BF4919" s="99"/>
    </row>
    <row r="4920" spans="28:58" x14ac:dyDescent="0.25">
      <c r="AB4920" s="99"/>
      <c r="AC4920" s="99"/>
      <c r="AD4920" s="99"/>
      <c r="AE4920" s="99"/>
      <c r="AF4920" s="99"/>
      <c r="AG4920" s="99"/>
      <c r="AH4920" s="99"/>
      <c r="AI4920" s="99"/>
      <c r="AJ4920" s="99"/>
      <c r="AK4920" s="99"/>
      <c r="AL4920" s="99"/>
      <c r="AM4920" s="99"/>
      <c r="AN4920" s="99"/>
      <c r="AO4920" s="99"/>
      <c r="AP4920" s="99"/>
      <c r="AQ4920" s="99"/>
      <c r="AR4920" s="99"/>
      <c r="AS4920" s="99"/>
      <c r="AT4920" s="99"/>
      <c r="AU4920" s="99"/>
      <c r="AV4920" s="99"/>
      <c r="AW4920" s="99"/>
      <c r="AX4920" s="99"/>
      <c r="AY4920" s="99"/>
      <c r="AZ4920" s="99"/>
      <c r="BA4920" s="99"/>
      <c r="BB4920" s="99"/>
      <c r="BC4920" s="99"/>
      <c r="BD4920" s="99"/>
      <c r="BE4920" s="99"/>
      <c r="BF4920" s="99"/>
    </row>
    <row r="4921" spans="28:58" x14ac:dyDescent="0.25">
      <c r="AB4921" s="99"/>
      <c r="AC4921" s="99"/>
      <c r="AD4921" s="99"/>
      <c r="AE4921" s="99"/>
      <c r="AF4921" s="99"/>
      <c r="AG4921" s="99"/>
      <c r="AH4921" s="99"/>
      <c r="AI4921" s="99"/>
      <c r="AJ4921" s="99"/>
      <c r="AK4921" s="99"/>
      <c r="AL4921" s="99"/>
      <c r="AM4921" s="99"/>
      <c r="AN4921" s="99"/>
      <c r="AO4921" s="99"/>
      <c r="AP4921" s="99"/>
      <c r="AQ4921" s="99"/>
      <c r="AR4921" s="99"/>
      <c r="AS4921" s="99"/>
      <c r="AT4921" s="99"/>
      <c r="AU4921" s="99"/>
      <c r="AV4921" s="99"/>
      <c r="AW4921" s="99"/>
      <c r="AX4921" s="99"/>
      <c r="AY4921" s="99"/>
      <c r="AZ4921" s="99"/>
      <c r="BA4921" s="99"/>
      <c r="BB4921" s="99"/>
      <c r="BC4921" s="99"/>
      <c r="BD4921" s="99"/>
      <c r="BE4921" s="99"/>
      <c r="BF4921" s="99"/>
    </row>
    <row r="4922" spans="28:58" x14ac:dyDescent="0.25">
      <c r="AB4922" s="99"/>
      <c r="AC4922" s="99"/>
      <c r="AD4922" s="99"/>
      <c r="AE4922" s="99"/>
      <c r="AF4922" s="99"/>
      <c r="AG4922" s="99"/>
      <c r="AH4922" s="99"/>
      <c r="AI4922" s="99"/>
      <c r="AJ4922" s="99"/>
      <c r="AK4922" s="99"/>
      <c r="AL4922" s="99"/>
      <c r="AM4922" s="99"/>
      <c r="AN4922" s="99"/>
      <c r="AO4922" s="99"/>
      <c r="AP4922" s="99"/>
      <c r="AQ4922" s="99"/>
      <c r="AR4922" s="99"/>
      <c r="AS4922" s="99"/>
      <c r="AT4922" s="99"/>
      <c r="AU4922" s="99"/>
      <c r="AV4922" s="99"/>
      <c r="AW4922" s="99"/>
      <c r="AX4922" s="99"/>
      <c r="AY4922" s="99"/>
      <c r="AZ4922" s="99"/>
      <c r="BA4922" s="99"/>
      <c r="BB4922" s="99"/>
      <c r="BC4922" s="99"/>
      <c r="BD4922" s="99"/>
      <c r="BE4922" s="99"/>
      <c r="BF4922" s="99"/>
    </row>
    <row r="4923" spans="28:58" x14ac:dyDescent="0.25">
      <c r="AB4923" s="99"/>
      <c r="AC4923" s="99"/>
      <c r="AD4923" s="99"/>
      <c r="AE4923" s="99"/>
      <c r="AF4923" s="99"/>
      <c r="AG4923" s="99"/>
      <c r="AH4923" s="99"/>
      <c r="AI4923" s="99"/>
      <c r="AJ4923" s="99"/>
      <c r="AK4923" s="99"/>
      <c r="AL4923" s="99"/>
      <c r="AM4923" s="99"/>
      <c r="AN4923" s="99"/>
      <c r="AO4923" s="99"/>
      <c r="AP4923" s="99"/>
      <c r="AQ4923" s="99"/>
      <c r="AR4923" s="99"/>
      <c r="AS4923" s="99"/>
      <c r="AT4923" s="99"/>
      <c r="AU4923" s="99"/>
      <c r="AV4923" s="99"/>
      <c r="AW4923" s="99"/>
      <c r="AX4923" s="99"/>
      <c r="AY4923" s="99"/>
      <c r="AZ4923" s="99"/>
      <c r="BA4923" s="99"/>
      <c r="BB4923" s="99"/>
      <c r="BC4923" s="99"/>
      <c r="BD4923" s="99"/>
      <c r="BE4923" s="99"/>
      <c r="BF4923" s="99"/>
    </row>
    <row r="4924" spans="28:58" x14ac:dyDescent="0.25">
      <c r="AB4924" s="99"/>
      <c r="AC4924" s="99"/>
      <c r="AD4924" s="99"/>
      <c r="AE4924" s="99"/>
      <c r="AF4924" s="99"/>
      <c r="AG4924" s="99"/>
      <c r="AH4924" s="99"/>
      <c r="AI4924" s="99"/>
      <c r="AJ4924" s="99"/>
      <c r="AK4924" s="99"/>
      <c r="AL4924" s="99"/>
      <c r="AM4924" s="99"/>
      <c r="AN4924" s="99"/>
      <c r="AO4924" s="99"/>
      <c r="AP4924" s="99"/>
      <c r="AQ4924" s="99"/>
      <c r="AR4924" s="99"/>
      <c r="AS4924" s="99"/>
      <c r="AT4924" s="99"/>
      <c r="AU4924" s="99"/>
      <c r="AV4924" s="99"/>
      <c r="AW4924" s="99"/>
      <c r="AX4924" s="99"/>
      <c r="AY4924" s="99"/>
      <c r="AZ4924" s="99"/>
      <c r="BA4924" s="99"/>
      <c r="BB4924" s="99"/>
      <c r="BC4924" s="99"/>
      <c r="BD4924" s="99"/>
      <c r="BE4924" s="99"/>
      <c r="BF4924" s="99"/>
    </row>
    <row r="4925" spans="28:58" x14ac:dyDescent="0.25">
      <c r="AB4925" s="99"/>
      <c r="AC4925" s="99"/>
      <c r="AD4925" s="99"/>
      <c r="AE4925" s="99"/>
      <c r="AF4925" s="99"/>
      <c r="AG4925" s="99"/>
      <c r="AH4925" s="99"/>
      <c r="AI4925" s="99"/>
      <c r="AJ4925" s="99"/>
      <c r="AK4925" s="99"/>
      <c r="AL4925" s="99"/>
      <c r="AM4925" s="99"/>
      <c r="AN4925" s="99"/>
      <c r="AO4925" s="99"/>
      <c r="AP4925" s="99"/>
      <c r="AQ4925" s="99"/>
      <c r="AR4925" s="99"/>
      <c r="AS4925" s="99"/>
      <c r="AT4925" s="99"/>
      <c r="AU4925" s="99"/>
      <c r="AV4925" s="99"/>
      <c r="AW4925" s="99"/>
      <c r="AX4925" s="99"/>
      <c r="AY4925" s="99"/>
      <c r="AZ4925" s="99"/>
      <c r="BA4925" s="99"/>
      <c r="BB4925" s="99"/>
      <c r="BC4925" s="99"/>
      <c r="BD4925" s="99"/>
      <c r="BE4925" s="99"/>
      <c r="BF4925" s="99"/>
    </row>
    <row r="4926" spans="28:58" x14ac:dyDescent="0.25">
      <c r="AB4926" s="99"/>
      <c r="AC4926" s="99"/>
      <c r="AD4926" s="99"/>
      <c r="AE4926" s="99"/>
      <c r="AF4926" s="99"/>
      <c r="AG4926" s="99"/>
      <c r="AH4926" s="99"/>
      <c r="AI4926" s="99"/>
      <c r="AJ4926" s="99"/>
      <c r="AK4926" s="99"/>
      <c r="AL4926" s="99"/>
      <c r="AM4926" s="99"/>
      <c r="AN4926" s="99"/>
      <c r="AO4926" s="99"/>
      <c r="AP4926" s="99"/>
      <c r="AQ4926" s="99"/>
      <c r="AR4926" s="99"/>
      <c r="AS4926" s="99"/>
      <c r="AT4926" s="99"/>
      <c r="AU4926" s="99"/>
      <c r="AV4926" s="99"/>
      <c r="AW4926" s="99"/>
      <c r="AX4926" s="99"/>
      <c r="AY4926" s="99"/>
      <c r="AZ4926" s="99"/>
      <c r="BA4926" s="99"/>
      <c r="BB4926" s="99"/>
      <c r="BC4926" s="99"/>
      <c r="BD4926" s="99"/>
      <c r="BE4926" s="99"/>
      <c r="BF4926" s="99"/>
    </row>
    <row r="4927" spans="28:58" x14ac:dyDescent="0.25">
      <c r="AB4927" s="99"/>
      <c r="AC4927" s="99"/>
      <c r="AD4927" s="99"/>
      <c r="AE4927" s="99"/>
      <c r="AF4927" s="99"/>
      <c r="AG4927" s="99"/>
      <c r="AH4927" s="99"/>
      <c r="AI4927" s="99"/>
      <c r="AJ4927" s="99"/>
      <c r="AK4927" s="99"/>
      <c r="AL4927" s="99"/>
      <c r="AM4927" s="99"/>
      <c r="AN4927" s="99"/>
      <c r="AO4927" s="99"/>
      <c r="AP4927" s="99"/>
      <c r="AQ4927" s="99"/>
      <c r="AR4927" s="99"/>
      <c r="AS4927" s="99"/>
      <c r="AT4927" s="99"/>
      <c r="AU4927" s="99"/>
      <c r="AV4927" s="99"/>
      <c r="AW4927" s="99"/>
      <c r="AX4927" s="99"/>
      <c r="AY4927" s="99"/>
      <c r="AZ4927" s="99"/>
      <c r="BA4927" s="99"/>
      <c r="BB4927" s="99"/>
      <c r="BC4927" s="99"/>
      <c r="BD4927" s="99"/>
      <c r="BE4927" s="99"/>
      <c r="BF4927" s="99"/>
    </row>
    <row r="4928" spans="28:58" x14ac:dyDescent="0.25">
      <c r="AB4928" s="99"/>
      <c r="AC4928" s="99"/>
      <c r="AD4928" s="99"/>
      <c r="AE4928" s="99"/>
      <c r="AF4928" s="99"/>
      <c r="AG4928" s="99"/>
      <c r="AH4928" s="99"/>
      <c r="AI4928" s="99"/>
      <c r="AJ4928" s="99"/>
      <c r="AK4928" s="99"/>
      <c r="AL4928" s="99"/>
      <c r="AM4928" s="99"/>
      <c r="AN4928" s="99"/>
      <c r="AO4928" s="99"/>
      <c r="AP4928" s="99"/>
      <c r="AQ4928" s="99"/>
      <c r="AR4928" s="99"/>
      <c r="AS4928" s="99"/>
      <c r="AT4928" s="99"/>
      <c r="AU4928" s="99"/>
      <c r="AV4928" s="99"/>
      <c r="AW4928" s="99"/>
      <c r="AX4928" s="99"/>
      <c r="AY4928" s="99"/>
      <c r="AZ4928" s="99"/>
      <c r="BA4928" s="99"/>
      <c r="BB4928" s="99"/>
      <c r="BC4928" s="99"/>
      <c r="BD4928" s="99"/>
      <c r="BE4928" s="99"/>
      <c r="BF4928" s="99"/>
    </row>
    <row r="4929" spans="28:58" x14ac:dyDescent="0.25">
      <c r="AB4929" s="99"/>
      <c r="AC4929" s="99"/>
      <c r="AD4929" s="99"/>
      <c r="AE4929" s="99"/>
      <c r="AF4929" s="99"/>
      <c r="AG4929" s="99"/>
      <c r="AH4929" s="99"/>
      <c r="AI4929" s="99"/>
      <c r="AJ4929" s="99"/>
      <c r="AK4929" s="99"/>
      <c r="AL4929" s="99"/>
      <c r="AM4929" s="99"/>
      <c r="AN4929" s="99"/>
      <c r="AO4929" s="99"/>
      <c r="AP4929" s="99"/>
      <c r="AQ4929" s="99"/>
      <c r="AR4929" s="99"/>
      <c r="AS4929" s="99"/>
      <c r="AT4929" s="99"/>
      <c r="AU4929" s="99"/>
      <c r="AV4929" s="99"/>
      <c r="AW4929" s="99"/>
      <c r="AX4929" s="99"/>
      <c r="AY4929" s="99"/>
      <c r="AZ4929" s="99"/>
      <c r="BA4929" s="99"/>
      <c r="BB4929" s="99"/>
      <c r="BC4929" s="99"/>
      <c r="BD4929" s="99"/>
      <c r="BE4929" s="99"/>
      <c r="BF4929" s="99"/>
    </row>
    <row r="4930" spans="28:58" x14ac:dyDescent="0.25">
      <c r="AB4930" s="99"/>
      <c r="AC4930" s="99"/>
      <c r="AD4930" s="99"/>
      <c r="AE4930" s="99"/>
      <c r="AF4930" s="99"/>
      <c r="AG4930" s="99"/>
      <c r="AH4930" s="99"/>
      <c r="AI4930" s="99"/>
      <c r="AJ4930" s="99"/>
      <c r="AK4930" s="99"/>
      <c r="AL4930" s="99"/>
      <c r="AM4930" s="99"/>
      <c r="AN4930" s="99"/>
      <c r="AO4930" s="99"/>
      <c r="AP4930" s="99"/>
      <c r="AQ4930" s="99"/>
      <c r="AR4930" s="99"/>
      <c r="AS4930" s="99"/>
      <c r="AT4930" s="99"/>
      <c r="AU4930" s="99"/>
      <c r="AV4930" s="99"/>
      <c r="AW4930" s="99"/>
      <c r="AX4930" s="99"/>
      <c r="AY4930" s="99"/>
      <c r="AZ4930" s="99"/>
      <c r="BA4930" s="99"/>
      <c r="BB4930" s="99"/>
      <c r="BC4930" s="99"/>
      <c r="BD4930" s="99"/>
      <c r="BE4930" s="99"/>
      <c r="BF4930" s="99"/>
    </row>
    <row r="4931" spans="28:58" x14ac:dyDescent="0.25">
      <c r="AB4931" s="99"/>
      <c r="AC4931" s="99"/>
      <c r="AD4931" s="99"/>
      <c r="AE4931" s="99"/>
      <c r="AF4931" s="99"/>
      <c r="AG4931" s="99"/>
      <c r="AH4931" s="99"/>
      <c r="AI4931" s="99"/>
      <c r="AJ4931" s="99"/>
      <c r="AK4931" s="99"/>
      <c r="AL4931" s="99"/>
      <c r="AM4931" s="99"/>
      <c r="AN4931" s="99"/>
      <c r="AO4931" s="99"/>
      <c r="AP4931" s="99"/>
      <c r="AQ4931" s="99"/>
      <c r="AR4931" s="99"/>
      <c r="AS4931" s="99"/>
      <c r="AT4931" s="99"/>
      <c r="AU4931" s="99"/>
      <c r="AV4931" s="99"/>
      <c r="AW4931" s="99"/>
      <c r="AX4931" s="99"/>
      <c r="AY4931" s="99"/>
      <c r="AZ4931" s="99"/>
      <c r="BA4931" s="99"/>
      <c r="BB4931" s="99"/>
      <c r="BC4931" s="99"/>
      <c r="BD4931" s="99"/>
      <c r="BE4931" s="99"/>
      <c r="BF4931" s="99"/>
    </row>
    <row r="4932" spans="28:58" x14ac:dyDescent="0.25">
      <c r="AB4932" s="99"/>
      <c r="AC4932" s="99"/>
      <c r="AD4932" s="99"/>
      <c r="AE4932" s="99"/>
      <c r="AF4932" s="99"/>
      <c r="AG4932" s="99"/>
      <c r="AH4932" s="99"/>
      <c r="AI4932" s="99"/>
      <c r="AJ4932" s="99"/>
      <c r="AK4932" s="99"/>
      <c r="AL4932" s="99"/>
      <c r="AM4932" s="99"/>
      <c r="AN4932" s="99"/>
      <c r="AO4932" s="99"/>
      <c r="AP4932" s="99"/>
      <c r="AQ4932" s="99"/>
      <c r="AR4932" s="99"/>
      <c r="AS4932" s="99"/>
      <c r="AT4932" s="99"/>
      <c r="AU4932" s="99"/>
      <c r="AV4932" s="99"/>
      <c r="AW4932" s="99"/>
      <c r="AX4932" s="99"/>
      <c r="AY4932" s="99"/>
      <c r="AZ4932" s="99"/>
      <c r="BA4932" s="99"/>
      <c r="BB4932" s="99"/>
      <c r="BC4932" s="99"/>
      <c r="BD4932" s="99"/>
      <c r="BE4932" s="99"/>
      <c r="BF4932" s="99"/>
    </row>
    <row r="4933" spans="28:58" x14ac:dyDescent="0.25">
      <c r="AB4933" s="99"/>
      <c r="AC4933" s="99"/>
      <c r="AD4933" s="99"/>
      <c r="AE4933" s="99"/>
      <c r="AF4933" s="99"/>
      <c r="AG4933" s="99"/>
      <c r="AH4933" s="99"/>
      <c r="AI4933" s="99"/>
      <c r="AJ4933" s="99"/>
      <c r="AK4933" s="99"/>
      <c r="AL4933" s="99"/>
      <c r="AM4933" s="99"/>
      <c r="AN4933" s="99"/>
      <c r="AO4933" s="99"/>
      <c r="AP4933" s="99"/>
      <c r="AQ4933" s="99"/>
      <c r="AR4933" s="99"/>
      <c r="AS4933" s="99"/>
      <c r="AT4933" s="99"/>
      <c r="AU4933" s="99"/>
      <c r="AV4933" s="99"/>
      <c r="AW4933" s="99"/>
      <c r="AX4933" s="99"/>
      <c r="AY4933" s="99"/>
      <c r="AZ4933" s="99"/>
      <c r="BA4933" s="99"/>
      <c r="BB4933" s="99"/>
      <c r="BC4933" s="99"/>
      <c r="BD4933" s="99"/>
      <c r="BE4933" s="99"/>
      <c r="BF4933" s="99"/>
    </row>
    <row r="4934" spans="28:58" x14ac:dyDescent="0.25">
      <c r="AB4934" s="99"/>
      <c r="AC4934" s="99"/>
      <c r="AD4934" s="99"/>
      <c r="AE4934" s="99"/>
      <c r="AF4934" s="99"/>
      <c r="AG4934" s="99"/>
      <c r="AH4934" s="99"/>
      <c r="AI4934" s="99"/>
      <c r="AJ4934" s="99"/>
      <c r="AK4934" s="99"/>
      <c r="AL4934" s="99"/>
      <c r="AM4934" s="99"/>
      <c r="AN4934" s="99"/>
      <c r="AO4934" s="99"/>
      <c r="AP4934" s="99"/>
      <c r="AQ4934" s="99"/>
      <c r="AR4934" s="99"/>
      <c r="AS4934" s="99"/>
      <c r="AT4934" s="99"/>
      <c r="AU4934" s="99"/>
      <c r="AV4934" s="99"/>
      <c r="AW4934" s="99"/>
      <c r="AX4934" s="99"/>
      <c r="AY4934" s="99"/>
      <c r="AZ4934" s="99"/>
      <c r="BA4934" s="99"/>
      <c r="BB4934" s="99"/>
      <c r="BC4934" s="99"/>
      <c r="BD4934" s="99"/>
      <c r="BE4934" s="99"/>
      <c r="BF4934" s="99"/>
    </row>
    <row r="4935" spans="28:58" x14ac:dyDescent="0.25">
      <c r="AB4935" s="99"/>
      <c r="AC4935" s="99"/>
      <c r="AD4935" s="99"/>
      <c r="AE4935" s="99"/>
      <c r="AF4935" s="99"/>
      <c r="AG4935" s="99"/>
      <c r="AH4935" s="99"/>
      <c r="AI4935" s="99"/>
      <c r="AJ4935" s="99"/>
      <c r="AK4935" s="99"/>
      <c r="AL4935" s="99"/>
      <c r="AM4935" s="99"/>
      <c r="AN4935" s="99"/>
      <c r="AO4935" s="99"/>
      <c r="AP4935" s="99"/>
      <c r="AQ4935" s="99"/>
      <c r="AR4935" s="99"/>
      <c r="AS4935" s="99"/>
      <c r="AT4935" s="99"/>
      <c r="AU4935" s="99"/>
      <c r="AV4935" s="99"/>
      <c r="AW4935" s="99"/>
      <c r="AX4935" s="99"/>
      <c r="AY4935" s="99"/>
      <c r="AZ4935" s="99"/>
      <c r="BA4935" s="99"/>
      <c r="BB4935" s="99"/>
      <c r="BC4935" s="99"/>
      <c r="BD4935" s="99"/>
      <c r="BE4935" s="99"/>
      <c r="BF4935" s="99"/>
    </row>
    <row r="4936" spans="28:58" x14ac:dyDescent="0.25">
      <c r="AB4936" s="99"/>
      <c r="AC4936" s="99"/>
      <c r="AD4936" s="99"/>
      <c r="AE4936" s="99"/>
      <c r="AF4936" s="99"/>
      <c r="AG4936" s="99"/>
      <c r="AH4936" s="99"/>
      <c r="AI4936" s="99"/>
      <c r="AJ4936" s="99"/>
      <c r="AK4936" s="99"/>
      <c r="AL4936" s="99"/>
      <c r="AM4936" s="99"/>
      <c r="AN4936" s="99"/>
      <c r="AO4936" s="99"/>
      <c r="AP4936" s="99"/>
      <c r="AQ4936" s="99"/>
      <c r="AR4936" s="99"/>
      <c r="AS4936" s="99"/>
      <c r="AT4936" s="99"/>
      <c r="AU4936" s="99"/>
      <c r="AV4936" s="99"/>
      <c r="AW4936" s="99"/>
      <c r="AX4936" s="99"/>
      <c r="AY4936" s="99"/>
      <c r="AZ4936" s="99"/>
      <c r="BA4936" s="99"/>
      <c r="BB4936" s="99"/>
      <c r="BC4936" s="99"/>
      <c r="BD4936" s="99"/>
      <c r="BE4936" s="99"/>
      <c r="BF4936" s="99"/>
    </row>
    <row r="4937" spans="28:58" x14ac:dyDescent="0.25">
      <c r="AB4937" s="99"/>
      <c r="AC4937" s="99"/>
      <c r="AD4937" s="99"/>
      <c r="AE4937" s="99"/>
      <c r="AF4937" s="99"/>
      <c r="AG4937" s="99"/>
      <c r="AH4937" s="99"/>
      <c r="AI4937" s="99"/>
      <c r="AJ4937" s="99"/>
      <c r="AK4937" s="99"/>
      <c r="AL4937" s="99"/>
      <c r="AM4937" s="99"/>
      <c r="AN4937" s="99"/>
      <c r="AO4937" s="99"/>
      <c r="AP4937" s="99"/>
      <c r="AQ4937" s="99"/>
      <c r="AR4937" s="99"/>
      <c r="AS4937" s="99"/>
      <c r="AT4937" s="99"/>
      <c r="AU4937" s="99"/>
      <c r="AV4937" s="99"/>
      <c r="AW4937" s="99"/>
      <c r="AX4937" s="99"/>
      <c r="AY4937" s="99"/>
      <c r="AZ4937" s="99"/>
      <c r="BA4937" s="99"/>
      <c r="BB4937" s="99"/>
      <c r="BC4937" s="99"/>
      <c r="BD4937" s="99"/>
      <c r="BE4937" s="99"/>
      <c r="BF4937" s="99"/>
    </row>
    <row r="4938" spans="28:58" x14ac:dyDescent="0.25">
      <c r="AB4938" s="99"/>
      <c r="AC4938" s="99"/>
      <c r="AD4938" s="99"/>
      <c r="AE4938" s="99"/>
      <c r="AF4938" s="99"/>
      <c r="AG4938" s="99"/>
      <c r="AH4938" s="99"/>
      <c r="AI4938" s="99"/>
      <c r="AJ4938" s="99"/>
      <c r="AK4938" s="99"/>
      <c r="AL4938" s="99"/>
      <c r="AM4938" s="99"/>
      <c r="AN4938" s="99"/>
      <c r="AO4938" s="99"/>
      <c r="AP4938" s="99"/>
      <c r="AQ4938" s="99"/>
      <c r="AR4938" s="99"/>
      <c r="AS4938" s="99"/>
      <c r="AT4938" s="99"/>
      <c r="AU4938" s="99"/>
      <c r="AV4938" s="99"/>
      <c r="AW4938" s="99"/>
      <c r="AX4938" s="99"/>
      <c r="AY4938" s="99"/>
      <c r="AZ4938" s="99"/>
      <c r="BA4938" s="99"/>
      <c r="BB4938" s="99"/>
      <c r="BC4938" s="99"/>
      <c r="BD4938" s="99"/>
      <c r="BE4938" s="99"/>
      <c r="BF4938" s="99"/>
    </row>
    <row r="4939" spans="28:58" x14ac:dyDescent="0.25">
      <c r="AB4939" s="99"/>
      <c r="AC4939" s="99"/>
      <c r="AD4939" s="99"/>
      <c r="AE4939" s="99"/>
      <c r="AF4939" s="99"/>
      <c r="AG4939" s="99"/>
      <c r="AH4939" s="99"/>
      <c r="AI4939" s="99"/>
      <c r="AJ4939" s="99"/>
      <c r="AK4939" s="99"/>
      <c r="AL4939" s="99"/>
      <c r="AM4939" s="99"/>
      <c r="AN4939" s="99"/>
      <c r="AO4939" s="99"/>
      <c r="AP4939" s="99"/>
      <c r="AQ4939" s="99"/>
      <c r="AR4939" s="99"/>
      <c r="AS4939" s="99"/>
      <c r="AT4939" s="99"/>
      <c r="AU4939" s="99"/>
      <c r="AV4939" s="99"/>
      <c r="AW4939" s="99"/>
      <c r="AX4939" s="99"/>
      <c r="AY4939" s="99"/>
      <c r="AZ4939" s="99"/>
      <c r="BA4939" s="99"/>
      <c r="BB4939" s="99"/>
      <c r="BC4939" s="99"/>
      <c r="BD4939" s="99"/>
      <c r="BE4939" s="99"/>
      <c r="BF4939" s="99"/>
    </row>
    <row r="4940" spans="28:58" x14ac:dyDescent="0.25">
      <c r="AB4940" s="99"/>
      <c r="AC4940" s="99"/>
      <c r="AD4940" s="99"/>
      <c r="AE4940" s="99"/>
      <c r="AF4940" s="99"/>
      <c r="AG4940" s="99"/>
      <c r="AH4940" s="99"/>
      <c r="AI4940" s="99"/>
      <c r="AJ4940" s="99"/>
      <c r="AK4940" s="99"/>
      <c r="AL4940" s="99"/>
      <c r="AM4940" s="99"/>
      <c r="AN4940" s="99"/>
      <c r="AO4940" s="99"/>
      <c r="AP4940" s="99"/>
      <c r="AQ4940" s="99"/>
      <c r="AR4940" s="99"/>
      <c r="AS4940" s="99"/>
      <c r="AT4940" s="99"/>
      <c r="AU4940" s="99"/>
      <c r="AV4940" s="99"/>
      <c r="AW4940" s="99"/>
      <c r="AX4940" s="99"/>
      <c r="AY4940" s="99"/>
      <c r="AZ4940" s="99"/>
      <c r="BA4940" s="99"/>
      <c r="BB4940" s="99"/>
      <c r="BC4940" s="99"/>
      <c r="BD4940" s="99"/>
      <c r="BE4940" s="99"/>
      <c r="BF4940" s="99"/>
    </row>
    <row r="4941" spans="28:58" x14ac:dyDescent="0.25">
      <c r="AB4941" s="99"/>
      <c r="AC4941" s="99"/>
      <c r="AD4941" s="99"/>
      <c r="AE4941" s="99"/>
      <c r="AF4941" s="99"/>
      <c r="AG4941" s="99"/>
      <c r="AH4941" s="99"/>
      <c r="AI4941" s="99"/>
      <c r="AJ4941" s="99"/>
      <c r="AK4941" s="99"/>
      <c r="AL4941" s="99"/>
      <c r="AM4941" s="99"/>
      <c r="AN4941" s="99"/>
      <c r="AO4941" s="99"/>
      <c r="AP4941" s="99"/>
      <c r="AQ4941" s="99"/>
      <c r="AR4941" s="99"/>
      <c r="AS4941" s="99"/>
      <c r="AT4941" s="99"/>
      <c r="AU4941" s="99"/>
      <c r="AV4941" s="99"/>
      <c r="AW4941" s="99"/>
      <c r="AX4941" s="99"/>
      <c r="AY4941" s="99"/>
      <c r="AZ4941" s="99"/>
      <c r="BA4941" s="99"/>
      <c r="BB4941" s="99"/>
      <c r="BC4941" s="99"/>
      <c r="BD4941" s="99"/>
      <c r="BE4941" s="99"/>
      <c r="BF4941" s="99"/>
    </row>
    <row r="4942" spans="28:58" x14ac:dyDescent="0.25">
      <c r="AB4942" s="99"/>
      <c r="AC4942" s="99"/>
      <c r="AD4942" s="99"/>
      <c r="AE4942" s="99"/>
      <c r="AF4942" s="99"/>
      <c r="AG4942" s="99"/>
      <c r="AH4942" s="99"/>
      <c r="AI4942" s="99"/>
      <c r="AJ4942" s="99"/>
      <c r="AK4942" s="99"/>
      <c r="AL4942" s="99"/>
      <c r="AM4942" s="99"/>
      <c r="AN4942" s="99"/>
      <c r="AO4942" s="99"/>
      <c r="AP4942" s="99"/>
      <c r="AQ4942" s="99"/>
      <c r="AR4942" s="99"/>
      <c r="AS4942" s="99"/>
      <c r="AT4942" s="99"/>
      <c r="AU4942" s="99"/>
      <c r="AV4942" s="99"/>
      <c r="AW4942" s="99"/>
      <c r="AX4942" s="99"/>
      <c r="AY4942" s="99"/>
      <c r="AZ4942" s="99"/>
      <c r="BA4942" s="99"/>
      <c r="BB4942" s="99"/>
      <c r="BC4942" s="99"/>
      <c r="BD4942" s="99"/>
      <c r="BE4942" s="99"/>
      <c r="BF4942" s="99"/>
    </row>
    <row r="4943" spans="28:58" x14ac:dyDescent="0.25">
      <c r="AB4943" s="99"/>
      <c r="AC4943" s="99"/>
      <c r="AD4943" s="99"/>
      <c r="AE4943" s="99"/>
      <c r="AF4943" s="99"/>
      <c r="AG4943" s="99"/>
      <c r="AH4943" s="99"/>
      <c r="AI4943" s="99"/>
      <c r="AJ4943" s="99"/>
      <c r="AK4943" s="99"/>
      <c r="AL4943" s="99"/>
      <c r="AM4943" s="99"/>
      <c r="AN4943" s="99"/>
      <c r="AO4943" s="99"/>
      <c r="AP4943" s="99"/>
      <c r="AQ4943" s="99"/>
      <c r="AR4943" s="99"/>
      <c r="AS4943" s="99"/>
      <c r="AT4943" s="99"/>
      <c r="AU4943" s="99"/>
      <c r="AV4943" s="99"/>
      <c r="AW4943" s="99"/>
      <c r="AX4943" s="99"/>
      <c r="AY4943" s="99"/>
      <c r="AZ4943" s="99"/>
      <c r="BA4943" s="99"/>
      <c r="BB4943" s="99"/>
      <c r="BC4943" s="99"/>
      <c r="BD4943" s="99"/>
      <c r="BE4943" s="99"/>
      <c r="BF4943" s="99"/>
    </row>
    <row r="4944" spans="28:58" x14ac:dyDescent="0.25">
      <c r="AB4944" s="99"/>
      <c r="AC4944" s="99"/>
      <c r="AD4944" s="99"/>
      <c r="AE4944" s="99"/>
      <c r="AF4944" s="99"/>
      <c r="AG4944" s="99"/>
      <c r="AH4944" s="99"/>
      <c r="AI4944" s="99"/>
      <c r="AJ4944" s="99"/>
      <c r="AK4944" s="99"/>
      <c r="AL4944" s="99"/>
      <c r="AM4944" s="99"/>
      <c r="AN4944" s="99"/>
      <c r="AO4944" s="99"/>
      <c r="AP4944" s="99"/>
      <c r="AQ4944" s="99"/>
      <c r="AR4944" s="99"/>
      <c r="AS4944" s="99"/>
      <c r="AT4944" s="99"/>
      <c r="AU4944" s="99"/>
      <c r="AV4944" s="99"/>
      <c r="AW4944" s="99"/>
      <c r="AX4944" s="99"/>
      <c r="AY4944" s="99"/>
      <c r="AZ4944" s="99"/>
      <c r="BA4944" s="99"/>
      <c r="BB4944" s="99"/>
      <c r="BC4944" s="99"/>
      <c r="BD4944" s="99"/>
      <c r="BE4944" s="99"/>
      <c r="BF4944" s="99"/>
    </row>
    <row r="4945" spans="28:58" x14ac:dyDescent="0.25">
      <c r="AB4945" s="99"/>
      <c r="AC4945" s="99"/>
      <c r="AD4945" s="99"/>
      <c r="AE4945" s="99"/>
      <c r="AF4945" s="99"/>
      <c r="AG4945" s="99"/>
      <c r="AH4945" s="99"/>
      <c r="AI4945" s="99"/>
      <c r="AJ4945" s="99"/>
      <c r="AK4945" s="99"/>
      <c r="AL4945" s="99"/>
      <c r="AM4945" s="99"/>
      <c r="AN4945" s="99"/>
      <c r="AO4945" s="99"/>
      <c r="AP4945" s="99"/>
      <c r="AQ4945" s="99"/>
      <c r="AR4945" s="99"/>
      <c r="AS4945" s="99"/>
      <c r="AT4945" s="99"/>
      <c r="AU4945" s="99"/>
      <c r="AV4945" s="99"/>
      <c r="AW4945" s="99"/>
      <c r="AX4945" s="99"/>
      <c r="AY4945" s="99"/>
      <c r="AZ4945" s="99"/>
      <c r="BA4945" s="99"/>
      <c r="BB4945" s="99"/>
      <c r="BC4945" s="99"/>
      <c r="BD4945" s="99"/>
      <c r="BE4945" s="99"/>
      <c r="BF4945" s="99"/>
    </row>
    <row r="4946" spans="28:58" x14ac:dyDescent="0.25">
      <c r="AB4946" s="99"/>
      <c r="AC4946" s="99"/>
      <c r="AD4946" s="99"/>
      <c r="AE4946" s="99"/>
      <c r="AF4946" s="99"/>
      <c r="AG4946" s="99"/>
      <c r="AH4946" s="99"/>
      <c r="AI4946" s="99"/>
      <c r="AJ4946" s="99"/>
      <c r="AK4946" s="99"/>
      <c r="AL4946" s="99"/>
      <c r="AM4946" s="99"/>
      <c r="AN4946" s="99"/>
      <c r="AO4946" s="99"/>
      <c r="AP4946" s="99"/>
      <c r="AQ4946" s="99"/>
      <c r="AR4946" s="99"/>
      <c r="AS4946" s="99"/>
      <c r="AT4946" s="99"/>
      <c r="AU4946" s="99"/>
      <c r="AV4946" s="99"/>
      <c r="AW4946" s="99"/>
      <c r="AX4946" s="99"/>
      <c r="AY4946" s="99"/>
      <c r="AZ4946" s="99"/>
      <c r="BA4946" s="99"/>
      <c r="BB4946" s="99"/>
      <c r="BC4946" s="99"/>
      <c r="BD4946" s="99"/>
      <c r="BE4946" s="99"/>
      <c r="BF4946" s="99"/>
    </row>
    <row r="4947" spans="28:58" x14ac:dyDescent="0.25">
      <c r="AB4947" s="99"/>
      <c r="AC4947" s="99"/>
      <c r="AD4947" s="99"/>
      <c r="AE4947" s="99"/>
      <c r="AF4947" s="99"/>
      <c r="AG4947" s="99"/>
      <c r="AH4947" s="99"/>
      <c r="AI4947" s="99"/>
      <c r="AJ4947" s="99"/>
      <c r="AK4947" s="99"/>
      <c r="AL4947" s="99"/>
      <c r="AM4947" s="99"/>
      <c r="AN4947" s="99"/>
      <c r="AO4947" s="99"/>
      <c r="AP4947" s="99"/>
      <c r="AQ4947" s="99"/>
      <c r="AR4947" s="99"/>
      <c r="AS4947" s="99"/>
      <c r="AT4947" s="99"/>
      <c r="AU4947" s="99"/>
      <c r="AV4947" s="99"/>
      <c r="AW4947" s="99"/>
      <c r="AX4947" s="99"/>
      <c r="AY4947" s="99"/>
      <c r="AZ4947" s="99"/>
      <c r="BA4947" s="99"/>
      <c r="BB4947" s="99"/>
      <c r="BC4947" s="99"/>
      <c r="BD4947" s="99"/>
      <c r="BE4947" s="99"/>
      <c r="BF4947" s="99"/>
    </row>
    <row r="4948" spans="28:58" x14ac:dyDescent="0.25">
      <c r="AB4948" s="99"/>
      <c r="AC4948" s="99"/>
      <c r="AD4948" s="99"/>
      <c r="AE4948" s="99"/>
      <c r="AF4948" s="99"/>
      <c r="AG4948" s="99"/>
      <c r="AH4948" s="99"/>
      <c r="AI4948" s="99"/>
      <c r="AJ4948" s="99"/>
      <c r="AK4948" s="99"/>
      <c r="AL4948" s="99"/>
      <c r="AM4948" s="99"/>
      <c r="AN4948" s="99"/>
      <c r="AO4948" s="99"/>
      <c r="AP4948" s="99"/>
      <c r="AQ4948" s="99"/>
      <c r="AR4948" s="99"/>
      <c r="AS4948" s="99"/>
      <c r="AT4948" s="99"/>
      <c r="AU4948" s="99"/>
      <c r="AV4948" s="99"/>
      <c r="AW4948" s="99"/>
      <c r="AX4948" s="99"/>
      <c r="AY4948" s="99"/>
      <c r="AZ4948" s="99"/>
      <c r="BA4948" s="99"/>
      <c r="BB4948" s="99"/>
      <c r="BC4948" s="99"/>
      <c r="BD4948" s="99"/>
      <c r="BE4948" s="99"/>
      <c r="BF4948" s="99"/>
    </row>
    <row r="4949" spans="28:58" x14ac:dyDescent="0.25">
      <c r="AB4949" s="99"/>
      <c r="AC4949" s="99"/>
      <c r="AD4949" s="99"/>
      <c r="AE4949" s="99"/>
      <c r="AF4949" s="99"/>
      <c r="AG4949" s="99"/>
      <c r="AH4949" s="99"/>
      <c r="AI4949" s="99"/>
      <c r="AJ4949" s="99"/>
      <c r="AK4949" s="99"/>
      <c r="AL4949" s="99"/>
      <c r="AM4949" s="99"/>
      <c r="AN4949" s="99"/>
      <c r="AO4949" s="99"/>
      <c r="AP4949" s="99"/>
      <c r="AQ4949" s="99"/>
      <c r="AR4949" s="99"/>
      <c r="AS4949" s="99"/>
      <c r="AT4949" s="99"/>
      <c r="AU4949" s="99"/>
      <c r="AV4949" s="99"/>
      <c r="AW4949" s="99"/>
      <c r="AX4949" s="99"/>
      <c r="AY4949" s="99"/>
      <c r="AZ4949" s="99"/>
      <c r="BA4949" s="99"/>
      <c r="BB4949" s="99"/>
      <c r="BC4949" s="99"/>
      <c r="BD4949" s="99"/>
      <c r="BE4949" s="99"/>
      <c r="BF4949" s="99"/>
    </row>
    <row r="4950" spans="28:58" x14ac:dyDescent="0.25">
      <c r="AB4950" s="99"/>
      <c r="AC4950" s="99"/>
      <c r="AD4950" s="99"/>
      <c r="AE4950" s="99"/>
      <c r="AF4950" s="99"/>
      <c r="AG4950" s="99"/>
      <c r="AH4950" s="99"/>
      <c r="AI4950" s="99"/>
      <c r="AJ4950" s="99"/>
      <c r="AK4950" s="99"/>
      <c r="AL4950" s="99"/>
      <c r="AM4950" s="99"/>
      <c r="AN4950" s="99"/>
      <c r="AO4950" s="99"/>
      <c r="AP4950" s="99"/>
      <c r="AQ4950" s="99"/>
      <c r="AR4950" s="99"/>
      <c r="AS4950" s="99"/>
      <c r="AT4950" s="99"/>
      <c r="AU4950" s="99"/>
      <c r="AV4950" s="99"/>
      <c r="AW4950" s="99"/>
      <c r="AX4950" s="99"/>
      <c r="AY4950" s="99"/>
      <c r="AZ4950" s="99"/>
      <c r="BA4950" s="99"/>
      <c r="BB4950" s="99"/>
      <c r="BC4950" s="99"/>
      <c r="BD4950" s="99"/>
      <c r="BE4950" s="99"/>
      <c r="BF4950" s="99"/>
    </row>
    <row r="4951" spans="28:58" x14ac:dyDescent="0.25">
      <c r="AB4951" s="99"/>
      <c r="AC4951" s="99"/>
      <c r="AD4951" s="99"/>
      <c r="AE4951" s="99"/>
      <c r="AF4951" s="99"/>
      <c r="AG4951" s="99"/>
      <c r="AH4951" s="99"/>
      <c r="AI4951" s="99"/>
      <c r="AJ4951" s="99"/>
      <c r="AK4951" s="99"/>
      <c r="AL4951" s="99"/>
      <c r="AM4951" s="99"/>
      <c r="AN4951" s="99"/>
      <c r="AO4951" s="99"/>
      <c r="AP4951" s="99"/>
      <c r="AQ4951" s="99"/>
      <c r="AR4951" s="99"/>
      <c r="AS4951" s="99"/>
      <c r="AT4951" s="99"/>
      <c r="AU4951" s="99"/>
      <c r="AV4951" s="99"/>
      <c r="AW4951" s="99"/>
      <c r="AX4951" s="99"/>
      <c r="AY4951" s="99"/>
      <c r="AZ4951" s="99"/>
      <c r="BA4951" s="99"/>
      <c r="BB4951" s="99"/>
      <c r="BC4951" s="99"/>
      <c r="BD4951" s="99"/>
      <c r="BE4951" s="99"/>
      <c r="BF4951" s="99"/>
    </row>
    <row r="4952" spans="28:58" x14ac:dyDescent="0.25">
      <c r="AB4952" s="99"/>
      <c r="AC4952" s="99"/>
      <c r="AD4952" s="99"/>
      <c r="AE4952" s="99"/>
      <c r="AF4952" s="99"/>
      <c r="AG4952" s="99"/>
      <c r="AH4952" s="99"/>
      <c r="AI4952" s="99"/>
      <c r="AJ4952" s="99"/>
      <c r="AK4952" s="99"/>
      <c r="AL4952" s="99"/>
      <c r="AM4952" s="99"/>
      <c r="AN4952" s="99"/>
      <c r="AO4952" s="99"/>
      <c r="AP4952" s="99"/>
      <c r="AQ4952" s="99"/>
      <c r="AR4952" s="99"/>
      <c r="AS4952" s="99"/>
      <c r="AT4952" s="99"/>
      <c r="AU4952" s="99"/>
      <c r="AV4952" s="99"/>
      <c r="AW4952" s="99"/>
      <c r="AX4952" s="99"/>
      <c r="AY4952" s="99"/>
      <c r="AZ4952" s="99"/>
      <c r="BA4952" s="99"/>
      <c r="BB4952" s="99"/>
      <c r="BC4952" s="99"/>
      <c r="BD4952" s="99"/>
      <c r="BE4952" s="99"/>
      <c r="BF4952" s="99"/>
    </row>
    <row r="4953" spans="28:58" x14ac:dyDescent="0.25">
      <c r="AB4953" s="99"/>
      <c r="AC4953" s="99"/>
      <c r="AD4953" s="99"/>
      <c r="AE4953" s="99"/>
      <c r="AF4953" s="99"/>
      <c r="AG4953" s="99"/>
      <c r="AH4953" s="99"/>
      <c r="AI4953" s="99"/>
      <c r="AJ4953" s="99"/>
      <c r="AK4953" s="99"/>
      <c r="AL4953" s="99"/>
      <c r="AM4953" s="99"/>
      <c r="AN4953" s="99"/>
      <c r="AO4953" s="99"/>
      <c r="AP4953" s="99"/>
      <c r="AQ4953" s="99"/>
      <c r="AR4953" s="99"/>
      <c r="AS4953" s="99"/>
      <c r="AT4953" s="99"/>
      <c r="AU4953" s="99"/>
      <c r="AV4953" s="99"/>
      <c r="AW4953" s="99"/>
      <c r="AX4953" s="99"/>
      <c r="AY4953" s="99"/>
      <c r="AZ4953" s="99"/>
      <c r="BA4953" s="99"/>
      <c r="BB4953" s="99"/>
      <c r="BC4953" s="99"/>
      <c r="BD4953" s="99"/>
      <c r="BE4953" s="99"/>
      <c r="BF4953" s="99"/>
    </row>
    <row r="4954" spans="28:58" x14ac:dyDescent="0.25">
      <c r="AB4954" s="99"/>
      <c r="AC4954" s="99"/>
      <c r="AD4954" s="99"/>
      <c r="AE4954" s="99"/>
      <c r="AF4954" s="99"/>
      <c r="AG4954" s="99"/>
      <c r="AH4954" s="99"/>
      <c r="AI4954" s="99"/>
      <c r="AJ4954" s="99"/>
      <c r="AK4954" s="99"/>
      <c r="AL4954" s="99"/>
      <c r="AM4954" s="99"/>
      <c r="AN4954" s="99"/>
      <c r="AO4954" s="99"/>
      <c r="AP4954" s="99"/>
      <c r="AQ4954" s="99"/>
      <c r="AR4954" s="99"/>
      <c r="AS4954" s="99"/>
      <c r="AT4954" s="99"/>
      <c r="AU4954" s="99"/>
      <c r="AV4954" s="99"/>
      <c r="AW4954" s="99"/>
      <c r="AX4954" s="99"/>
      <c r="AY4954" s="99"/>
      <c r="AZ4954" s="99"/>
      <c r="BA4954" s="99"/>
      <c r="BB4954" s="99"/>
      <c r="BC4954" s="99"/>
      <c r="BD4954" s="99"/>
      <c r="BE4954" s="99"/>
      <c r="BF4954" s="99"/>
    </row>
    <row r="4955" spans="28:58" x14ac:dyDescent="0.25">
      <c r="AB4955" s="99"/>
      <c r="AC4955" s="99"/>
      <c r="AD4955" s="99"/>
      <c r="AE4955" s="99"/>
      <c r="AF4955" s="99"/>
      <c r="AG4955" s="99"/>
      <c r="AH4955" s="99"/>
      <c r="AI4955" s="99"/>
      <c r="AJ4955" s="99"/>
      <c r="AK4955" s="99"/>
      <c r="AL4955" s="99"/>
      <c r="AM4955" s="99"/>
      <c r="AN4955" s="99"/>
      <c r="AO4955" s="99"/>
      <c r="AP4955" s="99"/>
      <c r="AQ4955" s="99"/>
      <c r="AR4955" s="99"/>
      <c r="AS4955" s="99"/>
      <c r="AT4955" s="99"/>
      <c r="AU4955" s="99"/>
      <c r="AV4955" s="99"/>
      <c r="AW4955" s="99"/>
      <c r="AX4955" s="99"/>
      <c r="AY4955" s="99"/>
      <c r="AZ4955" s="99"/>
      <c r="BA4955" s="99"/>
      <c r="BB4955" s="99"/>
      <c r="BC4955" s="99"/>
      <c r="BD4955" s="99"/>
      <c r="BE4955" s="99"/>
      <c r="BF4955" s="99"/>
    </row>
    <row r="4956" spans="28:58" x14ac:dyDescent="0.25">
      <c r="AB4956" s="99"/>
      <c r="AC4956" s="99"/>
      <c r="AD4956" s="99"/>
      <c r="AE4956" s="99"/>
      <c r="AF4956" s="99"/>
      <c r="AG4956" s="99"/>
      <c r="AH4956" s="99"/>
      <c r="AI4956" s="99"/>
      <c r="AJ4956" s="99"/>
      <c r="AK4956" s="99"/>
      <c r="AL4956" s="99"/>
      <c r="AM4956" s="99"/>
      <c r="AN4956" s="99"/>
      <c r="AO4956" s="99"/>
      <c r="AP4956" s="99"/>
      <c r="AQ4956" s="99"/>
      <c r="AR4956" s="99"/>
      <c r="AS4956" s="99"/>
      <c r="AT4956" s="99"/>
      <c r="AU4956" s="99"/>
      <c r="AV4956" s="99"/>
      <c r="AW4956" s="99"/>
      <c r="AX4956" s="99"/>
      <c r="AY4956" s="99"/>
      <c r="AZ4956" s="99"/>
      <c r="BA4956" s="99"/>
      <c r="BB4956" s="99"/>
      <c r="BC4956" s="99"/>
      <c r="BD4956" s="99"/>
      <c r="BE4956" s="99"/>
      <c r="BF4956" s="99"/>
    </row>
    <row r="4957" spans="28:58" x14ac:dyDescent="0.25">
      <c r="AB4957" s="99"/>
      <c r="AC4957" s="99"/>
      <c r="AD4957" s="99"/>
      <c r="AE4957" s="99"/>
      <c r="AF4957" s="99"/>
      <c r="AG4957" s="99"/>
      <c r="AH4957" s="99"/>
      <c r="AI4957" s="99"/>
      <c r="AJ4957" s="99"/>
      <c r="AK4957" s="99"/>
      <c r="AL4957" s="99"/>
      <c r="AM4957" s="99"/>
      <c r="AN4957" s="99"/>
      <c r="AO4957" s="99"/>
      <c r="AP4957" s="99"/>
      <c r="AQ4957" s="99"/>
      <c r="AR4957" s="99"/>
      <c r="AS4957" s="99"/>
      <c r="AT4957" s="99"/>
      <c r="AU4957" s="99"/>
      <c r="AV4957" s="99"/>
      <c r="AW4957" s="99"/>
      <c r="AX4957" s="99"/>
      <c r="AY4957" s="99"/>
      <c r="AZ4957" s="99"/>
      <c r="BA4957" s="99"/>
      <c r="BB4957" s="99"/>
      <c r="BC4957" s="99"/>
      <c r="BD4957" s="99"/>
      <c r="BE4957" s="99"/>
      <c r="BF4957" s="99"/>
    </row>
    <row r="4958" spans="28:58" x14ac:dyDescent="0.25">
      <c r="AB4958" s="99"/>
      <c r="AC4958" s="99"/>
      <c r="AD4958" s="99"/>
      <c r="AE4958" s="99"/>
      <c r="AF4958" s="99"/>
      <c r="AG4958" s="99"/>
      <c r="AH4958" s="99"/>
      <c r="AI4958" s="99"/>
      <c r="AJ4958" s="99"/>
      <c r="AK4958" s="99"/>
      <c r="AL4958" s="99"/>
      <c r="AM4958" s="99"/>
      <c r="AN4958" s="99"/>
      <c r="AO4958" s="99"/>
      <c r="AP4958" s="99"/>
      <c r="AQ4958" s="99"/>
      <c r="AR4958" s="99"/>
      <c r="AS4958" s="99"/>
      <c r="AT4958" s="99"/>
      <c r="AU4958" s="99"/>
      <c r="AV4958" s="99"/>
      <c r="AW4958" s="99"/>
      <c r="AX4958" s="99"/>
      <c r="AY4958" s="99"/>
      <c r="AZ4958" s="99"/>
      <c r="BA4958" s="99"/>
      <c r="BB4958" s="99"/>
      <c r="BC4958" s="99"/>
      <c r="BD4958" s="99"/>
      <c r="BE4958" s="99"/>
      <c r="BF4958" s="99"/>
    </row>
    <row r="4959" spans="28:58" x14ac:dyDescent="0.25">
      <c r="AB4959" s="99"/>
      <c r="AC4959" s="99"/>
      <c r="AD4959" s="99"/>
      <c r="AE4959" s="99"/>
      <c r="AF4959" s="99"/>
      <c r="AG4959" s="99"/>
      <c r="AH4959" s="99"/>
      <c r="AI4959" s="99"/>
      <c r="AJ4959" s="99"/>
      <c r="AK4959" s="99"/>
      <c r="AL4959" s="99"/>
      <c r="AM4959" s="99"/>
      <c r="AN4959" s="99"/>
      <c r="AO4959" s="99"/>
      <c r="AP4959" s="99"/>
      <c r="AQ4959" s="99"/>
      <c r="AR4959" s="99"/>
      <c r="AS4959" s="99"/>
      <c r="AT4959" s="99"/>
      <c r="AU4959" s="99"/>
      <c r="AV4959" s="99"/>
      <c r="AW4959" s="99"/>
      <c r="AX4959" s="99"/>
      <c r="AY4959" s="99"/>
      <c r="AZ4959" s="99"/>
      <c r="BA4959" s="99"/>
      <c r="BB4959" s="99"/>
      <c r="BC4959" s="99"/>
      <c r="BD4959" s="99"/>
      <c r="BE4959" s="99"/>
      <c r="BF4959" s="99"/>
    </row>
    <row r="4960" spans="28:58" x14ac:dyDescent="0.25">
      <c r="AB4960" s="99"/>
      <c r="AC4960" s="99"/>
      <c r="AD4960" s="99"/>
      <c r="AE4960" s="99"/>
      <c r="AF4960" s="99"/>
      <c r="AG4960" s="99"/>
      <c r="AH4960" s="99"/>
      <c r="AI4960" s="99"/>
      <c r="AJ4960" s="99"/>
      <c r="AK4960" s="99"/>
      <c r="AL4960" s="99"/>
      <c r="AM4960" s="99"/>
      <c r="AN4960" s="99"/>
      <c r="AO4960" s="99"/>
      <c r="AP4960" s="99"/>
      <c r="AQ4960" s="99"/>
      <c r="AR4960" s="99"/>
      <c r="AS4960" s="99"/>
      <c r="AT4960" s="99"/>
      <c r="AU4960" s="99"/>
      <c r="AV4960" s="99"/>
      <c r="AW4960" s="99"/>
      <c r="AX4960" s="99"/>
      <c r="AY4960" s="99"/>
      <c r="AZ4960" s="99"/>
      <c r="BA4960" s="99"/>
      <c r="BB4960" s="99"/>
      <c r="BC4960" s="99"/>
      <c r="BD4960" s="99"/>
      <c r="BE4960" s="99"/>
      <c r="BF4960" s="99"/>
    </row>
    <row r="4961" spans="28:58" x14ac:dyDescent="0.25">
      <c r="AB4961" s="99"/>
      <c r="AC4961" s="99"/>
      <c r="AD4961" s="99"/>
      <c r="AE4961" s="99"/>
      <c r="AF4961" s="99"/>
      <c r="AG4961" s="99"/>
      <c r="AH4961" s="99"/>
      <c r="AI4961" s="99"/>
      <c r="AJ4961" s="99"/>
      <c r="AK4961" s="99"/>
      <c r="AL4961" s="99"/>
      <c r="AM4961" s="99"/>
      <c r="AN4961" s="99"/>
      <c r="AO4961" s="99"/>
      <c r="AP4961" s="99"/>
      <c r="AQ4961" s="99"/>
      <c r="AR4961" s="99"/>
      <c r="AS4961" s="99"/>
      <c r="AT4961" s="99"/>
      <c r="AU4961" s="99"/>
      <c r="AV4961" s="99"/>
      <c r="AW4961" s="99"/>
      <c r="AX4961" s="99"/>
      <c r="AY4961" s="99"/>
      <c r="AZ4961" s="99"/>
      <c r="BA4961" s="99"/>
      <c r="BB4961" s="99"/>
      <c r="BC4961" s="99"/>
      <c r="BD4961" s="99"/>
      <c r="BE4961" s="99"/>
      <c r="BF4961" s="99"/>
    </row>
    <row r="4962" spans="28:58" x14ac:dyDescent="0.25">
      <c r="AB4962" s="99"/>
      <c r="AC4962" s="99"/>
      <c r="AD4962" s="99"/>
      <c r="AE4962" s="99"/>
      <c r="AF4962" s="99"/>
      <c r="AG4962" s="99"/>
      <c r="AH4962" s="99"/>
      <c r="AI4962" s="99"/>
      <c r="AJ4962" s="99"/>
      <c r="AK4962" s="99"/>
      <c r="AL4962" s="99"/>
      <c r="AM4962" s="99"/>
      <c r="AN4962" s="99"/>
      <c r="AO4962" s="99"/>
      <c r="AP4962" s="99"/>
      <c r="AQ4962" s="99"/>
      <c r="AR4962" s="99"/>
      <c r="AS4962" s="99"/>
      <c r="AT4962" s="99"/>
      <c r="AU4962" s="99"/>
      <c r="AV4962" s="99"/>
      <c r="AW4962" s="99"/>
      <c r="AX4962" s="99"/>
      <c r="AY4962" s="99"/>
      <c r="AZ4962" s="99"/>
      <c r="BA4962" s="99"/>
      <c r="BB4962" s="99"/>
      <c r="BC4962" s="99"/>
      <c r="BD4962" s="99"/>
      <c r="BE4962" s="99"/>
      <c r="BF4962" s="99"/>
    </row>
    <row r="4963" spans="28:58" x14ac:dyDescent="0.25">
      <c r="AB4963" s="99"/>
      <c r="AC4963" s="99"/>
      <c r="AD4963" s="99"/>
      <c r="AE4963" s="99"/>
      <c r="AF4963" s="99"/>
      <c r="AG4963" s="99"/>
      <c r="AH4963" s="99"/>
      <c r="AI4963" s="99"/>
      <c r="AJ4963" s="99"/>
      <c r="AK4963" s="99"/>
      <c r="AL4963" s="99"/>
      <c r="AM4963" s="99"/>
      <c r="AN4963" s="99"/>
      <c r="AO4963" s="99"/>
      <c r="AP4963" s="99"/>
      <c r="AQ4963" s="99"/>
      <c r="AR4963" s="99"/>
      <c r="AS4963" s="99"/>
      <c r="AT4963" s="99"/>
      <c r="AU4963" s="99"/>
      <c r="AV4963" s="99"/>
      <c r="AW4963" s="99"/>
      <c r="AX4963" s="99"/>
      <c r="AY4963" s="99"/>
      <c r="AZ4963" s="99"/>
      <c r="BA4963" s="99"/>
      <c r="BB4963" s="99"/>
      <c r="BC4963" s="99"/>
      <c r="BD4963" s="99"/>
      <c r="BE4963" s="99"/>
      <c r="BF4963" s="99"/>
    </row>
    <row r="4964" spans="28:58" x14ac:dyDescent="0.25">
      <c r="AB4964" s="99"/>
      <c r="AC4964" s="99"/>
      <c r="AD4964" s="99"/>
      <c r="AE4964" s="99"/>
      <c r="AF4964" s="99"/>
      <c r="AG4964" s="99"/>
      <c r="AH4964" s="99"/>
      <c r="AI4964" s="99"/>
      <c r="AJ4964" s="99"/>
      <c r="AK4964" s="99"/>
      <c r="AL4964" s="99"/>
      <c r="AM4964" s="99"/>
      <c r="AN4964" s="99"/>
      <c r="AO4964" s="99"/>
      <c r="AP4964" s="99"/>
      <c r="AQ4964" s="99"/>
      <c r="AR4964" s="99"/>
      <c r="AS4964" s="99"/>
      <c r="AT4964" s="99"/>
      <c r="AU4964" s="99"/>
      <c r="AV4964" s="99"/>
      <c r="AW4964" s="99"/>
      <c r="AX4964" s="99"/>
      <c r="AY4964" s="99"/>
      <c r="AZ4964" s="99"/>
      <c r="BA4964" s="99"/>
      <c r="BB4964" s="99"/>
      <c r="BC4964" s="99"/>
      <c r="BD4964" s="99"/>
      <c r="BE4964" s="99"/>
      <c r="BF4964" s="99"/>
    </row>
    <row r="4965" spans="28:58" x14ac:dyDescent="0.25">
      <c r="AB4965" s="99"/>
      <c r="AC4965" s="99"/>
      <c r="AD4965" s="99"/>
      <c r="AE4965" s="99"/>
      <c r="AF4965" s="99"/>
      <c r="AG4965" s="99"/>
      <c r="AH4965" s="99"/>
      <c r="AI4965" s="99"/>
      <c r="AJ4965" s="99"/>
      <c r="AK4965" s="99"/>
      <c r="AL4965" s="99"/>
      <c r="AM4965" s="99"/>
      <c r="AN4965" s="99"/>
      <c r="AO4965" s="99"/>
      <c r="AP4965" s="99"/>
      <c r="AQ4965" s="99"/>
      <c r="AR4965" s="99"/>
      <c r="AS4965" s="99"/>
      <c r="AT4965" s="99"/>
      <c r="AU4965" s="99"/>
      <c r="AV4965" s="99"/>
      <c r="AW4965" s="99"/>
      <c r="AX4965" s="99"/>
      <c r="AY4965" s="99"/>
      <c r="AZ4965" s="99"/>
      <c r="BA4965" s="99"/>
      <c r="BB4965" s="99"/>
      <c r="BC4965" s="99"/>
      <c r="BD4965" s="99"/>
      <c r="BE4965" s="99"/>
      <c r="BF4965" s="99"/>
    </row>
    <row r="4966" spans="28:58" x14ac:dyDescent="0.25">
      <c r="AB4966" s="99"/>
      <c r="AC4966" s="99"/>
      <c r="AD4966" s="99"/>
      <c r="AE4966" s="99"/>
      <c r="AF4966" s="99"/>
      <c r="AG4966" s="99"/>
      <c r="AH4966" s="99"/>
      <c r="AI4966" s="99"/>
      <c r="AJ4966" s="99"/>
      <c r="AK4966" s="99"/>
      <c r="AL4966" s="99"/>
      <c r="AM4966" s="99"/>
      <c r="AN4966" s="99"/>
      <c r="AO4966" s="99"/>
      <c r="AP4966" s="99"/>
      <c r="AQ4966" s="99"/>
      <c r="AR4966" s="99"/>
      <c r="AS4966" s="99"/>
      <c r="AT4966" s="99"/>
      <c r="AU4966" s="99"/>
      <c r="AV4966" s="99"/>
      <c r="AW4966" s="99"/>
      <c r="AX4966" s="99"/>
      <c r="AY4966" s="99"/>
      <c r="AZ4966" s="99"/>
      <c r="BA4966" s="99"/>
      <c r="BB4966" s="99"/>
      <c r="BC4966" s="99"/>
      <c r="BD4966" s="99"/>
      <c r="BE4966" s="99"/>
      <c r="BF4966" s="99"/>
    </row>
    <row r="4967" spans="28:58" x14ac:dyDescent="0.25">
      <c r="AB4967" s="99"/>
      <c r="AC4967" s="99"/>
      <c r="AD4967" s="99"/>
      <c r="AE4967" s="99"/>
      <c r="AF4967" s="99"/>
      <c r="AG4967" s="99"/>
      <c r="AH4967" s="99"/>
      <c r="AI4967" s="99"/>
      <c r="AJ4967" s="99"/>
      <c r="AK4967" s="99"/>
      <c r="AL4967" s="99"/>
      <c r="AM4967" s="99"/>
      <c r="AN4967" s="99"/>
      <c r="AO4967" s="99"/>
      <c r="AP4967" s="99"/>
      <c r="AQ4967" s="99"/>
      <c r="AR4967" s="99"/>
      <c r="AS4967" s="99"/>
      <c r="AT4967" s="99"/>
      <c r="AU4967" s="99"/>
      <c r="AV4967" s="99"/>
      <c r="AW4967" s="99"/>
      <c r="AX4967" s="99"/>
      <c r="AY4967" s="99"/>
      <c r="AZ4967" s="99"/>
      <c r="BA4967" s="99"/>
      <c r="BB4967" s="99"/>
      <c r="BC4967" s="99"/>
      <c r="BD4967" s="99"/>
      <c r="BE4967" s="99"/>
      <c r="BF4967" s="99"/>
    </row>
    <row r="4968" spans="28:58" x14ac:dyDescent="0.25">
      <c r="AB4968" s="99"/>
      <c r="AC4968" s="99"/>
      <c r="AD4968" s="99"/>
      <c r="AE4968" s="99"/>
      <c r="AF4968" s="99"/>
      <c r="AG4968" s="99"/>
      <c r="AH4968" s="99"/>
      <c r="AI4968" s="99"/>
      <c r="AJ4968" s="99"/>
      <c r="AK4968" s="99"/>
      <c r="AL4968" s="99"/>
      <c r="AM4968" s="99"/>
      <c r="AN4968" s="99"/>
      <c r="AO4968" s="99"/>
      <c r="AP4968" s="99"/>
      <c r="AQ4968" s="99"/>
      <c r="AR4968" s="99"/>
      <c r="AS4968" s="99"/>
      <c r="AT4968" s="99"/>
      <c r="AU4968" s="99"/>
      <c r="AV4968" s="99"/>
      <c r="AW4968" s="99"/>
      <c r="AX4968" s="99"/>
      <c r="AY4968" s="99"/>
      <c r="AZ4968" s="99"/>
      <c r="BA4968" s="99"/>
      <c r="BB4968" s="99"/>
      <c r="BC4968" s="99"/>
      <c r="BD4968" s="99"/>
      <c r="BE4968" s="99"/>
      <c r="BF4968" s="99"/>
    </row>
    <row r="4969" spans="28:58" x14ac:dyDescent="0.25">
      <c r="AB4969" s="99"/>
      <c r="AC4969" s="99"/>
      <c r="AD4969" s="99"/>
      <c r="AE4969" s="99"/>
      <c r="AF4969" s="99"/>
      <c r="AG4969" s="99"/>
      <c r="AH4969" s="99"/>
      <c r="AI4969" s="99"/>
      <c r="AJ4969" s="99"/>
      <c r="AK4969" s="99"/>
      <c r="AL4969" s="99"/>
      <c r="AM4969" s="99"/>
      <c r="AN4969" s="99"/>
      <c r="AO4969" s="99"/>
      <c r="AP4969" s="99"/>
      <c r="AQ4969" s="99"/>
      <c r="AR4969" s="99"/>
      <c r="AS4969" s="99"/>
      <c r="AT4969" s="99"/>
      <c r="AU4969" s="99"/>
      <c r="AV4969" s="99"/>
      <c r="AW4969" s="99"/>
      <c r="AX4969" s="99"/>
      <c r="AY4969" s="99"/>
      <c r="AZ4969" s="99"/>
      <c r="BA4969" s="99"/>
      <c r="BB4969" s="99"/>
      <c r="BC4969" s="99"/>
      <c r="BD4969" s="99"/>
      <c r="BE4969" s="99"/>
      <c r="BF4969" s="99"/>
    </row>
    <row r="4970" spans="28:58" x14ac:dyDescent="0.25">
      <c r="AB4970" s="99"/>
      <c r="AC4970" s="99"/>
      <c r="AD4970" s="99"/>
      <c r="AE4970" s="99"/>
      <c r="AF4970" s="99"/>
      <c r="AG4970" s="99"/>
      <c r="AH4970" s="99"/>
      <c r="AI4970" s="99"/>
      <c r="AJ4970" s="99"/>
      <c r="AK4970" s="99"/>
      <c r="AL4970" s="99"/>
      <c r="AM4970" s="99"/>
      <c r="AN4970" s="99"/>
      <c r="AO4970" s="99"/>
      <c r="AP4970" s="99"/>
      <c r="AQ4970" s="99"/>
      <c r="AR4970" s="99"/>
      <c r="AS4970" s="99"/>
      <c r="AT4970" s="99"/>
      <c r="AU4970" s="99"/>
      <c r="AV4970" s="99"/>
      <c r="AW4970" s="99"/>
      <c r="AX4970" s="99"/>
      <c r="AY4970" s="99"/>
      <c r="AZ4970" s="99"/>
      <c r="BA4970" s="99"/>
      <c r="BB4970" s="99"/>
      <c r="BC4970" s="99"/>
      <c r="BD4970" s="99"/>
      <c r="BE4970" s="99"/>
      <c r="BF4970" s="99"/>
    </row>
    <row r="4971" spans="28:58" x14ac:dyDescent="0.25">
      <c r="AB4971" s="99"/>
      <c r="AC4971" s="99"/>
      <c r="AD4971" s="99"/>
      <c r="AE4971" s="99"/>
      <c r="AF4971" s="99"/>
      <c r="AG4971" s="99"/>
      <c r="AH4971" s="99"/>
      <c r="AI4971" s="99"/>
      <c r="AJ4971" s="99"/>
      <c r="AK4971" s="99"/>
      <c r="AL4971" s="99"/>
      <c r="AM4971" s="99"/>
      <c r="AN4971" s="99"/>
      <c r="AO4971" s="99"/>
      <c r="AP4971" s="99"/>
      <c r="AQ4971" s="99"/>
      <c r="AR4971" s="99"/>
      <c r="AS4971" s="99"/>
      <c r="AT4971" s="99"/>
      <c r="AU4971" s="99"/>
      <c r="AV4971" s="99"/>
      <c r="AW4971" s="99"/>
      <c r="AX4971" s="99"/>
      <c r="AY4971" s="99"/>
      <c r="AZ4971" s="99"/>
      <c r="BA4971" s="99"/>
      <c r="BB4971" s="99"/>
      <c r="BC4971" s="99"/>
      <c r="BD4971" s="99"/>
      <c r="BE4971" s="99"/>
      <c r="BF4971" s="99"/>
    </row>
    <row r="4972" spans="28:58" x14ac:dyDescent="0.25">
      <c r="AB4972" s="99"/>
      <c r="AC4972" s="99"/>
      <c r="AD4972" s="99"/>
      <c r="AE4972" s="99"/>
      <c r="AF4972" s="99"/>
      <c r="AG4972" s="99"/>
      <c r="AH4972" s="99"/>
      <c r="AI4972" s="99"/>
      <c r="AJ4972" s="99"/>
      <c r="AK4972" s="99"/>
      <c r="AL4972" s="99"/>
      <c r="AM4972" s="99"/>
      <c r="AN4972" s="99"/>
      <c r="AO4972" s="99"/>
      <c r="AP4972" s="99"/>
      <c r="AQ4972" s="99"/>
      <c r="AR4972" s="99"/>
      <c r="AS4972" s="99"/>
      <c r="AT4972" s="99"/>
      <c r="AU4972" s="99"/>
      <c r="AV4972" s="99"/>
      <c r="AW4972" s="99"/>
      <c r="AX4972" s="99"/>
      <c r="AY4972" s="99"/>
      <c r="AZ4972" s="99"/>
      <c r="BA4972" s="99"/>
      <c r="BB4972" s="99"/>
      <c r="BC4972" s="99"/>
      <c r="BD4972" s="99"/>
      <c r="BE4972" s="99"/>
      <c r="BF4972" s="99"/>
    </row>
    <row r="4973" spans="28:58" x14ac:dyDescent="0.25">
      <c r="AB4973" s="99"/>
      <c r="AC4973" s="99"/>
      <c r="AD4973" s="99"/>
      <c r="AE4973" s="99"/>
      <c r="AF4973" s="99"/>
      <c r="AG4973" s="99"/>
      <c r="AH4973" s="99"/>
      <c r="AI4973" s="99"/>
      <c r="AJ4973" s="99"/>
      <c r="AK4973" s="99"/>
      <c r="AL4973" s="99"/>
      <c r="AM4973" s="99"/>
      <c r="AN4973" s="99"/>
      <c r="AO4973" s="99"/>
      <c r="AP4973" s="99"/>
      <c r="AQ4973" s="99"/>
      <c r="AR4973" s="99"/>
      <c r="AS4973" s="99"/>
      <c r="AT4973" s="99"/>
      <c r="AU4973" s="99"/>
      <c r="AV4973" s="99"/>
      <c r="AW4973" s="99"/>
      <c r="AX4973" s="99"/>
      <c r="AY4973" s="99"/>
      <c r="AZ4973" s="99"/>
      <c r="BA4973" s="99"/>
      <c r="BB4973" s="99"/>
      <c r="BC4973" s="99"/>
      <c r="BD4973" s="99"/>
      <c r="BE4973" s="99"/>
      <c r="BF4973" s="99"/>
    </row>
    <row r="4974" spans="28:58" x14ac:dyDescent="0.25">
      <c r="AB4974" s="99"/>
      <c r="AC4974" s="99"/>
      <c r="AD4974" s="99"/>
      <c r="AE4974" s="99"/>
      <c r="AF4974" s="99"/>
      <c r="AG4974" s="99"/>
      <c r="AH4974" s="99"/>
      <c r="AI4974" s="99"/>
      <c r="AJ4974" s="99"/>
      <c r="AK4974" s="99"/>
      <c r="AL4974" s="99"/>
      <c r="AM4974" s="99"/>
      <c r="AN4974" s="99"/>
      <c r="AO4974" s="99"/>
      <c r="AP4974" s="99"/>
      <c r="AQ4974" s="99"/>
      <c r="AR4974" s="99"/>
      <c r="AS4974" s="99"/>
      <c r="AT4974" s="99"/>
      <c r="AU4974" s="99"/>
      <c r="AV4974" s="99"/>
      <c r="AW4974" s="99"/>
      <c r="AX4974" s="99"/>
      <c r="AY4974" s="99"/>
      <c r="AZ4974" s="99"/>
      <c r="BA4974" s="99"/>
      <c r="BB4974" s="99"/>
      <c r="BC4974" s="99"/>
      <c r="BD4974" s="99"/>
      <c r="BE4974" s="99"/>
      <c r="BF4974" s="99"/>
    </row>
    <row r="4975" spans="28:58" x14ac:dyDescent="0.25">
      <c r="AB4975" s="99"/>
      <c r="AC4975" s="99"/>
      <c r="AD4975" s="99"/>
      <c r="AE4975" s="99"/>
      <c r="AF4975" s="99"/>
      <c r="AG4975" s="99"/>
      <c r="AH4975" s="99"/>
      <c r="AI4975" s="99"/>
      <c r="AJ4975" s="99"/>
      <c r="AK4975" s="99"/>
      <c r="AL4975" s="99"/>
      <c r="AM4975" s="99"/>
      <c r="AN4975" s="99"/>
      <c r="AO4975" s="99"/>
      <c r="AP4975" s="99"/>
      <c r="AQ4975" s="99"/>
      <c r="AR4975" s="99"/>
      <c r="AS4975" s="99"/>
      <c r="AT4975" s="99"/>
      <c r="AU4975" s="99"/>
      <c r="AV4975" s="99"/>
      <c r="AW4975" s="99"/>
      <c r="AX4975" s="99"/>
      <c r="AY4975" s="99"/>
      <c r="AZ4975" s="99"/>
      <c r="BA4975" s="99"/>
      <c r="BB4975" s="99"/>
      <c r="BC4975" s="99"/>
      <c r="BD4975" s="99"/>
      <c r="BE4975" s="99"/>
      <c r="BF4975" s="99"/>
    </row>
    <row r="4976" spans="28:58" x14ac:dyDescent="0.25">
      <c r="AB4976" s="99"/>
      <c r="AC4976" s="99"/>
      <c r="AD4976" s="99"/>
      <c r="AE4976" s="99"/>
      <c r="AF4976" s="99"/>
      <c r="AG4976" s="99"/>
      <c r="AH4976" s="99"/>
      <c r="AI4976" s="99"/>
      <c r="AJ4976" s="99"/>
      <c r="AK4976" s="99"/>
      <c r="AL4976" s="99"/>
      <c r="AM4976" s="99"/>
      <c r="AN4976" s="99"/>
      <c r="AO4976" s="99"/>
      <c r="AP4976" s="99"/>
      <c r="AQ4976" s="99"/>
      <c r="AR4976" s="99"/>
      <c r="AS4976" s="99"/>
      <c r="AT4976" s="99"/>
      <c r="AU4976" s="99"/>
      <c r="AV4976" s="99"/>
      <c r="AW4976" s="99"/>
      <c r="AX4976" s="99"/>
      <c r="AY4976" s="99"/>
      <c r="AZ4976" s="99"/>
      <c r="BA4976" s="99"/>
      <c r="BB4976" s="99"/>
      <c r="BC4976" s="99"/>
      <c r="BD4976" s="99"/>
      <c r="BE4976" s="99"/>
      <c r="BF4976" s="99"/>
    </row>
    <row r="4977" spans="28:58" x14ac:dyDescent="0.25">
      <c r="AB4977" s="99"/>
      <c r="AC4977" s="99"/>
      <c r="AD4977" s="99"/>
      <c r="AE4977" s="99"/>
      <c r="AF4977" s="99"/>
      <c r="AG4977" s="99"/>
      <c r="AH4977" s="99"/>
      <c r="AI4977" s="99"/>
      <c r="AJ4977" s="99"/>
      <c r="AK4977" s="99"/>
      <c r="AL4977" s="99"/>
      <c r="AM4977" s="99"/>
      <c r="AN4977" s="99"/>
      <c r="AO4977" s="99"/>
      <c r="AP4977" s="99"/>
      <c r="AQ4977" s="99"/>
      <c r="AR4977" s="99"/>
      <c r="AS4977" s="99"/>
      <c r="AT4977" s="99"/>
      <c r="AU4977" s="99"/>
      <c r="AV4977" s="99"/>
      <c r="AW4977" s="99"/>
      <c r="AX4977" s="99"/>
      <c r="AY4977" s="99"/>
      <c r="AZ4977" s="99"/>
      <c r="BA4977" s="99"/>
      <c r="BB4977" s="99"/>
      <c r="BC4977" s="99"/>
      <c r="BD4977" s="99"/>
      <c r="BE4977" s="99"/>
      <c r="BF4977" s="99"/>
    </row>
    <row r="4978" spans="28:58" x14ac:dyDescent="0.25">
      <c r="AB4978" s="99"/>
      <c r="AC4978" s="99"/>
      <c r="AD4978" s="99"/>
      <c r="AE4978" s="99"/>
      <c r="AF4978" s="99"/>
      <c r="AG4978" s="99"/>
      <c r="AH4978" s="99"/>
      <c r="AI4978" s="99"/>
      <c r="AJ4978" s="99"/>
      <c r="AK4978" s="99"/>
      <c r="AL4978" s="99"/>
      <c r="AM4978" s="99"/>
      <c r="AN4978" s="99"/>
      <c r="AO4978" s="99"/>
      <c r="AP4978" s="99"/>
      <c r="AQ4978" s="99"/>
      <c r="AR4978" s="99"/>
      <c r="AS4978" s="99"/>
      <c r="AT4978" s="99"/>
      <c r="AU4978" s="99"/>
      <c r="AV4978" s="99"/>
      <c r="AW4978" s="99"/>
      <c r="AX4978" s="99"/>
      <c r="AY4978" s="99"/>
      <c r="AZ4978" s="99"/>
      <c r="BA4978" s="99"/>
      <c r="BB4978" s="99"/>
      <c r="BC4978" s="99"/>
      <c r="BD4978" s="99"/>
      <c r="BE4978" s="99"/>
      <c r="BF4978" s="99"/>
    </row>
    <row r="4979" spans="28:58" x14ac:dyDescent="0.25">
      <c r="AB4979" s="99"/>
      <c r="AC4979" s="99"/>
      <c r="AD4979" s="99"/>
      <c r="AE4979" s="99"/>
      <c r="AF4979" s="99"/>
      <c r="AG4979" s="99"/>
      <c r="AH4979" s="99"/>
      <c r="AI4979" s="99"/>
      <c r="AJ4979" s="99"/>
      <c r="AK4979" s="99"/>
      <c r="AL4979" s="99"/>
      <c r="AM4979" s="99"/>
      <c r="AN4979" s="99"/>
      <c r="AO4979" s="99"/>
      <c r="AP4979" s="99"/>
      <c r="AQ4979" s="99"/>
      <c r="AR4979" s="99"/>
      <c r="AS4979" s="99"/>
      <c r="AT4979" s="99"/>
      <c r="AU4979" s="99"/>
      <c r="AV4979" s="99"/>
      <c r="AW4979" s="99"/>
      <c r="AX4979" s="99"/>
      <c r="AY4979" s="99"/>
      <c r="AZ4979" s="99"/>
      <c r="BA4979" s="99"/>
      <c r="BB4979" s="99"/>
      <c r="BC4979" s="99"/>
      <c r="BD4979" s="99"/>
      <c r="BE4979" s="99"/>
      <c r="BF4979" s="99"/>
    </row>
    <row r="4980" spans="28:58" x14ac:dyDescent="0.25">
      <c r="AB4980" s="99"/>
      <c r="AC4980" s="99"/>
      <c r="AD4980" s="99"/>
      <c r="AE4980" s="99"/>
      <c r="AF4980" s="99"/>
      <c r="AG4980" s="99"/>
      <c r="AH4980" s="99"/>
      <c r="AI4980" s="99"/>
      <c r="AJ4980" s="99"/>
      <c r="AK4980" s="99"/>
      <c r="AL4980" s="99"/>
      <c r="AM4980" s="99"/>
      <c r="AN4980" s="99"/>
      <c r="AO4980" s="99"/>
      <c r="AP4980" s="99"/>
      <c r="AQ4980" s="99"/>
      <c r="AR4980" s="99"/>
      <c r="AS4980" s="99"/>
      <c r="AT4980" s="99"/>
      <c r="AU4980" s="99"/>
      <c r="AV4980" s="99"/>
      <c r="AW4980" s="99"/>
      <c r="AX4980" s="99"/>
      <c r="AY4980" s="99"/>
      <c r="AZ4980" s="99"/>
      <c r="BA4980" s="99"/>
      <c r="BB4980" s="99"/>
      <c r="BC4980" s="99"/>
      <c r="BD4980" s="99"/>
      <c r="BE4980" s="99"/>
      <c r="BF4980" s="99"/>
    </row>
    <row r="4981" spans="28:58" x14ac:dyDescent="0.25">
      <c r="AB4981" s="99"/>
      <c r="AC4981" s="99"/>
      <c r="AD4981" s="99"/>
      <c r="AE4981" s="99"/>
      <c r="AF4981" s="99"/>
      <c r="AG4981" s="99"/>
      <c r="AH4981" s="99"/>
      <c r="AI4981" s="99"/>
      <c r="AJ4981" s="99"/>
      <c r="AK4981" s="99"/>
      <c r="AL4981" s="99"/>
      <c r="AM4981" s="99"/>
      <c r="AN4981" s="99"/>
      <c r="AO4981" s="99"/>
      <c r="AP4981" s="99"/>
      <c r="AQ4981" s="99"/>
      <c r="AR4981" s="99"/>
      <c r="AS4981" s="99"/>
      <c r="AT4981" s="99"/>
      <c r="AU4981" s="99"/>
      <c r="AV4981" s="99"/>
      <c r="AW4981" s="99"/>
      <c r="AX4981" s="99"/>
      <c r="AY4981" s="99"/>
      <c r="AZ4981" s="99"/>
      <c r="BA4981" s="99"/>
      <c r="BB4981" s="99"/>
      <c r="BC4981" s="99"/>
      <c r="BD4981" s="99"/>
      <c r="BE4981" s="99"/>
      <c r="BF4981" s="99"/>
    </row>
    <row r="4982" spans="28:58" x14ac:dyDescent="0.25">
      <c r="AB4982" s="99"/>
      <c r="AC4982" s="99"/>
      <c r="AD4982" s="99"/>
      <c r="AE4982" s="99"/>
      <c r="AF4982" s="99"/>
      <c r="AG4982" s="99"/>
      <c r="AH4982" s="99"/>
      <c r="AI4982" s="99"/>
      <c r="AJ4982" s="99"/>
      <c r="AK4982" s="99"/>
      <c r="AL4982" s="99"/>
      <c r="AM4982" s="99"/>
      <c r="AN4982" s="99"/>
      <c r="AO4982" s="99"/>
      <c r="AP4982" s="99"/>
      <c r="AQ4982" s="99"/>
      <c r="AR4982" s="99"/>
      <c r="AS4982" s="99"/>
      <c r="AT4982" s="99"/>
      <c r="AU4982" s="99"/>
      <c r="AV4982" s="99"/>
      <c r="AW4982" s="99"/>
      <c r="AX4982" s="99"/>
      <c r="AY4982" s="99"/>
      <c r="AZ4982" s="99"/>
      <c r="BA4982" s="99"/>
      <c r="BB4982" s="99"/>
      <c r="BC4982" s="99"/>
      <c r="BD4982" s="99"/>
      <c r="BE4982" s="99"/>
      <c r="BF4982" s="99"/>
    </row>
    <row r="4983" spans="28:58" x14ac:dyDescent="0.25">
      <c r="AB4983" s="99"/>
      <c r="AC4983" s="99"/>
      <c r="AD4983" s="99"/>
      <c r="AE4983" s="99"/>
      <c r="AF4983" s="99"/>
      <c r="AG4983" s="99"/>
      <c r="AH4983" s="99"/>
      <c r="AI4983" s="99"/>
      <c r="AJ4983" s="99"/>
      <c r="AK4983" s="99"/>
      <c r="AL4983" s="99"/>
      <c r="AM4983" s="99"/>
      <c r="AN4983" s="99"/>
      <c r="AO4983" s="99"/>
      <c r="AP4983" s="99"/>
      <c r="AQ4983" s="99"/>
      <c r="AR4983" s="99"/>
      <c r="AS4983" s="99"/>
      <c r="AT4983" s="99"/>
      <c r="AU4983" s="99"/>
      <c r="AV4983" s="99"/>
      <c r="AW4983" s="99"/>
      <c r="AX4983" s="99"/>
      <c r="AY4983" s="99"/>
      <c r="AZ4983" s="99"/>
      <c r="BA4983" s="99"/>
      <c r="BB4983" s="99"/>
      <c r="BC4983" s="99"/>
      <c r="BD4983" s="99"/>
      <c r="BE4983" s="99"/>
      <c r="BF4983" s="99"/>
    </row>
    <row r="4984" spans="28:58" x14ac:dyDescent="0.25">
      <c r="AB4984" s="99"/>
      <c r="AC4984" s="99"/>
      <c r="AD4984" s="99"/>
      <c r="AE4984" s="99"/>
      <c r="AF4984" s="99"/>
      <c r="AG4984" s="99"/>
      <c r="AH4984" s="99"/>
      <c r="AI4984" s="99"/>
      <c r="AJ4984" s="99"/>
      <c r="AK4984" s="99"/>
      <c r="AL4984" s="99"/>
      <c r="AM4984" s="99"/>
      <c r="AN4984" s="99"/>
      <c r="AO4984" s="99"/>
      <c r="AP4984" s="99"/>
      <c r="AQ4984" s="99"/>
      <c r="AR4984" s="99"/>
      <c r="AS4984" s="99"/>
      <c r="AT4984" s="99"/>
      <c r="AU4984" s="99"/>
      <c r="AV4984" s="99"/>
      <c r="AW4984" s="99"/>
      <c r="AX4984" s="99"/>
      <c r="AY4984" s="99"/>
      <c r="AZ4984" s="99"/>
      <c r="BA4984" s="99"/>
      <c r="BB4984" s="99"/>
      <c r="BC4984" s="99"/>
      <c r="BD4984" s="99"/>
      <c r="BE4984" s="99"/>
      <c r="BF4984" s="99"/>
    </row>
    <row r="4985" spans="28:58" x14ac:dyDescent="0.25">
      <c r="AB4985" s="99"/>
      <c r="AC4985" s="99"/>
      <c r="AD4985" s="99"/>
      <c r="AE4985" s="99"/>
      <c r="AF4985" s="99"/>
      <c r="AG4985" s="99"/>
      <c r="AH4985" s="99"/>
      <c r="AI4985" s="99"/>
      <c r="AJ4985" s="99"/>
      <c r="AK4985" s="99"/>
      <c r="AL4985" s="99"/>
      <c r="AM4985" s="99"/>
      <c r="AN4985" s="99"/>
      <c r="AO4985" s="99"/>
      <c r="AP4985" s="99"/>
      <c r="AQ4985" s="99"/>
      <c r="AR4985" s="99"/>
      <c r="AS4985" s="99"/>
      <c r="AT4985" s="99"/>
      <c r="AU4985" s="99"/>
      <c r="AV4985" s="99"/>
      <c r="AW4985" s="99"/>
      <c r="AX4985" s="99"/>
      <c r="AY4985" s="99"/>
      <c r="AZ4985" s="99"/>
      <c r="BA4985" s="99"/>
      <c r="BB4985" s="99"/>
      <c r="BC4985" s="99"/>
      <c r="BD4985" s="99"/>
      <c r="BE4985" s="99"/>
      <c r="BF4985" s="99"/>
    </row>
    <row r="4986" spans="28:58" x14ac:dyDescent="0.25">
      <c r="AB4986" s="99"/>
      <c r="AC4986" s="99"/>
      <c r="AD4986" s="99"/>
      <c r="AE4986" s="99"/>
      <c r="AF4986" s="99"/>
      <c r="AG4986" s="99"/>
      <c r="AH4986" s="99"/>
      <c r="AI4986" s="99"/>
      <c r="AJ4986" s="99"/>
      <c r="AK4986" s="99"/>
      <c r="AL4986" s="99"/>
      <c r="AM4986" s="99"/>
      <c r="AN4986" s="99"/>
      <c r="AO4986" s="99"/>
      <c r="AP4986" s="99"/>
      <c r="AQ4986" s="99"/>
      <c r="AR4986" s="99"/>
      <c r="AS4986" s="99"/>
      <c r="AT4986" s="99"/>
      <c r="AU4986" s="99"/>
      <c r="AV4986" s="99"/>
      <c r="AW4986" s="99"/>
      <c r="AX4986" s="99"/>
      <c r="AY4986" s="99"/>
      <c r="AZ4986" s="99"/>
      <c r="BA4986" s="99"/>
      <c r="BB4986" s="99"/>
      <c r="BC4986" s="99"/>
      <c r="BD4986" s="99"/>
      <c r="BE4986" s="99"/>
      <c r="BF4986" s="99"/>
    </row>
    <row r="4987" spans="28:58" x14ac:dyDescent="0.25">
      <c r="AB4987" s="99"/>
      <c r="AC4987" s="99"/>
      <c r="AD4987" s="99"/>
      <c r="AE4987" s="99"/>
      <c r="AF4987" s="99"/>
      <c r="AG4987" s="99"/>
      <c r="AH4987" s="99"/>
      <c r="AI4987" s="99"/>
      <c r="AJ4987" s="99"/>
      <c r="AK4987" s="99"/>
      <c r="AL4987" s="99"/>
      <c r="AM4987" s="99"/>
      <c r="AN4987" s="99"/>
      <c r="AO4987" s="99"/>
      <c r="AP4987" s="99"/>
      <c r="AQ4987" s="99"/>
      <c r="AR4987" s="99"/>
      <c r="AS4987" s="99"/>
      <c r="AT4987" s="99"/>
      <c r="AU4987" s="99"/>
      <c r="AV4987" s="99"/>
      <c r="AW4987" s="99"/>
      <c r="AX4987" s="99"/>
      <c r="AY4987" s="99"/>
      <c r="AZ4987" s="99"/>
      <c r="BA4987" s="99"/>
      <c r="BB4987" s="99"/>
      <c r="BC4987" s="99"/>
      <c r="BD4987" s="99"/>
      <c r="BE4987" s="99"/>
      <c r="BF4987" s="99"/>
    </row>
    <row r="4988" spans="28:58" x14ac:dyDescent="0.25">
      <c r="AB4988" s="99"/>
      <c r="AC4988" s="99"/>
      <c r="AD4988" s="99"/>
      <c r="AE4988" s="99"/>
      <c r="AF4988" s="99"/>
      <c r="AG4988" s="99"/>
      <c r="AH4988" s="99"/>
      <c r="AI4988" s="99"/>
      <c r="AJ4988" s="99"/>
      <c r="AK4988" s="99"/>
      <c r="AL4988" s="99"/>
      <c r="AM4988" s="99"/>
      <c r="AN4988" s="99"/>
      <c r="AO4988" s="99"/>
      <c r="AP4988" s="99"/>
      <c r="AQ4988" s="99"/>
      <c r="AR4988" s="99"/>
      <c r="AS4988" s="99"/>
      <c r="AT4988" s="99"/>
      <c r="AU4988" s="99"/>
      <c r="AV4988" s="99"/>
      <c r="AW4988" s="99"/>
      <c r="AX4988" s="99"/>
      <c r="AY4988" s="99"/>
      <c r="AZ4988" s="99"/>
      <c r="BA4988" s="99"/>
      <c r="BB4988" s="99"/>
      <c r="BC4988" s="99"/>
      <c r="BD4988" s="99"/>
      <c r="BE4988" s="99"/>
      <c r="BF4988" s="99"/>
    </row>
    <row r="4989" spans="28:58" x14ac:dyDescent="0.25">
      <c r="AB4989" s="99"/>
      <c r="AC4989" s="99"/>
      <c r="AD4989" s="99"/>
      <c r="AE4989" s="99"/>
      <c r="AF4989" s="99"/>
      <c r="AG4989" s="99"/>
      <c r="AH4989" s="99"/>
      <c r="AI4989" s="99"/>
      <c r="AJ4989" s="99"/>
      <c r="AK4989" s="99"/>
      <c r="AL4989" s="99"/>
      <c r="AM4989" s="99"/>
      <c r="AN4989" s="99"/>
      <c r="AO4989" s="99"/>
      <c r="AP4989" s="99"/>
      <c r="AQ4989" s="99"/>
      <c r="AR4989" s="99"/>
      <c r="AS4989" s="99"/>
      <c r="AT4989" s="99"/>
      <c r="AU4989" s="99"/>
      <c r="AV4989" s="99"/>
      <c r="AW4989" s="99"/>
      <c r="AX4989" s="99"/>
      <c r="AY4989" s="99"/>
      <c r="AZ4989" s="99"/>
      <c r="BA4989" s="99"/>
      <c r="BB4989" s="99"/>
      <c r="BC4989" s="99"/>
      <c r="BD4989" s="99"/>
      <c r="BE4989" s="99"/>
      <c r="BF4989" s="99"/>
    </row>
    <row r="4990" spans="28:58" x14ac:dyDescent="0.25">
      <c r="AB4990" s="99"/>
      <c r="AC4990" s="99"/>
      <c r="AD4990" s="99"/>
      <c r="AE4990" s="99"/>
      <c r="AF4990" s="99"/>
      <c r="AG4990" s="99"/>
      <c r="AH4990" s="99"/>
      <c r="AI4990" s="99"/>
      <c r="AJ4990" s="99"/>
      <c r="AK4990" s="99"/>
      <c r="AL4990" s="99"/>
      <c r="AM4990" s="99"/>
      <c r="AN4990" s="99"/>
      <c r="AO4990" s="99"/>
      <c r="AP4990" s="99"/>
      <c r="AQ4990" s="99"/>
      <c r="AR4990" s="99"/>
      <c r="AS4990" s="99"/>
      <c r="AT4990" s="99"/>
      <c r="AU4990" s="99"/>
      <c r="AV4990" s="99"/>
      <c r="AW4990" s="99"/>
      <c r="AX4990" s="99"/>
      <c r="AY4990" s="99"/>
      <c r="AZ4990" s="99"/>
      <c r="BA4990" s="99"/>
      <c r="BB4990" s="99"/>
      <c r="BC4990" s="99"/>
      <c r="BD4990" s="99"/>
      <c r="BE4990" s="99"/>
      <c r="BF4990" s="99"/>
    </row>
    <row r="4991" spans="28:58" x14ac:dyDescent="0.25">
      <c r="AB4991" s="99"/>
      <c r="AC4991" s="99"/>
      <c r="AD4991" s="99"/>
      <c r="AE4991" s="99"/>
      <c r="AF4991" s="99"/>
      <c r="AG4991" s="99"/>
      <c r="AH4991" s="99"/>
      <c r="AI4991" s="99"/>
      <c r="AJ4991" s="99"/>
      <c r="AK4991" s="99"/>
      <c r="AL4991" s="99"/>
      <c r="AM4991" s="99"/>
      <c r="AN4991" s="99"/>
      <c r="AO4991" s="99"/>
      <c r="AP4991" s="99"/>
      <c r="AQ4991" s="99"/>
      <c r="AR4991" s="99"/>
      <c r="AS4991" s="99"/>
      <c r="AT4991" s="99"/>
      <c r="AU4991" s="99"/>
      <c r="AV4991" s="99"/>
      <c r="AW4991" s="99"/>
      <c r="AX4991" s="99"/>
      <c r="AY4991" s="99"/>
      <c r="AZ4991" s="99"/>
      <c r="BA4991" s="99"/>
      <c r="BB4991" s="99"/>
      <c r="BC4991" s="99"/>
      <c r="BD4991" s="99"/>
      <c r="BE4991" s="99"/>
      <c r="BF4991" s="99"/>
    </row>
    <row r="4992" spans="28:58" x14ac:dyDescent="0.25">
      <c r="AB4992" s="99"/>
      <c r="AC4992" s="99"/>
      <c r="AD4992" s="99"/>
      <c r="AE4992" s="99"/>
      <c r="AF4992" s="99"/>
      <c r="AG4992" s="99"/>
      <c r="AH4992" s="99"/>
      <c r="AI4992" s="99"/>
      <c r="AJ4992" s="99"/>
      <c r="AK4992" s="99"/>
      <c r="AL4992" s="99"/>
      <c r="AM4992" s="99"/>
      <c r="AN4992" s="99"/>
      <c r="AO4992" s="99"/>
      <c r="AP4992" s="99"/>
      <c r="AQ4992" s="99"/>
      <c r="AR4992" s="99"/>
      <c r="AS4992" s="99"/>
      <c r="AT4992" s="99"/>
      <c r="AU4992" s="99"/>
      <c r="AV4992" s="99"/>
      <c r="AW4992" s="99"/>
      <c r="AX4992" s="99"/>
      <c r="AY4992" s="99"/>
      <c r="AZ4992" s="99"/>
      <c r="BA4992" s="99"/>
      <c r="BB4992" s="99"/>
      <c r="BC4992" s="99"/>
      <c r="BD4992" s="99"/>
      <c r="BE4992" s="99"/>
      <c r="BF4992" s="99"/>
    </row>
    <row r="4993" spans="28:58" x14ac:dyDescent="0.25">
      <c r="AB4993" s="99"/>
      <c r="AC4993" s="99"/>
      <c r="AD4993" s="99"/>
      <c r="AE4993" s="99"/>
      <c r="AF4993" s="99"/>
      <c r="AG4993" s="99"/>
      <c r="AH4993" s="99"/>
      <c r="AI4993" s="99"/>
      <c r="AJ4993" s="99"/>
      <c r="AK4993" s="99"/>
      <c r="AL4993" s="99"/>
      <c r="AM4993" s="99"/>
      <c r="AN4993" s="99"/>
      <c r="AO4993" s="99"/>
      <c r="AP4993" s="99"/>
      <c r="AQ4993" s="99"/>
      <c r="AR4993" s="99"/>
      <c r="AS4993" s="99"/>
      <c r="AT4993" s="99"/>
      <c r="AU4993" s="99"/>
      <c r="AV4993" s="99"/>
      <c r="AW4993" s="99"/>
      <c r="AX4993" s="99"/>
      <c r="AY4993" s="99"/>
      <c r="AZ4993" s="99"/>
      <c r="BA4993" s="99"/>
      <c r="BB4993" s="99"/>
      <c r="BC4993" s="99"/>
      <c r="BD4993" s="99"/>
      <c r="BE4993" s="99"/>
      <c r="BF4993" s="99"/>
    </row>
    <row r="4994" spans="28:58" x14ac:dyDescent="0.25">
      <c r="AB4994" s="99"/>
      <c r="AC4994" s="99"/>
      <c r="AD4994" s="99"/>
      <c r="AE4994" s="99"/>
      <c r="AF4994" s="99"/>
      <c r="AG4994" s="99"/>
      <c r="AH4994" s="99"/>
      <c r="AI4994" s="99"/>
      <c r="AJ4994" s="99"/>
      <c r="AK4994" s="99"/>
      <c r="AL4994" s="99"/>
      <c r="AM4994" s="99"/>
      <c r="AN4994" s="99"/>
      <c r="AO4994" s="99"/>
      <c r="AP4994" s="99"/>
      <c r="AQ4994" s="99"/>
      <c r="AR4994" s="99"/>
      <c r="AS4994" s="99"/>
      <c r="AT4994" s="99"/>
      <c r="AU4994" s="99"/>
      <c r="AV4994" s="99"/>
      <c r="AW4994" s="99"/>
      <c r="AX4994" s="99"/>
      <c r="AY4994" s="99"/>
      <c r="AZ4994" s="99"/>
      <c r="BA4994" s="99"/>
      <c r="BB4994" s="99"/>
      <c r="BC4994" s="99"/>
      <c r="BD4994" s="99"/>
      <c r="BE4994" s="99"/>
      <c r="BF4994" s="99"/>
    </row>
    <row r="4995" spans="28:58" x14ac:dyDescent="0.25">
      <c r="AB4995" s="99"/>
      <c r="AC4995" s="99"/>
      <c r="AD4995" s="99"/>
      <c r="AE4995" s="99"/>
      <c r="AF4995" s="99"/>
      <c r="AG4995" s="99"/>
      <c r="AH4995" s="99"/>
      <c r="AI4995" s="99"/>
      <c r="AJ4995" s="99"/>
      <c r="AK4995" s="99"/>
      <c r="AL4995" s="99"/>
      <c r="AM4995" s="99"/>
      <c r="AN4995" s="99"/>
      <c r="AO4995" s="99"/>
      <c r="AP4995" s="99"/>
      <c r="AQ4995" s="99"/>
      <c r="AR4995" s="99"/>
      <c r="AS4995" s="99"/>
      <c r="AT4995" s="99"/>
      <c r="AU4995" s="99"/>
      <c r="AV4995" s="99"/>
      <c r="AW4995" s="99"/>
      <c r="AX4995" s="99"/>
      <c r="AY4995" s="99"/>
      <c r="AZ4995" s="99"/>
      <c r="BA4995" s="99"/>
      <c r="BB4995" s="99"/>
      <c r="BC4995" s="99"/>
      <c r="BD4995" s="99"/>
      <c r="BE4995" s="99"/>
      <c r="BF4995" s="99"/>
    </row>
    <row r="4996" spans="28:58" x14ac:dyDescent="0.25">
      <c r="AB4996" s="99"/>
      <c r="AC4996" s="99"/>
      <c r="AD4996" s="99"/>
      <c r="AE4996" s="99"/>
      <c r="AF4996" s="99"/>
      <c r="AG4996" s="99"/>
      <c r="AH4996" s="99"/>
      <c r="AI4996" s="99"/>
      <c r="AJ4996" s="99"/>
      <c r="AK4996" s="99"/>
      <c r="AL4996" s="99"/>
      <c r="AM4996" s="99"/>
      <c r="AN4996" s="99"/>
      <c r="AO4996" s="99"/>
      <c r="AP4996" s="99"/>
      <c r="AQ4996" s="99"/>
      <c r="AR4996" s="99"/>
      <c r="AS4996" s="99"/>
      <c r="AT4996" s="99"/>
      <c r="AU4996" s="99"/>
      <c r="AV4996" s="99"/>
      <c r="AW4996" s="99"/>
      <c r="AX4996" s="99"/>
      <c r="AY4996" s="99"/>
      <c r="AZ4996" s="99"/>
      <c r="BA4996" s="99"/>
      <c r="BB4996" s="99"/>
      <c r="BC4996" s="99"/>
      <c r="BD4996" s="99"/>
      <c r="BE4996" s="99"/>
      <c r="BF4996" s="99"/>
    </row>
    <row r="4997" spans="28:58" x14ac:dyDescent="0.25">
      <c r="AB4997" s="99"/>
      <c r="AC4997" s="99"/>
      <c r="AD4997" s="99"/>
      <c r="AE4997" s="99"/>
      <c r="AF4997" s="99"/>
      <c r="AG4997" s="99"/>
      <c r="AH4997" s="99"/>
      <c r="AI4997" s="99"/>
      <c r="AJ4997" s="99"/>
      <c r="AK4997" s="99"/>
      <c r="AL4997" s="99"/>
      <c r="AM4997" s="99"/>
      <c r="AN4997" s="99"/>
      <c r="AO4997" s="99"/>
      <c r="AP4997" s="99"/>
      <c r="AQ4997" s="99"/>
      <c r="AR4997" s="99"/>
      <c r="AS4997" s="99"/>
      <c r="AT4997" s="99"/>
      <c r="AU4997" s="99"/>
      <c r="AV4997" s="99"/>
      <c r="AW4997" s="99"/>
      <c r="AX4997" s="99"/>
      <c r="AY4997" s="99"/>
      <c r="AZ4997" s="99"/>
      <c r="BA4997" s="99"/>
      <c r="BB4997" s="99"/>
      <c r="BC4997" s="99"/>
      <c r="BD4997" s="99"/>
      <c r="BE4997" s="99"/>
      <c r="BF4997" s="99"/>
    </row>
    <row r="4998" spans="28:58" x14ac:dyDescent="0.25">
      <c r="AB4998" s="99"/>
      <c r="AC4998" s="99"/>
      <c r="AD4998" s="99"/>
      <c r="AE4998" s="99"/>
      <c r="AF4998" s="99"/>
      <c r="AG4998" s="99"/>
      <c r="AH4998" s="99"/>
      <c r="AI4998" s="99"/>
      <c r="AJ4998" s="99"/>
      <c r="AK4998" s="99"/>
      <c r="AL4998" s="99"/>
      <c r="AM4998" s="99"/>
      <c r="AN4998" s="99"/>
      <c r="AO4998" s="99"/>
      <c r="AP4998" s="99"/>
      <c r="AQ4998" s="99"/>
      <c r="AR4998" s="99"/>
      <c r="AS4998" s="99"/>
      <c r="AT4998" s="99"/>
      <c r="AU4998" s="99"/>
      <c r="AV4998" s="99"/>
      <c r="AW4998" s="99"/>
      <c r="AX4998" s="99"/>
      <c r="AY4998" s="99"/>
      <c r="AZ4998" s="99"/>
      <c r="BA4998" s="99"/>
      <c r="BB4998" s="99"/>
      <c r="BC4998" s="99"/>
      <c r="BD4998" s="99"/>
      <c r="BE4998" s="99"/>
      <c r="BF4998" s="99"/>
    </row>
    <row r="4999" spans="28:58" x14ac:dyDescent="0.25">
      <c r="AB4999" s="99"/>
      <c r="AC4999" s="99"/>
      <c r="AD4999" s="99"/>
      <c r="AE4999" s="99"/>
      <c r="AF4999" s="99"/>
      <c r="AG4999" s="99"/>
      <c r="AH4999" s="99"/>
      <c r="AI4999" s="99"/>
      <c r="AJ4999" s="99"/>
      <c r="AK4999" s="99"/>
      <c r="AL4999" s="99"/>
      <c r="AM4999" s="99"/>
      <c r="AN4999" s="99"/>
      <c r="AO4999" s="99"/>
      <c r="AP4999" s="99"/>
      <c r="AQ4999" s="99"/>
      <c r="AR4999" s="99"/>
      <c r="AS4999" s="99"/>
      <c r="AT4999" s="99"/>
      <c r="AU4999" s="99"/>
      <c r="AV4999" s="99"/>
      <c r="AW4999" s="99"/>
      <c r="AX4999" s="99"/>
      <c r="AY4999" s="99"/>
      <c r="AZ4999" s="99"/>
      <c r="BA4999" s="99"/>
      <c r="BB4999" s="99"/>
      <c r="BC4999" s="99"/>
      <c r="BD4999" s="99"/>
      <c r="BE4999" s="99"/>
      <c r="BF4999" s="99"/>
    </row>
    <row r="5000" spans="28:58" x14ac:dyDescent="0.25">
      <c r="AB5000" s="99"/>
      <c r="AC5000" s="99"/>
      <c r="AD5000" s="99"/>
      <c r="AE5000" s="99"/>
      <c r="AF5000" s="99"/>
      <c r="AG5000" s="99"/>
      <c r="AH5000" s="99"/>
      <c r="AI5000" s="99"/>
      <c r="AJ5000" s="99"/>
      <c r="AK5000" s="99"/>
      <c r="AL5000" s="99"/>
      <c r="AM5000" s="99"/>
      <c r="AN5000" s="99"/>
      <c r="AO5000" s="99"/>
      <c r="AP5000" s="99"/>
      <c r="AQ5000" s="99"/>
      <c r="AR5000" s="99"/>
      <c r="AS5000" s="99"/>
      <c r="AT5000" s="99"/>
      <c r="AU5000" s="99"/>
      <c r="AV5000" s="99"/>
      <c r="AW5000" s="99"/>
      <c r="AX5000" s="99"/>
      <c r="AY5000" s="99"/>
      <c r="AZ5000" s="99"/>
      <c r="BA5000" s="99"/>
      <c r="BB5000" s="99"/>
      <c r="BC5000" s="99"/>
      <c r="BD5000" s="99"/>
      <c r="BE5000" s="99"/>
      <c r="BF5000" s="99"/>
    </row>
    <row r="5001" spans="28:58" x14ac:dyDescent="0.25">
      <c r="AB5001" s="99"/>
      <c r="AC5001" s="99"/>
      <c r="AD5001" s="99"/>
      <c r="AE5001" s="99"/>
      <c r="AF5001" s="99"/>
      <c r="AG5001" s="99"/>
      <c r="AH5001" s="99"/>
      <c r="AI5001" s="99"/>
      <c r="AJ5001" s="99"/>
      <c r="AK5001" s="99"/>
      <c r="AL5001" s="99"/>
      <c r="AM5001" s="99"/>
      <c r="AN5001" s="99"/>
      <c r="AO5001" s="99"/>
      <c r="AP5001" s="99"/>
      <c r="AQ5001" s="99"/>
      <c r="AR5001" s="99"/>
      <c r="AS5001" s="99"/>
      <c r="AT5001" s="99"/>
      <c r="AU5001" s="99"/>
      <c r="AV5001" s="99"/>
      <c r="AW5001" s="99"/>
      <c r="AX5001" s="99"/>
      <c r="AY5001" s="99"/>
      <c r="AZ5001" s="99"/>
      <c r="BA5001" s="99"/>
      <c r="BB5001" s="99"/>
      <c r="BC5001" s="99"/>
      <c r="BD5001" s="99"/>
      <c r="BE5001" s="99"/>
      <c r="BF5001" s="99"/>
    </row>
    <row r="5002" spans="28:58" x14ac:dyDescent="0.25">
      <c r="AB5002" s="99"/>
      <c r="AC5002" s="99"/>
      <c r="AD5002" s="99"/>
      <c r="AE5002" s="99"/>
      <c r="AF5002" s="99"/>
      <c r="AG5002" s="99"/>
      <c r="AH5002" s="99"/>
      <c r="AI5002" s="99"/>
      <c r="AJ5002" s="99"/>
      <c r="AK5002" s="99"/>
      <c r="AL5002" s="99"/>
      <c r="AM5002" s="99"/>
      <c r="AN5002" s="99"/>
      <c r="AO5002" s="99"/>
      <c r="AP5002" s="99"/>
      <c r="AQ5002" s="99"/>
      <c r="AR5002" s="99"/>
      <c r="AS5002" s="99"/>
      <c r="AT5002" s="99"/>
      <c r="AU5002" s="99"/>
      <c r="AV5002" s="99"/>
      <c r="AW5002" s="99"/>
      <c r="AX5002" s="99"/>
      <c r="AY5002" s="99"/>
      <c r="AZ5002" s="99"/>
      <c r="BA5002" s="99"/>
      <c r="BB5002" s="99"/>
      <c r="BC5002" s="99"/>
      <c r="BD5002" s="99"/>
      <c r="BE5002" s="99"/>
      <c r="BF5002" s="99"/>
    </row>
    <row r="5003" spans="28:58" x14ac:dyDescent="0.25">
      <c r="AB5003" s="99"/>
      <c r="AC5003" s="99"/>
      <c r="AD5003" s="99"/>
      <c r="AE5003" s="99"/>
      <c r="AF5003" s="99"/>
      <c r="AG5003" s="99"/>
      <c r="AH5003" s="99"/>
      <c r="AI5003" s="99"/>
      <c r="AJ5003" s="99"/>
      <c r="AK5003" s="99"/>
      <c r="AL5003" s="99"/>
      <c r="AM5003" s="99"/>
      <c r="AN5003" s="99"/>
      <c r="AO5003" s="99"/>
      <c r="AP5003" s="99"/>
      <c r="AQ5003" s="99"/>
      <c r="AR5003" s="99"/>
      <c r="AS5003" s="99"/>
      <c r="AT5003" s="99"/>
      <c r="AU5003" s="99"/>
      <c r="AV5003" s="99"/>
      <c r="AW5003" s="99"/>
      <c r="AX5003" s="99"/>
      <c r="AY5003" s="99"/>
      <c r="AZ5003" s="99"/>
      <c r="BA5003" s="99"/>
      <c r="BB5003" s="99"/>
      <c r="BC5003" s="99"/>
      <c r="BD5003" s="99"/>
      <c r="BE5003" s="99"/>
      <c r="BF5003" s="99"/>
    </row>
    <row r="5004" spans="28:58" x14ac:dyDescent="0.25">
      <c r="AB5004" s="99"/>
      <c r="AC5004" s="99"/>
      <c r="AD5004" s="99"/>
      <c r="AE5004" s="99"/>
      <c r="AF5004" s="99"/>
      <c r="AG5004" s="99"/>
      <c r="AH5004" s="99"/>
      <c r="AI5004" s="99"/>
      <c r="AJ5004" s="99"/>
      <c r="AK5004" s="99"/>
      <c r="AL5004" s="99"/>
      <c r="AM5004" s="99"/>
      <c r="AN5004" s="99"/>
      <c r="AO5004" s="99"/>
      <c r="AP5004" s="99"/>
      <c r="AQ5004" s="99"/>
      <c r="AR5004" s="99"/>
      <c r="AS5004" s="99"/>
      <c r="AT5004" s="99"/>
      <c r="AU5004" s="99"/>
      <c r="AV5004" s="99"/>
      <c r="AW5004" s="99"/>
      <c r="AX5004" s="99"/>
      <c r="AY5004" s="99"/>
      <c r="AZ5004" s="99"/>
      <c r="BA5004" s="99"/>
      <c r="BB5004" s="99"/>
      <c r="BC5004" s="99"/>
      <c r="BD5004" s="99"/>
      <c r="BE5004" s="99"/>
      <c r="BF5004" s="99"/>
    </row>
    <row r="5005" spans="28:58" x14ac:dyDescent="0.25">
      <c r="AB5005" s="99"/>
      <c r="AC5005" s="99"/>
      <c r="AD5005" s="99"/>
      <c r="AE5005" s="99"/>
      <c r="AF5005" s="99"/>
      <c r="AG5005" s="99"/>
      <c r="AH5005" s="99"/>
      <c r="AI5005" s="99"/>
      <c r="AJ5005" s="99"/>
      <c r="AK5005" s="99"/>
      <c r="AL5005" s="99"/>
      <c r="AM5005" s="99"/>
      <c r="AN5005" s="99"/>
      <c r="AO5005" s="99"/>
      <c r="AP5005" s="99"/>
      <c r="AQ5005" s="99"/>
      <c r="AR5005" s="99"/>
      <c r="AS5005" s="99"/>
      <c r="AT5005" s="99"/>
      <c r="AU5005" s="99"/>
      <c r="AV5005" s="99"/>
      <c r="AW5005" s="99"/>
      <c r="AX5005" s="99"/>
      <c r="AY5005" s="99"/>
      <c r="AZ5005" s="99"/>
      <c r="BA5005" s="99"/>
      <c r="BB5005" s="99"/>
      <c r="BC5005" s="99"/>
      <c r="BD5005" s="99"/>
      <c r="BE5005" s="99"/>
      <c r="BF5005" s="99"/>
    </row>
    <row r="5006" spans="28:58" x14ac:dyDescent="0.25">
      <c r="AB5006" s="99"/>
      <c r="AC5006" s="99"/>
      <c r="AD5006" s="99"/>
      <c r="AE5006" s="99"/>
      <c r="AF5006" s="99"/>
      <c r="AG5006" s="99"/>
      <c r="AH5006" s="99"/>
      <c r="AI5006" s="99"/>
      <c r="AJ5006" s="99"/>
      <c r="AK5006" s="99"/>
      <c r="AL5006" s="99"/>
      <c r="AM5006" s="99"/>
      <c r="AN5006" s="99"/>
      <c r="AO5006" s="99"/>
      <c r="AP5006" s="99"/>
      <c r="AQ5006" s="99"/>
      <c r="AR5006" s="99"/>
      <c r="AS5006" s="99"/>
      <c r="AT5006" s="99"/>
      <c r="AU5006" s="99"/>
      <c r="AV5006" s="99"/>
      <c r="AW5006" s="99"/>
      <c r="AX5006" s="99"/>
      <c r="AY5006" s="99"/>
      <c r="AZ5006" s="99"/>
      <c r="BA5006" s="99"/>
      <c r="BB5006" s="99"/>
      <c r="BC5006" s="99"/>
      <c r="BD5006" s="99"/>
      <c r="BE5006" s="99"/>
      <c r="BF5006" s="99"/>
    </row>
    <row r="5007" spans="28:58" x14ac:dyDescent="0.25">
      <c r="AB5007" s="99"/>
      <c r="AC5007" s="99"/>
      <c r="AD5007" s="99"/>
      <c r="AE5007" s="99"/>
      <c r="AF5007" s="99"/>
      <c r="AG5007" s="99"/>
      <c r="AH5007" s="99"/>
      <c r="AI5007" s="99"/>
      <c r="AJ5007" s="99"/>
      <c r="AK5007" s="99"/>
      <c r="AL5007" s="99"/>
      <c r="AM5007" s="99"/>
      <c r="AN5007" s="99"/>
      <c r="AO5007" s="99"/>
      <c r="AP5007" s="99"/>
      <c r="AQ5007" s="99"/>
      <c r="AR5007" s="99"/>
      <c r="AS5007" s="99"/>
      <c r="AT5007" s="99"/>
      <c r="AU5007" s="99"/>
      <c r="AV5007" s="99"/>
      <c r="AW5007" s="99"/>
      <c r="AX5007" s="99"/>
      <c r="AY5007" s="99"/>
      <c r="AZ5007" s="99"/>
      <c r="BA5007" s="99"/>
      <c r="BB5007" s="99"/>
      <c r="BC5007" s="99"/>
      <c r="BD5007" s="99"/>
      <c r="BE5007" s="99"/>
      <c r="BF5007" s="99"/>
    </row>
    <row r="5008" spans="28:58" x14ac:dyDescent="0.25">
      <c r="AB5008" s="99"/>
      <c r="AC5008" s="99"/>
      <c r="AD5008" s="99"/>
      <c r="AE5008" s="99"/>
      <c r="AF5008" s="99"/>
      <c r="AG5008" s="99"/>
      <c r="AH5008" s="99"/>
      <c r="AI5008" s="99"/>
      <c r="AJ5008" s="99"/>
      <c r="AK5008" s="99"/>
      <c r="AL5008" s="99"/>
      <c r="AM5008" s="99"/>
      <c r="AN5008" s="99"/>
      <c r="AO5008" s="99"/>
      <c r="AP5008" s="99"/>
      <c r="AQ5008" s="99"/>
      <c r="AR5008" s="99"/>
      <c r="AS5008" s="99"/>
      <c r="AT5008" s="99"/>
      <c r="AU5008" s="99"/>
      <c r="AV5008" s="99"/>
      <c r="AW5008" s="99"/>
      <c r="AX5008" s="99"/>
      <c r="AY5008" s="99"/>
      <c r="AZ5008" s="99"/>
      <c r="BA5008" s="99"/>
      <c r="BB5008" s="99"/>
      <c r="BC5008" s="99"/>
      <c r="BD5008" s="99"/>
      <c r="BE5008" s="99"/>
      <c r="BF5008" s="99"/>
    </row>
    <row r="5009" spans="28:58" x14ac:dyDescent="0.25">
      <c r="AB5009" s="99"/>
      <c r="AC5009" s="99"/>
      <c r="AD5009" s="99"/>
      <c r="AE5009" s="99"/>
      <c r="AF5009" s="99"/>
      <c r="AG5009" s="99"/>
      <c r="AH5009" s="99"/>
      <c r="AI5009" s="99"/>
      <c r="AJ5009" s="99"/>
      <c r="AK5009" s="99"/>
      <c r="AL5009" s="99"/>
      <c r="AM5009" s="99"/>
      <c r="AN5009" s="99"/>
      <c r="AO5009" s="99"/>
      <c r="AP5009" s="99"/>
      <c r="AQ5009" s="99"/>
      <c r="AR5009" s="99"/>
      <c r="AS5009" s="99"/>
      <c r="AT5009" s="99"/>
      <c r="AU5009" s="99"/>
      <c r="AV5009" s="99"/>
      <c r="AW5009" s="99"/>
      <c r="AX5009" s="99"/>
      <c r="AY5009" s="99"/>
      <c r="AZ5009" s="99"/>
      <c r="BA5009" s="99"/>
      <c r="BB5009" s="99"/>
      <c r="BC5009" s="99"/>
      <c r="BD5009" s="99"/>
      <c r="BE5009" s="99"/>
      <c r="BF5009" s="99"/>
    </row>
    <row r="5010" spans="28:58" x14ac:dyDescent="0.25">
      <c r="AB5010" s="99"/>
      <c r="AC5010" s="99"/>
      <c r="AD5010" s="99"/>
      <c r="AE5010" s="99"/>
      <c r="AF5010" s="99"/>
      <c r="AG5010" s="99"/>
      <c r="AH5010" s="99"/>
      <c r="AI5010" s="99"/>
      <c r="AJ5010" s="99"/>
      <c r="AK5010" s="99"/>
      <c r="AL5010" s="99"/>
      <c r="AM5010" s="99"/>
      <c r="AN5010" s="99"/>
      <c r="AO5010" s="99"/>
      <c r="AP5010" s="99"/>
      <c r="AQ5010" s="99"/>
      <c r="AR5010" s="99"/>
      <c r="AS5010" s="99"/>
      <c r="AT5010" s="99"/>
      <c r="AU5010" s="99"/>
      <c r="AV5010" s="99"/>
      <c r="AW5010" s="99"/>
      <c r="AX5010" s="99"/>
      <c r="AY5010" s="99"/>
      <c r="AZ5010" s="99"/>
      <c r="BA5010" s="99"/>
      <c r="BB5010" s="99"/>
      <c r="BC5010" s="99"/>
      <c r="BD5010" s="99"/>
      <c r="BE5010" s="99"/>
      <c r="BF5010" s="99"/>
    </row>
    <row r="5011" spans="28:58" x14ac:dyDescent="0.25">
      <c r="AB5011" s="99"/>
      <c r="AC5011" s="99"/>
      <c r="AD5011" s="99"/>
      <c r="AE5011" s="99"/>
      <c r="AF5011" s="99"/>
      <c r="AG5011" s="99"/>
      <c r="AH5011" s="99"/>
      <c r="AI5011" s="99"/>
      <c r="AJ5011" s="99"/>
      <c r="AK5011" s="99"/>
      <c r="AL5011" s="99"/>
      <c r="AM5011" s="99"/>
      <c r="AN5011" s="99"/>
      <c r="AO5011" s="99"/>
      <c r="AP5011" s="99"/>
      <c r="AQ5011" s="99"/>
      <c r="AR5011" s="99"/>
      <c r="AS5011" s="99"/>
      <c r="AT5011" s="99"/>
      <c r="AU5011" s="99"/>
      <c r="AV5011" s="99"/>
      <c r="AW5011" s="99"/>
      <c r="AX5011" s="99"/>
      <c r="AY5011" s="99"/>
      <c r="AZ5011" s="99"/>
      <c r="BA5011" s="99"/>
      <c r="BB5011" s="99"/>
      <c r="BC5011" s="99"/>
      <c r="BD5011" s="99"/>
      <c r="BE5011" s="99"/>
      <c r="BF5011" s="99"/>
    </row>
    <row r="5012" spans="28:58" x14ac:dyDescent="0.25">
      <c r="AB5012" s="99"/>
      <c r="AC5012" s="99"/>
      <c r="AD5012" s="99"/>
      <c r="AE5012" s="99"/>
      <c r="AF5012" s="99"/>
      <c r="AG5012" s="99"/>
      <c r="AH5012" s="99"/>
      <c r="AI5012" s="99"/>
      <c r="AJ5012" s="99"/>
      <c r="AK5012" s="99"/>
      <c r="AL5012" s="99"/>
      <c r="AM5012" s="99"/>
      <c r="AN5012" s="99"/>
      <c r="AO5012" s="99"/>
      <c r="AP5012" s="99"/>
      <c r="AQ5012" s="99"/>
      <c r="AR5012" s="99"/>
      <c r="AS5012" s="99"/>
      <c r="AT5012" s="99"/>
      <c r="AU5012" s="99"/>
      <c r="AV5012" s="99"/>
      <c r="AW5012" s="99"/>
      <c r="AX5012" s="99"/>
      <c r="AY5012" s="99"/>
      <c r="AZ5012" s="99"/>
      <c r="BA5012" s="99"/>
      <c r="BB5012" s="99"/>
      <c r="BC5012" s="99"/>
      <c r="BD5012" s="99"/>
      <c r="BE5012" s="99"/>
      <c r="BF5012" s="99"/>
    </row>
    <row r="5013" spans="28:58" x14ac:dyDescent="0.25">
      <c r="AB5013" s="99"/>
      <c r="AC5013" s="99"/>
      <c r="AD5013" s="99"/>
      <c r="AE5013" s="99"/>
      <c r="AF5013" s="99"/>
      <c r="AG5013" s="99"/>
      <c r="AH5013" s="99"/>
      <c r="AI5013" s="99"/>
      <c r="AJ5013" s="99"/>
      <c r="AK5013" s="99"/>
      <c r="AL5013" s="99"/>
      <c r="AM5013" s="99"/>
      <c r="AN5013" s="99"/>
      <c r="AO5013" s="99"/>
      <c r="AP5013" s="99"/>
      <c r="AQ5013" s="99"/>
      <c r="AR5013" s="99"/>
      <c r="AS5013" s="99"/>
      <c r="AT5013" s="99"/>
      <c r="AU5013" s="99"/>
      <c r="AV5013" s="99"/>
      <c r="AW5013" s="99"/>
      <c r="AX5013" s="99"/>
      <c r="AY5013" s="99"/>
      <c r="AZ5013" s="99"/>
      <c r="BA5013" s="99"/>
      <c r="BB5013" s="99"/>
      <c r="BC5013" s="99"/>
      <c r="BD5013" s="99"/>
      <c r="BE5013" s="99"/>
      <c r="BF5013" s="99"/>
    </row>
    <row r="5014" spans="28:58" x14ac:dyDescent="0.25">
      <c r="AB5014" s="99"/>
      <c r="AC5014" s="99"/>
      <c r="AD5014" s="99"/>
      <c r="AE5014" s="99"/>
      <c r="AF5014" s="99"/>
      <c r="AG5014" s="99"/>
      <c r="AH5014" s="99"/>
      <c r="AI5014" s="99"/>
      <c r="AJ5014" s="99"/>
      <c r="AK5014" s="99"/>
      <c r="AL5014" s="99"/>
      <c r="AM5014" s="99"/>
      <c r="AN5014" s="99"/>
      <c r="AO5014" s="99"/>
      <c r="AP5014" s="99"/>
      <c r="AQ5014" s="99"/>
      <c r="AR5014" s="99"/>
      <c r="AS5014" s="99"/>
      <c r="AT5014" s="99"/>
      <c r="AU5014" s="99"/>
      <c r="AV5014" s="99"/>
      <c r="AW5014" s="99"/>
      <c r="AX5014" s="99"/>
      <c r="AY5014" s="99"/>
      <c r="AZ5014" s="99"/>
      <c r="BA5014" s="99"/>
      <c r="BB5014" s="99"/>
      <c r="BC5014" s="99"/>
      <c r="BD5014" s="99"/>
      <c r="BE5014" s="99"/>
      <c r="BF5014" s="99"/>
    </row>
    <row r="5015" spans="28:58" x14ac:dyDescent="0.25">
      <c r="AB5015" s="99"/>
      <c r="AC5015" s="99"/>
      <c r="AD5015" s="99"/>
      <c r="AE5015" s="99"/>
      <c r="AF5015" s="99"/>
      <c r="AG5015" s="99"/>
      <c r="AH5015" s="99"/>
      <c r="AI5015" s="99"/>
      <c r="AJ5015" s="99"/>
      <c r="AK5015" s="99"/>
      <c r="AL5015" s="99"/>
      <c r="AM5015" s="99"/>
      <c r="AN5015" s="99"/>
      <c r="AO5015" s="99"/>
      <c r="AP5015" s="99"/>
      <c r="AQ5015" s="99"/>
      <c r="AR5015" s="99"/>
      <c r="AS5015" s="99"/>
      <c r="AT5015" s="99"/>
      <c r="AU5015" s="99"/>
      <c r="AV5015" s="99"/>
      <c r="AW5015" s="99"/>
      <c r="AX5015" s="99"/>
      <c r="AY5015" s="99"/>
      <c r="AZ5015" s="99"/>
      <c r="BA5015" s="99"/>
      <c r="BB5015" s="99"/>
      <c r="BC5015" s="99"/>
      <c r="BD5015" s="99"/>
      <c r="BE5015" s="99"/>
      <c r="BF5015" s="99"/>
    </row>
    <row r="5016" spans="28:58" x14ac:dyDescent="0.25">
      <c r="AB5016" s="99"/>
      <c r="AC5016" s="99"/>
      <c r="AD5016" s="99"/>
      <c r="AE5016" s="99"/>
      <c r="AF5016" s="99"/>
      <c r="AG5016" s="99"/>
      <c r="AH5016" s="99"/>
      <c r="AI5016" s="99"/>
      <c r="AJ5016" s="99"/>
      <c r="AK5016" s="99"/>
      <c r="AL5016" s="99"/>
      <c r="AM5016" s="99"/>
      <c r="AN5016" s="99"/>
      <c r="AO5016" s="99"/>
      <c r="AP5016" s="99"/>
      <c r="AQ5016" s="99"/>
      <c r="AR5016" s="99"/>
      <c r="AS5016" s="99"/>
      <c r="AT5016" s="99"/>
      <c r="AU5016" s="99"/>
      <c r="AV5016" s="99"/>
      <c r="AW5016" s="99"/>
      <c r="AX5016" s="99"/>
      <c r="AY5016" s="99"/>
      <c r="AZ5016" s="99"/>
      <c r="BA5016" s="99"/>
      <c r="BB5016" s="99"/>
      <c r="BC5016" s="99"/>
      <c r="BD5016" s="99"/>
      <c r="BE5016" s="99"/>
      <c r="BF5016" s="99"/>
    </row>
    <row r="5017" spans="28:58" x14ac:dyDescent="0.25">
      <c r="AB5017" s="99"/>
      <c r="AC5017" s="99"/>
      <c r="AD5017" s="99"/>
      <c r="AE5017" s="99"/>
      <c r="AF5017" s="99"/>
      <c r="AG5017" s="99"/>
      <c r="AH5017" s="99"/>
      <c r="AI5017" s="99"/>
      <c r="AJ5017" s="99"/>
      <c r="AK5017" s="99"/>
      <c r="AL5017" s="99"/>
      <c r="AM5017" s="99"/>
      <c r="AN5017" s="99"/>
      <c r="AO5017" s="99"/>
      <c r="AP5017" s="99"/>
      <c r="AQ5017" s="99"/>
      <c r="AR5017" s="99"/>
      <c r="AS5017" s="99"/>
      <c r="AT5017" s="99"/>
      <c r="AU5017" s="99"/>
      <c r="AV5017" s="99"/>
      <c r="AW5017" s="99"/>
      <c r="AX5017" s="99"/>
      <c r="AY5017" s="99"/>
      <c r="AZ5017" s="99"/>
      <c r="BA5017" s="99"/>
      <c r="BB5017" s="99"/>
      <c r="BC5017" s="99"/>
      <c r="BD5017" s="99"/>
      <c r="BE5017" s="99"/>
      <c r="BF5017" s="99"/>
    </row>
    <row r="5018" spans="28:58" x14ac:dyDescent="0.25">
      <c r="AB5018" s="99"/>
      <c r="AC5018" s="99"/>
      <c r="AD5018" s="99"/>
      <c r="AE5018" s="99"/>
      <c r="AF5018" s="99"/>
      <c r="AG5018" s="99"/>
      <c r="AH5018" s="99"/>
      <c r="AI5018" s="99"/>
      <c r="AJ5018" s="99"/>
      <c r="AK5018" s="99"/>
      <c r="AL5018" s="99"/>
      <c r="AM5018" s="99"/>
      <c r="AN5018" s="99"/>
      <c r="AO5018" s="99"/>
      <c r="AP5018" s="99"/>
      <c r="AQ5018" s="99"/>
      <c r="AR5018" s="99"/>
      <c r="AS5018" s="99"/>
      <c r="AT5018" s="99"/>
      <c r="AU5018" s="99"/>
      <c r="AV5018" s="99"/>
      <c r="AW5018" s="99"/>
      <c r="AX5018" s="99"/>
      <c r="AY5018" s="99"/>
      <c r="AZ5018" s="99"/>
      <c r="BA5018" s="99"/>
      <c r="BB5018" s="99"/>
      <c r="BC5018" s="99"/>
      <c r="BD5018" s="99"/>
      <c r="BE5018" s="99"/>
      <c r="BF5018" s="99"/>
    </row>
    <row r="5019" spans="28:58" x14ac:dyDescent="0.25">
      <c r="AB5019" s="99"/>
      <c r="AC5019" s="99"/>
      <c r="AD5019" s="99"/>
      <c r="AE5019" s="99"/>
      <c r="AF5019" s="99"/>
      <c r="AG5019" s="99"/>
      <c r="AH5019" s="99"/>
      <c r="AI5019" s="99"/>
      <c r="AJ5019" s="99"/>
      <c r="AK5019" s="99"/>
      <c r="AL5019" s="99"/>
      <c r="AM5019" s="99"/>
      <c r="AN5019" s="99"/>
      <c r="AO5019" s="99"/>
      <c r="AP5019" s="99"/>
      <c r="AQ5019" s="99"/>
      <c r="AR5019" s="99"/>
      <c r="AS5019" s="99"/>
      <c r="AT5019" s="99"/>
      <c r="AU5019" s="99"/>
      <c r="AV5019" s="99"/>
      <c r="AW5019" s="99"/>
      <c r="AX5019" s="99"/>
      <c r="AY5019" s="99"/>
      <c r="AZ5019" s="99"/>
      <c r="BA5019" s="99"/>
      <c r="BB5019" s="99"/>
      <c r="BC5019" s="99"/>
      <c r="BD5019" s="99"/>
      <c r="BE5019" s="99"/>
      <c r="BF5019" s="99"/>
    </row>
    <row r="5020" spans="28:58" x14ac:dyDescent="0.25">
      <c r="AB5020" s="99"/>
      <c r="AC5020" s="99"/>
      <c r="AD5020" s="99"/>
      <c r="AE5020" s="99"/>
      <c r="AF5020" s="99"/>
      <c r="AG5020" s="99"/>
      <c r="AH5020" s="99"/>
      <c r="AI5020" s="99"/>
      <c r="AJ5020" s="99"/>
      <c r="AK5020" s="99"/>
      <c r="AL5020" s="99"/>
      <c r="AM5020" s="99"/>
      <c r="AN5020" s="99"/>
      <c r="AO5020" s="99"/>
      <c r="AP5020" s="99"/>
      <c r="AQ5020" s="99"/>
      <c r="AR5020" s="99"/>
      <c r="AS5020" s="99"/>
      <c r="AT5020" s="99"/>
      <c r="AU5020" s="99"/>
      <c r="AV5020" s="99"/>
      <c r="AW5020" s="99"/>
      <c r="AX5020" s="99"/>
      <c r="AY5020" s="99"/>
      <c r="AZ5020" s="99"/>
      <c r="BA5020" s="99"/>
      <c r="BB5020" s="99"/>
      <c r="BC5020" s="99"/>
      <c r="BD5020" s="99"/>
      <c r="BE5020" s="99"/>
      <c r="BF5020" s="99"/>
    </row>
    <row r="5021" spans="28:58" x14ac:dyDescent="0.25">
      <c r="AB5021" s="99"/>
      <c r="AC5021" s="99"/>
      <c r="AD5021" s="99"/>
      <c r="AE5021" s="99"/>
      <c r="AF5021" s="99"/>
      <c r="AG5021" s="99"/>
      <c r="AH5021" s="99"/>
      <c r="AI5021" s="99"/>
      <c r="AJ5021" s="99"/>
      <c r="AK5021" s="99"/>
      <c r="AL5021" s="99"/>
      <c r="AM5021" s="99"/>
      <c r="AN5021" s="99"/>
      <c r="AO5021" s="99"/>
      <c r="AP5021" s="99"/>
      <c r="AQ5021" s="99"/>
      <c r="AR5021" s="99"/>
      <c r="AS5021" s="99"/>
      <c r="AT5021" s="99"/>
      <c r="AU5021" s="99"/>
      <c r="AV5021" s="99"/>
      <c r="AW5021" s="99"/>
      <c r="AX5021" s="99"/>
      <c r="AY5021" s="99"/>
      <c r="AZ5021" s="99"/>
      <c r="BA5021" s="99"/>
      <c r="BB5021" s="99"/>
      <c r="BC5021" s="99"/>
      <c r="BD5021" s="99"/>
      <c r="BE5021" s="99"/>
      <c r="BF5021" s="99"/>
    </row>
    <row r="5022" spans="28:58" x14ac:dyDescent="0.25">
      <c r="AB5022" s="99"/>
      <c r="AC5022" s="99"/>
      <c r="AD5022" s="99"/>
      <c r="AE5022" s="99"/>
      <c r="AF5022" s="99"/>
      <c r="AG5022" s="99"/>
      <c r="AH5022" s="99"/>
      <c r="AI5022" s="99"/>
      <c r="AJ5022" s="99"/>
      <c r="AK5022" s="99"/>
      <c r="AL5022" s="99"/>
      <c r="AM5022" s="99"/>
      <c r="AN5022" s="99"/>
      <c r="AO5022" s="99"/>
      <c r="AP5022" s="99"/>
      <c r="AQ5022" s="99"/>
      <c r="AR5022" s="99"/>
      <c r="AS5022" s="99"/>
      <c r="AT5022" s="99"/>
      <c r="AU5022" s="99"/>
      <c r="AV5022" s="99"/>
      <c r="AW5022" s="99"/>
      <c r="AX5022" s="99"/>
      <c r="AY5022" s="99"/>
      <c r="AZ5022" s="99"/>
      <c r="BA5022" s="99"/>
      <c r="BB5022" s="99"/>
      <c r="BC5022" s="99"/>
      <c r="BD5022" s="99"/>
      <c r="BE5022" s="99"/>
      <c r="BF5022" s="99"/>
    </row>
    <row r="5023" spans="28:58" x14ac:dyDescent="0.25">
      <c r="AB5023" s="99"/>
      <c r="AC5023" s="99"/>
      <c r="AD5023" s="99"/>
      <c r="AE5023" s="99"/>
      <c r="AF5023" s="99"/>
      <c r="AG5023" s="99"/>
      <c r="AH5023" s="99"/>
      <c r="AI5023" s="99"/>
      <c r="AJ5023" s="99"/>
      <c r="AK5023" s="99"/>
      <c r="AL5023" s="99"/>
      <c r="AM5023" s="99"/>
      <c r="AN5023" s="99"/>
      <c r="AO5023" s="99"/>
      <c r="AP5023" s="99"/>
      <c r="AQ5023" s="99"/>
      <c r="AR5023" s="99"/>
      <c r="AS5023" s="99"/>
      <c r="AT5023" s="99"/>
      <c r="AU5023" s="99"/>
      <c r="AV5023" s="99"/>
      <c r="AW5023" s="99"/>
      <c r="AX5023" s="99"/>
      <c r="AY5023" s="99"/>
      <c r="AZ5023" s="99"/>
      <c r="BA5023" s="99"/>
      <c r="BB5023" s="99"/>
      <c r="BC5023" s="99"/>
      <c r="BD5023" s="99"/>
      <c r="BE5023" s="99"/>
      <c r="BF5023" s="99"/>
    </row>
    <row r="5024" spans="28:58" x14ac:dyDescent="0.25">
      <c r="AB5024" s="99"/>
      <c r="AC5024" s="99"/>
      <c r="AD5024" s="99"/>
      <c r="AE5024" s="99"/>
      <c r="AF5024" s="99"/>
      <c r="AG5024" s="99"/>
      <c r="AH5024" s="99"/>
      <c r="AI5024" s="99"/>
      <c r="AJ5024" s="99"/>
      <c r="AK5024" s="99"/>
      <c r="AL5024" s="99"/>
      <c r="AM5024" s="99"/>
      <c r="AN5024" s="99"/>
      <c r="AO5024" s="99"/>
      <c r="AP5024" s="99"/>
      <c r="AQ5024" s="99"/>
      <c r="AR5024" s="99"/>
      <c r="AS5024" s="99"/>
      <c r="AT5024" s="99"/>
      <c r="AU5024" s="99"/>
      <c r="AV5024" s="99"/>
      <c r="AW5024" s="99"/>
      <c r="AX5024" s="99"/>
      <c r="AY5024" s="99"/>
      <c r="AZ5024" s="99"/>
      <c r="BA5024" s="99"/>
      <c r="BB5024" s="99"/>
      <c r="BC5024" s="99"/>
      <c r="BD5024" s="99"/>
      <c r="BE5024" s="99"/>
      <c r="BF5024" s="99"/>
    </row>
    <row r="5025" spans="28:58" x14ac:dyDescent="0.25">
      <c r="AB5025" s="99"/>
      <c r="AC5025" s="99"/>
      <c r="AD5025" s="99"/>
      <c r="AE5025" s="99"/>
      <c r="AF5025" s="99"/>
      <c r="AG5025" s="99"/>
      <c r="AH5025" s="99"/>
      <c r="AI5025" s="99"/>
      <c r="AJ5025" s="99"/>
      <c r="AK5025" s="99"/>
      <c r="AL5025" s="99"/>
      <c r="AM5025" s="99"/>
      <c r="AN5025" s="99"/>
      <c r="AO5025" s="99"/>
      <c r="AP5025" s="99"/>
      <c r="AQ5025" s="99"/>
      <c r="AR5025" s="99"/>
      <c r="AS5025" s="99"/>
      <c r="AT5025" s="99"/>
      <c r="AU5025" s="99"/>
      <c r="AV5025" s="99"/>
      <c r="AW5025" s="99"/>
      <c r="AX5025" s="99"/>
      <c r="AY5025" s="99"/>
      <c r="AZ5025" s="99"/>
      <c r="BA5025" s="99"/>
      <c r="BB5025" s="99"/>
      <c r="BC5025" s="99"/>
      <c r="BD5025" s="99"/>
      <c r="BE5025" s="99"/>
      <c r="BF5025" s="99"/>
    </row>
    <row r="5026" spans="28:58" x14ac:dyDescent="0.25">
      <c r="AB5026" s="99"/>
      <c r="AC5026" s="99"/>
      <c r="AD5026" s="99"/>
      <c r="AE5026" s="99"/>
      <c r="AF5026" s="99"/>
      <c r="AG5026" s="99"/>
      <c r="AH5026" s="99"/>
      <c r="AI5026" s="99"/>
      <c r="AJ5026" s="99"/>
      <c r="AK5026" s="99"/>
      <c r="AL5026" s="99"/>
      <c r="AM5026" s="99"/>
      <c r="AN5026" s="99"/>
      <c r="AO5026" s="99"/>
      <c r="AP5026" s="99"/>
      <c r="AQ5026" s="99"/>
      <c r="AR5026" s="99"/>
      <c r="AS5026" s="99"/>
      <c r="AT5026" s="99"/>
      <c r="AU5026" s="99"/>
      <c r="AV5026" s="99"/>
      <c r="AW5026" s="99"/>
      <c r="AX5026" s="99"/>
      <c r="AY5026" s="99"/>
      <c r="AZ5026" s="99"/>
      <c r="BA5026" s="99"/>
      <c r="BB5026" s="99"/>
      <c r="BC5026" s="99"/>
      <c r="BD5026" s="99"/>
      <c r="BE5026" s="99"/>
      <c r="BF5026" s="99"/>
    </row>
    <row r="5027" spans="28:58" x14ac:dyDescent="0.25">
      <c r="AB5027" s="99"/>
      <c r="AC5027" s="99"/>
      <c r="AD5027" s="99"/>
      <c r="AE5027" s="99"/>
      <c r="AF5027" s="99"/>
      <c r="AG5027" s="99"/>
      <c r="AH5027" s="99"/>
      <c r="AI5027" s="99"/>
      <c r="AJ5027" s="99"/>
      <c r="AK5027" s="99"/>
      <c r="AL5027" s="99"/>
      <c r="AM5027" s="99"/>
      <c r="AN5027" s="99"/>
      <c r="AO5027" s="99"/>
      <c r="AP5027" s="99"/>
      <c r="AQ5027" s="99"/>
      <c r="AR5027" s="99"/>
      <c r="AS5027" s="99"/>
      <c r="AT5027" s="99"/>
      <c r="AU5027" s="99"/>
      <c r="AV5027" s="99"/>
      <c r="AW5027" s="99"/>
      <c r="AX5027" s="99"/>
      <c r="AY5027" s="99"/>
      <c r="AZ5027" s="99"/>
      <c r="BA5027" s="99"/>
      <c r="BB5027" s="99"/>
      <c r="BC5027" s="99"/>
      <c r="BD5027" s="99"/>
      <c r="BE5027" s="99"/>
      <c r="BF5027" s="99"/>
    </row>
    <row r="5028" spans="28:58" x14ac:dyDescent="0.25">
      <c r="AB5028" s="99"/>
      <c r="AC5028" s="99"/>
      <c r="AD5028" s="99"/>
      <c r="AE5028" s="99"/>
      <c r="AF5028" s="99"/>
      <c r="AG5028" s="99"/>
      <c r="AH5028" s="99"/>
      <c r="AI5028" s="99"/>
      <c r="AJ5028" s="99"/>
      <c r="AK5028" s="99"/>
      <c r="AL5028" s="99"/>
      <c r="AM5028" s="99"/>
      <c r="AN5028" s="99"/>
      <c r="AO5028" s="99"/>
      <c r="AP5028" s="99"/>
      <c r="AQ5028" s="99"/>
      <c r="AR5028" s="99"/>
      <c r="AS5028" s="99"/>
      <c r="AT5028" s="99"/>
      <c r="AU5028" s="99"/>
      <c r="AV5028" s="99"/>
      <c r="AW5028" s="99"/>
      <c r="AX5028" s="99"/>
      <c r="AY5028" s="99"/>
      <c r="AZ5028" s="99"/>
      <c r="BA5028" s="99"/>
      <c r="BB5028" s="99"/>
      <c r="BC5028" s="99"/>
      <c r="BD5028" s="99"/>
      <c r="BE5028" s="99"/>
      <c r="BF5028" s="99"/>
    </row>
    <row r="5029" spans="28:58" x14ac:dyDescent="0.25">
      <c r="AB5029" s="99"/>
      <c r="AC5029" s="99"/>
      <c r="AD5029" s="99"/>
      <c r="AE5029" s="99"/>
      <c r="AF5029" s="99"/>
      <c r="AG5029" s="99"/>
      <c r="AH5029" s="99"/>
      <c r="AI5029" s="99"/>
      <c r="AJ5029" s="99"/>
      <c r="AK5029" s="99"/>
      <c r="AL5029" s="99"/>
      <c r="AM5029" s="99"/>
      <c r="AN5029" s="99"/>
      <c r="AO5029" s="99"/>
      <c r="AP5029" s="99"/>
      <c r="AQ5029" s="99"/>
      <c r="AR5029" s="99"/>
      <c r="AS5029" s="99"/>
      <c r="AT5029" s="99"/>
      <c r="AU5029" s="99"/>
      <c r="AV5029" s="99"/>
      <c r="AW5029" s="99"/>
      <c r="AX5029" s="99"/>
      <c r="AY5029" s="99"/>
      <c r="AZ5029" s="99"/>
      <c r="BA5029" s="99"/>
      <c r="BB5029" s="99"/>
      <c r="BC5029" s="99"/>
      <c r="BD5029" s="99"/>
      <c r="BE5029" s="99"/>
      <c r="BF5029" s="99"/>
    </row>
    <row r="5030" spans="28:58" x14ac:dyDescent="0.25">
      <c r="AB5030" s="99"/>
      <c r="AC5030" s="99"/>
      <c r="AD5030" s="99"/>
      <c r="AE5030" s="99"/>
      <c r="AF5030" s="99"/>
      <c r="AG5030" s="99"/>
      <c r="AH5030" s="99"/>
      <c r="AI5030" s="99"/>
      <c r="AJ5030" s="99"/>
      <c r="AK5030" s="99"/>
      <c r="AL5030" s="99"/>
      <c r="AM5030" s="99"/>
      <c r="AN5030" s="99"/>
      <c r="AO5030" s="99"/>
      <c r="AP5030" s="99"/>
      <c r="AQ5030" s="99"/>
      <c r="AR5030" s="99"/>
      <c r="AS5030" s="99"/>
      <c r="AT5030" s="99"/>
      <c r="AU5030" s="99"/>
      <c r="AV5030" s="99"/>
      <c r="AW5030" s="99"/>
      <c r="AX5030" s="99"/>
      <c r="AY5030" s="99"/>
      <c r="AZ5030" s="99"/>
      <c r="BA5030" s="99"/>
      <c r="BB5030" s="99"/>
      <c r="BC5030" s="99"/>
      <c r="BD5030" s="99"/>
      <c r="BE5030" s="99"/>
      <c r="BF5030" s="99"/>
    </row>
    <row r="5031" spans="28:58" x14ac:dyDescent="0.25">
      <c r="AB5031" s="99"/>
      <c r="AC5031" s="99"/>
      <c r="AD5031" s="99"/>
      <c r="AE5031" s="99"/>
      <c r="AF5031" s="99"/>
      <c r="AG5031" s="99"/>
      <c r="AH5031" s="99"/>
      <c r="AI5031" s="99"/>
      <c r="AJ5031" s="99"/>
      <c r="AK5031" s="99"/>
      <c r="AL5031" s="99"/>
      <c r="AM5031" s="99"/>
      <c r="AN5031" s="99"/>
      <c r="AO5031" s="99"/>
      <c r="AP5031" s="99"/>
      <c r="AQ5031" s="99"/>
      <c r="AR5031" s="99"/>
      <c r="AS5031" s="99"/>
      <c r="AT5031" s="99"/>
      <c r="AU5031" s="99"/>
      <c r="AV5031" s="99"/>
      <c r="AW5031" s="99"/>
      <c r="AX5031" s="99"/>
      <c r="AY5031" s="99"/>
      <c r="AZ5031" s="99"/>
      <c r="BA5031" s="99"/>
      <c r="BB5031" s="99"/>
      <c r="BC5031" s="99"/>
      <c r="BD5031" s="99"/>
      <c r="BE5031" s="99"/>
      <c r="BF5031" s="99"/>
    </row>
    <row r="5032" spans="28:58" x14ac:dyDescent="0.25">
      <c r="AB5032" s="99"/>
      <c r="AC5032" s="99"/>
      <c r="AD5032" s="99"/>
      <c r="AE5032" s="99"/>
      <c r="AF5032" s="99"/>
      <c r="AG5032" s="99"/>
      <c r="AH5032" s="99"/>
      <c r="AI5032" s="99"/>
      <c r="AJ5032" s="99"/>
      <c r="AK5032" s="99"/>
      <c r="AL5032" s="99"/>
      <c r="AM5032" s="99"/>
      <c r="AN5032" s="99"/>
      <c r="AO5032" s="99"/>
      <c r="AP5032" s="99"/>
      <c r="AQ5032" s="99"/>
      <c r="AR5032" s="99"/>
      <c r="AS5032" s="99"/>
      <c r="AT5032" s="99"/>
      <c r="AU5032" s="99"/>
      <c r="AV5032" s="99"/>
      <c r="AW5032" s="99"/>
      <c r="AX5032" s="99"/>
      <c r="AY5032" s="99"/>
      <c r="AZ5032" s="99"/>
      <c r="BA5032" s="99"/>
      <c r="BB5032" s="99"/>
      <c r="BC5032" s="99"/>
      <c r="BD5032" s="99"/>
      <c r="BE5032" s="99"/>
      <c r="BF5032" s="99"/>
    </row>
    <row r="5033" spans="28:58" x14ac:dyDescent="0.25">
      <c r="AB5033" s="99"/>
      <c r="AC5033" s="99"/>
      <c r="AD5033" s="99"/>
      <c r="AE5033" s="99"/>
      <c r="AF5033" s="99"/>
      <c r="AG5033" s="99"/>
      <c r="AH5033" s="99"/>
      <c r="AI5033" s="99"/>
      <c r="AJ5033" s="99"/>
      <c r="AK5033" s="99"/>
      <c r="AL5033" s="99"/>
      <c r="AM5033" s="99"/>
      <c r="AN5033" s="99"/>
      <c r="AO5033" s="99"/>
      <c r="AP5033" s="99"/>
      <c r="AQ5033" s="99"/>
      <c r="AR5033" s="99"/>
      <c r="AS5033" s="99"/>
      <c r="AT5033" s="99"/>
      <c r="AU5033" s="99"/>
      <c r="AV5033" s="99"/>
      <c r="AW5033" s="99"/>
      <c r="AX5033" s="99"/>
      <c r="AY5033" s="99"/>
      <c r="AZ5033" s="99"/>
      <c r="BA5033" s="99"/>
      <c r="BB5033" s="99"/>
      <c r="BC5033" s="99"/>
      <c r="BD5033" s="99"/>
      <c r="BE5033" s="99"/>
      <c r="BF5033" s="99"/>
    </row>
    <row r="5034" spans="28:58" x14ac:dyDescent="0.25">
      <c r="AB5034" s="99"/>
      <c r="AC5034" s="99"/>
      <c r="AD5034" s="99"/>
      <c r="AE5034" s="99"/>
      <c r="AF5034" s="99"/>
      <c r="AG5034" s="99"/>
      <c r="AH5034" s="99"/>
      <c r="AI5034" s="99"/>
      <c r="AJ5034" s="99"/>
      <c r="AK5034" s="99"/>
      <c r="AL5034" s="99"/>
      <c r="AM5034" s="99"/>
      <c r="AN5034" s="99"/>
      <c r="AO5034" s="99"/>
      <c r="AP5034" s="99"/>
      <c r="AQ5034" s="99"/>
      <c r="AR5034" s="99"/>
      <c r="AS5034" s="99"/>
      <c r="AT5034" s="99"/>
      <c r="AU5034" s="99"/>
      <c r="AV5034" s="99"/>
      <c r="AW5034" s="99"/>
      <c r="AX5034" s="99"/>
      <c r="AY5034" s="99"/>
      <c r="AZ5034" s="99"/>
      <c r="BA5034" s="99"/>
      <c r="BB5034" s="99"/>
      <c r="BC5034" s="99"/>
      <c r="BD5034" s="99"/>
      <c r="BE5034" s="99"/>
      <c r="BF5034" s="99"/>
    </row>
    <row r="5035" spans="28:58" x14ac:dyDescent="0.25">
      <c r="AB5035" s="99"/>
      <c r="AC5035" s="99"/>
      <c r="AD5035" s="99"/>
      <c r="AE5035" s="99"/>
      <c r="AF5035" s="99"/>
      <c r="AG5035" s="99"/>
      <c r="AH5035" s="99"/>
      <c r="AI5035" s="99"/>
      <c r="AJ5035" s="99"/>
      <c r="AK5035" s="99"/>
      <c r="AL5035" s="99"/>
      <c r="AM5035" s="99"/>
      <c r="AN5035" s="99"/>
      <c r="AO5035" s="99"/>
      <c r="AP5035" s="99"/>
      <c r="AQ5035" s="99"/>
      <c r="AR5035" s="99"/>
      <c r="AS5035" s="99"/>
      <c r="AT5035" s="99"/>
      <c r="AU5035" s="99"/>
      <c r="AV5035" s="99"/>
      <c r="AW5035" s="99"/>
      <c r="AX5035" s="99"/>
      <c r="AY5035" s="99"/>
      <c r="AZ5035" s="99"/>
      <c r="BA5035" s="99"/>
      <c r="BB5035" s="99"/>
      <c r="BC5035" s="99"/>
      <c r="BD5035" s="99"/>
      <c r="BE5035" s="99"/>
      <c r="BF5035" s="99"/>
    </row>
    <row r="5036" spans="28:58" x14ac:dyDescent="0.25">
      <c r="AB5036" s="99"/>
      <c r="AC5036" s="99"/>
      <c r="AD5036" s="99"/>
      <c r="AE5036" s="99"/>
      <c r="AF5036" s="99"/>
      <c r="AG5036" s="99"/>
      <c r="AH5036" s="99"/>
      <c r="AI5036" s="99"/>
      <c r="AJ5036" s="99"/>
      <c r="AK5036" s="99"/>
      <c r="AL5036" s="99"/>
      <c r="AM5036" s="99"/>
      <c r="AN5036" s="99"/>
      <c r="AO5036" s="99"/>
      <c r="AP5036" s="99"/>
      <c r="AQ5036" s="99"/>
      <c r="AR5036" s="99"/>
      <c r="AS5036" s="99"/>
      <c r="AT5036" s="99"/>
      <c r="AU5036" s="99"/>
      <c r="AV5036" s="99"/>
      <c r="AW5036" s="99"/>
      <c r="AX5036" s="99"/>
      <c r="AY5036" s="99"/>
      <c r="AZ5036" s="99"/>
      <c r="BA5036" s="99"/>
      <c r="BB5036" s="99"/>
      <c r="BC5036" s="99"/>
      <c r="BD5036" s="99"/>
      <c r="BE5036" s="99"/>
      <c r="BF5036" s="99"/>
    </row>
    <row r="5037" spans="28:58" x14ac:dyDescent="0.25">
      <c r="AB5037" s="99"/>
      <c r="AC5037" s="99"/>
      <c r="AD5037" s="99"/>
      <c r="AE5037" s="99"/>
      <c r="AF5037" s="99"/>
      <c r="AG5037" s="99"/>
      <c r="AH5037" s="99"/>
      <c r="AI5037" s="99"/>
      <c r="AJ5037" s="99"/>
      <c r="AK5037" s="99"/>
      <c r="AL5037" s="99"/>
      <c r="AM5037" s="99"/>
      <c r="AN5037" s="99"/>
      <c r="AO5037" s="99"/>
      <c r="AP5037" s="99"/>
      <c r="AQ5037" s="99"/>
      <c r="AR5037" s="99"/>
      <c r="AS5037" s="99"/>
      <c r="AT5037" s="99"/>
      <c r="AU5037" s="99"/>
      <c r="AV5037" s="99"/>
      <c r="AW5037" s="99"/>
      <c r="AX5037" s="99"/>
      <c r="AY5037" s="99"/>
      <c r="AZ5037" s="99"/>
      <c r="BA5037" s="99"/>
      <c r="BB5037" s="99"/>
      <c r="BC5037" s="99"/>
      <c r="BD5037" s="99"/>
      <c r="BE5037" s="99"/>
      <c r="BF5037" s="99"/>
    </row>
    <row r="5038" spans="28:58" x14ac:dyDescent="0.25">
      <c r="AB5038" s="99"/>
      <c r="AC5038" s="99"/>
      <c r="AD5038" s="99"/>
      <c r="AE5038" s="99"/>
      <c r="AF5038" s="99"/>
      <c r="AG5038" s="99"/>
      <c r="AH5038" s="99"/>
      <c r="AI5038" s="99"/>
      <c r="AJ5038" s="99"/>
      <c r="AK5038" s="99"/>
      <c r="AL5038" s="99"/>
      <c r="AM5038" s="99"/>
      <c r="AN5038" s="99"/>
      <c r="AO5038" s="99"/>
      <c r="AP5038" s="99"/>
      <c r="AQ5038" s="99"/>
      <c r="AR5038" s="99"/>
      <c r="AS5038" s="99"/>
      <c r="AT5038" s="99"/>
      <c r="AU5038" s="99"/>
      <c r="AV5038" s="99"/>
      <c r="AW5038" s="99"/>
      <c r="AX5038" s="99"/>
      <c r="AY5038" s="99"/>
      <c r="AZ5038" s="99"/>
      <c r="BA5038" s="99"/>
      <c r="BB5038" s="99"/>
      <c r="BC5038" s="99"/>
      <c r="BD5038" s="99"/>
      <c r="BE5038" s="99"/>
      <c r="BF5038" s="99"/>
    </row>
    <row r="5039" spans="28:58" x14ac:dyDescent="0.25">
      <c r="AB5039" s="99"/>
      <c r="AC5039" s="99"/>
      <c r="AD5039" s="99"/>
      <c r="AE5039" s="99"/>
      <c r="AF5039" s="99"/>
      <c r="AG5039" s="99"/>
      <c r="AH5039" s="99"/>
      <c r="AI5039" s="99"/>
      <c r="AJ5039" s="99"/>
      <c r="AK5039" s="99"/>
      <c r="AL5039" s="99"/>
      <c r="AM5039" s="99"/>
      <c r="AN5039" s="99"/>
      <c r="AO5039" s="99"/>
      <c r="AP5039" s="99"/>
      <c r="AQ5039" s="99"/>
      <c r="AR5039" s="99"/>
      <c r="AS5039" s="99"/>
      <c r="AT5039" s="99"/>
      <c r="AU5039" s="99"/>
      <c r="AV5039" s="99"/>
      <c r="AW5039" s="99"/>
      <c r="AX5039" s="99"/>
      <c r="AY5039" s="99"/>
      <c r="AZ5039" s="99"/>
      <c r="BA5039" s="99"/>
      <c r="BB5039" s="99"/>
      <c r="BC5039" s="99"/>
      <c r="BD5039" s="99"/>
      <c r="BE5039" s="99"/>
      <c r="BF5039" s="99"/>
    </row>
    <row r="5040" spans="28:58" x14ac:dyDescent="0.25">
      <c r="AB5040" s="99"/>
      <c r="AC5040" s="99"/>
      <c r="AD5040" s="99"/>
      <c r="AE5040" s="99"/>
      <c r="AF5040" s="99"/>
      <c r="AG5040" s="99"/>
      <c r="AH5040" s="99"/>
      <c r="AI5040" s="99"/>
      <c r="AJ5040" s="99"/>
      <c r="AK5040" s="99"/>
      <c r="AL5040" s="99"/>
      <c r="AM5040" s="99"/>
      <c r="AN5040" s="99"/>
      <c r="AO5040" s="99"/>
      <c r="AP5040" s="99"/>
      <c r="AQ5040" s="99"/>
      <c r="AR5040" s="99"/>
      <c r="AS5040" s="99"/>
      <c r="AT5040" s="99"/>
      <c r="AU5040" s="99"/>
      <c r="AV5040" s="99"/>
      <c r="AW5040" s="99"/>
      <c r="AX5040" s="99"/>
      <c r="AY5040" s="99"/>
      <c r="AZ5040" s="99"/>
      <c r="BA5040" s="99"/>
      <c r="BB5040" s="99"/>
      <c r="BC5040" s="99"/>
      <c r="BD5040" s="99"/>
      <c r="BE5040" s="99"/>
      <c r="BF5040" s="99"/>
    </row>
  </sheetData>
  <sortState ref="B729:V950">
    <sortCondition ref="B729:B950"/>
  </sortState>
  <mergeCells count="8">
    <mergeCell ref="T5:V5"/>
    <mergeCell ref="X6:Y6"/>
    <mergeCell ref="AC6:AE6"/>
    <mergeCell ref="T4:V4"/>
    <mergeCell ref="I3:J3"/>
    <mergeCell ref="N3:P3"/>
    <mergeCell ref="L5:N5"/>
    <mergeCell ref="P5:R5"/>
  </mergeCells>
  <phoneticPr fontId="0" type="noConversion"/>
  <conditionalFormatting sqref="AE8:AE38 Z8 Y8:Y25">
    <cfRule type="cellIs" dxfId="2" priority="3" stopIfTrue="1" operator="greaterThan">
      <formula>30</formula>
    </cfRule>
  </conditionalFormatting>
  <conditionalFormatting sqref="Y30:Y43">
    <cfRule type="cellIs" dxfId="1" priority="2" stopIfTrue="1" operator="greaterThan">
      <formula>30</formula>
    </cfRule>
  </conditionalFormatting>
  <conditionalFormatting sqref="X28:Y29">
    <cfRule type="cellIs" dxfId="0" priority="1" stopIfTrue="1" operator="greaterThan">
      <formula>30</formula>
    </cfRule>
  </conditionalFormatting>
  <printOptions horizontalCentered="1" verticalCentered="1"/>
  <pageMargins left="0.13" right="0.16" top="0.5" bottom="0.5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77"/>
  <sheetViews>
    <sheetView workbookViewId="0">
      <selection activeCell="B1" sqref="B1"/>
    </sheetView>
  </sheetViews>
  <sheetFormatPr defaultRowHeight="12.5" x14ac:dyDescent="0.25"/>
  <cols>
    <col min="2" max="2" width="12.453125" customWidth="1"/>
    <col min="3" max="3" width="13.54296875" customWidth="1"/>
    <col min="5" max="5" width="16.36328125" customWidth="1"/>
    <col min="9" max="9" width="12.26953125" customWidth="1"/>
    <col min="10" max="10" width="11.7265625" customWidth="1"/>
    <col min="12" max="12" width="14.90625" customWidth="1"/>
  </cols>
  <sheetData>
    <row r="1" spans="2:13" x14ac:dyDescent="0.25">
      <c r="B1" t="s">
        <v>5213</v>
      </c>
      <c r="I1" t="s">
        <v>5214</v>
      </c>
    </row>
    <row r="3" spans="2:13" ht="15" customHeight="1" x14ac:dyDescent="0.25">
      <c r="B3" s="454" t="s">
        <v>690</v>
      </c>
      <c r="C3" s="454" t="s">
        <v>797</v>
      </c>
      <c r="D3" s="455" t="s">
        <v>818</v>
      </c>
      <c r="E3" s="455" t="s">
        <v>2020</v>
      </c>
      <c r="F3" s="456" t="s">
        <v>796</v>
      </c>
      <c r="I3" s="472" t="s">
        <v>690</v>
      </c>
      <c r="J3" s="472" t="s">
        <v>797</v>
      </c>
      <c r="K3" s="473" t="s">
        <v>818</v>
      </c>
      <c r="L3" s="473" t="s">
        <v>2020</v>
      </c>
      <c r="M3" s="474" t="s">
        <v>796</v>
      </c>
    </row>
    <row r="4" spans="2:13" ht="15" customHeight="1" x14ac:dyDescent="0.25">
      <c r="B4" s="454" t="s">
        <v>4032</v>
      </c>
      <c r="C4" s="454" t="s">
        <v>2590</v>
      </c>
      <c r="D4" s="455" t="s">
        <v>1641</v>
      </c>
      <c r="E4" s="455" t="s">
        <v>4511</v>
      </c>
      <c r="F4" s="456" t="s">
        <v>754</v>
      </c>
      <c r="I4" s="475" t="s">
        <v>2881</v>
      </c>
      <c r="J4" s="475" t="s">
        <v>621</v>
      </c>
      <c r="K4" s="473" t="s">
        <v>795</v>
      </c>
      <c r="L4" s="473" t="s">
        <v>4511</v>
      </c>
      <c r="M4" s="474" t="s">
        <v>796</v>
      </c>
    </row>
    <row r="5" spans="2:13" ht="15" customHeight="1" x14ac:dyDescent="0.25">
      <c r="B5" s="454" t="s">
        <v>4087</v>
      </c>
      <c r="C5" s="454" t="s">
        <v>664</v>
      </c>
      <c r="D5" s="455" t="s">
        <v>903</v>
      </c>
      <c r="E5" s="455" t="s">
        <v>2020</v>
      </c>
      <c r="F5" s="456" t="s">
        <v>746</v>
      </c>
      <c r="I5" s="475" t="s">
        <v>3588</v>
      </c>
      <c r="J5" s="475" t="s">
        <v>409</v>
      </c>
      <c r="K5" s="473" t="s">
        <v>784</v>
      </c>
      <c r="L5" s="473" t="s">
        <v>4511</v>
      </c>
      <c r="M5" s="474" t="s">
        <v>796</v>
      </c>
    </row>
    <row r="6" spans="2:13" ht="15" customHeight="1" x14ac:dyDescent="0.25">
      <c r="B6" s="459" t="s">
        <v>1957</v>
      </c>
      <c r="C6" s="459" t="s">
        <v>789</v>
      </c>
      <c r="D6" s="455" t="s">
        <v>764</v>
      </c>
      <c r="E6" s="455" t="s">
        <v>4511</v>
      </c>
      <c r="F6" s="456" t="s">
        <v>743</v>
      </c>
      <c r="I6" s="472" t="s">
        <v>3216</v>
      </c>
      <c r="J6" s="472" t="s">
        <v>3217</v>
      </c>
      <c r="K6" s="473" t="s">
        <v>818</v>
      </c>
      <c r="L6" s="473" t="s">
        <v>2020</v>
      </c>
      <c r="M6" s="474" t="s">
        <v>772</v>
      </c>
    </row>
    <row r="7" spans="2:13" ht="15" customHeight="1" x14ac:dyDescent="0.25">
      <c r="B7" s="454" t="s">
        <v>4043</v>
      </c>
      <c r="C7" s="454" t="s">
        <v>790</v>
      </c>
      <c r="D7" s="455" t="s">
        <v>769</v>
      </c>
      <c r="E7" s="455" t="s">
        <v>4511</v>
      </c>
      <c r="F7" s="456" t="s">
        <v>743</v>
      </c>
      <c r="I7" s="472" t="s">
        <v>703</v>
      </c>
      <c r="J7" s="472" t="s">
        <v>3219</v>
      </c>
      <c r="K7" s="473" t="s">
        <v>764</v>
      </c>
      <c r="L7" s="473" t="s">
        <v>2020</v>
      </c>
      <c r="M7" s="476" t="s">
        <v>772</v>
      </c>
    </row>
    <row r="8" spans="2:13" ht="15" customHeight="1" x14ac:dyDescent="0.25">
      <c r="B8" s="457" t="s">
        <v>1960</v>
      </c>
      <c r="C8" s="457" t="s">
        <v>638</v>
      </c>
      <c r="D8" s="455" t="s">
        <v>734</v>
      </c>
      <c r="E8" s="455" t="s">
        <v>2020</v>
      </c>
      <c r="F8" s="456" t="s">
        <v>762</v>
      </c>
      <c r="I8" s="472" t="s">
        <v>2255</v>
      </c>
      <c r="J8" s="472" t="s">
        <v>867</v>
      </c>
      <c r="K8" s="473" t="s">
        <v>814</v>
      </c>
      <c r="L8" s="473" t="s">
        <v>4511</v>
      </c>
      <c r="M8" s="474" t="s">
        <v>772</v>
      </c>
    </row>
    <row r="9" spans="2:13" ht="15" customHeight="1" x14ac:dyDescent="0.25">
      <c r="B9" s="454" t="s">
        <v>4066</v>
      </c>
      <c r="C9" s="454" t="s">
        <v>1398</v>
      </c>
      <c r="D9" s="455" t="s">
        <v>783</v>
      </c>
      <c r="E9" s="455" t="s">
        <v>4511</v>
      </c>
      <c r="F9" s="456" t="s">
        <v>754</v>
      </c>
      <c r="I9" s="472" t="s">
        <v>4069</v>
      </c>
      <c r="J9" s="472" t="s">
        <v>778</v>
      </c>
      <c r="K9" s="473" t="s">
        <v>784</v>
      </c>
      <c r="L9" s="473" t="s">
        <v>4511</v>
      </c>
      <c r="M9" s="474" t="s">
        <v>772</v>
      </c>
    </row>
    <row r="10" spans="2:13" ht="15" customHeight="1" x14ac:dyDescent="0.25">
      <c r="B10" s="457" t="s">
        <v>2881</v>
      </c>
      <c r="C10" s="457" t="s">
        <v>621</v>
      </c>
      <c r="D10" s="455" t="s">
        <v>795</v>
      </c>
      <c r="E10" s="455" t="s">
        <v>4511</v>
      </c>
      <c r="F10" s="456" t="s">
        <v>796</v>
      </c>
      <c r="I10" s="475" t="s">
        <v>3214</v>
      </c>
      <c r="J10" s="475" t="s">
        <v>724</v>
      </c>
      <c r="K10" s="473" t="s">
        <v>756</v>
      </c>
      <c r="L10" s="473" t="s">
        <v>2020</v>
      </c>
      <c r="M10" s="474" t="s">
        <v>793</v>
      </c>
    </row>
    <row r="11" spans="2:13" ht="15" customHeight="1" x14ac:dyDescent="0.25">
      <c r="B11" s="454" t="s">
        <v>4054</v>
      </c>
      <c r="C11" s="454" t="s">
        <v>700</v>
      </c>
      <c r="D11" s="455" t="s">
        <v>758</v>
      </c>
      <c r="E11" s="455" t="s">
        <v>4511</v>
      </c>
      <c r="F11" s="456" t="s">
        <v>743</v>
      </c>
      <c r="I11" s="475" t="s">
        <v>3537</v>
      </c>
      <c r="J11" s="475" t="s">
        <v>3538</v>
      </c>
      <c r="K11" s="473" t="s">
        <v>795</v>
      </c>
      <c r="L11" s="473" t="s">
        <v>2020</v>
      </c>
      <c r="M11" s="474" t="s">
        <v>793</v>
      </c>
    </row>
    <row r="12" spans="2:13" ht="15" customHeight="1" x14ac:dyDescent="0.25">
      <c r="B12" s="454" t="s">
        <v>123</v>
      </c>
      <c r="C12" s="454" t="s">
        <v>124</v>
      </c>
      <c r="D12" s="455" t="s">
        <v>761</v>
      </c>
      <c r="E12" s="455" t="s">
        <v>2020</v>
      </c>
      <c r="F12" s="460" t="s">
        <v>746</v>
      </c>
      <c r="I12" s="472" t="s">
        <v>1401</v>
      </c>
      <c r="J12" s="472" t="s">
        <v>760</v>
      </c>
      <c r="K12" s="473" t="s">
        <v>757</v>
      </c>
      <c r="L12" s="473" t="s">
        <v>4511</v>
      </c>
      <c r="M12" s="476" t="s">
        <v>793</v>
      </c>
    </row>
    <row r="13" spans="2:13" ht="15" customHeight="1" x14ac:dyDescent="0.25">
      <c r="B13" s="454" t="s">
        <v>2893</v>
      </c>
      <c r="C13" s="454" t="s">
        <v>751</v>
      </c>
      <c r="D13" s="455" t="s">
        <v>748</v>
      </c>
      <c r="E13" s="455" t="s">
        <v>2020</v>
      </c>
      <c r="F13" s="456" t="s">
        <v>754</v>
      </c>
      <c r="I13" s="475" t="s">
        <v>1960</v>
      </c>
      <c r="J13" s="475" t="s">
        <v>638</v>
      </c>
      <c r="K13" s="473" t="s">
        <v>734</v>
      </c>
      <c r="L13" s="473" t="s">
        <v>2020</v>
      </c>
      <c r="M13" s="474" t="s">
        <v>762</v>
      </c>
    </row>
    <row r="14" spans="2:13" ht="15" customHeight="1" x14ac:dyDescent="0.25">
      <c r="B14" s="454" t="s">
        <v>815</v>
      </c>
      <c r="C14" s="454" t="s">
        <v>653</v>
      </c>
      <c r="D14" s="455" t="s">
        <v>750</v>
      </c>
      <c r="E14" s="455" t="s">
        <v>2020</v>
      </c>
      <c r="F14" s="456" t="s">
        <v>765</v>
      </c>
      <c r="I14" s="472" t="s">
        <v>142</v>
      </c>
      <c r="J14" s="472" t="s">
        <v>1754</v>
      </c>
      <c r="K14" s="473" t="s">
        <v>764</v>
      </c>
      <c r="L14" s="473" t="s">
        <v>2020</v>
      </c>
      <c r="M14" s="476" t="s">
        <v>762</v>
      </c>
    </row>
    <row r="15" spans="2:13" ht="15" customHeight="1" x14ac:dyDescent="0.25">
      <c r="B15" s="454" t="s">
        <v>1720</v>
      </c>
      <c r="C15" s="454" t="s">
        <v>1721</v>
      </c>
      <c r="D15" s="455" t="s">
        <v>903</v>
      </c>
      <c r="E15" s="455" t="s">
        <v>2020</v>
      </c>
      <c r="F15" s="456" t="s">
        <v>754</v>
      </c>
      <c r="I15" s="475" t="s">
        <v>2873</v>
      </c>
      <c r="J15" s="475" t="s">
        <v>826</v>
      </c>
      <c r="K15" s="473" t="s">
        <v>784</v>
      </c>
      <c r="L15" s="473" t="s">
        <v>2020</v>
      </c>
      <c r="M15" s="474" t="s">
        <v>762</v>
      </c>
    </row>
    <row r="16" spans="2:13" ht="15" customHeight="1" x14ac:dyDescent="0.25">
      <c r="B16" s="457" t="s">
        <v>2517</v>
      </c>
      <c r="C16" s="457" t="s">
        <v>1398</v>
      </c>
      <c r="D16" s="455" t="s">
        <v>651</v>
      </c>
      <c r="E16" s="455" t="s">
        <v>2020</v>
      </c>
      <c r="F16" s="456" t="s">
        <v>743</v>
      </c>
      <c r="I16" s="472" t="s">
        <v>622</v>
      </c>
      <c r="J16" s="472" t="s">
        <v>1425</v>
      </c>
      <c r="K16" s="473" t="s">
        <v>769</v>
      </c>
      <c r="L16" s="473" t="s">
        <v>4511</v>
      </c>
      <c r="M16" s="476" t="s">
        <v>762</v>
      </c>
    </row>
    <row r="17" spans="2:13" ht="15" customHeight="1" x14ac:dyDescent="0.25">
      <c r="B17" s="457" t="s">
        <v>3214</v>
      </c>
      <c r="C17" s="457" t="s">
        <v>724</v>
      </c>
      <c r="D17" s="455" t="s">
        <v>756</v>
      </c>
      <c r="E17" s="455" t="s">
        <v>2020</v>
      </c>
      <c r="F17" s="456" t="s">
        <v>793</v>
      </c>
      <c r="I17" s="472" t="s">
        <v>4087</v>
      </c>
      <c r="J17" s="472" t="s">
        <v>664</v>
      </c>
      <c r="K17" s="473" t="s">
        <v>903</v>
      </c>
      <c r="L17" s="473" t="s">
        <v>2020</v>
      </c>
      <c r="M17" s="474" t="s">
        <v>746</v>
      </c>
    </row>
    <row r="18" spans="2:13" ht="15" customHeight="1" x14ac:dyDescent="0.25">
      <c r="B18" s="454" t="s">
        <v>1409</v>
      </c>
      <c r="C18" s="454" t="s">
        <v>562</v>
      </c>
      <c r="D18" s="455" t="s">
        <v>756</v>
      </c>
      <c r="E18" s="455" t="s">
        <v>4511</v>
      </c>
      <c r="F18" s="456" t="s">
        <v>754</v>
      </c>
      <c r="I18" s="472" t="s">
        <v>123</v>
      </c>
      <c r="J18" s="472" t="s">
        <v>124</v>
      </c>
      <c r="K18" s="473" t="s">
        <v>761</v>
      </c>
      <c r="L18" s="473" t="s">
        <v>2020</v>
      </c>
      <c r="M18" s="476" t="s">
        <v>746</v>
      </c>
    </row>
    <row r="19" spans="2:13" ht="15" customHeight="1" x14ac:dyDescent="0.25">
      <c r="B19" s="454" t="s">
        <v>3523</v>
      </c>
      <c r="C19" s="454" t="s">
        <v>2889</v>
      </c>
      <c r="D19" s="455" t="s">
        <v>734</v>
      </c>
      <c r="E19" s="455" t="s">
        <v>4511</v>
      </c>
      <c r="F19" s="456" t="s">
        <v>743</v>
      </c>
      <c r="I19" s="475" t="s">
        <v>3211</v>
      </c>
      <c r="J19" s="475" t="s">
        <v>3212</v>
      </c>
      <c r="K19" s="473" t="s">
        <v>764</v>
      </c>
      <c r="L19" s="473" t="s">
        <v>2020</v>
      </c>
      <c r="M19" s="474" t="s">
        <v>746</v>
      </c>
    </row>
    <row r="20" spans="2:13" ht="15" customHeight="1" x14ac:dyDescent="0.25">
      <c r="B20" s="454" t="s">
        <v>1401</v>
      </c>
      <c r="C20" s="454" t="s">
        <v>760</v>
      </c>
      <c r="D20" s="455" t="s">
        <v>757</v>
      </c>
      <c r="E20" s="455" t="s">
        <v>4511</v>
      </c>
      <c r="F20" s="460" t="s">
        <v>793</v>
      </c>
      <c r="I20" s="472" t="s">
        <v>566</v>
      </c>
      <c r="J20" s="472" t="s">
        <v>3548</v>
      </c>
      <c r="K20" s="473" t="s">
        <v>647</v>
      </c>
      <c r="L20" s="473" t="s">
        <v>2020</v>
      </c>
      <c r="M20" s="474" t="s">
        <v>746</v>
      </c>
    </row>
    <row r="21" spans="2:13" ht="15" customHeight="1" x14ac:dyDescent="0.25">
      <c r="B21" s="457" t="s">
        <v>3547</v>
      </c>
      <c r="C21" s="454" t="s">
        <v>673</v>
      </c>
      <c r="D21" s="455" t="s">
        <v>780</v>
      </c>
      <c r="E21" s="455" t="s">
        <v>2020</v>
      </c>
      <c r="F21" s="456" t="s">
        <v>743</v>
      </c>
      <c r="I21" s="472" t="s">
        <v>3552</v>
      </c>
      <c r="J21" s="472" t="s">
        <v>713</v>
      </c>
      <c r="K21" s="473" t="s">
        <v>736</v>
      </c>
      <c r="L21" s="473" t="s">
        <v>2020</v>
      </c>
      <c r="M21" s="474" t="s">
        <v>746</v>
      </c>
    </row>
    <row r="22" spans="2:13" ht="15" customHeight="1" x14ac:dyDescent="0.25">
      <c r="B22" s="454" t="s">
        <v>2875</v>
      </c>
      <c r="C22" s="454" t="s">
        <v>2876</v>
      </c>
      <c r="D22" s="455" t="s">
        <v>745</v>
      </c>
      <c r="E22" s="455" t="s">
        <v>4511</v>
      </c>
      <c r="F22" s="456" t="s">
        <v>743</v>
      </c>
      <c r="I22" s="475" t="s">
        <v>2613</v>
      </c>
      <c r="J22" s="475" t="s">
        <v>774</v>
      </c>
      <c r="K22" s="473" t="s">
        <v>782</v>
      </c>
      <c r="L22" s="473" t="s">
        <v>4511</v>
      </c>
      <c r="M22" s="474" t="s">
        <v>746</v>
      </c>
    </row>
    <row r="23" spans="2:13" ht="15" customHeight="1" x14ac:dyDescent="0.25">
      <c r="B23" s="457" t="s">
        <v>2595</v>
      </c>
      <c r="C23" s="457" t="s">
        <v>868</v>
      </c>
      <c r="D23" s="455" t="s">
        <v>735</v>
      </c>
      <c r="E23" s="455" t="s">
        <v>2020</v>
      </c>
      <c r="F23" s="456" t="s">
        <v>743</v>
      </c>
      <c r="I23" s="475" t="s">
        <v>566</v>
      </c>
      <c r="J23" s="475" t="s">
        <v>543</v>
      </c>
      <c r="K23" s="473" t="s">
        <v>814</v>
      </c>
      <c r="L23" s="473" t="s">
        <v>4511</v>
      </c>
      <c r="M23" s="474" t="s">
        <v>746</v>
      </c>
    </row>
    <row r="24" spans="2:13" ht="15" customHeight="1" x14ac:dyDescent="0.25">
      <c r="B24" s="454" t="s">
        <v>3984</v>
      </c>
      <c r="C24" s="454" t="s">
        <v>693</v>
      </c>
      <c r="D24" s="455" t="s">
        <v>780</v>
      </c>
      <c r="E24" s="455" t="s">
        <v>2020</v>
      </c>
      <c r="F24" s="456" t="s">
        <v>743</v>
      </c>
      <c r="I24" s="472" t="s">
        <v>4006</v>
      </c>
      <c r="J24" s="472" t="s">
        <v>1398</v>
      </c>
      <c r="K24" s="473" t="s">
        <v>763</v>
      </c>
      <c r="L24" s="473" t="s">
        <v>4511</v>
      </c>
      <c r="M24" s="474" t="s">
        <v>746</v>
      </c>
    </row>
    <row r="25" spans="2:13" ht="15" customHeight="1" x14ac:dyDescent="0.25">
      <c r="B25" s="457" t="s">
        <v>656</v>
      </c>
      <c r="C25" s="457" t="s">
        <v>3892</v>
      </c>
      <c r="D25" s="455" t="s">
        <v>734</v>
      </c>
      <c r="E25" s="455" t="s">
        <v>4511</v>
      </c>
      <c r="F25" s="456" t="s">
        <v>3608</v>
      </c>
      <c r="I25" s="472" t="s">
        <v>2265</v>
      </c>
      <c r="J25" s="472" t="s">
        <v>611</v>
      </c>
      <c r="K25" s="473" t="s">
        <v>769</v>
      </c>
      <c r="L25" s="473" t="s">
        <v>4511</v>
      </c>
      <c r="M25" s="474" t="s">
        <v>746</v>
      </c>
    </row>
    <row r="26" spans="2:13" ht="15" customHeight="1" x14ac:dyDescent="0.25">
      <c r="B26" s="457" t="s">
        <v>656</v>
      </c>
      <c r="C26" s="457" t="s">
        <v>3529</v>
      </c>
      <c r="D26" s="455" t="s">
        <v>1641</v>
      </c>
      <c r="E26" s="455" t="s">
        <v>4511</v>
      </c>
      <c r="F26" s="456" t="s">
        <v>754</v>
      </c>
      <c r="I26" s="472" t="s">
        <v>4052</v>
      </c>
      <c r="J26" s="472" t="s">
        <v>751</v>
      </c>
      <c r="K26" s="473" t="s">
        <v>758</v>
      </c>
      <c r="L26" s="473" t="s">
        <v>4511</v>
      </c>
      <c r="M26" s="474" t="s">
        <v>746</v>
      </c>
    </row>
    <row r="27" spans="2:13" ht="15" customHeight="1" x14ac:dyDescent="0.25">
      <c r="B27" s="454" t="s">
        <v>1970</v>
      </c>
      <c r="C27" s="454" t="s">
        <v>1277</v>
      </c>
      <c r="D27" s="455" t="s">
        <v>764</v>
      </c>
      <c r="E27" s="455" t="s">
        <v>2020</v>
      </c>
      <c r="F27" s="456" t="s">
        <v>743</v>
      </c>
      <c r="I27" s="475" t="s">
        <v>2517</v>
      </c>
      <c r="J27" s="475" t="s">
        <v>1398</v>
      </c>
      <c r="K27" s="473" t="s">
        <v>651</v>
      </c>
      <c r="L27" s="473" t="s">
        <v>2020</v>
      </c>
      <c r="M27" s="474" t="s">
        <v>743</v>
      </c>
    </row>
    <row r="28" spans="2:13" ht="15" customHeight="1" x14ac:dyDescent="0.25">
      <c r="B28" s="454" t="s">
        <v>766</v>
      </c>
      <c r="C28" s="454" t="s">
        <v>409</v>
      </c>
      <c r="D28" s="455" t="s">
        <v>736</v>
      </c>
      <c r="E28" s="455" t="s">
        <v>4511</v>
      </c>
      <c r="F28" s="456" t="s">
        <v>743</v>
      </c>
      <c r="I28" s="475" t="s">
        <v>3547</v>
      </c>
      <c r="J28" s="472" t="s">
        <v>673</v>
      </c>
      <c r="K28" s="473" t="s">
        <v>780</v>
      </c>
      <c r="L28" s="473" t="s">
        <v>2020</v>
      </c>
      <c r="M28" s="474" t="s">
        <v>743</v>
      </c>
    </row>
    <row r="29" spans="2:13" ht="15" customHeight="1" x14ac:dyDescent="0.25">
      <c r="B29" s="457" t="s">
        <v>2272</v>
      </c>
      <c r="C29" s="457" t="s">
        <v>564</v>
      </c>
      <c r="D29" s="455" t="s">
        <v>764</v>
      </c>
      <c r="E29" s="455" t="s">
        <v>2020</v>
      </c>
      <c r="F29" s="456" t="s">
        <v>743</v>
      </c>
      <c r="I29" s="475" t="s">
        <v>2595</v>
      </c>
      <c r="J29" s="475" t="s">
        <v>868</v>
      </c>
      <c r="K29" s="473" t="s">
        <v>735</v>
      </c>
      <c r="L29" s="473" t="s">
        <v>2020</v>
      </c>
      <c r="M29" s="474" t="s">
        <v>743</v>
      </c>
    </row>
    <row r="30" spans="2:13" ht="15" customHeight="1" x14ac:dyDescent="0.25">
      <c r="B30" s="457" t="s">
        <v>2610</v>
      </c>
      <c r="C30" s="457" t="s">
        <v>2612</v>
      </c>
      <c r="D30" s="455" t="s">
        <v>764</v>
      </c>
      <c r="E30" s="455" t="s">
        <v>2020</v>
      </c>
      <c r="F30" s="456" t="s">
        <v>743</v>
      </c>
      <c r="I30" s="472" t="s">
        <v>3984</v>
      </c>
      <c r="J30" s="472" t="s">
        <v>693</v>
      </c>
      <c r="K30" s="473" t="s">
        <v>780</v>
      </c>
      <c r="L30" s="473" t="s">
        <v>2020</v>
      </c>
      <c r="M30" s="474" t="s">
        <v>743</v>
      </c>
    </row>
    <row r="31" spans="2:13" ht="15" customHeight="1" x14ac:dyDescent="0.25">
      <c r="B31" s="454" t="s">
        <v>3961</v>
      </c>
      <c r="C31" s="454" t="s">
        <v>677</v>
      </c>
      <c r="D31" s="455" t="s">
        <v>782</v>
      </c>
      <c r="E31" s="455" t="s">
        <v>4511</v>
      </c>
      <c r="F31" s="456" t="s">
        <v>743</v>
      </c>
      <c r="I31" s="472" t="s">
        <v>1970</v>
      </c>
      <c r="J31" s="472" t="s">
        <v>1277</v>
      </c>
      <c r="K31" s="473" t="s">
        <v>764</v>
      </c>
      <c r="L31" s="473" t="s">
        <v>2020</v>
      </c>
      <c r="M31" s="474" t="s">
        <v>743</v>
      </c>
    </row>
    <row r="32" spans="2:13" ht="15" customHeight="1" x14ac:dyDescent="0.25">
      <c r="B32" s="457" t="s">
        <v>3211</v>
      </c>
      <c r="C32" s="457" t="s">
        <v>3212</v>
      </c>
      <c r="D32" s="455" t="s">
        <v>764</v>
      </c>
      <c r="E32" s="455" t="s">
        <v>2020</v>
      </c>
      <c r="F32" s="456" t="s">
        <v>746</v>
      </c>
      <c r="I32" s="475" t="s">
        <v>2272</v>
      </c>
      <c r="J32" s="475" t="s">
        <v>564</v>
      </c>
      <c r="K32" s="473" t="s">
        <v>764</v>
      </c>
      <c r="L32" s="473" t="s">
        <v>2020</v>
      </c>
      <c r="M32" s="474" t="s">
        <v>743</v>
      </c>
    </row>
    <row r="33" spans="2:13" ht="15" customHeight="1" x14ac:dyDescent="0.25">
      <c r="B33" s="454" t="s">
        <v>3514</v>
      </c>
      <c r="C33" s="454" t="s">
        <v>1292</v>
      </c>
      <c r="D33" s="455" t="s">
        <v>667</v>
      </c>
      <c r="E33" s="455" t="s">
        <v>4511</v>
      </c>
      <c r="F33" s="456" t="s">
        <v>743</v>
      </c>
      <c r="I33" s="475" t="s">
        <v>2610</v>
      </c>
      <c r="J33" s="475" t="s">
        <v>2612</v>
      </c>
      <c r="K33" s="473" t="s">
        <v>764</v>
      </c>
      <c r="L33" s="473" t="s">
        <v>2020</v>
      </c>
      <c r="M33" s="474" t="s">
        <v>743</v>
      </c>
    </row>
    <row r="34" spans="2:13" ht="15" customHeight="1" x14ac:dyDescent="0.25">
      <c r="B34" s="454" t="s">
        <v>3216</v>
      </c>
      <c r="C34" s="454" t="s">
        <v>3217</v>
      </c>
      <c r="D34" s="455" t="s">
        <v>818</v>
      </c>
      <c r="E34" s="455" t="s">
        <v>2020</v>
      </c>
      <c r="F34" s="456" t="s">
        <v>772</v>
      </c>
      <c r="I34" s="475" t="s">
        <v>2584</v>
      </c>
      <c r="J34" s="475" t="s">
        <v>1431</v>
      </c>
      <c r="K34" s="473" t="s">
        <v>775</v>
      </c>
      <c r="L34" s="473" t="s">
        <v>2020</v>
      </c>
      <c r="M34" s="474" t="s">
        <v>743</v>
      </c>
    </row>
    <row r="35" spans="2:13" ht="15" customHeight="1" x14ac:dyDescent="0.25">
      <c r="B35" s="457" t="s">
        <v>3537</v>
      </c>
      <c r="C35" s="457" t="s">
        <v>3538</v>
      </c>
      <c r="D35" s="455" t="s">
        <v>795</v>
      </c>
      <c r="E35" s="455" t="s">
        <v>2020</v>
      </c>
      <c r="F35" s="456" t="s">
        <v>793</v>
      </c>
      <c r="I35" s="472" t="s">
        <v>3215</v>
      </c>
      <c r="J35" s="472" t="s">
        <v>653</v>
      </c>
      <c r="K35" s="473" t="s">
        <v>775</v>
      </c>
      <c r="L35" s="473" t="s">
        <v>2020</v>
      </c>
      <c r="M35" s="474" t="s">
        <v>743</v>
      </c>
    </row>
    <row r="36" spans="2:13" ht="15" customHeight="1" x14ac:dyDescent="0.25">
      <c r="B36" s="457" t="s">
        <v>3228</v>
      </c>
      <c r="C36" s="454" t="s">
        <v>905</v>
      </c>
      <c r="D36" s="455" t="s">
        <v>777</v>
      </c>
      <c r="E36" s="455" t="s">
        <v>4511</v>
      </c>
      <c r="F36" s="456" t="s">
        <v>754</v>
      </c>
      <c r="I36" s="477" t="s">
        <v>1957</v>
      </c>
      <c r="J36" s="477" t="s">
        <v>789</v>
      </c>
      <c r="K36" s="473" t="s">
        <v>764</v>
      </c>
      <c r="L36" s="473" t="s">
        <v>4511</v>
      </c>
      <c r="M36" s="474" t="s">
        <v>743</v>
      </c>
    </row>
    <row r="37" spans="2:13" ht="15" customHeight="1" x14ac:dyDescent="0.25">
      <c r="B37" s="454" t="s">
        <v>142</v>
      </c>
      <c r="C37" s="454" t="s">
        <v>1754</v>
      </c>
      <c r="D37" s="455" t="s">
        <v>764</v>
      </c>
      <c r="E37" s="455" t="s">
        <v>2020</v>
      </c>
      <c r="F37" s="460" t="s">
        <v>762</v>
      </c>
      <c r="I37" s="472" t="s">
        <v>4043</v>
      </c>
      <c r="J37" s="472" t="s">
        <v>790</v>
      </c>
      <c r="K37" s="473" t="s">
        <v>769</v>
      </c>
      <c r="L37" s="473" t="s">
        <v>4511</v>
      </c>
      <c r="M37" s="474" t="s">
        <v>743</v>
      </c>
    </row>
    <row r="38" spans="2:13" ht="15" customHeight="1" x14ac:dyDescent="0.25">
      <c r="B38" s="457" t="s">
        <v>2584</v>
      </c>
      <c r="C38" s="457" t="s">
        <v>1431</v>
      </c>
      <c r="D38" s="455" t="s">
        <v>775</v>
      </c>
      <c r="E38" s="455" t="s">
        <v>2020</v>
      </c>
      <c r="F38" s="456" t="s">
        <v>743</v>
      </c>
      <c r="I38" s="472" t="s">
        <v>4054</v>
      </c>
      <c r="J38" s="472" t="s">
        <v>700</v>
      </c>
      <c r="K38" s="473" t="s">
        <v>758</v>
      </c>
      <c r="L38" s="473" t="s">
        <v>4511</v>
      </c>
      <c r="M38" s="474" t="s">
        <v>743</v>
      </c>
    </row>
    <row r="39" spans="2:13" ht="15" customHeight="1" x14ac:dyDescent="0.25">
      <c r="B39" s="457" t="s">
        <v>3165</v>
      </c>
      <c r="C39" s="457" t="s">
        <v>681</v>
      </c>
      <c r="D39" s="455" t="s">
        <v>764</v>
      </c>
      <c r="E39" s="455" t="s">
        <v>2020</v>
      </c>
      <c r="F39" s="456" t="s">
        <v>754</v>
      </c>
      <c r="I39" s="472" t="s">
        <v>3523</v>
      </c>
      <c r="J39" s="472" t="s">
        <v>2889</v>
      </c>
      <c r="K39" s="473" t="s">
        <v>734</v>
      </c>
      <c r="L39" s="473" t="s">
        <v>4511</v>
      </c>
      <c r="M39" s="474" t="s">
        <v>743</v>
      </c>
    </row>
    <row r="40" spans="2:13" ht="15" customHeight="1" x14ac:dyDescent="0.25">
      <c r="B40" s="454" t="s">
        <v>4022</v>
      </c>
      <c r="C40" s="454" t="s">
        <v>621</v>
      </c>
      <c r="D40" s="455" t="s">
        <v>764</v>
      </c>
      <c r="E40" s="455" t="s">
        <v>4511</v>
      </c>
      <c r="F40" s="456" t="s">
        <v>743</v>
      </c>
      <c r="I40" s="472" t="s">
        <v>2875</v>
      </c>
      <c r="J40" s="472" t="s">
        <v>2876</v>
      </c>
      <c r="K40" s="473" t="s">
        <v>745</v>
      </c>
      <c r="L40" s="473" t="s">
        <v>4511</v>
      </c>
      <c r="M40" s="474" t="s">
        <v>743</v>
      </c>
    </row>
    <row r="41" spans="2:13" ht="15" customHeight="1" x14ac:dyDescent="0.25">
      <c r="B41" s="454" t="s">
        <v>622</v>
      </c>
      <c r="C41" s="454" t="s">
        <v>1425</v>
      </c>
      <c r="D41" s="455" t="s">
        <v>769</v>
      </c>
      <c r="E41" s="455" t="s">
        <v>4511</v>
      </c>
      <c r="F41" s="460" t="s">
        <v>762</v>
      </c>
      <c r="I41" s="472" t="s">
        <v>766</v>
      </c>
      <c r="J41" s="472" t="s">
        <v>409</v>
      </c>
      <c r="K41" s="473" t="s">
        <v>736</v>
      </c>
      <c r="L41" s="473" t="s">
        <v>4511</v>
      </c>
      <c r="M41" s="474" t="s">
        <v>743</v>
      </c>
    </row>
    <row r="42" spans="2:13" ht="15" customHeight="1" x14ac:dyDescent="0.25">
      <c r="B42" s="457" t="s">
        <v>2613</v>
      </c>
      <c r="C42" s="457" t="s">
        <v>774</v>
      </c>
      <c r="D42" s="455" t="s">
        <v>782</v>
      </c>
      <c r="E42" s="455" t="s">
        <v>4511</v>
      </c>
      <c r="F42" s="456" t="s">
        <v>746</v>
      </c>
      <c r="I42" s="472" t="s">
        <v>3961</v>
      </c>
      <c r="J42" s="472" t="s">
        <v>677</v>
      </c>
      <c r="K42" s="473" t="s">
        <v>782</v>
      </c>
      <c r="L42" s="473" t="s">
        <v>4511</v>
      </c>
      <c r="M42" s="474" t="s">
        <v>743</v>
      </c>
    </row>
    <row r="43" spans="2:13" ht="15" customHeight="1" x14ac:dyDescent="0.25">
      <c r="B43" s="457" t="s">
        <v>2873</v>
      </c>
      <c r="C43" s="457" t="s">
        <v>826</v>
      </c>
      <c r="D43" s="455" t="s">
        <v>784</v>
      </c>
      <c r="E43" s="455" t="s">
        <v>2020</v>
      </c>
      <c r="F43" s="456" t="s">
        <v>762</v>
      </c>
      <c r="I43" s="472" t="s">
        <v>3514</v>
      </c>
      <c r="J43" s="472" t="s">
        <v>1292</v>
      </c>
      <c r="K43" s="473" t="s">
        <v>667</v>
      </c>
      <c r="L43" s="473" t="s">
        <v>4511</v>
      </c>
      <c r="M43" s="474" t="s">
        <v>743</v>
      </c>
    </row>
    <row r="44" spans="2:13" ht="15" customHeight="1" x14ac:dyDescent="0.25">
      <c r="B44" s="454" t="s">
        <v>463</v>
      </c>
      <c r="C44" s="454" t="s">
        <v>591</v>
      </c>
      <c r="D44" s="455" t="s">
        <v>757</v>
      </c>
      <c r="E44" s="455" t="s">
        <v>4511</v>
      </c>
      <c r="F44" s="456" t="s">
        <v>754</v>
      </c>
      <c r="I44" s="472" t="s">
        <v>4022</v>
      </c>
      <c r="J44" s="472" t="s">
        <v>621</v>
      </c>
      <c r="K44" s="473" t="s">
        <v>764</v>
      </c>
      <c r="L44" s="473" t="s">
        <v>4511</v>
      </c>
      <c r="M44" s="474" t="s">
        <v>743</v>
      </c>
    </row>
    <row r="45" spans="2:13" ht="15" customHeight="1" x14ac:dyDescent="0.25">
      <c r="B45" s="454" t="s">
        <v>566</v>
      </c>
      <c r="C45" s="454" t="s">
        <v>3548</v>
      </c>
      <c r="D45" s="455" t="s">
        <v>647</v>
      </c>
      <c r="E45" s="455" t="s">
        <v>2020</v>
      </c>
      <c r="F45" s="456" t="s">
        <v>746</v>
      </c>
      <c r="I45" s="475" t="s">
        <v>3578</v>
      </c>
      <c r="J45" s="472" t="s">
        <v>684</v>
      </c>
      <c r="K45" s="473" t="s">
        <v>764</v>
      </c>
      <c r="L45" s="473" t="s">
        <v>4511</v>
      </c>
      <c r="M45" s="474" t="s">
        <v>743</v>
      </c>
    </row>
    <row r="46" spans="2:13" ht="15" customHeight="1" x14ac:dyDescent="0.25">
      <c r="B46" s="457" t="s">
        <v>566</v>
      </c>
      <c r="C46" s="457" t="s">
        <v>543</v>
      </c>
      <c r="D46" s="455" t="s">
        <v>814</v>
      </c>
      <c r="E46" s="455" t="s">
        <v>4511</v>
      </c>
      <c r="F46" s="456" t="s">
        <v>746</v>
      </c>
      <c r="I46" s="472" t="s">
        <v>2893</v>
      </c>
      <c r="J46" s="472" t="s">
        <v>751</v>
      </c>
      <c r="K46" s="473" t="s">
        <v>748</v>
      </c>
      <c r="L46" s="473" t="s">
        <v>2020</v>
      </c>
      <c r="M46" s="474" t="s">
        <v>754</v>
      </c>
    </row>
    <row r="47" spans="2:13" ht="15" customHeight="1" x14ac:dyDescent="0.25">
      <c r="B47" s="454" t="s">
        <v>703</v>
      </c>
      <c r="C47" s="454" t="s">
        <v>3219</v>
      </c>
      <c r="D47" s="455" t="s">
        <v>764</v>
      </c>
      <c r="E47" s="455" t="s">
        <v>2020</v>
      </c>
      <c r="F47" s="460" t="s">
        <v>772</v>
      </c>
      <c r="I47" s="472" t="s">
        <v>1720</v>
      </c>
      <c r="J47" s="472" t="s">
        <v>1721</v>
      </c>
      <c r="K47" s="473" t="s">
        <v>903</v>
      </c>
      <c r="L47" s="473" t="s">
        <v>2020</v>
      </c>
      <c r="M47" s="474" t="s">
        <v>754</v>
      </c>
    </row>
    <row r="48" spans="2:13" ht="15" customHeight="1" x14ac:dyDescent="0.25">
      <c r="B48" s="454" t="s">
        <v>4006</v>
      </c>
      <c r="C48" s="454" t="s">
        <v>1398</v>
      </c>
      <c r="D48" s="455" t="s">
        <v>763</v>
      </c>
      <c r="E48" s="455" t="s">
        <v>4511</v>
      </c>
      <c r="F48" s="456" t="s">
        <v>746</v>
      </c>
      <c r="I48" s="475" t="s">
        <v>3165</v>
      </c>
      <c r="J48" s="475" t="s">
        <v>681</v>
      </c>
      <c r="K48" s="473" t="s">
        <v>764</v>
      </c>
      <c r="L48" s="473" t="s">
        <v>2020</v>
      </c>
      <c r="M48" s="474" t="s">
        <v>754</v>
      </c>
    </row>
    <row r="49" spans="2:13" ht="15" customHeight="1" x14ac:dyDescent="0.25">
      <c r="B49" s="454" t="s">
        <v>2255</v>
      </c>
      <c r="C49" s="454" t="s">
        <v>867</v>
      </c>
      <c r="D49" s="455" t="s">
        <v>814</v>
      </c>
      <c r="E49" s="455" t="s">
        <v>4511</v>
      </c>
      <c r="F49" s="456" t="s">
        <v>772</v>
      </c>
      <c r="I49" s="475" t="s">
        <v>2280</v>
      </c>
      <c r="J49" s="475" t="s">
        <v>792</v>
      </c>
      <c r="K49" s="473" t="s">
        <v>783</v>
      </c>
      <c r="L49" s="473" t="s">
        <v>2020</v>
      </c>
      <c r="M49" s="474" t="s">
        <v>754</v>
      </c>
    </row>
    <row r="50" spans="2:13" ht="15" customHeight="1" x14ac:dyDescent="0.25">
      <c r="B50" s="459" t="s">
        <v>1981</v>
      </c>
      <c r="C50" s="459" t="s">
        <v>2000</v>
      </c>
      <c r="D50" s="455" t="s">
        <v>768</v>
      </c>
      <c r="E50" s="455" t="s">
        <v>2020</v>
      </c>
      <c r="F50" s="456" t="s">
        <v>765</v>
      </c>
      <c r="I50" s="472" t="s">
        <v>73</v>
      </c>
      <c r="J50" s="472" t="s">
        <v>633</v>
      </c>
      <c r="K50" s="473" t="s">
        <v>764</v>
      </c>
      <c r="L50" s="473" t="s">
        <v>2020</v>
      </c>
      <c r="M50" s="474" t="s">
        <v>754</v>
      </c>
    </row>
    <row r="51" spans="2:13" ht="15" customHeight="1" x14ac:dyDescent="0.25">
      <c r="B51" s="457" t="s">
        <v>2280</v>
      </c>
      <c r="C51" s="457" t="s">
        <v>792</v>
      </c>
      <c r="D51" s="455" t="s">
        <v>783</v>
      </c>
      <c r="E51" s="455" t="s">
        <v>2020</v>
      </c>
      <c r="F51" s="456" t="s">
        <v>754</v>
      </c>
      <c r="I51" s="475" t="s">
        <v>3597</v>
      </c>
      <c r="J51" s="475" t="s">
        <v>693</v>
      </c>
      <c r="K51" s="473" t="s">
        <v>777</v>
      </c>
      <c r="L51" s="473" t="s">
        <v>2020</v>
      </c>
      <c r="M51" s="474" t="s">
        <v>754</v>
      </c>
    </row>
    <row r="52" spans="2:13" ht="15" customHeight="1" x14ac:dyDescent="0.25">
      <c r="B52" s="454" t="s">
        <v>1650</v>
      </c>
      <c r="C52" s="454" t="s">
        <v>1651</v>
      </c>
      <c r="D52" s="455" t="s">
        <v>735</v>
      </c>
      <c r="E52" s="458" t="s">
        <v>4511</v>
      </c>
      <c r="F52" s="456" t="s">
        <v>765</v>
      </c>
      <c r="I52" s="472" t="s">
        <v>4032</v>
      </c>
      <c r="J52" s="472" t="s">
        <v>2590</v>
      </c>
      <c r="K52" s="473" t="s">
        <v>1641</v>
      </c>
      <c r="L52" s="473" t="s">
        <v>4511</v>
      </c>
      <c r="M52" s="474" t="s">
        <v>754</v>
      </c>
    </row>
    <row r="53" spans="2:13" ht="15" customHeight="1" x14ac:dyDescent="0.25">
      <c r="B53" s="454" t="s">
        <v>3974</v>
      </c>
      <c r="C53" s="454" t="s">
        <v>599</v>
      </c>
      <c r="D53" s="455" t="s">
        <v>750</v>
      </c>
      <c r="E53" s="455" t="s">
        <v>4511</v>
      </c>
      <c r="F53" s="456" t="s">
        <v>754</v>
      </c>
      <c r="I53" s="472" t="s">
        <v>4066</v>
      </c>
      <c r="J53" s="472" t="s">
        <v>1398</v>
      </c>
      <c r="K53" s="473" t="s">
        <v>783</v>
      </c>
      <c r="L53" s="473" t="s">
        <v>4511</v>
      </c>
      <c r="M53" s="474" t="s">
        <v>754</v>
      </c>
    </row>
    <row r="54" spans="2:13" ht="15" customHeight="1" x14ac:dyDescent="0.25">
      <c r="B54" s="454" t="s">
        <v>4069</v>
      </c>
      <c r="C54" s="454" t="s">
        <v>778</v>
      </c>
      <c r="D54" s="455" t="s">
        <v>784</v>
      </c>
      <c r="E54" s="455" t="s">
        <v>4511</v>
      </c>
      <c r="F54" s="456" t="s">
        <v>772</v>
      </c>
      <c r="I54" s="472" t="s">
        <v>1409</v>
      </c>
      <c r="J54" s="472" t="s">
        <v>562</v>
      </c>
      <c r="K54" s="473" t="s">
        <v>756</v>
      </c>
      <c r="L54" s="473" t="s">
        <v>4511</v>
      </c>
      <c r="M54" s="474" t="s">
        <v>754</v>
      </c>
    </row>
    <row r="55" spans="2:13" ht="15" customHeight="1" x14ac:dyDescent="0.25">
      <c r="B55" s="454" t="s">
        <v>2265</v>
      </c>
      <c r="C55" s="454" t="s">
        <v>611</v>
      </c>
      <c r="D55" s="455" t="s">
        <v>769</v>
      </c>
      <c r="E55" s="455" t="s">
        <v>4511</v>
      </c>
      <c r="F55" s="456" t="s">
        <v>746</v>
      </c>
      <c r="I55" s="475" t="s">
        <v>656</v>
      </c>
      <c r="J55" s="475" t="s">
        <v>3529</v>
      </c>
      <c r="K55" s="473" t="s">
        <v>1641</v>
      </c>
      <c r="L55" s="473" t="s">
        <v>4511</v>
      </c>
      <c r="M55" s="474" t="s">
        <v>754</v>
      </c>
    </row>
    <row r="56" spans="2:13" ht="15" customHeight="1" x14ac:dyDescent="0.25">
      <c r="B56" s="454" t="s">
        <v>3552</v>
      </c>
      <c r="C56" s="454" t="s">
        <v>713</v>
      </c>
      <c r="D56" s="455" t="s">
        <v>736</v>
      </c>
      <c r="E56" s="455" t="s">
        <v>2020</v>
      </c>
      <c r="F56" s="456" t="s">
        <v>746</v>
      </c>
      <c r="I56" s="475" t="s">
        <v>3228</v>
      </c>
      <c r="J56" s="472" t="s">
        <v>905</v>
      </c>
      <c r="K56" s="473" t="s">
        <v>777</v>
      </c>
      <c r="L56" s="473" t="s">
        <v>4511</v>
      </c>
      <c r="M56" s="474" t="s">
        <v>754</v>
      </c>
    </row>
    <row r="57" spans="2:13" ht="15" customHeight="1" x14ac:dyDescent="0.25">
      <c r="B57" s="454" t="s">
        <v>4052</v>
      </c>
      <c r="C57" s="454" t="s">
        <v>751</v>
      </c>
      <c r="D57" s="455" t="s">
        <v>758</v>
      </c>
      <c r="E57" s="455" t="s">
        <v>4511</v>
      </c>
      <c r="F57" s="456" t="s">
        <v>746</v>
      </c>
      <c r="I57" s="472" t="s">
        <v>463</v>
      </c>
      <c r="J57" s="472" t="s">
        <v>591</v>
      </c>
      <c r="K57" s="473" t="s">
        <v>757</v>
      </c>
      <c r="L57" s="473" t="s">
        <v>4511</v>
      </c>
      <c r="M57" s="474" t="s">
        <v>754</v>
      </c>
    </row>
    <row r="58" spans="2:13" ht="15" customHeight="1" x14ac:dyDescent="0.25">
      <c r="B58" s="457" t="s">
        <v>3578</v>
      </c>
      <c r="C58" s="454" t="s">
        <v>684</v>
      </c>
      <c r="D58" s="455" t="s">
        <v>764</v>
      </c>
      <c r="E58" s="455" t="s">
        <v>4511</v>
      </c>
      <c r="F58" s="456" t="s">
        <v>743</v>
      </c>
      <c r="I58" s="472" t="s">
        <v>3974</v>
      </c>
      <c r="J58" s="472" t="s">
        <v>599</v>
      </c>
      <c r="K58" s="473" t="s">
        <v>750</v>
      </c>
      <c r="L58" s="473" t="s">
        <v>4511</v>
      </c>
      <c r="M58" s="474" t="s">
        <v>754</v>
      </c>
    </row>
    <row r="59" spans="2:13" ht="15" customHeight="1" x14ac:dyDescent="0.25">
      <c r="B59" s="454" t="s">
        <v>73</v>
      </c>
      <c r="C59" s="454" t="s">
        <v>633</v>
      </c>
      <c r="D59" s="455" t="s">
        <v>764</v>
      </c>
      <c r="E59" s="455" t="s">
        <v>2020</v>
      </c>
      <c r="F59" s="456" t="s">
        <v>754</v>
      </c>
      <c r="I59" s="472" t="s">
        <v>815</v>
      </c>
      <c r="J59" s="472" t="s">
        <v>653</v>
      </c>
      <c r="K59" s="473" t="s">
        <v>750</v>
      </c>
      <c r="L59" s="473" t="s">
        <v>2020</v>
      </c>
      <c r="M59" s="474" t="s">
        <v>765</v>
      </c>
    </row>
    <row r="60" spans="2:13" ht="15" customHeight="1" x14ac:dyDescent="0.25">
      <c r="B60" s="457" t="s">
        <v>3588</v>
      </c>
      <c r="C60" s="457" t="s">
        <v>409</v>
      </c>
      <c r="D60" s="455" t="s">
        <v>784</v>
      </c>
      <c r="E60" s="455" t="s">
        <v>4511</v>
      </c>
      <c r="F60" s="456" t="s">
        <v>796</v>
      </c>
      <c r="I60" s="477" t="s">
        <v>1981</v>
      </c>
      <c r="J60" s="477" t="s">
        <v>2000</v>
      </c>
      <c r="K60" s="473" t="s">
        <v>768</v>
      </c>
      <c r="L60" s="473" t="s">
        <v>2020</v>
      </c>
      <c r="M60" s="474" t="s">
        <v>765</v>
      </c>
    </row>
    <row r="61" spans="2:13" ht="15" customHeight="1" x14ac:dyDescent="0.25">
      <c r="B61" s="454" t="s">
        <v>3215</v>
      </c>
      <c r="C61" s="454" t="s">
        <v>653</v>
      </c>
      <c r="D61" s="455" t="s">
        <v>775</v>
      </c>
      <c r="E61" s="455" t="s">
        <v>2020</v>
      </c>
      <c r="F61" s="456" t="s">
        <v>743</v>
      </c>
      <c r="I61" s="472" t="s">
        <v>1650</v>
      </c>
      <c r="J61" s="472" t="s">
        <v>1651</v>
      </c>
      <c r="K61" s="473" t="s">
        <v>735</v>
      </c>
      <c r="L61" s="478" t="s">
        <v>4511</v>
      </c>
      <c r="M61" s="474" t="s">
        <v>765</v>
      </c>
    </row>
    <row r="62" spans="2:13" ht="15" customHeight="1" x14ac:dyDescent="0.25">
      <c r="B62" s="457" t="s">
        <v>3597</v>
      </c>
      <c r="C62" s="457" t="s">
        <v>693</v>
      </c>
      <c r="D62" s="455" t="s">
        <v>777</v>
      </c>
      <c r="E62" s="455" t="s">
        <v>2020</v>
      </c>
      <c r="F62" s="456" t="s">
        <v>754</v>
      </c>
      <c r="I62" s="475" t="s">
        <v>656</v>
      </c>
      <c r="J62" s="475" t="s">
        <v>3892</v>
      </c>
      <c r="K62" s="473" t="s">
        <v>734</v>
      </c>
      <c r="L62" s="473" t="s">
        <v>4511</v>
      </c>
      <c r="M62" s="474" t="s">
        <v>3608</v>
      </c>
    </row>
    <row r="63" spans="2:13" ht="15" customHeight="1" x14ac:dyDescent="0.25">
      <c r="B63" s="356" t="s">
        <v>2263</v>
      </c>
      <c r="C63" s="356" t="s">
        <v>3994</v>
      </c>
      <c r="D63" s="355" t="s">
        <v>764</v>
      </c>
      <c r="E63" s="355" t="s">
        <v>5124</v>
      </c>
      <c r="F63" s="414" t="s">
        <v>743</v>
      </c>
      <c r="I63" s="76"/>
      <c r="J63" s="76"/>
      <c r="K63" s="76"/>
      <c r="L63" s="76"/>
      <c r="M63" s="76"/>
    </row>
    <row r="64" spans="2:13" ht="15" customHeight="1" x14ac:dyDescent="0.25">
      <c r="B64" s="357" t="s">
        <v>2283</v>
      </c>
      <c r="C64" s="357" t="s">
        <v>2286</v>
      </c>
      <c r="D64" s="355" t="s">
        <v>757</v>
      </c>
      <c r="E64" s="355" t="s">
        <v>5124</v>
      </c>
      <c r="F64" s="414" t="s">
        <v>743</v>
      </c>
      <c r="I64" s="76"/>
      <c r="J64" s="76"/>
      <c r="K64" s="76"/>
      <c r="L64" s="76"/>
      <c r="M64" s="76"/>
    </row>
    <row r="65" spans="2:13" ht="15" customHeight="1" x14ac:dyDescent="0.25">
      <c r="B65" s="356" t="s">
        <v>4086</v>
      </c>
      <c r="C65" s="356" t="s">
        <v>2288</v>
      </c>
      <c r="D65" s="355" t="s">
        <v>783</v>
      </c>
      <c r="E65" s="355" t="s">
        <v>5124</v>
      </c>
      <c r="F65" s="414" t="s">
        <v>743</v>
      </c>
      <c r="I65" s="76"/>
      <c r="J65" s="76"/>
      <c r="K65" s="76"/>
      <c r="L65" s="76"/>
      <c r="M65" s="76"/>
    </row>
    <row r="66" spans="2:13" ht="15" customHeight="1" x14ac:dyDescent="0.25">
      <c r="B66" s="356" t="s">
        <v>773</v>
      </c>
      <c r="C66" s="356" t="s">
        <v>3217</v>
      </c>
      <c r="D66" s="355" t="s">
        <v>745</v>
      </c>
      <c r="E66" s="355" t="s">
        <v>5124</v>
      </c>
      <c r="F66" s="414" t="s">
        <v>743</v>
      </c>
      <c r="I66" s="76"/>
      <c r="J66" s="76"/>
      <c r="K66" s="76"/>
      <c r="L66" s="76"/>
      <c r="M66" s="76"/>
    </row>
    <row r="67" spans="2:13" ht="15" customHeight="1" x14ac:dyDescent="0.25">
      <c r="B67" s="356" t="s">
        <v>142</v>
      </c>
      <c r="C67" s="356" t="s">
        <v>409</v>
      </c>
      <c r="D67" s="355" t="s">
        <v>782</v>
      </c>
      <c r="E67" s="355" t="s">
        <v>5124</v>
      </c>
      <c r="F67" s="414" t="s">
        <v>746</v>
      </c>
      <c r="I67" s="76"/>
      <c r="J67" s="76"/>
      <c r="K67" s="76"/>
      <c r="L67" s="76"/>
      <c r="M67" s="76"/>
    </row>
    <row r="68" spans="2:13" ht="15" customHeight="1" x14ac:dyDescent="0.25">
      <c r="B68" s="356" t="s">
        <v>1982</v>
      </c>
      <c r="C68" s="356" t="s">
        <v>788</v>
      </c>
      <c r="D68" s="355" t="s">
        <v>735</v>
      </c>
      <c r="E68" s="355" t="s">
        <v>5124</v>
      </c>
      <c r="F68" s="414" t="s">
        <v>754</v>
      </c>
      <c r="I68" s="76"/>
      <c r="J68" s="76"/>
      <c r="K68" s="76"/>
      <c r="L68" s="76"/>
      <c r="M68" s="76"/>
    </row>
    <row r="69" spans="2:13" ht="15" customHeight="1" x14ac:dyDescent="0.25">
      <c r="B69" s="356" t="s">
        <v>1405</v>
      </c>
      <c r="C69" s="356" t="s">
        <v>821</v>
      </c>
      <c r="D69" s="355" t="s">
        <v>818</v>
      </c>
      <c r="E69" s="358" t="s">
        <v>5159</v>
      </c>
      <c r="F69" s="414" t="s">
        <v>743</v>
      </c>
      <c r="I69" s="76"/>
      <c r="J69" s="76"/>
      <c r="K69" s="76"/>
      <c r="L69" s="76"/>
      <c r="M69" s="76"/>
    </row>
    <row r="70" spans="2:13" ht="15" customHeight="1" x14ac:dyDescent="0.25">
      <c r="B70" s="357" t="s">
        <v>3898</v>
      </c>
      <c r="C70" s="357" t="s">
        <v>816</v>
      </c>
      <c r="D70" s="355" t="s">
        <v>764</v>
      </c>
      <c r="E70" s="355" t="s">
        <v>5159</v>
      </c>
      <c r="F70" s="414" t="s">
        <v>743</v>
      </c>
      <c r="I70" s="76"/>
      <c r="J70" s="76"/>
      <c r="K70" s="76"/>
      <c r="L70" s="76"/>
      <c r="M70" s="76"/>
    </row>
    <row r="71" spans="2:13" ht="15" customHeight="1" x14ac:dyDescent="0.25">
      <c r="B71" s="356" t="s">
        <v>610</v>
      </c>
      <c r="C71" s="356" t="s">
        <v>416</v>
      </c>
      <c r="D71" s="355" t="s">
        <v>818</v>
      </c>
      <c r="E71" s="355" t="s">
        <v>5159</v>
      </c>
      <c r="F71" s="424" t="s">
        <v>793</v>
      </c>
      <c r="I71" s="76"/>
      <c r="J71" s="76"/>
      <c r="K71" s="76"/>
      <c r="L71" s="76"/>
      <c r="M71" s="76"/>
    </row>
    <row r="72" spans="2:13" ht="15" customHeight="1" x14ac:dyDescent="0.25">
      <c r="B72" s="356" t="s">
        <v>3946</v>
      </c>
      <c r="C72" s="356" t="s">
        <v>675</v>
      </c>
      <c r="D72" s="355" t="s">
        <v>782</v>
      </c>
      <c r="E72" s="355" t="s">
        <v>5159</v>
      </c>
      <c r="F72" s="414" t="s">
        <v>743</v>
      </c>
      <c r="I72" s="76"/>
      <c r="J72" s="76"/>
      <c r="K72" s="76"/>
      <c r="L72" s="76"/>
      <c r="M72" s="76"/>
    </row>
    <row r="73" spans="2:13" ht="15" customHeight="1" x14ac:dyDescent="0.25">
      <c r="B73" s="356" t="s">
        <v>2258</v>
      </c>
      <c r="C73" s="356" t="s">
        <v>2261</v>
      </c>
      <c r="D73" s="355" t="s">
        <v>736</v>
      </c>
      <c r="E73" s="358" t="s">
        <v>5159</v>
      </c>
      <c r="F73" s="414" t="s">
        <v>746</v>
      </c>
      <c r="I73" s="76"/>
      <c r="J73" s="76"/>
      <c r="K73" s="76"/>
      <c r="L73" s="76"/>
      <c r="M73" s="76"/>
    </row>
    <row r="74" spans="2:13" ht="15" customHeight="1" x14ac:dyDescent="0.25">
      <c r="B74" s="357" t="s">
        <v>712</v>
      </c>
      <c r="C74" s="356" t="s">
        <v>685</v>
      </c>
      <c r="D74" s="355" t="s">
        <v>814</v>
      </c>
      <c r="E74" s="355" t="s">
        <v>5159</v>
      </c>
      <c r="F74" s="414" t="s">
        <v>743</v>
      </c>
      <c r="I74" s="76"/>
      <c r="J74" s="76"/>
      <c r="K74" s="76"/>
      <c r="L74" s="76"/>
      <c r="M74" s="76"/>
    </row>
    <row r="75" spans="2:13" ht="15" customHeight="1" x14ac:dyDescent="0.25">
      <c r="B75" s="357" t="s">
        <v>773</v>
      </c>
      <c r="C75" s="356" t="s">
        <v>3223</v>
      </c>
      <c r="D75" s="355" t="s">
        <v>818</v>
      </c>
      <c r="E75" s="355" t="s">
        <v>5159</v>
      </c>
      <c r="F75" s="414" t="s">
        <v>754</v>
      </c>
      <c r="I75" s="76"/>
      <c r="J75" s="76"/>
      <c r="K75" s="76"/>
      <c r="L75" s="76"/>
      <c r="M75" s="76"/>
    </row>
    <row r="76" spans="2:13" ht="15" customHeight="1" x14ac:dyDescent="0.25">
      <c r="B76" s="356" t="s">
        <v>3565</v>
      </c>
      <c r="C76" s="356" t="s">
        <v>771</v>
      </c>
      <c r="D76" s="355" t="s">
        <v>647</v>
      </c>
      <c r="E76" s="355" t="s">
        <v>5159</v>
      </c>
      <c r="F76" s="424" t="s">
        <v>754</v>
      </c>
      <c r="I76" s="76"/>
      <c r="J76" s="76"/>
      <c r="K76" s="76"/>
      <c r="L76" s="76"/>
      <c r="M76" s="76"/>
    </row>
    <row r="77" spans="2:13" x14ac:dyDescent="0.25">
      <c r="I77" s="76"/>
      <c r="J77" s="76"/>
      <c r="K77" s="76"/>
      <c r="L77" s="76"/>
      <c r="M77" s="76"/>
    </row>
  </sheetData>
  <sortState ref="B3:F62">
    <sortCondition ref="B3:B62"/>
  </sortState>
  <pageMargins left="0.7" right="0.7" top="0.75" bottom="0.75" header="0.3" footer="0.3"/>
  <pageSetup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75"/>
  <sheetViews>
    <sheetView topLeftCell="B1" workbookViewId="0">
      <selection activeCell="M5" sqref="M5"/>
    </sheetView>
  </sheetViews>
  <sheetFormatPr defaultRowHeight="12.5" x14ac:dyDescent="0.25"/>
  <sheetData>
    <row r="1" spans="2:15" ht="15" thickBot="1" x14ac:dyDescent="0.4">
      <c r="D1" s="4" t="s">
        <v>4113</v>
      </c>
      <c r="F1" s="371" t="s">
        <v>4115</v>
      </c>
      <c r="G1" s="371" t="s">
        <v>398</v>
      </c>
      <c r="H1" s="371" t="s">
        <v>4116</v>
      </c>
      <c r="I1" s="371" t="s">
        <v>4117</v>
      </c>
      <c r="J1" s="371" t="s">
        <v>4118</v>
      </c>
      <c r="K1" s="367" t="s">
        <v>4119</v>
      </c>
    </row>
    <row r="2" spans="2:15" ht="14.5" x14ac:dyDescent="0.35">
      <c r="F2" s="370">
        <v>1</v>
      </c>
      <c r="G2" s="370" t="s">
        <v>4120</v>
      </c>
      <c r="H2" s="370" t="s">
        <v>4121</v>
      </c>
      <c r="I2" s="370">
        <v>250</v>
      </c>
      <c r="J2" s="370" t="s">
        <v>4122</v>
      </c>
      <c r="K2" s="373" t="s">
        <v>4123</v>
      </c>
      <c r="O2" s="4" t="s">
        <v>4505</v>
      </c>
    </row>
    <row r="3" spans="2:15" ht="14.5" x14ac:dyDescent="0.35">
      <c r="B3" s="4" t="s">
        <v>4105</v>
      </c>
      <c r="D3" t="s">
        <v>1402</v>
      </c>
      <c r="F3" s="370">
        <v>2</v>
      </c>
      <c r="G3" s="370" t="s">
        <v>4124</v>
      </c>
      <c r="H3" s="370" t="s">
        <v>4121</v>
      </c>
      <c r="I3" s="370">
        <v>250</v>
      </c>
      <c r="J3" s="370" t="s">
        <v>4125</v>
      </c>
      <c r="K3" s="372" t="s">
        <v>4126</v>
      </c>
    </row>
    <row r="4" spans="2:15" ht="14.5" x14ac:dyDescent="0.35">
      <c r="B4" s="4" t="s">
        <v>4106</v>
      </c>
      <c r="D4" t="s">
        <v>2265</v>
      </c>
      <c r="F4" s="370">
        <v>3</v>
      </c>
      <c r="G4" s="370" t="s">
        <v>4127</v>
      </c>
      <c r="H4" s="370" t="s">
        <v>4121</v>
      </c>
      <c r="I4" s="370">
        <v>250</v>
      </c>
      <c r="J4" s="370" t="s">
        <v>4128</v>
      </c>
      <c r="K4" s="372" t="s">
        <v>4129</v>
      </c>
      <c r="O4" s="4" t="s">
        <v>4506</v>
      </c>
    </row>
    <row r="5" spans="2:15" ht="14.5" x14ac:dyDescent="0.35">
      <c r="B5" s="4" t="s">
        <v>4107</v>
      </c>
      <c r="D5" t="s">
        <v>4108</v>
      </c>
      <c r="F5" s="370">
        <v>4</v>
      </c>
      <c r="G5" s="370" t="s">
        <v>814</v>
      </c>
      <c r="H5" s="370" t="s">
        <v>4121</v>
      </c>
      <c r="I5" s="370">
        <v>250</v>
      </c>
      <c r="J5" s="370" t="s">
        <v>4130</v>
      </c>
      <c r="K5" s="372" t="s">
        <v>4131</v>
      </c>
    </row>
    <row r="6" spans="2:15" ht="14.5" x14ac:dyDescent="0.35">
      <c r="D6" t="s">
        <v>3528</v>
      </c>
      <c r="F6" s="370">
        <v>5</v>
      </c>
      <c r="G6" s="370" t="s">
        <v>647</v>
      </c>
      <c r="H6" s="370" t="s">
        <v>4121</v>
      </c>
      <c r="I6" s="370">
        <v>250</v>
      </c>
      <c r="J6" s="370" t="s">
        <v>4132</v>
      </c>
      <c r="K6" s="372" t="s">
        <v>4133</v>
      </c>
    </row>
    <row r="7" spans="2:15" ht="14.5" x14ac:dyDescent="0.35">
      <c r="D7" t="s">
        <v>3934</v>
      </c>
      <c r="F7" s="370">
        <v>6</v>
      </c>
      <c r="G7" s="370" t="s">
        <v>4134</v>
      </c>
      <c r="H7" s="370" t="s">
        <v>4121</v>
      </c>
      <c r="I7" s="370">
        <v>250</v>
      </c>
      <c r="J7" s="370" t="s">
        <v>4135</v>
      </c>
      <c r="K7" s="372" t="s">
        <v>4136</v>
      </c>
    </row>
    <row r="8" spans="2:15" ht="14.5" x14ac:dyDescent="0.35">
      <c r="D8" t="s">
        <v>3963</v>
      </c>
      <c r="F8" s="370">
        <v>7</v>
      </c>
      <c r="G8" s="370" t="s">
        <v>4137</v>
      </c>
      <c r="H8" s="370" t="s">
        <v>4121</v>
      </c>
      <c r="I8" s="370">
        <v>250</v>
      </c>
      <c r="J8" s="370" t="s">
        <v>4138</v>
      </c>
      <c r="K8" s="372" t="s">
        <v>4139</v>
      </c>
      <c r="O8" s="4" t="s">
        <v>4507</v>
      </c>
    </row>
    <row r="9" spans="2:15" ht="14.5" x14ac:dyDescent="0.35">
      <c r="D9" t="s">
        <v>3990</v>
      </c>
      <c r="F9" s="370">
        <v>8</v>
      </c>
      <c r="G9" s="370" t="s">
        <v>4140</v>
      </c>
      <c r="H9" s="370" t="s">
        <v>4121</v>
      </c>
      <c r="I9" s="370">
        <v>250</v>
      </c>
      <c r="J9" s="370" t="s">
        <v>4141</v>
      </c>
      <c r="K9" s="372" t="s">
        <v>4142</v>
      </c>
    </row>
    <row r="10" spans="2:15" ht="14.5" x14ac:dyDescent="0.35">
      <c r="D10" t="s">
        <v>1435</v>
      </c>
      <c r="F10" s="370">
        <v>9</v>
      </c>
      <c r="G10" s="370" t="s">
        <v>437</v>
      </c>
      <c r="H10" s="370" t="s">
        <v>4121</v>
      </c>
      <c r="I10" s="370">
        <v>250</v>
      </c>
      <c r="J10" s="370" t="s">
        <v>4143</v>
      </c>
      <c r="K10" s="372" t="s">
        <v>4144</v>
      </c>
      <c r="O10" s="4" t="s">
        <v>4508</v>
      </c>
    </row>
    <row r="11" spans="2:15" ht="14.5" x14ac:dyDescent="0.35">
      <c r="D11" t="s">
        <v>4109</v>
      </c>
      <c r="F11" s="370">
        <v>10</v>
      </c>
      <c r="G11" s="370" t="s">
        <v>3251</v>
      </c>
      <c r="H11" s="370" t="s">
        <v>4121</v>
      </c>
      <c r="I11" s="370">
        <v>250</v>
      </c>
      <c r="J11" s="370" t="s">
        <v>4145</v>
      </c>
      <c r="K11" s="372" t="s">
        <v>4146</v>
      </c>
    </row>
    <row r="12" spans="2:15" ht="14.5" x14ac:dyDescent="0.35">
      <c r="D12" t="s">
        <v>2579</v>
      </c>
      <c r="F12" s="370">
        <v>11</v>
      </c>
      <c r="G12" s="370" t="s">
        <v>4147</v>
      </c>
      <c r="H12" s="370" t="s">
        <v>4121</v>
      </c>
      <c r="I12" s="370">
        <v>250</v>
      </c>
      <c r="J12" s="370" t="s">
        <v>4148</v>
      </c>
      <c r="K12" s="372" t="s">
        <v>4149</v>
      </c>
      <c r="O12" s="4" t="s">
        <v>4509</v>
      </c>
    </row>
    <row r="13" spans="2:15" ht="14.5" x14ac:dyDescent="0.35">
      <c r="D13" t="s">
        <v>244</v>
      </c>
      <c r="F13" s="370">
        <v>12</v>
      </c>
      <c r="G13" s="370" t="s">
        <v>4150</v>
      </c>
      <c r="H13" s="370" t="s">
        <v>4121</v>
      </c>
      <c r="I13" s="370">
        <v>250</v>
      </c>
      <c r="J13" s="370" t="s">
        <v>4151</v>
      </c>
      <c r="K13" s="372" t="s">
        <v>4152</v>
      </c>
    </row>
    <row r="14" spans="2:15" ht="14.5" x14ac:dyDescent="0.35">
      <c r="D14" t="s">
        <v>4110</v>
      </c>
      <c r="F14" s="370">
        <v>13</v>
      </c>
      <c r="G14" s="370" t="s">
        <v>3251</v>
      </c>
      <c r="H14" s="370" t="s">
        <v>4121</v>
      </c>
      <c r="I14" s="370">
        <v>250</v>
      </c>
      <c r="J14" s="370" t="s">
        <v>4153</v>
      </c>
      <c r="K14" s="372" t="s">
        <v>4154</v>
      </c>
    </row>
    <row r="15" spans="2:15" ht="15.5" x14ac:dyDescent="0.35">
      <c r="D15" t="s">
        <v>712</v>
      </c>
      <c r="F15" s="370">
        <v>14</v>
      </c>
      <c r="G15" s="370" t="s">
        <v>4155</v>
      </c>
      <c r="H15" s="370" t="s">
        <v>4121</v>
      </c>
      <c r="I15" s="370">
        <v>250</v>
      </c>
      <c r="J15" s="370" t="s">
        <v>4156</v>
      </c>
      <c r="K15" s="372" t="s">
        <v>4157</v>
      </c>
      <c r="O15" s="388" t="s">
        <v>4567</v>
      </c>
    </row>
    <row r="16" spans="2:15" ht="15.5" x14ac:dyDescent="0.35">
      <c r="D16" t="s">
        <v>1414</v>
      </c>
      <c r="F16" s="370">
        <v>15</v>
      </c>
      <c r="G16" s="370" t="s">
        <v>4158</v>
      </c>
      <c r="H16" s="370" t="s">
        <v>4121</v>
      </c>
      <c r="I16" s="370">
        <v>250</v>
      </c>
      <c r="J16" s="370" t="s">
        <v>4159</v>
      </c>
      <c r="K16" s="372" t="s">
        <v>4160</v>
      </c>
      <c r="O16" s="388" t="s">
        <v>4568</v>
      </c>
    </row>
    <row r="17" spans="4:15" ht="15.5" x14ac:dyDescent="0.35">
      <c r="D17" t="s">
        <v>1278</v>
      </c>
      <c r="F17" s="370">
        <v>16</v>
      </c>
      <c r="G17" s="370" t="s">
        <v>4161</v>
      </c>
      <c r="H17" s="370" t="s">
        <v>4121</v>
      </c>
      <c r="I17" s="370">
        <v>250</v>
      </c>
      <c r="J17" s="370" t="s">
        <v>4162</v>
      </c>
      <c r="K17" s="372" t="s">
        <v>4163</v>
      </c>
      <c r="O17" s="388" t="s">
        <v>4569</v>
      </c>
    </row>
    <row r="18" spans="4:15" ht="15.5" x14ac:dyDescent="0.35">
      <c r="D18" t="s">
        <v>3562</v>
      </c>
      <c r="F18" s="370">
        <v>17</v>
      </c>
      <c r="G18" s="370" t="s">
        <v>4164</v>
      </c>
      <c r="H18" s="370" t="s">
        <v>4121</v>
      </c>
      <c r="I18" s="370">
        <v>250</v>
      </c>
      <c r="J18" s="370" t="s">
        <v>4165</v>
      </c>
      <c r="K18" s="372" t="s">
        <v>4166</v>
      </c>
      <c r="O18" s="388" t="s">
        <v>4570</v>
      </c>
    </row>
    <row r="19" spans="4:15" ht="15.5" x14ac:dyDescent="0.35">
      <c r="D19" t="s">
        <v>4111</v>
      </c>
      <c r="F19" s="370">
        <v>18</v>
      </c>
      <c r="G19" s="370" t="s">
        <v>4167</v>
      </c>
      <c r="H19" s="370" t="s">
        <v>4121</v>
      </c>
      <c r="I19" s="370">
        <v>250</v>
      </c>
      <c r="J19" s="370" t="s">
        <v>4168</v>
      </c>
      <c r="K19" s="372" t="s">
        <v>4169</v>
      </c>
      <c r="O19" s="388" t="s">
        <v>4571</v>
      </c>
    </row>
    <row r="20" spans="4:15" ht="15.5" x14ac:dyDescent="0.35">
      <c r="D20" t="s">
        <v>2869</v>
      </c>
      <c r="F20" s="370">
        <v>19</v>
      </c>
      <c r="G20" s="370" t="s">
        <v>752</v>
      </c>
      <c r="H20" s="370" t="s">
        <v>4121</v>
      </c>
      <c r="I20" s="370">
        <v>250</v>
      </c>
      <c r="J20" s="370" t="s">
        <v>4170</v>
      </c>
      <c r="K20" s="372" t="s">
        <v>4171</v>
      </c>
      <c r="O20" s="388" t="s">
        <v>4572</v>
      </c>
    </row>
    <row r="21" spans="4:15" ht="15.5" x14ac:dyDescent="0.35">
      <c r="D21" t="s">
        <v>4078</v>
      </c>
      <c r="F21" s="370">
        <v>20</v>
      </c>
      <c r="G21" s="370" t="s">
        <v>4172</v>
      </c>
      <c r="H21" s="370" t="s">
        <v>4121</v>
      </c>
      <c r="I21" s="370">
        <v>250</v>
      </c>
      <c r="J21" s="369" t="s">
        <v>4173</v>
      </c>
      <c r="K21" s="372" t="s">
        <v>4174</v>
      </c>
      <c r="O21" s="388" t="s">
        <v>4573</v>
      </c>
    </row>
    <row r="22" spans="4:15" ht="15.5" x14ac:dyDescent="0.35">
      <c r="D22" t="s">
        <v>766</v>
      </c>
      <c r="F22" s="370">
        <v>21</v>
      </c>
      <c r="G22" s="370" t="s">
        <v>4134</v>
      </c>
      <c r="H22" s="370" t="s">
        <v>4121</v>
      </c>
      <c r="I22" s="370">
        <v>250</v>
      </c>
      <c r="J22" s="370" t="s">
        <v>4175</v>
      </c>
      <c r="K22" s="372" t="s">
        <v>4176</v>
      </c>
      <c r="O22" s="388" t="s">
        <v>4574</v>
      </c>
    </row>
    <row r="23" spans="4:15" ht="15.5" x14ac:dyDescent="0.35">
      <c r="D23" t="s">
        <v>4112</v>
      </c>
      <c r="F23" s="370">
        <v>22</v>
      </c>
      <c r="G23" s="370" t="s">
        <v>4127</v>
      </c>
      <c r="H23" s="370" t="s">
        <v>4121</v>
      </c>
      <c r="I23" s="370">
        <v>250</v>
      </c>
      <c r="J23" s="370" t="s">
        <v>4177</v>
      </c>
      <c r="K23" s="372" t="s">
        <v>4178</v>
      </c>
      <c r="O23" s="388" t="s">
        <v>4575</v>
      </c>
    </row>
    <row r="24" spans="4:15" ht="15.5" x14ac:dyDescent="0.35">
      <c r="D24" t="s">
        <v>671</v>
      </c>
      <c r="F24" s="370">
        <v>23</v>
      </c>
      <c r="G24" s="370" t="s">
        <v>736</v>
      </c>
      <c r="H24" s="370" t="s">
        <v>4121</v>
      </c>
      <c r="I24" s="370">
        <v>250</v>
      </c>
      <c r="J24" s="369" t="s">
        <v>4179</v>
      </c>
      <c r="K24" s="372" t="s">
        <v>4180</v>
      </c>
      <c r="O24" s="388" t="s">
        <v>4576</v>
      </c>
    </row>
    <row r="25" spans="4:15" ht="15.5" x14ac:dyDescent="0.35">
      <c r="D25" t="s">
        <v>3539</v>
      </c>
      <c r="F25" s="370">
        <v>24</v>
      </c>
      <c r="G25" s="370" t="s">
        <v>4181</v>
      </c>
      <c r="H25" s="370" t="s">
        <v>4121</v>
      </c>
      <c r="I25" s="370">
        <v>250</v>
      </c>
      <c r="J25" s="370" t="s">
        <v>4182</v>
      </c>
      <c r="K25" s="372" t="s">
        <v>4183</v>
      </c>
      <c r="O25" s="388" t="s">
        <v>4577</v>
      </c>
    </row>
    <row r="26" spans="4:15" ht="15.5" x14ac:dyDescent="0.35">
      <c r="D26" t="s">
        <v>3986</v>
      </c>
      <c r="F26" s="370">
        <v>25</v>
      </c>
      <c r="G26" s="370" t="s">
        <v>4120</v>
      </c>
      <c r="H26" s="370" t="s">
        <v>4184</v>
      </c>
      <c r="I26" s="370">
        <v>250</v>
      </c>
      <c r="J26" s="369" t="s">
        <v>4185</v>
      </c>
      <c r="K26" s="372" t="s">
        <v>4186</v>
      </c>
      <c r="O26" s="388" t="s">
        <v>4578</v>
      </c>
    </row>
    <row r="27" spans="4:15" ht="15.5" x14ac:dyDescent="0.35">
      <c r="F27" s="370">
        <v>26</v>
      </c>
      <c r="G27" s="370" t="s">
        <v>4124</v>
      </c>
      <c r="H27" s="370" t="s">
        <v>4184</v>
      </c>
      <c r="I27" s="370">
        <v>250</v>
      </c>
      <c r="J27" s="370" t="s">
        <v>4187</v>
      </c>
      <c r="K27" s="372" t="s">
        <v>4188</v>
      </c>
      <c r="O27" s="388" t="s">
        <v>4579</v>
      </c>
    </row>
    <row r="28" spans="4:15" ht="15.5" x14ac:dyDescent="0.35">
      <c r="F28" s="370">
        <v>27</v>
      </c>
      <c r="G28" s="370" t="s">
        <v>4189</v>
      </c>
      <c r="H28" s="370" t="s">
        <v>4184</v>
      </c>
      <c r="I28" s="370">
        <v>250</v>
      </c>
      <c r="J28" s="370" t="s">
        <v>4190</v>
      </c>
      <c r="K28" s="372" t="s">
        <v>4191</v>
      </c>
      <c r="O28" s="388" t="s">
        <v>4580</v>
      </c>
    </row>
    <row r="29" spans="4:15" ht="15.5" x14ac:dyDescent="0.35">
      <c r="F29" s="370">
        <v>28</v>
      </c>
      <c r="G29" s="370" t="s">
        <v>4164</v>
      </c>
      <c r="H29" s="370" t="s">
        <v>4184</v>
      </c>
      <c r="I29" s="370">
        <v>250</v>
      </c>
      <c r="J29" s="370" t="s">
        <v>4192</v>
      </c>
      <c r="K29" s="372" t="s">
        <v>4193</v>
      </c>
      <c r="O29" s="388" t="s">
        <v>4581</v>
      </c>
    </row>
    <row r="30" spans="4:15" ht="15.5" x14ac:dyDescent="0.35">
      <c r="F30" s="370">
        <v>29</v>
      </c>
      <c r="G30" s="370" t="s">
        <v>4140</v>
      </c>
      <c r="H30" s="370" t="s">
        <v>4184</v>
      </c>
      <c r="I30" s="370">
        <v>250</v>
      </c>
      <c r="J30" s="370" t="s">
        <v>4194</v>
      </c>
      <c r="K30" s="372" t="s">
        <v>4195</v>
      </c>
      <c r="O30" s="388" t="s">
        <v>4582</v>
      </c>
    </row>
    <row r="31" spans="4:15" ht="15.5" x14ac:dyDescent="0.35">
      <c r="F31" s="370">
        <v>30</v>
      </c>
      <c r="G31" s="370" t="s">
        <v>4147</v>
      </c>
      <c r="H31" s="370" t="s">
        <v>4184</v>
      </c>
      <c r="I31" s="370">
        <v>250</v>
      </c>
      <c r="J31" s="370" t="s">
        <v>4196</v>
      </c>
      <c r="K31" s="372" t="s">
        <v>4197</v>
      </c>
      <c r="O31" s="388" t="s">
        <v>4583</v>
      </c>
    </row>
    <row r="32" spans="4:15" ht="15.5" x14ac:dyDescent="0.35">
      <c r="F32" s="370">
        <v>31</v>
      </c>
      <c r="G32" s="370" t="s">
        <v>4150</v>
      </c>
      <c r="H32" s="370" t="s">
        <v>4198</v>
      </c>
      <c r="I32" s="370">
        <v>118</v>
      </c>
      <c r="J32" s="370" t="s">
        <v>4199</v>
      </c>
      <c r="K32" s="372" t="s">
        <v>4200</v>
      </c>
      <c r="O32" s="388" t="s">
        <v>4584</v>
      </c>
    </row>
    <row r="33" spans="6:15" ht="15.5" x14ac:dyDescent="0.35">
      <c r="F33" s="370">
        <v>32</v>
      </c>
      <c r="G33" s="370" t="s">
        <v>4172</v>
      </c>
      <c r="H33" s="370" t="s">
        <v>4198</v>
      </c>
      <c r="I33" s="370">
        <v>125</v>
      </c>
      <c r="J33" s="369" t="s">
        <v>4201</v>
      </c>
      <c r="K33" s="372" t="s">
        <v>4202</v>
      </c>
      <c r="O33" s="388" t="s">
        <v>4585</v>
      </c>
    </row>
    <row r="34" spans="6:15" ht="15.5" x14ac:dyDescent="0.35">
      <c r="F34" s="370">
        <v>33</v>
      </c>
      <c r="G34" s="370" t="s">
        <v>437</v>
      </c>
      <c r="H34" s="370" t="s">
        <v>4198</v>
      </c>
      <c r="I34" s="370">
        <v>125</v>
      </c>
      <c r="J34" s="370" t="s">
        <v>4203</v>
      </c>
      <c r="K34" s="372" t="s">
        <v>4204</v>
      </c>
      <c r="O34" s="388" t="s">
        <v>4586</v>
      </c>
    </row>
    <row r="35" spans="6:15" ht="14.5" x14ac:dyDescent="0.35">
      <c r="F35" s="370">
        <v>34</v>
      </c>
      <c r="G35" s="370" t="s">
        <v>4164</v>
      </c>
      <c r="H35" s="370" t="s">
        <v>4198</v>
      </c>
      <c r="I35" s="370">
        <v>125</v>
      </c>
      <c r="J35" s="370" t="s">
        <v>4205</v>
      </c>
      <c r="K35" s="372" t="s">
        <v>4206</v>
      </c>
    </row>
    <row r="36" spans="6:15" ht="15.5" x14ac:dyDescent="0.35">
      <c r="F36" s="370">
        <v>35</v>
      </c>
      <c r="G36" s="370" t="s">
        <v>4137</v>
      </c>
      <c r="H36" s="370" t="s">
        <v>4198</v>
      </c>
      <c r="I36" s="370">
        <v>125</v>
      </c>
      <c r="J36" s="370" t="s">
        <v>4207</v>
      </c>
      <c r="K36" s="372" t="s">
        <v>4208</v>
      </c>
      <c r="O36" s="388" t="s">
        <v>4587</v>
      </c>
    </row>
    <row r="37" spans="6:15" ht="15.5" x14ac:dyDescent="0.35">
      <c r="F37" s="370">
        <v>36</v>
      </c>
      <c r="G37" s="370" t="s">
        <v>4147</v>
      </c>
      <c r="H37" s="370" t="s">
        <v>4198</v>
      </c>
      <c r="I37" s="370">
        <v>125</v>
      </c>
      <c r="J37" s="370" t="s">
        <v>4209</v>
      </c>
      <c r="K37" s="372" t="s">
        <v>4210</v>
      </c>
      <c r="O37" s="388" t="s">
        <v>4588</v>
      </c>
    </row>
    <row r="38" spans="6:15" ht="15.5" x14ac:dyDescent="0.35">
      <c r="F38" s="370">
        <v>37</v>
      </c>
      <c r="G38" s="370" t="s">
        <v>814</v>
      </c>
      <c r="H38" s="370" t="s">
        <v>4198</v>
      </c>
      <c r="I38" s="370">
        <v>125</v>
      </c>
      <c r="J38" s="370" t="s">
        <v>4211</v>
      </c>
      <c r="K38" s="372" t="s">
        <v>4212</v>
      </c>
      <c r="O38" s="388" t="s">
        <v>4589</v>
      </c>
    </row>
    <row r="39" spans="6:15" ht="15.5" x14ac:dyDescent="0.35">
      <c r="F39" s="370">
        <v>38</v>
      </c>
      <c r="G39" s="370" t="s">
        <v>4134</v>
      </c>
      <c r="H39" s="370" t="s">
        <v>4198</v>
      </c>
      <c r="I39" s="370">
        <v>125</v>
      </c>
      <c r="J39" s="369" t="s">
        <v>4213</v>
      </c>
      <c r="K39" s="372" t="s">
        <v>4214</v>
      </c>
      <c r="O39" s="388" t="s">
        <v>4590</v>
      </c>
    </row>
    <row r="40" spans="6:15" ht="15.5" x14ac:dyDescent="0.35">
      <c r="F40" s="370">
        <v>39</v>
      </c>
      <c r="G40" s="370" t="s">
        <v>3251</v>
      </c>
      <c r="H40" s="370" t="s">
        <v>4198</v>
      </c>
      <c r="I40" s="370">
        <v>125</v>
      </c>
      <c r="J40" s="370" t="s">
        <v>4215</v>
      </c>
      <c r="K40" s="372" t="s">
        <v>4216</v>
      </c>
      <c r="O40" s="388" t="s">
        <v>4591</v>
      </c>
    </row>
    <row r="41" spans="6:15" ht="15.5" x14ac:dyDescent="0.35">
      <c r="F41" s="370">
        <v>40</v>
      </c>
      <c r="G41" s="370" t="s">
        <v>4127</v>
      </c>
      <c r="H41" s="370" t="s">
        <v>4198</v>
      </c>
      <c r="I41" s="370">
        <v>125</v>
      </c>
      <c r="J41" s="370" t="s">
        <v>4217</v>
      </c>
      <c r="K41" s="372" t="s">
        <v>4218</v>
      </c>
      <c r="O41" s="388" t="s">
        <v>4592</v>
      </c>
    </row>
    <row r="42" spans="6:15" ht="14.5" x14ac:dyDescent="0.35">
      <c r="F42" s="370">
        <v>41</v>
      </c>
      <c r="G42" s="370" t="s">
        <v>4161</v>
      </c>
      <c r="H42" s="370" t="s">
        <v>4198</v>
      </c>
      <c r="I42" s="370">
        <v>125</v>
      </c>
      <c r="J42" s="370" t="s">
        <v>4219</v>
      </c>
      <c r="K42" s="372" t="s">
        <v>4220</v>
      </c>
    </row>
    <row r="43" spans="6:15" ht="14.5" x14ac:dyDescent="0.35">
      <c r="F43" s="370">
        <v>42</v>
      </c>
      <c r="G43" s="370" t="s">
        <v>647</v>
      </c>
      <c r="H43" s="370" t="s">
        <v>4198</v>
      </c>
      <c r="I43" s="370">
        <v>125</v>
      </c>
      <c r="J43" s="370" t="s">
        <v>4221</v>
      </c>
      <c r="K43" s="372" t="s">
        <v>4222</v>
      </c>
    </row>
    <row r="44" spans="6:15" ht="14.5" x14ac:dyDescent="0.35">
      <c r="F44" s="370">
        <v>43</v>
      </c>
      <c r="G44" s="370" t="s">
        <v>4155</v>
      </c>
      <c r="H44" s="370" t="s">
        <v>4198</v>
      </c>
      <c r="I44" s="370">
        <v>125</v>
      </c>
      <c r="J44" s="370" t="s">
        <v>4223</v>
      </c>
      <c r="K44" s="372" t="s">
        <v>4224</v>
      </c>
    </row>
    <row r="45" spans="6:15" ht="14.5" x14ac:dyDescent="0.35">
      <c r="F45" s="370">
        <v>44</v>
      </c>
      <c r="G45" s="370" t="s">
        <v>3251</v>
      </c>
      <c r="H45" s="370" t="s">
        <v>4198</v>
      </c>
      <c r="I45" s="370">
        <v>125</v>
      </c>
      <c r="J45" s="370" t="s">
        <v>4225</v>
      </c>
      <c r="K45" s="372" t="s">
        <v>4226</v>
      </c>
    </row>
    <row r="46" spans="6:15" ht="14.5" x14ac:dyDescent="0.35">
      <c r="F46" s="370">
        <v>45</v>
      </c>
      <c r="G46" s="370" t="s">
        <v>4158</v>
      </c>
      <c r="H46" s="370" t="s">
        <v>4198</v>
      </c>
      <c r="I46" s="370">
        <v>125</v>
      </c>
      <c r="J46" s="370" t="s">
        <v>4227</v>
      </c>
      <c r="K46" s="372" t="s">
        <v>4228</v>
      </c>
    </row>
    <row r="47" spans="6:15" ht="14.5" x14ac:dyDescent="0.35">
      <c r="F47" s="370">
        <v>46</v>
      </c>
      <c r="G47" s="370" t="s">
        <v>4120</v>
      </c>
      <c r="H47" s="370" t="s">
        <v>4198</v>
      </c>
      <c r="I47" s="370">
        <v>125</v>
      </c>
      <c r="J47" s="370" t="s">
        <v>4229</v>
      </c>
      <c r="K47" s="372" t="s">
        <v>4230</v>
      </c>
    </row>
    <row r="48" spans="6:15" ht="14.5" x14ac:dyDescent="0.35">
      <c r="F48" s="370">
        <v>47</v>
      </c>
      <c r="G48" s="370" t="s">
        <v>4231</v>
      </c>
      <c r="H48" s="370" t="s">
        <v>4198</v>
      </c>
      <c r="I48" s="370">
        <v>125</v>
      </c>
      <c r="J48" s="370" t="s">
        <v>4232</v>
      </c>
      <c r="K48" s="372" t="s">
        <v>4233</v>
      </c>
    </row>
    <row r="49" spans="6:11" ht="14.5" x14ac:dyDescent="0.35">
      <c r="F49" s="370">
        <v>48</v>
      </c>
      <c r="G49" s="370" t="s">
        <v>4158</v>
      </c>
      <c r="H49" s="370" t="s">
        <v>4198</v>
      </c>
      <c r="I49" s="370">
        <v>125</v>
      </c>
      <c r="J49" s="370" t="s">
        <v>4234</v>
      </c>
      <c r="K49" s="372" t="s">
        <v>4235</v>
      </c>
    </row>
    <row r="50" spans="6:11" ht="14.5" x14ac:dyDescent="0.35">
      <c r="F50" s="370">
        <v>49</v>
      </c>
      <c r="G50" s="370" t="s">
        <v>752</v>
      </c>
      <c r="H50" s="370" t="s">
        <v>4198</v>
      </c>
      <c r="I50" s="370">
        <v>125</v>
      </c>
      <c r="J50" s="370" t="s">
        <v>4236</v>
      </c>
      <c r="K50" s="372" t="s">
        <v>4237</v>
      </c>
    </row>
    <row r="51" spans="6:11" ht="14.5" x14ac:dyDescent="0.35">
      <c r="F51" s="370">
        <v>50</v>
      </c>
      <c r="G51" s="370" t="s">
        <v>4150</v>
      </c>
      <c r="H51" s="370" t="s">
        <v>4198</v>
      </c>
      <c r="I51" s="370">
        <v>125</v>
      </c>
      <c r="J51" s="370" t="s">
        <v>4238</v>
      </c>
      <c r="K51" s="372" t="s">
        <v>4239</v>
      </c>
    </row>
    <row r="52" spans="6:11" ht="14.5" x14ac:dyDescent="0.35">
      <c r="F52" s="370">
        <v>51</v>
      </c>
      <c r="G52" s="370" t="s">
        <v>4172</v>
      </c>
      <c r="H52" s="370" t="s">
        <v>4198</v>
      </c>
      <c r="I52" s="370">
        <v>125</v>
      </c>
      <c r="J52" s="370" t="s">
        <v>4240</v>
      </c>
      <c r="K52" s="372" t="s">
        <v>4241</v>
      </c>
    </row>
    <row r="53" spans="6:11" ht="14.5" x14ac:dyDescent="0.35">
      <c r="F53" s="370">
        <v>52</v>
      </c>
      <c r="G53" s="370" t="s">
        <v>4167</v>
      </c>
      <c r="H53" s="370" t="s">
        <v>4198</v>
      </c>
      <c r="I53" s="370">
        <v>125</v>
      </c>
      <c r="J53" s="370" t="s">
        <v>4242</v>
      </c>
      <c r="K53" s="372" t="s">
        <v>4243</v>
      </c>
    </row>
    <row r="54" spans="6:11" ht="14.5" x14ac:dyDescent="0.35">
      <c r="F54" s="370">
        <v>53</v>
      </c>
      <c r="G54" s="370" t="s">
        <v>4172</v>
      </c>
      <c r="H54" s="370" t="s">
        <v>4198</v>
      </c>
      <c r="I54" s="370">
        <v>125</v>
      </c>
      <c r="J54" s="370" t="s">
        <v>4244</v>
      </c>
      <c r="K54" s="372" t="s">
        <v>4245</v>
      </c>
    </row>
    <row r="55" spans="6:11" ht="14.5" x14ac:dyDescent="0.35">
      <c r="F55" s="370">
        <v>54</v>
      </c>
      <c r="G55" s="370" t="s">
        <v>4246</v>
      </c>
      <c r="H55" s="370" t="s">
        <v>4198</v>
      </c>
      <c r="I55" s="370">
        <v>125</v>
      </c>
      <c r="J55" s="370" t="s">
        <v>4247</v>
      </c>
      <c r="K55" s="372" t="s">
        <v>4248</v>
      </c>
    </row>
    <row r="56" spans="6:11" ht="14.5" x14ac:dyDescent="0.35">
      <c r="F56" s="370">
        <v>55</v>
      </c>
      <c r="G56" s="370" t="s">
        <v>4137</v>
      </c>
      <c r="H56" s="370" t="s">
        <v>4249</v>
      </c>
      <c r="I56" s="370">
        <v>125</v>
      </c>
      <c r="J56" s="370" t="s">
        <v>4250</v>
      </c>
      <c r="K56" s="372" t="s">
        <v>4251</v>
      </c>
    </row>
    <row r="57" spans="6:11" ht="14.5" x14ac:dyDescent="0.35">
      <c r="F57" s="370">
        <v>56</v>
      </c>
      <c r="G57" s="370" t="s">
        <v>814</v>
      </c>
      <c r="H57" s="370" t="s">
        <v>4249</v>
      </c>
      <c r="I57" s="370">
        <v>125</v>
      </c>
      <c r="J57" s="370" t="s">
        <v>4252</v>
      </c>
      <c r="K57" s="372" t="s">
        <v>4253</v>
      </c>
    </row>
    <row r="58" spans="6:11" ht="14.5" x14ac:dyDescent="0.35">
      <c r="F58" s="370">
        <v>57</v>
      </c>
      <c r="G58" s="370" t="s">
        <v>647</v>
      </c>
      <c r="H58" s="370" t="s">
        <v>4249</v>
      </c>
      <c r="I58" s="370">
        <v>125</v>
      </c>
      <c r="J58" s="370" t="s">
        <v>4254</v>
      </c>
      <c r="K58" s="372" t="s">
        <v>4255</v>
      </c>
    </row>
    <row r="59" spans="6:11" ht="14.5" x14ac:dyDescent="0.35">
      <c r="F59" s="370">
        <v>58</v>
      </c>
      <c r="G59" s="370" t="s">
        <v>4158</v>
      </c>
      <c r="H59" s="370" t="s">
        <v>4256</v>
      </c>
      <c r="I59" s="370">
        <v>60</v>
      </c>
      <c r="J59" s="369" t="s">
        <v>4257</v>
      </c>
      <c r="K59" s="372" t="s">
        <v>4258</v>
      </c>
    </row>
    <row r="60" spans="6:11" ht="14.5" x14ac:dyDescent="0.35">
      <c r="F60" s="370">
        <v>59</v>
      </c>
      <c r="G60" s="370" t="s">
        <v>4120</v>
      </c>
      <c r="H60" s="370" t="s">
        <v>4256</v>
      </c>
      <c r="I60" s="370">
        <v>60</v>
      </c>
      <c r="J60" s="370" t="s">
        <v>4259</v>
      </c>
      <c r="K60" s="372" t="s">
        <v>4260</v>
      </c>
    </row>
    <row r="61" spans="6:11" ht="14.5" x14ac:dyDescent="0.35">
      <c r="F61" s="370">
        <v>60</v>
      </c>
      <c r="G61" s="370" t="s">
        <v>4124</v>
      </c>
      <c r="H61" s="370" t="s">
        <v>4256</v>
      </c>
      <c r="I61" s="370">
        <v>60</v>
      </c>
      <c r="J61" s="370" t="s">
        <v>4261</v>
      </c>
      <c r="K61" s="372" t="s">
        <v>4262</v>
      </c>
    </row>
    <row r="62" spans="6:11" ht="14.5" x14ac:dyDescent="0.35">
      <c r="F62" s="370">
        <v>61</v>
      </c>
      <c r="G62" s="370" t="s">
        <v>4155</v>
      </c>
      <c r="H62" s="370" t="s">
        <v>4256</v>
      </c>
      <c r="I62" s="370">
        <v>60</v>
      </c>
      <c r="J62" s="370" t="s">
        <v>4263</v>
      </c>
      <c r="K62" s="372" t="s">
        <v>4264</v>
      </c>
    </row>
    <row r="63" spans="6:11" ht="14.5" x14ac:dyDescent="0.35">
      <c r="F63" s="370">
        <v>62</v>
      </c>
      <c r="G63" s="370" t="s">
        <v>4172</v>
      </c>
      <c r="H63" s="370" t="s">
        <v>4256</v>
      </c>
      <c r="I63" s="370">
        <v>60</v>
      </c>
      <c r="J63" s="369" t="s">
        <v>4265</v>
      </c>
      <c r="K63" s="372" t="s">
        <v>4266</v>
      </c>
    </row>
    <row r="64" spans="6:11" ht="14.5" x14ac:dyDescent="0.35">
      <c r="F64" s="370">
        <v>63</v>
      </c>
      <c r="G64" s="370" t="s">
        <v>437</v>
      </c>
      <c r="H64" s="370" t="s">
        <v>4256</v>
      </c>
      <c r="I64" s="370">
        <v>60</v>
      </c>
      <c r="J64" s="370" t="s">
        <v>4267</v>
      </c>
      <c r="K64" s="372" t="s">
        <v>4268</v>
      </c>
    </row>
    <row r="65" spans="6:11" ht="14.5" x14ac:dyDescent="0.35">
      <c r="F65" s="370">
        <v>64</v>
      </c>
      <c r="G65" s="370" t="s">
        <v>4189</v>
      </c>
      <c r="H65" s="370" t="s">
        <v>4256</v>
      </c>
      <c r="I65" s="370">
        <v>60</v>
      </c>
      <c r="J65" s="369" t="s">
        <v>4269</v>
      </c>
      <c r="K65" s="372" t="s">
        <v>4270</v>
      </c>
    </row>
    <row r="66" spans="6:11" ht="14.5" x14ac:dyDescent="0.35">
      <c r="F66" s="370">
        <v>65</v>
      </c>
      <c r="G66" s="370" t="s">
        <v>4137</v>
      </c>
      <c r="H66" s="370" t="s">
        <v>4256</v>
      </c>
      <c r="I66" s="370">
        <v>60</v>
      </c>
      <c r="J66" s="370" t="s">
        <v>4271</v>
      </c>
      <c r="K66" s="372" t="s">
        <v>4272</v>
      </c>
    </row>
    <row r="67" spans="6:11" ht="14.5" x14ac:dyDescent="0.35">
      <c r="F67" s="370">
        <v>66</v>
      </c>
      <c r="G67" s="370" t="s">
        <v>4147</v>
      </c>
      <c r="H67" s="370" t="s">
        <v>4256</v>
      </c>
      <c r="I67" s="370">
        <v>60</v>
      </c>
      <c r="J67" s="369" t="s">
        <v>4273</v>
      </c>
      <c r="K67" s="372" t="s">
        <v>4274</v>
      </c>
    </row>
    <row r="68" spans="6:11" ht="14.5" x14ac:dyDescent="0.35">
      <c r="F68" s="370">
        <v>67</v>
      </c>
      <c r="G68" s="370" t="s">
        <v>814</v>
      </c>
      <c r="H68" s="370" t="s">
        <v>4256</v>
      </c>
      <c r="I68" s="370">
        <v>60</v>
      </c>
      <c r="J68" s="370" t="s">
        <v>4275</v>
      </c>
      <c r="K68" s="372" t="s">
        <v>4276</v>
      </c>
    </row>
    <row r="69" spans="6:11" ht="14.5" x14ac:dyDescent="0.35">
      <c r="F69" s="370">
        <v>68</v>
      </c>
      <c r="G69" s="370" t="s">
        <v>4134</v>
      </c>
      <c r="H69" s="370" t="s">
        <v>4256</v>
      </c>
      <c r="I69" s="370">
        <v>60</v>
      </c>
      <c r="J69" s="370" t="s">
        <v>4277</v>
      </c>
      <c r="K69" s="372" t="s">
        <v>4278</v>
      </c>
    </row>
    <row r="70" spans="6:11" ht="14.5" x14ac:dyDescent="0.35">
      <c r="F70" s="370">
        <v>69</v>
      </c>
      <c r="G70" s="370" t="s">
        <v>3251</v>
      </c>
      <c r="H70" s="370" t="s">
        <v>4256</v>
      </c>
      <c r="I70" s="370">
        <v>60</v>
      </c>
      <c r="J70" s="370" t="s">
        <v>4279</v>
      </c>
      <c r="K70" s="372" t="s">
        <v>4280</v>
      </c>
    </row>
    <row r="71" spans="6:11" ht="14.5" x14ac:dyDescent="0.35">
      <c r="F71" s="370">
        <v>70</v>
      </c>
      <c r="G71" s="370" t="s">
        <v>4181</v>
      </c>
      <c r="H71" s="370" t="s">
        <v>4256</v>
      </c>
      <c r="I71" s="370">
        <v>60</v>
      </c>
      <c r="J71" s="369" t="s">
        <v>4281</v>
      </c>
      <c r="K71" s="372" t="s">
        <v>4282</v>
      </c>
    </row>
    <row r="72" spans="6:11" ht="14.5" x14ac:dyDescent="0.35">
      <c r="F72" s="370">
        <v>71</v>
      </c>
      <c r="G72" s="370" t="s">
        <v>4161</v>
      </c>
      <c r="H72" s="370" t="s">
        <v>4256</v>
      </c>
      <c r="I72" s="370">
        <v>60</v>
      </c>
      <c r="J72" s="370" t="s">
        <v>4283</v>
      </c>
      <c r="K72" s="372" t="s">
        <v>4284</v>
      </c>
    </row>
    <row r="73" spans="6:11" ht="14.5" x14ac:dyDescent="0.35">
      <c r="F73" s="370">
        <v>72</v>
      </c>
      <c r="G73" s="370" t="s">
        <v>647</v>
      </c>
      <c r="H73" s="370" t="s">
        <v>4256</v>
      </c>
      <c r="I73" s="370">
        <v>60</v>
      </c>
      <c r="J73" s="370" t="s">
        <v>4285</v>
      </c>
      <c r="K73" s="372" t="s">
        <v>4286</v>
      </c>
    </row>
    <row r="74" spans="6:11" ht="14.5" x14ac:dyDescent="0.35">
      <c r="F74" s="370">
        <v>73</v>
      </c>
      <c r="G74" s="370" t="s">
        <v>4164</v>
      </c>
      <c r="H74" s="370" t="s">
        <v>4256</v>
      </c>
      <c r="I74" s="370">
        <v>60</v>
      </c>
      <c r="J74" s="370" t="s">
        <v>4287</v>
      </c>
      <c r="K74" s="372" t="s">
        <v>4288</v>
      </c>
    </row>
    <row r="75" spans="6:11" ht="14.5" x14ac:dyDescent="0.35">
      <c r="F75" s="370">
        <v>74</v>
      </c>
      <c r="G75" s="370" t="s">
        <v>4231</v>
      </c>
      <c r="H75" s="370" t="s">
        <v>4256</v>
      </c>
      <c r="I75" s="370">
        <v>60</v>
      </c>
      <c r="J75" s="370" t="s">
        <v>4289</v>
      </c>
      <c r="K75" s="372" t="s">
        <v>4290</v>
      </c>
    </row>
    <row r="76" spans="6:11" ht="14.5" x14ac:dyDescent="0.35">
      <c r="F76" s="370">
        <v>75</v>
      </c>
      <c r="G76" s="370" t="s">
        <v>4150</v>
      </c>
      <c r="H76" s="370" t="s">
        <v>4256</v>
      </c>
      <c r="I76" s="370">
        <v>60</v>
      </c>
      <c r="J76" s="369" t="s">
        <v>4291</v>
      </c>
      <c r="K76" s="372" t="s">
        <v>4292</v>
      </c>
    </row>
    <row r="77" spans="6:11" ht="14.5" x14ac:dyDescent="0.35">
      <c r="F77" s="370">
        <v>76</v>
      </c>
      <c r="G77" s="370" t="s">
        <v>752</v>
      </c>
      <c r="H77" s="370" t="s">
        <v>4256</v>
      </c>
      <c r="I77" s="370">
        <v>60</v>
      </c>
      <c r="J77" s="369" t="s">
        <v>4293</v>
      </c>
      <c r="K77" s="372" t="s">
        <v>4294</v>
      </c>
    </row>
    <row r="78" spans="6:11" ht="14.5" x14ac:dyDescent="0.35">
      <c r="F78" s="370">
        <v>77</v>
      </c>
      <c r="G78" s="370" t="s">
        <v>4189</v>
      </c>
      <c r="H78" s="370" t="s">
        <v>4256</v>
      </c>
      <c r="I78" s="370">
        <v>60</v>
      </c>
      <c r="J78" s="370" t="s">
        <v>4295</v>
      </c>
      <c r="K78" s="372" t="s">
        <v>4296</v>
      </c>
    </row>
    <row r="79" spans="6:11" ht="14.5" x14ac:dyDescent="0.35">
      <c r="F79" s="370">
        <v>78</v>
      </c>
      <c r="G79" s="370" t="s">
        <v>736</v>
      </c>
      <c r="H79" s="370" t="s">
        <v>4256</v>
      </c>
      <c r="I79" s="370">
        <v>60</v>
      </c>
      <c r="J79" s="369" t="s">
        <v>4297</v>
      </c>
      <c r="K79" s="372" t="s">
        <v>4298</v>
      </c>
    </row>
    <row r="80" spans="6:11" ht="14.5" x14ac:dyDescent="0.35">
      <c r="F80" s="370">
        <v>79</v>
      </c>
      <c r="G80" s="370" t="s">
        <v>4167</v>
      </c>
      <c r="H80" s="370" t="s">
        <v>4256</v>
      </c>
      <c r="I80" s="370">
        <v>60</v>
      </c>
      <c r="J80" s="369" t="s">
        <v>4299</v>
      </c>
      <c r="K80" s="372" t="s">
        <v>4300</v>
      </c>
    </row>
    <row r="81" spans="6:11" ht="14.5" x14ac:dyDescent="0.35">
      <c r="F81" s="370">
        <v>80</v>
      </c>
      <c r="G81" s="370" t="s">
        <v>4181</v>
      </c>
      <c r="H81" s="370" t="s">
        <v>4256</v>
      </c>
      <c r="I81" s="370">
        <v>60</v>
      </c>
      <c r="J81" s="370" t="s">
        <v>4301</v>
      </c>
      <c r="K81" s="372" t="s">
        <v>4302</v>
      </c>
    </row>
    <row r="82" spans="6:11" ht="14.5" x14ac:dyDescent="0.35">
      <c r="F82" s="370">
        <v>81</v>
      </c>
      <c r="G82" s="370" t="s">
        <v>4172</v>
      </c>
      <c r="H82" s="370" t="s">
        <v>4256</v>
      </c>
      <c r="I82" s="370">
        <v>60</v>
      </c>
      <c r="J82" s="370" t="s">
        <v>4303</v>
      </c>
      <c r="K82" s="372" t="s">
        <v>4304</v>
      </c>
    </row>
    <row r="83" spans="6:11" ht="14.5" x14ac:dyDescent="0.35">
      <c r="F83" s="370">
        <v>82</v>
      </c>
      <c r="G83" s="370" t="s">
        <v>4158</v>
      </c>
      <c r="H83" s="370" t="s">
        <v>4305</v>
      </c>
      <c r="I83" s="370">
        <v>60</v>
      </c>
      <c r="J83" s="370" t="s">
        <v>4306</v>
      </c>
      <c r="K83" s="372" t="s">
        <v>4307</v>
      </c>
    </row>
    <row r="84" spans="6:11" ht="14.5" x14ac:dyDescent="0.35">
      <c r="F84" s="370">
        <v>83</v>
      </c>
      <c r="G84" s="370" t="s">
        <v>3251</v>
      </c>
      <c r="H84" s="370" t="s">
        <v>4305</v>
      </c>
      <c r="I84" s="370">
        <v>60</v>
      </c>
      <c r="J84" s="370" t="s">
        <v>4308</v>
      </c>
      <c r="K84" s="372" t="s">
        <v>4309</v>
      </c>
    </row>
    <row r="85" spans="6:11" ht="14.5" x14ac:dyDescent="0.35">
      <c r="F85" s="370">
        <v>84</v>
      </c>
      <c r="G85" s="370" t="s">
        <v>4231</v>
      </c>
      <c r="H85" s="370" t="s">
        <v>4305</v>
      </c>
      <c r="I85" s="370">
        <v>60</v>
      </c>
      <c r="J85" s="370" t="s">
        <v>4310</v>
      </c>
      <c r="K85" s="372" t="s">
        <v>4311</v>
      </c>
    </row>
    <row r="86" spans="6:11" ht="14.5" x14ac:dyDescent="0.35">
      <c r="F86" s="370">
        <v>85</v>
      </c>
      <c r="G86" s="370" t="s">
        <v>752</v>
      </c>
      <c r="H86" s="370" t="s">
        <v>4305</v>
      </c>
      <c r="I86" s="370">
        <v>60</v>
      </c>
      <c r="J86" s="370" t="s">
        <v>4312</v>
      </c>
      <c r="K86" s="372" t="s">
        <v>4313</v>
      </c>
    </row>
    <row r="87" spans="6:11" ht="14.5" x14ac:dyDescent="0.35">
      <c r="F87" s="370">
        <v>86</v>
      </c>
      <c r="G87" s="370" t="s">
        <v>4172</v>
      </c>
      <c r="H87" s="370" t="s">
        <v>4314</v>
      </c>
      <c r="I87" s="370">
        <v>30</v>
      </c>
      <c r="J87" s="370" t="s">
        <v>4315</v>
      </c>
      <c r="K87" s="372" t="s">
        <v>4316</v>
      </c>
    </row>
    <row r="88" spans="6:11" ht="14.5" x14ac:dyDescent="0.35">
      <c r="F88" s="370">
        <v>87</v>
      </c>
      <c r="G88" s="370" t="s">
        <v>437</v>
      </c>
      <c r="H88" s="370" t="s">
        <v>4314</v>
      </c>
      <c r="I88" s="370">
        <v>30</v>
      </c>
      <c r="J88" s="370" t="s">
        <v>4317</v>
      </c>
      <c r="K88" s="372" t="s">
        <v>4318</v>
      </c>
    </row>
    <row r="89" spans="6:11" ht="14.5" x14ac:dyDescent="0.35">
      <c r="F89" s="370">
        <v>88</v>
      </c>
      <c r="G89" s="370" t="s">
        <v>4137</v>
      </c>
      <c r="H89" s="370" t="s">
        <v>4314</v>
      </c>
      <c r="I89" s="370">
        <v>30</v>
      </c>
      <c r="J89" s="370" t="s">
        <v>4319</v>
      </c>
      <c r="K89" s="372" t="s">
        <v>4320</v>
      </c>
    </row>
    <row r="90" spans="6:11" ht="14.5" x14ac:dyDescent="0.35">
      <c r="F90" s="370">
        <v>89</v>
      </c>
      <c r="G90" s="370" t="s">
        <v>4147</v>
      </c>
      <c r="H90" s="370" t="s">
        <v>4314</v>
      </c>
      <c r="I90" s="370">
        <v>30</v>
      </c>
      <c r="J90" s="369" t="s">
        <v>4321</v>
      </c>
      <c r="K90" s="372" t="s">
        <v>4322</v>
      </c>
    </row>
    <row r="91" spans="6:11" ht="14.5" x14ac:dyDescent="0.35">
      <c r="F91" s="370">
        <v>90</v>
      </c>
      <c r="G91" s="370" t="s">
        <v>4181</v>
      </c>
      <c r="H91" s="370" t="s">
        <v>4314</v>
      </c>
      <c r="I91" s="370">
        <v>30</v>
      </c>
      <c r="J91" s="370" t="s">
        <v>4323</v>
      </c>
      <c r="K91" s="372" t="s">
        <v>4324</v>
      </c>
    </row>
    <row r="92" spans="6:11" ht="14.5" x14ac:dyDescent="0.35">
      <c r="F92" s="370">
        <v>91</v>
      </c>
      <c r="G92" s="370" t="s">
        <v>4155</v>
      </c>
      <c r="H92" s="370" t="s">
        <v>4314</v>
      </c>
      <c r="I92" s="370">
        <v>30</v>
      </c>
      <c r="J92" s="370" t="s">
        <v>4325</v>
      </c>
      <c r="K92" s="372" t="s">
        <v>4326</v>
      </c>
    </row>
    <row r="93" spans="6:11" ht="14.5" x14ac:dyDescent="0.35">
      <c r="F93" s="370">
        <v>92</v>
      </c>
      <c r="G93" s="370" t="s">
        <v>4140</v>
      </c>
      <c r="H93" s="370" t="s">
        <v>4314</v>
      </c>
      <c r="I93" s="370">
        <v>30</v>
      </c>
      <c r="J93" s="370" t="s">
        <v>4327</v>
      </c>
      <c r="K93" s="372" t="s">
        <v>4328</v>
      </c>
    </row>
    <row r="94" spans="6:11" ht="14.5" x14ac:dyDescent="0.35">
      <c r="F94" s="370">
        <v>93</v>
      </c>
      <c r="G94" s="370" t="s">
        <v>814</v>
      </c>
      <c r="H94" s="370" t="s">
        <v>4314</v>
      </c>
      <c r="I94" s="370">
        <v>30</v>
      </c>
      <c r="J94" s="369" t="s">
        <v>4329</v>
      </c>
      <c r="K94" s="372" t="s">
        <v>4330</v>
      </c>
    </row>
    <row r="95" spans="6:11" ht="14.5" x14ac:dyDescent="0.35">
      <c r="F95" s="370">
        <v>94</v>
      </c>
      <c r="G95" s="370" t="s">
        <v>4231</v>
      </c>
      <c r="H95" s="370" t="s">
        <v>4314</v>
      </c>
      <c r="I95" s="370">
        <v>30</v>
      </c>
      <c r="J95" s="369" t="s">
        <v>4331</v>
      </c>
      <c r="K95" s="372" t="s">
        <v>4332</v>
      </c>
    </row>
    <row r="96" spans="6:11" ht="14.5" x14ac:dyDescent="0.35">
      <c r="F96" s="370">
        <v>95</v>
      </c>
      <c r="G96" s="370" t="s">
        <v>647</v>
      </c>
      <c r="H96" s="370" t="s">
        <v>4314</v>
      </c>
      <c r="I96" s="370">
        <v>30</v>
      </c>
      <c r="J96" s="370" t="s">
        <v>4333</v>
      </c>
      <c r="K96" s="372" t="s">
        <v>4334</v>
      </c>
    </row>
    <row r="97" spans="6:11" ht="14.5" x14ac:dyDescent="0.35">
      <c r="F97" s="370">
        <v>96</v>
      </c>
      <c r="G97" s="370" t="s">
        <v>4120</v>
      </c>
      <c r="H97" s="370" t="s">
        <v>4314</v>
      </c>
      <c r="I97" s="370">
        <v>30</v>
      </c>
      <c r="J97" s="370" t="s">
        <v>4335</v>
      </c>
      <c r="K97" s="372" t="s">
        <v>4336</v>
      </c>
    </row>
    <row r="98" spans="6:11" ht="14.5" x14ac:dyDescent="0.35">
      <c r="F98" s="370">
        <v>97</v>
      </c>
      <c r="G98" s="370" t="s">
        <v>4158</v>
      </c>
      <c r="H98" s="370" t="s">
        <v>4314</v>
      </c>
      <c r="I98" s="370">
        <v>30</v>
      </c>
      <c r="J98" s="369" t="s">
        <v>4337</v>
      </c>
      <c r="K98" s="372" t="s">
        <v>4338</v>
      </c>
    </row>
    <row r="99" spans="6:11" ht="14.5" x14ac:dyDescent="0.35">
      <c r="F99" s="370">
        <v>98</v>
      </c>
      <c r="G99" s="370" t="s">
        <v>3251</v>
      </c>
      <c r="H99" s="370" t="s">
        <v>4314</v>
      </c>
      <c r="I99" s="370">
        <v>30</v>
      </c>
      <c r="J99" s="370" t="s">
        <v>4339</v>
      </c>
      <c r="K99" s="372" t="s">
        <v>4340</v>
      </c>
    </row>
    <row r="100" spans="6:11" ht="14.5" x14ac:dyDescent="0.35">
      <c r="F100" s="370">
        <v>99</v>
      </c>
      <c r="G100" s="370" t="s">
        <v>4161</v>
      </c>
      <c r="H100" s="370" t="s">
        <v>4314</v>
      </c>
      <c r="I100" s="370">
        <v>30</v>
      </c>
      <c r="J100" s="370" t="s">
        <v>4341</v>
      </c>
      <c r="K100" s="372" t="s">
        <v>4342</v>
      </c>
    </row>
    <row r="101" spans="6:11" ht="14.5" x14ac:dyDescent="0.35">
      <c r="F101" s="370">
        <v>100</v>
      </c>
      <c r="G101" s="370" t="s">
        <v>736</v>
      </c>
      <c r="H101" s="370" t="s">
        <v>4314</v>
      </c>
      <c r="I101" s="370">
        <v>30</v>
      </c>
      <c r="J101" s="369" t="s">
        <v>4343</v>
      </c>
      <c r="K101" s="372" t="s">
        <v>4344</v>
      </c>
    </row>
    <row r="102" spans="6:11" ht="14.5" x14ac:dyDescent="0.35">
      <c r="F102" s="370">
        <v>101</v>
      </c>
      <c r="G102" s="370" t="s">
        <v>752</v>
      </c>
      <c r="H102" s="370" t="s">
        <v>4314</v>
      </c>
      <c r="I102" s="370">
        <v>30</v>
      </c>
      <c r="J102" s="370" t="s">
        <v>4345</v>
      </c>
      <c r="K102" s="372" t="s">
        <v>4346</v>
      </c>
    </row>
    <row r="103" spans="6:11" ht="14.5" x14ac:dyDescent="0.35">
      <c r="F103" s="370">
        <v>102</v>
      </c>
      <c r="G103" s="370" t="s">
        <v>4172</v>
      </c>
      <c r="H103" s="370" t="s">
        <v>4314</v>
      </c>
      <c r="I103" s="370">
        <v>30</v>
      </c>
      <c r="J103" s="369" t="s">
        <v>4347</v>
      </c>
      <c r="K103" s="372" t="s">
        <v>4348</v>
      </c>
    </row>
    <row r="104" spans="6:11" ht="14.5" x14ac:dyDescent="0.35">
      <c r="F104" s="370">
        <v>103</v>
      </c>
      <c r="G104" s="370" t="s">
        <v>4189</v>
      </c>
      <c r="H104" s="370" t="s">
        <v>4314</v>
      </c>
      <c r="I104" s="370">
        <v>30</v>
      </c>
      <c r="J104" s="369" t="s">
        <v>4349</v>
      </c>
      <c r="K104" s="372" t="s">
        <v>4350</v>
      </c>
    </row>
    <row r="105" spans="6:11" ht="14.5" x14ac:dyDescent="0.35">
      <c r="F105" s="370">
        <v>104</v>
      </c>
      <c r="G105" s="370" t="s">
        <v>4231</v>
      </c>
      <c r="H105" s="370" t="s">
        <v>4314</v>
      </c>
      <c r="I105" s="370">
        <v>30</v>
      </c>
      <c r="J105" s="370" t="s">
        <v>4351</v>
      </c>
      <c r="K105" s="372" t="s">
        <v>4352</v>
      </c>
    </row>
    <row r="106" spans="6:11" ht="14.5" x14ac:dyDescent="0.35">
      <c r="F106" s="370">
        <v>105</v>
      </c>
      <c r="G106" s="370" t="s">
        <v>4140</v>
      </c>
      <c r="H106" s="370" t="s">
        <v>4314</v>
      </c>
      <c r="I106" s="370">
        <v>30</v>
      </c>
      <c r="J106" s="370" t="s">
        <v>4353</v>
      </c>
      <c r="K106" s="372" t="s">
        <v>4354</v>
      </c>
    </row>
    <row r="107" spans="6:11" ht="14.5" x14ac:dyDescent="0.35">
      <c r="F107" s="370">
        <v>106</v>
      </c>
      <c r="G107" s="370" t="s">
        <v>4181</v>
      </c>
      <c r="H107" s="370" t="s">
        <v>4314</v>
      </c>
      <c r="I107" s="370">
        <v>30</v>
      </c>
      <c r="J107" s="369" t="s">
        <v>4355</v>
      </c>
      <c r="K107" s="372" t="s">
        <v>4356</v>
      </c>
    </row>
    <row r="108" spans="6:11" ht="14.5" x14ac:dyDescent="0.35">
      <c r="F108" s="370">
        <v>107</v>
      </c>
      <c r="G108" s="370" t="s">
        <v>4164</v>
      </c>
      <c r="H108" s="370" t="s">
        <v>4314</v>
      </c>
      <c r="I108" s="370">
        <v>30</v>
      </c>
      <c r="J108" s="370" t="s">
        <v>4357</v>
      </c>
      <c r="K108" s="372" t="s">
        <v>4358</v>
      </c>
    </row>
    <row r="109" spans="6:11" ht="14.5" x14ac:dyDescent="0.35">
      <c r="F109" s="370">
        <v>108</v>
      </c>
      <c r="G109" s="370" t="s">
        <v>4155</v>
      </c>
      <c r="H109" s="370" t="s">
        <v>4359</v>
      </c>
      <c r="I109" s="370">
        <v>30</v>
      </c>
      <c r="J109" s="370" t="s">
        <v>4360</v>
      </c>
      <c r="K109" s="372" t="s">
        <v>4361</v>
      </c>
    </row>
    <row r="110" spans="6:11" ht="14.5" x14ac:dyDescent="0.35">
      <c r="F110" s="370">
        <v>109</v>
      </c>
      <c r="G110" s="370" t="s">
        <v>4158</v>
      </c>
      <c r="H110" s="370" t="s">
        <v>4359</v>
      </c>
      <c r="I110" s="370">
        <v>30</v>
      </c>
      <c r="J110" s="369" t="s">
        <v>4362</v>
      </c>
      <c r="K110" s="372" t="s">
        <v>4363</v>
      </c>
    </row>
    <row r="111" spans="6:11" ht="14.5" x14ac:dyDescent="0.35">
      <c r="F111" s="370">
        <v>110</v>
      </c>
      <c r="G111" s="370" t="s">
        <v>4161</v>
      </c>
      <c r="H111" s="370" t="s">
        <v>4359</v>
      </c>
      <c r="I111" s="370">
        <v>30</v>
      </c>
      <c r="J111" s="370" t="s">
        <v>4364</v>
      </c>
      <c r="K111" s="372" t="s">
        <v>4365</v>
      </c>
    </row>
    <row r="112" spans="6:11" ht="14.5" x14ac:dyDescent="0.35">
      <c r="F112" s="370">
        <v>111</v>
      </c>
      <c r="G112" s="370" t="s">
        <v>752</v>
      </c>
      <c r="H112" s="370" t="s">
        <v>4359</v>
      </c>
      <c r="I112" s="370">
        <v>30</v>
      </c>
      <c r="J112" s="369" t="s">
        <v>4366</v>
      </c>
      <c r="K112" s="372" t="s">
        <v>4367</v>
      </c>
    </row>
    <row r="113" spans="6:11" ht="14.5" x14ac:dyDescent="0.35">
      <c r="F113" s="370">
        <v>112</v>
      </c>
      <c r="G113" s="370" t="s">
        <v>4172</v>
      </c>
      <c r="H113" s="370" t="s">
        <v>4368</v>
      </c>
      <c r="I113" s="370">
        <v>15</v>
      </c>
      <c r="J113" s="369" t="s">
        <v>4369</v>
      </c>
      <c r="K113" s="372" t="s">
        <v>4370</v>
      </c>
    </row>
    <row r="114" spans="6:11" ht="14.5" x14ac:dyDescent="0.35">
      <c r="F114" s="370">
        <v>113</v>
      </c>
      <c r="G114" s="370" t="s">
        <v>437</v>
      </c>
      <c r="H114" s="370" t="s">
        <v>4368</v>
      </c>
      <c r="I114" s="370">
        <v>15</v>
      </c>
      <c r="J114" s="370" t="s">
        <v>4371</v>
      </c>
      <c r="K114" s="372" t="s">
        <v>4372</v>
      </c>
    </row>
    <row r="115" spans="6:11" ht="14.5" x14ac:dyDescent="0.35">
      <c r="F115" s="370">
        <v>114</v>
      </c>
      <c r="G115" s="370" t="s">
        <v>4137</v>
      </c>
      <c r="H115" s="370" t="s">
        <v>4368</v>
      </c>
      <c r="I115" s="370">
        <v>15</v>
      </c>
      <c r="J115" s="370" t="s">
        <v>4373</v>
      </c>
      <c r="K115" s="372" t="s">
        <v>4374</v>
      </c>
    </row>
    <row r="116" spans="6:11" ht="14.5" x14ac:dyDescent="0.35">
      <c r="F116" s="370">
        <v>115</v>
      </c>
      <c r="G116" s="370" t="s">
        <v>4147</v>
      </c>
      <c r="H116" s="370" t="s">
        <v>4368</v>
      </c>
      <c r="I116" s="370">
        <v>15</v>
      </c>
      <c r="J116" s="369" t="s">
        <v>4375</v>
      </c>
      <c r="K116" s="372" t="s">
        <v>4376</v>
      </c>
    </row>
    <row r="117" spans="6:11" ht="14.5" x14ac:dyDescent="0.35">
      <c r="F117" s="370">
        <v>116</v>
      </c>
      <c r="G117" s="370" t="s">
        <v>4181</v>
      </c>
      <c r="H117" s="370" t="s">
        <v>4368</v>
      </c>
      <c r="I117" s="370">
        <v>15</v>
      </c>
      <c r="J117" s="369" t="s">
        <v>4377</v>
      </c>
      <c r="K117" s="372" t="s">
        <v>4378</v>
      </c>
    </row>
    <row r="118" spans="6:11" ht="14.5" x14ac:dyDescent="0.35">
      <c r="F118" s="370">
        <v>117</v>
      </c>
      <c r="G118" s="370" t="s">
        <v>4155</v>
      </c>
      <c r="H118" s="370" t="s">
        <v>4368</v>
      </c>
      <c r="I118" s="370">
        <v>15</v>
      </c>
      <c r="J118" s="370" t="s">
        <v>4379</v>
      </c>
      <c r="K118" s="372" t="s">
        <v>4380</v>
      </c>
    </row>
    <row r="119" spans="6:11" ht="14.5" x14ac:dyDescent="0.35">
      <c r="F119" s="370">
        <v>118</v>
      </c>
      <c r="G119" s="370" t="s">
        <v>4140</v>
      </c>
      <c r="H119" s="370" t="s">
        <v>4368</v>
      </c>
      <c r="I119" s="370">
        <v>15</v>
      </c>
      <c r="J119" s="370" t="s">
        <v>4381</v>
      </c>
      <c r="K119" s="372" t="s">
        <v>4382</v>
      </c>
    </row>
    <row r="120" spans="6:11" ht="14.5" x14ac:dyDescent="0.35">
      <c r="F120" s="370">
        <v>119</v>
      </c>
      <c r="G120" s="370" t="s">
        <v>814</v>
      </c>
      <c r="H120" s="370" t="s">
        <v>4368</v>
      </c>
      <c r="I120" s="370">
        <v>15</v>
      </c>
      <c r="J120" s="369" t="s">
        <v>4383</v>
      </c>
      <c r="K120" s="372" t="s">
        <v>4384</v>
      </c>
    </row>
    <row r="121" spans="6:11" ht="14.5" x14ac:dyDescent="0.35">
      <c r="F121" s="370">
        <v>120</v>
      </c>
      <c r="G121" s="370" t="s">
        <v>4134</v>
      </c>
      <c r="H121" s="370" t="s">
        <v>4368</v>
      </c>
      <c r="I121" s="370">
        <v>15</v>
      </c>
      <c r="J121" s="370" t="s">
        <v>4385</v>
      </c>
      <c r="K121" s="372" t="s">
        <v>4386</v>
      </c>
    </row>
    <row r="122" spans="6:11" ht="14.5" x14ac:dyDescent="0.35">
      <c r="F122" s="370">
        <v>121</v>
      </c>
      <c r="G122" s="370" t="s">
        <v>647</v>
      </c>
      <c r="H122" s="370" t="s">
        <v>4368</v>
      </c>
      <c r="I122" s="370">
        <v>15</v>
      </c>
      <c r="J122" s="370" t="s">
        <v>4387</v>
      </c>
      <c r="K122" s="372" t="s">
        <v>4388</v>
      </c>
    </row>
    <row r="123" spans="6:11" ht="14.5" x14ac:dyDescent="0.35">
      <c r="F123" s="370">
        <v>122</v>
      </c>
      <c r="G123" s="370" t="s">
        <v>4120</v>
      </c>
      <c r="H123" s="370" t="s">
        <v>4368</v>
      </c>
      <c r="I123" s="370">
        <v>15</v>
      </c>
      <c r="J123" s="370" t="s">
        <v>4389</v>
      </c>
      <c r="K123" s="372" t="s">
        <v>4390</v>
      </c>
    </row>
    <row r="124" spans="6:11" ht="14.5" x14ac:dyDescent="0.35">
      <c r="F124" s="370">
        <v>123</v>
      </c>
      <c r="G124" s="370" t="s">
        <v>4158</v>
      </c>
      <c r="H124" s="370" t="s">
        <v>4368</v>
      </c>
      <c r="I124" s="370">
        <v>15</v>
      </c>
      <c r="J124" s="370" t="s">
        <v>4391</v>
      </c>
      <c r="K124" s="372" t="s">
        <v>4392</v>
      </c>
    </row>
    <row r="125" spans="6:11" ht="14.5" x14ac:dyDescent="0.35">
      <c r="F125" s="370">
        <v>124</v>
      </c>
      <c r="G125" s="370" t="s">
        <v>3251</v>
      </c>
      <c r="H125" s="370" t="s">
        <v>4368</v>
      </c>
      <c r="I125" s="370">
        <v>15</v>
      </c>
      <c r="J125" s="370" t="s">
        <v>4393</v>
      </c>
      <c r="K125" s="372" t="s">
        <v>4394</v>
      </c>
    </row>
    <row r="126" spans="6:11" ht="14.5" x14ac:dyDescent="0.35">
      <c r="F126" s="370">
        <v>125</v>
      </c>
      <c r="G126" s="370" t="s">
        <v>4124</v>
      </c>
      <c r="H126" s="370" t="s">
        <v>4368</v>
      </c>
      <c r="I126" s="370">
        <v>15</v>
      </c>
      <c r="J126" s="369" t="s">
        <v>4395</v>
      </c>
      <c r="K126" s="372" t="s">
        <v>4396</v>
      </c>
    </row>
    <row r="127" spans="6:11" ht="14.5" x14ac:dyDescent="0.35">
      <c r="F127" s="370">
        <v>126</v>
      </c>
      <c r="G127" s="370" t="s">
        <v>4189</v>
      </c>
      <c r="H127" s="370" t="s">
        <v>4368</v>
      </c>
      <c r="I127" s="370">
        <v>15</v>
      </c>
      <c r="J127" s="370" t="s">
        <v>4397</v>
      </c>
      <c r="K127" s="372" t="s">
        <v>4398</v>
      </c>
    </row>
    <row r="128" spans="6:11" ht="14.5" x14ac:dyDescent="0.35">
      <c r="F128" s="370">
        <v>127</v>
      </c>
      <c r="G128" s="370" t="s">
        <v>4231</v>
      </c>
      <c r="H128" s="370" t="s">
        <v>4368</v>
      </c>
      <c r="I128" s="370">
        <v>15</v>
      </c>
      <c r="J128" s="370" t="s">
        <v>4399</v>
      </c>
      <c r="K128" s="372" t="s">
        <v>4400</v>
      </c>
    </row>
    <row r="129" spans="6:11" ht="14.5" x14ac:dyDescent="0.35">
      <c r="F129" s="370">
        <v>128</v>
      </c>
      <c r="G129" s="370" t="s">
        <v>4140</v>
      </c>
      <c r="H129" s="370" t="s">
        <v>4368</v>
      </c>
      <c r="I129" s="370">
        <v>15</v>
      </c>
      <c r="J129" s="370" t="s">
        <v>4401</v>
      </c>
      <c r="K129" s="372" t="s">
        <v>4402</v>
      </c>
    </row>
    <row r="130" spans="6:11" ht="14.5" x14ac:dyDescent="0.35">
      <c r="F130" s="370">
        <v>129</v>
      </c>
      <c r="G130" s="370" t="s">
        <v>736</v>
      </c>
      <c r="H130" s="370" t="s">
        <v>4368</v>
      </c>
      <c r="I130" s="370">
        <v>15</v>
      </c>
      <c r="J130" s="369" t="s">
        <v>4403</v>
      </c>
      <c r="K130" s="372" t="s">
        <v>4404</v>
      </c>
    </row>
    <row r="131" spans="6:11" ht="14.5" x14ac:dyDescent="0.35">
      <c r="F131" s="370">
        <v>130</v>
      </c>
      <c r="G131" s="370" t="s">
        <v>4167</v>
      </c>
      <c r="H131" s="370" t="s">
        <v>4368</v>
      </c>
      <c r="I131" s="370">
        <v>15</v>
      </c>
      <c r="J131" s="369" t="s">
        <v>4405</v>
      </c>
      <c r="K131" s="372" t="s">
        <v>4406</v>
      </c>
    </row>
    <row r="132" spans="6:11" ht="14.5" x14ac:dyDescent="0.35">
      <c r="F132" s="370">
        <v>131</v>
      </c>
      <c r="G132" s="370" t="s">
        <v>4164</v>
      </c>
      <c r="H132" s="370" t="s">
        <v>4368</v>
      </c>
      <c r="I132" s="370">
        <v>15</v>
      </c>
      <c r="J132" s="369" t="s">
        <v>4407</v>
      </c>
      <c r="K132" s="372" t="s">
        <v>4408</v>
      </c>
    </row>
    <row r="133" spans="6:11" ht="14.5" x14ac:dyDescent="0.35">
      <c r="F133" s="370">
        <v>132</v>
      </c>
      <c r="G133" s="370" t="s">
        <v>4155</v>
      </c>
      <c r="H133" s="370" t="s">
        <v>4409</v>
      </c>
      <c r="I133" s="370">
        <v>15</v>
      </c>
      <c r="J133" s="369" t="s">
        <v>4410</v>
      </c>
      <c r="K133" s="372" t="s">
        <v>4411</v>
      </c>
    </row>
    <row r="134" spans="6:11" ht="14.5" x14ac:dyDescent="0.35">
      <c r="F134" s="370">
        <v>133</v>
      </c>
      <c r="G134" s="370" t="s">
        <v>4120</v>
      </c>
      <c r="H134" s="370" t="s">
        <v>4409</v>
      </c>
      <c r="I134" s="370">
        <v>15</v>
      </c>
      <c r="J134" s="369" t="s">
        <v>4412</v>
      </c>
      <c r="K134" s="372" t="s">
        <v>4413</v>
      </c>
    </row>
    <row r="135" spans="6:11" ht="14.5" x14ac:dyDescent="0.35">
      <c r="F135" s="370">
        <v>134</v>
      </c>
      <c r="G135" s="370" t="s">
        <v>4158</v>
      </c>
      <c r="H135" s="370" t="s">
        <v>4409</v>
      </c>
      <c r="I135" s="370">
        <v>15</v>
      </c>
      <c r="J135" s="369" t="s">
        <v>4414</v>
      </c>
      <c r="K135" s="372" t="s">
        <v>4415</v>
      </c>
    </row>
    <row r="136" spans="6:11" ht="14.5" x14ac:dyDescent="0.35">
      <c r="F136" s="370">
        <v>135</v>
      </c>
      <c r="G136" s="370" t="s">
        <v>4161</v>
      </c>
      <c r="H136" s="370" t="s">
        <v>4409</v>
      </c>
      <c r="I136" s="370">
        <v>15</v>
      </c>
      <c r="J136" s="370" t="s">
        <v>4416</v>
      </c>
      <c r="K136" s="372" t="s">
        <v>4417</v>
      </c>
    </row>
    <row r="137" spans="6:11" ht="14.5" x14ac:dyDescent="0.35">
      <c r="F137" s="370">
        <v>136</v>
      </c>
      <c r="G137" s="370" t="s">
        <v>4167</v>
      </c>
      <c r="H137" s="370" t="s">
        <v>4409</v>
      </c>
      <c r="I137" s="370">
        <v>15</v>
      </c>
      <c r="J137" s="370" t="s">
        <v>4418</v>
      </c>
      <c r="K137" s="372" t="s">
        <v>4419</v>
      </c>
    </row>
    <row r="138" spans="6:11" ht="14.5" x14ac:dyDescent="0.35">
      <c r="F138" s="370">
        <v>137</v>
      </c>
      <c r="G138" s="370" t="s">
        <v>4172</v>
      </c>
      <c r="H138" s="370" t="s">
        <v>4420</v>
      </c>
      <c r="I138" s="370">
        <v>10</v>
      </c>
      <c r="J138" s="370" t="s">
        <v>4421</v>
      </c>
      <c r="K138" s="372" t="s">
        <v>4422</v>
      </c>
    </row>
    <row r="139" spans="6:11" ht="14.5" x14ac:dyDescent="0.35">
      <c r="F139" s="370">
        <v>138</v>
      </c>
      <c r="G139" s="370" t="s">
        <v>437</v>
      </c>
      <c r="H139" s="370" t="s">
        <v>4420</v>
      </c>
      <c r="I139" s="370">
        <v>10</v>
      </c>
      <c r="J139" s="370" t="s">
        <v>4423</v>
      </c>
      <c r="K139" s="372" t="s">
        <v>4424</v>
      </c>
    </row>
    <row r="140" spans="6:11" ht="14.5" x14ac:dyDescent="0.35">
      <c r="F140" s="370">
        <v>139</v>
      </c>
      <c r="G140" s="370" t="s">
        <v>4137</v>
      </c>
      <c r="H140" s="370" t="s">
        <v>4420</v>
      </c>
      <c r="I140" s="370">
        <v>10</v>
      </c>
      <c r="J140" s="370" t="s">
        <v>4425</v>
      </c>
      <c r="K140" s="372" t="s">
        <v>4426</v>
      </c>
    </row>
    <row r="141" spans="6:11" ht="14.5" x14ac:dyDescent="0.35">
      <c r="F141" s="370">
        <v>140</v>
      </c>
      <c r="G141" s="370" t="s">
        <v>4147</v>
      </c>
      <c r="H141" s="370" t="s">
        <v>4420</v>
      </c>
      <c r="I141" s="370">
        <v>10</v>
      </c>
      <c r="J141" s="369" t="s">
        <v>4427</v>
      </c>
      <c r="K141" s="372" t="s">
        <v>4428</v>
      </c>
    </row>
    <row r="142" spans="6:11" ht="14.5" x14ac:dyDescent="0.35">
      <c r="F142" s="370">
        <v>141</v>
      </c>
      <c r="G142" s="370" t="s">
        <v>4140</v>
      </c>
      <c r="H142" s="370" t="s">
        <v>4420</v>
      </c>
      <c r="I142" s="370">
        <v>10</v>
      </c>
      <c r="J142" s="369" t="s">
        <v>4429</v>
      </c>
      <c r="K142" s="372" t="s">
        <v>4430</v>
      </c>
    </row>
    <row r="143" spans="6:11" ht="14.5" x14ac:dyDescent="0.35">
      <c r="F143" s="370">
        <v>142</v>
      </c>
      <c r="G143" s="370" t="s">
        <v>4189</v>
      </c>
      <c r="H143" s="370" t="s">
        <v>4420</v>
      </c>
      <c r="I143" s="370">
        <v>10</v>
      </c>
      <c r="J143" s="370" t="s">
        <v>4431</v>
      </c>
      <c r="K143" s="372" t="s">
        <v>4432</v>
      </c>
    </row>
    <row r="144" spans="6:11" ht="14.5" x14ac:dyDescent="0.35">
      <c r="F144" s="370">
        <v>143</v>
      </c>
      <c r="G144" s="370" t="s">
        <v>4134</v>
      </c>
      <c r="H144" s="370" t="s">
        <v>4420</v>
      </c>
      <c r="I144" s="370">
        <v>10</v>
      </c>
      <c r="J144" s="370" t="s">
        <v>4433</v>
      </c>
      <c r="K144" s="372" t="s">
        <v>4434</v>
      </c>
    </row>
    <row r="145" spans="6:11" ht="14.5" x14ac:dyDescent="0.35">
      <c r="F145" s="370">
        <v>144</v>
      </c>
      <c r="G145" s="370" t="s">
        <v>647</v>
      </c>
      <c r="H145" s="370" t="s">
        <v>4420</v>
      </c>
      <c r="I145" s="370">
        <v>10</v>
      </c>
      <c r="J145" s="370" t="s">
        <v>4435</v>
      </c>
      <c r="K145" s="372" t="s">
        <v>4436</v>
      </c>
    </row>
    <row r="146" spans="6:11" ht="14.5" x14ac:dyDescent="0.35">
      <c r="F146" s="370">
        <v>145</v>
      </c>
      <c r="G146" s="370" t="s">
        <v>4120</v>
      </c>
      <c r="H146" s="370" t="s">
        <v>4420</v>
      </c>
      <c r="I146" s="370">
        <v>10</v>
      </c>
      <c r="J146" s="369" t="s">
        <v>4437</v>
      </c>
      <c r="K146" s="372" t="s">
        <v>4438</v>
      </c>
    </row>
    <row r="147" spans="6:11" ht="14.5" x14ac:dyDescent="0.35">
      <c r="F147" s="370">
        <v>146</v>
      </c>
      <c r="G147" s="370" t="s">
        <v>3251</v>
      </c>
      <c r="H147" s="370" t="s">
        <v>4420</v>
      </c>
      <c r="I147" s="370">
        <v>10</v>
      </c>
      <c r="J147" s="370" t="s">
        <v>4439</v>
      </c>
      <c r="K147" s="372" t="s">
        <v>4440</v>
      </c>
    </row>
    <row r="148" spans="6:11" ht="14.5" x14ac:dyDescent="0.35">
      <c r="F148" s="370">
        <v>147</v>
      </c>
      <c r="G148" s="370" t="s">
        <v>4161</v>
      </c>
      <c r="H148" s="370" t="s">
        <v>4420</v>
      </c>
      <c r="I148" s="370">
        <v>10</v>
      </c>
      <c r="J148" s="370" t="s">
        <v>4441</v>
      </c>
      <c r="K148" s="372" t="s">
        <v>4442</v>
      </c>
    </row>
    <row r="149" spans="6:11" ht="14.5" x14ac:dyDescent="0.35">
      <c r="F149" s="370">
        <v>148</v>
      </c>
      <c r="G149" s="370" t="s">
        <v>736</v>
      </c>
      <c r="H149" s="370" t="s">
        <v>4420</v>
      </c>
      <c r="I149" s="370">
        <v>10</v>
      </c>
      <c r="J149" s="369" t="s">
        <v>4443</v>
      </c>
      <c r="K149" s="372" t="s">
        <v>4444</v>
      </c>
    </row>
    <row r="150" spans="6:11" ht="14.5" x14ac:dyDescent="0.35">
      <c r="F150" s="370">
        <v>149</v>
      </c>
      <c r="G150" s="370" t="s">
        <v>752</v>
      </c>
      <c r="H150" s="370" t="s">
        <v>4420</v>
      </c>
      <c r="I150" s="370">
        <v>10</v>
      </c>
      <c r="J150" s="370" t="s">
        <v>4445</v>
      </c>
      <c r="K150" s="372" t="s">
        <v>4446</v>
      </c>
    </row>
    <row r="151" spans="6:11" ht="14.5" x14ac:dyDescent="0.35">
      <c r="F151" s="370">
        <v>150</v>
      </c>
      <c r="G151" s="370" t="s">
        <v>4164</v>
      </c>
      <c r="H151" s="370" t="s">
        <v>4420</v>
      </c>
      <c r="I151" s="370">
        <v>10</v>
      </c>
      <c r="J151" s="370" t="s">
        <v>4447</v>
      </c>
      <c r="K151" s="372" t="s">
        <v>4448</v>
      </c>
    </row>
    <row r="152" spans="6:11" ht="14.5" x14ac:dyDescent="0.35">
      <c r="F152" s="370">
        <v>151</v>
      </c>
      <c r="G152" s="370" t="s">
        <v>4231</v>
      </c>
      <c r="H152" s="370" t="s">
        <v>4420</v>
      </c>
      <c r="I152" s="370">
        <v>10</v>
      </c>
      <c r="J152" s="370" t="s">
        <v>4449</v>
      </c>
      <c r="K152" s="372" t="s">
        <v>4450</v>
      </c>
    </row>
    <row r="153" spans="6:11" ht="14.5" x14ac:dyDescent="0.35">
      <c r="F153" s="370">
        <v>152</v>
      </c>
      <c r="G153" s="370" t="s">
        <v>736</v>
      </c>
      <c r="H153" s="370" t="s">
        <v>4420</v>
      </c>
      <c r="I153" s="370">
        <v>10</v>
      </c>
      <c r="J153" s="369" t="s">
        <v>4451</v>
      </c>
      <c r="K153" s="372" t="s">
        <v>4452</v>
      </c>
    </row>
    <row r="154" spans="6:11" ht="14.5" x14ac:dyDescent="0.35">
      <c r="F154" s="370">
        <v>153</v>
      </c>
      <c r="G154" s="370" t="s">
        <v>4167</v>
      </c>
      <c r="H154" s="370" t="s">
        <v>4420</v>
      </c>
      <c r="I154" s="370">
        <v>10</v>
      </c>
      <c r="J154" s="370" t="s">
        <v>4453</v>
      </c>
      <c r="K154" s="372" t="s">
        <v>4454</v>
      </c>
    </row>
    <row r="155" spans="6:11" ht="14.5" x14ac:dyDescent="0.35">
      <c r="F155" s="370">
        <v>154</v>
      </c>
      <c r="G155" s="370" t="s">
        <v>4172</v>
      </c>
      <c r="H155" s="370" t="s">
        <v>4455</v>
      </c>
      <c r="I155" s="370">
        <v>10</v>
      </c>
      <c r="J155" s="369" t="s">
        <v>4456</v>
      </c>
      <c r="K155" s="372" t="s">
        <v>4457</v>
      </c>
    </row>
    <row r="156" spans="6:11" ht="14.5" x14ac:dyDescent="0.35">
      <c r="F156" s="370">
        <v>155</v>
      </c>
      <c r="G156" s="370" t="s">
        <v>437</v>
      </c>
      <c r="H156" s="370" t="s">
        <v>4455</v>
      </c>
      <c r="I156" s="370">
        <v>10</v>
      </c>
      <c r="J156" s="370" t="s">
        <v>4458</v>
      </c>
      <c r="K156" s="372" t="s">
        <v>4459</v>
      </c>
    </row>
    <row r="157" spans="6:11" ht="14.5" x14ac:dyDescent="0.35">
      <c r="F157" s="370">
        <v>156</v>
      </c>
      <c r="G157" s="370" t="s">
        <v>4137</v>
      </c>
      <c r="H157" s="370" t="s">
        <v>4455</v>
      </c>
      <c r="I157" s="370">
        <v>10</v>
      </c>
      <c r="J157" s="370" t="s">
        <v>4460</v>
      </c>
      <c r="K157" s="372" t="s">
        <v>4461</v>
      </c>
    </row>
    <row r="158" spans="6:11" ht="14.5" x14ac:dyDescent="0.35">
      <c r="F158" s="370">
        <v>157</v>
      </c>
      <c r="G158" s="370" t="s">
        <v>4134</v>
      </c>
      <c r="H158" s="370" t="s">
        <v>4455</v>
      </c>
      <c r="I158" s="370">
        <v>10</v>
      </c>
      <c r="J158" s="369" t="s">
        <v>4462</v>
      </c>
      <c r="K158" s="372" t="s">
        <v>4463</v>
      </c>
    </row>
    <row r="159" spans="6:11" ht="14.5" x14ac:dyDescent="0.35">
      <c r="F159" s="370">
        <v>158</v>
      </c>
      <c r="G159" s="370" t="s">
        <v>647</v>
      </c>
      <c r="H159" s="370" t="s">
        <v>4455</v>
      </c>
      <c r="I159" s="370">
        <v>10</v>
      </c>
      <c r="J159" s="370" t="s">
        <v>4464</v>
      </c>
      <c r="K159" s="372" t="s">
        <v>4465</v>
      </c>
    </row>
    <row r="160" spans="6:11" ht="14.5" x14ac:dyDescent="0.35">
      <c r="F160" s="370">
        <v>159</v>
      </c>
      <c r="G160" s="370" t="s">
        <v>4161</v>
      </c>
      <c r="H160" s="370" t="s">
        <v>4455</v>
      </c>
      <c r="I160" s="370">
        <v>10</v>
      </c>
      <c r="J160" s="370" t="s">
        <v>4466</v>
      </c>
      <c r="K160" s="372" t="s">
        <v>4467</v>
      </c>
    </row>
    <row r="161" spans="6:11" ht="14.5" x14ac:dyDescent="0.35">
      <c r="F161" s="370">
        <v>160</v>
      </c>
      <c r="G161" s="370" t="s">
        <v>4231</v>
      </c>
      <c r="H161" s="370" t="s">
        <v>4455</v>
      </c>
      <c r="I161" s="370">
        <v>10</v>
      </c>
      <c r="J161" s="370" t="s">
        <v>4468</v>
      </c>
      <c r="K161" s="372" t="s">
        <v>4469</v>
      </c>
    </row>
    <row r="162" spans="6:11" ht="14.5" x14ac:dyDescent="0.35">
      <c r="F162" s="370">
        <v>161</v>
      </c>
      <c r="G162" s="370" t="s">
        <v>4167</v>
      </c>
      <c r="H162" s="370" t="s">
        <v>4455</v>
      </c>
      <c r="I162" s="370">
        <v>10</v>
      </c>
      <c r="J162" s="370" t="s">
        <v>4470</v>
      </c>
      <c r="K162" s="372" t="s">
        <v>4471</v>
      </c>
    </row>
    <row r="163" spans="6:11" ht="14.5" x14ac:dyDescent="0.35">
      <c r="F163" s="370">
        <v>162</v>
      </c>
      <c r="G163" s="370" t="s">
        <v>4172</v>
      </c>
      <c r="H163" s="370" t="s">
        <v>4472</v>
      </c>
      <c r="I163" s="370">
        <v>10</v>
      </c>
      <c r="J163" s="370" t="s">
        <v>4473</v>
      </c>
      <c r="K163" s="372" t="s">
        <v>4474</v>
      </c>
    </row>
    <row r="164" spans="6:11" ht="14.5" x14ac:dyDescent="0.35">
      <c r="F164" s="370">
        <v>163</v>
      </c>
      <c r="G164" s="370" t="s">
        <v>437</v>
      </c>
      <c r="H164" s="370" t="s">
        <v>4472</v>
      </c>
      <c r="I164" s="370">
        <v>10</v>
      </c>
      <c r="J164" s="369" t="s">
        <v>4475</v>
      </c>
      <c r="K164" s="372" t="s">
        <v>4476</v>
      </c>
    </row>
    <row r="165" spans="6:11" ht="14.5" x14ac:dyDescent="0.35">
      <c r="F165" s="370">
        <v>164</v>
      </c>
      <c r="G165" s="370" t="s">
        <v>4137</v>
      </c>
      <c r="H165" s="370" t="s">
        <v>4472</v>
      </c>
      <c r="I165" s="370">
        <v>10</v>
      </c>
      <c r="J165" s="370" t="s">
        <v>4477</v>
      </c>
      <c r="K165" s="372" t="s">
        <v>4478</v>
      </c>
    </row>
    <row r="166" spans="6:11" ht="14.5" x14ac:dyDescent="0.35">
      <c r="F166" s="370">
        <v>165</v>
      </c>
      <c r="G166" s="370" t="s">
        <v>647</v>
      </c>
      <c r="H166" s="370" t="s">
        <v>4472</v>
      </c>
      <c r="I166" s="370">
        <v>10</v>
      </c>
      <c r="J166" s="370" t="s">
        <v>4479</v>
      </c>
      <c r="K166" s="372" t="s">
        <v>4480</v>
      </c>
    </row>
    <row r="167" spans="6:11" ht="14.5" x14ac:dyDescent="0.35">
      <c r="F167" s="370">
        <v>166</v>
      </c>
      <c r="G167" s="370" t="s">
        <v>4161</v>
      </c>
      <c r="H167" s="370" t="s">
        <v>4472</v>
      </c>
      <c r="I167" s="370">
        <v>10</v>
      </c>
      <c r="J167" s="374" t="s">
        <v>4481</v>
      </c>
      <c r="K167" s="368" t="s">
        <v>4482</v>
      </c>
    </row>
    <row r="168" spans="6:11" ht="14.5" x14ac:dyDescent="0.35">
      <c r="F168" s="370">
        <v>167</v>
      </c>
      <c r="G168" s="370" t="s">
        <v>437</v>
      </c>
      <c r="H168" s="370" t="s">
        <v>4483</v>
      </c>
      <c r="I168" s="370">
        <v>10</v>
      </c>
      <c r="J168" s="374" t="s">
        <v>4484</v>
      </c>
      <c r="K168" s="368" t="s">
        <v>4485</v>
      </c>
    </row>
    <row r="169" spans="6:11" ht="14.5" x14ac:dyDescent="0.35">
      <c r="F169" s="370">
        <v>168</v>
      </c>
      <c r="G169" s="370" t="s">
        <v>647</v>
      </c>
      <c r="H169" s="370" t="s">
        <v>4483</v>
      </c>
      <c r="I169" s="370">
        <v>10</v>
      </c>
      <c r="J169" s="374" t="s">
        <v>4486</v>
      </c>
      <c r="K169" s="368" t="s">
        <v>4487</v>
      </c>
    </row>
    <row r="170" spans="6:11" ht="14.5" x14ac:dyDescent="0.35">
      <c r="F170" s="370">
        <v>169</v>
      </c>
      <c r="G170" s="370" t="s">
        <v>4161</v>
      </c>
      <c r="H170" s="370" t="s">
        <v>4483</v>
      </c>
      <c r="I170" s="370">
        <v>10</v>
      </c>
      <c r="J170" s="374" t="s">
        <v>4488</v>
      </c>
      <c r="K170" s="368" t="s">
        <v>4489</v>
      </c>
    </row>
    <row r="171" spans="6:11" ht="14.5" x14ac:dyDescent="0.35">
      <c r="F171" s="370">
        <v>170</v>
      </c>
      <c r="G171" s="370" t="s">
        <v>437</v>
      </c>
      <c r="H171" s="370" t="s">
        <v>4490</v>
      </c>
      <c r="I171" s="370">
        <v>10</v>
      </c>
      <c r="J171" s="374" t="s">
        <v>4491</v>
      </c>
      <c r="K171" s="368" t="s">
        <v>4492</v>
      </c>
    </row>
    <row r="172" spans="6:11" ht="14.5" x14ac:dyDescent="0.35">
      <c r="F172" s="370">
        <v>171</v>
      </c>
      <c r="G172" s="370" t="s">
        <v>437</v>
      </c>
      <c r="H172" s="370" t="s">
        <v>4493</v>
      </c>
      <c r="I172" s="370">
        <v>10</v>
      </c>
      <c r="J172" s="374" t="s">
        <v>4494</v>
      </c>
      <c r="K172" s="368" t="s">
        <v>4495</v>
      </c>
    </row>
    <row r="173" spans="6:11" ht="14.5" x14ac:dyDescent="0.35">
      <c r="F173" s="370">
        <v>172</v>
      </c>
      <c r="G173" s="370" t="s">
        <v>437</v>
      </c>
      <c r="H173" s="370" t="s">
        <v>4496</v>
      </c>
      <c r="I173" s="370">
        <v>10</v>
      </c>
      <c r="J173" s="374" t="s">
        <v>4497</v>
      </c>
      <c r="K173" s="368" t="s">
        <v>4498</v>
      </c>
    </row>
    <row r="174" spans="6:11" ht="14.5" x14ac:dyDescent="0.35">
      <c r="F174" s="370">
        <v>173</v>
      </c>
      <c r="G174" s="370" t="s">
        <v>437</v>
      </c>
      <c r="H174" s="370" t="s">
        <v>4499</v>
      </c>
      <c r="I174" s="370">
        <v>10</v>
      </c>
      <c r="J174" s="374" t="s">
        <v>4500</v>
      </c>
      <c r="K174" s="368" t="s">
        <v>4501</v>
      </c>
    </row>
    <row r="175" spans="6:11" ht="14.5" x14ac:dyDescent="0.35">
      <c r="F175" s="370">
        <v>174</v>
      </c>
      <c r="G175" s="370" t="s">
        <v>437</v>
      </c>
      <c r="H175" s="370" t="s">
        <v>4502</v>
      </c>
      <c r="I175" s="370">
        <v>10</v>
      </c>
      <c r="J175" s="374" t="s">
        <v>4503</v>
      </c>
      <c r="K175" s="368" t="s">
        <v>4504</v>
      </c>
    </row>
  </sheetData>
  <pageMargins left="0.7" right="0.7" top="0.75" bottom="0.75" header="0.3" footer="0.3"/>
  <pageSetup fitToWidth="8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zoomScale="84" workbookViewId="0">
      <selection activeCell="H25" sqref="H25"/>
    </sheetView>
  </sheetViews>
  <sheetFormatPr defaultColWidth="8.81640625" defaultRowHeight="12.5" x14ac:dyDescent="0.25"/>
  <cols>
    <col min="1" max="1" width="6" customWidth="1"/>
    <col min="2" max="2" width="16.1796875" customWidth="1"/>
    <col min="3" max="12" width="13.81640625" customWidth="1"/>
  </cols>
  <sheetData>
    <row r="1" spans="1:12" ht="20" x14ac:dyDescent="0.4">
      <c r="A1" s="562" t="s">
        <v>172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3" spans="1:12" ht="13" x14ac:dyDescent="0.3">
      <c r="A3" s="49" t="s">
        <v>741</v>
      </c>
      <c r="B3" s="50" t="s">
        <v>398</v>
      </c>
      <c r="C3" s="49" t="s">
        <v>520</v>
      </c>
      <c r="D3" s="49" t="s">
        <v>519</v>
      </c>
      <c r="E3" s="49" t="s">
        <v>397</v>
      </c>
      <c r="F3" s="49" t="s">
        <v>524</v>
      </c>
      <c r="G3" s="49" t="s">
        <v>523</v>
      </c>
      <c r="H3" s="49" t="s">
        <v>522</v>
      </c>
      <c r="I3" s="49" t="s">
        <v>521</v>
      </c>
      <c r="J3" s="49" t="s">
        <v>399</v>
      </c>
      <c r="K3" s="49" t="s">
        <v>1189</v>
      </c>
      <c r="L3" s="49" t="s">
        <v>1190</v>
      </c>
    </row>
    <row r="4" spans="1:12" ht="13" x14ac:dyDescent="0.3">
      <c r="A4" s="49">
        <v>1</v>
      </c>
      <c r="B4" s="54" t="s">
        <v>241</v>
      </c>
      <c r="C4" s="75" t="s">
        <v>443</v>
      </c>
      <c r="D4" s="75" t="s">
        <v>253</v>
      </c>
      <c r="E4" s="75" t="s">
        <v>271</v>
      </c>
      <c r="F4" s="75" t="s">
        <v>289</v>
      </c>
      <c r="G4" s="75" t="s">
        <v>306</v>
      </c>
      <c r="H4" s="75" t="s">
        <v>320</v>
      </c>
      <c r="I4" s="75" t="s">
        <v>336</v>
      </c>
      <c r="J4" s="75" t="s">
        <v>349</v>
      </c>
      <c r="K4" s="74"/>
      <c r="L4" s="74"/>
    </row>
    <row r="5" spans="1:12" ht="13.5" thickBot="1" x14ac:dyDescent="0.35">
      <c r="A5" s="55"/>
      <c r="B5" s="56" t="s">
        <v>400</v>
      </c>
      <c r="C5" s="72"/>
      <c r="D5" s="72"/>
      <c r="E5" s="72"/>
      <c r="F5" s="72"/>
      <c r="G5" s="72"/>
      <c r="H5" s="72"/>
      <c r="I5" s="72"/>
      <c r="J5" s="72"/>
      <c r="K5" s="82"/>
      <c r="L5" s="82"/>
    </row>
    <row r="6" spans="1:12" ht="13" x14ac:dyDescent="0.3">
      <c r="A6" s="53">
        <v>2</v>
      </c>
      <c r="B6" s="54" t="s">
        <v>974</v>
      </c>
      <c r="C6" s="71" t="s">
        <v>444</v>
      </c>
      <c r="D6" s="71" t="s">
        <v>254</v>
      </c>
      <c r="E6" s="71" t="s">
        <v>272</v>
      </c>
      <c r="F6" s="71" t="s">
        <v>290</v>
      </c>
      <c r="G6" s="71" t="s">
        <v>307</v>
      </c>
      <c r="H6" s="71" t="s">
        <v>109</v>
      </c>
      <c r="I6" s="71" t="s">
        <v>337</v>
      </c>
      <c r="J6" s="71" t="s">
        <v>350</v>
      </c>
      <c r="K6" s="71" t="s">
        <v>361</v>
      </c>
      <c r="L6" s="71" t="s">
        <v>386</v>
      </c>
    </row>
    <row r="7" spans="1:12" ht="13.5" thickBot="1" x14ac:dyDescent="0.35">
      <c r="A7" s="55"/>
      <c r="B7" s="56" t="s">
        <v>400</v>
      </c>
      <c r="C7" s="72"/>
      <c r="D7" s="72"/>
      <c r="E7" s="72"/>
      <c r="F7" s="72"/>
      <c r="G7" s="72"/>
      <c r="H7" s="72"/>
      <c r="I7" s="72"/>
      <c r="J7" s="72"/>
      <c r="K7" s="72" t="s">
        <v>1117</v>
      </c>
      <c r="L7" s="72"/>
    </row>
    <row r="8" spans="1:12" ht="13" x14ac:dyDescent="0.3">
      <c r="A8" s="53">
        <v>3</v>
      </c>
      <c r="B8" s="54" t="s">
        <v>742</v>
      </c>
      <c r="C8" s="71" t="s">
        <v>445</v>
      </c>
      <c r="D8" s="71" t="s">
        <v>255</v>
      </c>
      <c r="E8" s="71" t="s">
        <v>273</v>
      </c>
      <c r="F8" s="71" t="s">
        <v>292</v>
      </c>
      <c r="G8" s="71" t="s">
        <v>308</v>
      </c>
      <c r="H8" s="71" t="s">
        <v>321</v>
      </c>
      <c r="I8" s="71" t="s">
        <v>338</v>
      </c>
      <c r="J8" s="71"/>
      <c r="K8" s="71" t="s">
        <v>362</v>
      </c>
      <c r="L8" s="71" t="s">
        <v>385</v>
      </c>
    </row>
    <row r="9" spans="1:12" ht="13.5" thickBot="1" x14ac:dyDescent="0.35">
      <c r="A9" s="55"/>
      <c r="B9" s="56" t="s">
        <v>400</v>
      </c>
      <c r="C9" s="72"/>
      <c r="D9" s="72"/>
      <c r="E9" s="72"/>
      <c r="F9" s="72"/>
      <c r="G9" s="72" t="s">
        <v>597</v>
      </c>
      <c r="H9" s="72"/>
      <c r="I9" s="72"/>
      <c r="J9" s="72" t="s">
        <v>706</v>
      </c>
      <c r="K9" s="72"/>
      <c r="L9" s="72"/>
    </row>
    <row r="10" spans="1:12" ht="13" x14ac:dyDescent="0.3">
      <c r="A10" s="53">
        <v>4</v>
      </c>
      <c r="B10" s="51" t="s">
        <v>1200</v>
      </c>
      <c r="C10" s="71" t="s">
        <v>446</v>
      </c>
      <c r="D10" s="71" t="s">
        <v>256</v>
      </c>
      <c r="E10" s="71" t="s">
        <v>274</v>
      </c>
      <c r="F10" s="71" t="s">
        <v>291</v>
      </c>
      <c r="G10" s="71" t="s">
        <v>309</v>
      </c>
      <c r="H10" s="71" t="s">
        <v>322</v>
      </c>
      <c r="I10" s="71" t="s">
        <v>339</v>
      </c>
      <c r="J10" s="115" t="s">
        <v>351</v>
      </c>
      <c r="K10" s="71" t="s">
        <v>363</v>
      </c>
      <c r="L10" s="71" t="s">
        <v>384</v>
      </c>
    </row>
    <row r="11" spans="1:12" ht="13.5" thickBot="1" x14ac:dyDescent="0.35">
      <c r="A11" s="55"/>
      <c r="B11" s="56" t="s">
        <v>400</v>
      </c>
      <c r="C11" s="72"/>
      <c r="D11" s="72"/>
      <c r="E11" s="72"/>
      <c r="F11" s="72"/>
      <c r="G11" s="72" t="s">
        <v>779</v>
      </c>
      <c r="H11" s="72"/>
      <c r="I11" s="72" t="s">
        <v>572</v>
      </c>
      <c r="J11" s="72" t="s">
        <v>742</v>
      </c>
      <c r="K11" s="72"/>
      <c r="L11" s="72"/>
    </row>
    <row r="12" spans="1:12" ht="13" x14ac:dyDescent="0.3">
      <c r="A12" s="53">
        <v>5</v>
      </c>
      <c r="B12" s="54" t="s">
        <v>706</v>
      </c>
      <c r="C12" s="71" t="s">
        <v>447</v>
      </c>
      <c r="D12" s="71" t="s">
        <v>257</v>
      </c>
      <c r="E12" s="71" t="s">
        <v>275</v>
      </c>
      <c r="F12" s="71"/>
      <c r="G12" s="71"/>
      <c r="H12" s="71"/>
      <c r="I12" s="71"/>
      <c r="J12" s="71"/>
      <c r="K12" s="71"/>
      <c r="L12" s="71"/>
    </row>
    <row r="13" spans="1:12" ht="13.5" thickBot="1" x14ac:dyDescent="0.35">
      <c r="A13" s="55"/>
      <c r="B13" s="56" t="s">
        <v>400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ht="13" x14ac:dyDescent="0.3">
      <c r="A14" s="53">
        <v>6</v>
      </c>
      <c r="B14" s="54" t="s">
        <v>876</v>
      </c>
      <c r="C14" s="71" t="s">
        <v>448</v>
      </c>
      <c r="D14" s="71" t="s">
        <v>258</v>
      </c>
      <c r="E14" s="103" t="s">
        <v>276</v>
      </c>
      <c r="F14" s="71" t="s">
        <v>293</v>
      </c>
      <c r="G14" s="71" t="s">
        <v>310</v>
      </c>
      <c r="H14" s="71" t="s">
        <v>323</v>
      </c>
      <c r="I14" s="71" t="s">
        <v>340</v>
      </c>
      <c r="J14" s="71" t="s">
        <v>352</v>
      </c>
      <c r="K14" s="71" t="s">
        <v>364</v>
      </c>
      <c r="L14" s="71" t="s">
        <v>383</v>
      </c>
    </row>
    <row r="15" spans="1:12" ht="13.5" thickBot="1" x14ac:dyDescent="0.35">
      <c r="A15" s="55"/>
      <c r="B15" s="56" t="s">
        <v>400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</row>
    <row r="16" spans="1:12" ht="13" x14ac:dyDescent="0.3">
      <c r="A16" s="53">
        <v>7</v>
      </c>
      <c r="B16" s="57" t="s">
        <v>472</v>
      </c>
      <c r="C16" s="71" t="s">
        <v>449</v>
      </c>
      <c r="D16" s="71" t="s">
        <v>259</v>
      </c>
      <c r="E16" s="71" t="s">
        <v>1094</v>
      </c>
      <c r="F16" s="71" t="s">
        <v>294</v>
      </c>
      <c r="G16" s="71" t="s">
        <v>1026</v>
      </c>
      <c r="H16" s="71" t="s">
        <v>324</v>
      </c>
      <c r="I16" s="71" t="s">
        <v>341</v>
      </c>
      <c r="J16" s="71" t="s">
        <v>353</v>
      </c>
      <c r="K16" s="71" t="s">
        <v>365</v>
      </c>
      <c r="L16" s="71" t="s">
        <v>382</v>
      </c>
    </row>
    <row r="17" spans="1:13" ht="13.5" thickBot="1" x14ac:dyDescent="0.35">
      <c r="A17" s="55"/>
      <c r="B17" s="56" t="s">
        <v>400</v>
      </c>
      <c r="C17" s="72"/>
      <c r="D17" s="72"/>
      <c r="E17" s="72" t="s">
        <v>1117</v>
      </c>
      <c r="F17" s="72"/>
      <c r="G17" s="72"/>
      <c r="H17" s="72"/>
      <c r="I17" s="72"/>
      <c r="J17" s="72"/>
      <c r="K17" s="72"/>
      <c r="L17" s="72"/>
    </row>
    <row r="18" spans="1:13" ht="13" x14ac:dyDescent="0.3">
      <c r="A18" s="53">
        <v>8</v>
      </c>
      <c r="B18" s="57" t="s">
        <v>624</v>
      </c>
      <c r="C18" s="71" t="s">
        <v>450</v>
      </c>
      <c r="D18" s="71" t="s">
        <v>260</v>
      </c>
      <c r="E18" s="71" t="s">
        <v>277</v>
      </c>
      <c r="F18" s="71" t="s">
        <v>295</v>
      </c>
      <c r="G18" s="71" t="s">
        <v>311</v>
      </c>
      <c r="H18" s="71" t="s">
        <v>945</v>
      </c>
      <c r="I18" s="115" t="s">
        <v>342</v>
      </c>
      <c r="J18" s="71" t="s">
        <v>354</v>
      </c>
      <c r="K18" s="71" t="s">
        <v>366</v>
      </c>
      <c r="L18" s="71" t="s">
        <v>381</v>
      </c>
    </row>
    <row r="19" spans="1:13" ht="13.5" thickBot="1" x14ac:dyDescent="0.35">
      <c r="A19" s="55"/>
      <c r="B19" s="56" t="s">
        <v>400</v>
      </c>
      <c r="C19" s="72"/>
      <c r="D19" s="72"/>
      <c r="E19" s="72"/>
      <c r="F19" s="72"/>
      <c r="G19" s="72" t="s">
        <v>597</v>
      </c>
      <c r="H19" s="72"/>
      <c r="I19" s="72"/>
      <c r="J19" s="72" t="s">
        <v>691</v>
      </c>
      <c r="K19" s="72"/>
      <c r="L19" s="72"/>
    </row>
    <row r="20" spans="1:13" ht="13" x14ac:dyDescent="0.3">
      <c r="A20" s="53">
        <v>9</v>
      </c>
      <c r="B20" s="57" t="s">
        <v>779</v>
      </c>
      <c r="C20" s="71" t="s">
        <v>451</v>
      </c>
      <c r="D20" s="71" t="s">
        <v>261</v>
      </c>
      <c r="E20" s="71" t="s">
        <v>278</v>
      </c>
      <c r="F20" s="71" t="s">
        <v>296</v>
      </c>
      <c r="G20" s="71" t="s">
        <v>312</v>
      </c>
      <c r="H20" s="71" t="s">
        <v>325</v>
      </c>
      <c r="I20" s="71" t="s">
        <v>1072</v>
      </c>
      <c r="J20" s="71" t="s">
        <v>355</v>
      </c>
      <c r="K20" s="71" t="s">
        <v>367</v>
      </c>
      <c r="L20" s="71" t="s">
        <v>380</v>
      </c>
    </row>
    <row r="21" spans="1:13" ht="13.5" thickBot="1" x14ac:dyDescent="0.35">
      <c r="A21" s="55"/>
      <c r="B21" s="56" t="s">
        <v>400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</row>
    <row r="22" spans="1:13" ht="13" x14ac:dyDescent="0.3">
      <c r="A22" s="53">
        <v>10</v>
      </c>
      <c r="B22" s="54" t="s">
        <v>248</v>
      </c>
      <c r="C22" s="71" t="s">
        <v>452</v>
      </c>
      <c r="D22" s="71" t="s">
        <v>263</v>
      </c>
      <c r="E22" s="71" t="s">
        <v>279</v>
      </c>
      <c r="F22" s="71" t="s">
        <v>297</v>
      </c>
      <c r="G22" s="71" t="s">
        <v>313</v>
      </c>
      <c r="H22" s="71" t="s">
        <v>326</v>
      </c>
      <c r="I22" s="71" t="s">
        <v>343</v>
      </c>
      <c r="J22" s="71" t="s">
        <v>999</v>
      </c>
      <c r="K22" s="71" t="s">
        <v>106</v>
      </c>
      <c r="L22" s="71" t="s">
        <v>1078</v>
      </c>
      <c r="M22" s="116"/>
    </row>
    <row r="23" spans="1:13" ht="13.5" thickBot="1" x14ac:dyDescent="0.35">
      <c r="A23" s="55"/>
      <c r="B23" s="56" t="s">
        <v>400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3" ht="13" x14ac:dyDescent="0.3">
      <c r="A24" s="53">
        <v>11</v>
      </c>
      <c r="B24" s="57" t="s">
        <v>572</v>
      </c>
      <c r="C24" s="71" t="s">
        <v>453</v>
      </c>
      <c r="D24" s="71" t="s">
        <v>262</v>
      </c>
      <c r="E24" s="71" t="s">
        <v>280</v>
      </c>
      <c r="F24" s="71" t="s">
        <v>298</v>
      </c>
      <c r="G24" s="71" t="s">
        <v>314</v>
      </c>
      <c r="H24" s="71" t="s">
        <v>327</v>
      </c>
      <c r="I24" s="71" t="s">
        <v>344</v>
      </c>
      <c r="J24" s="71" t="s">
        <v>356</v>
      </c>
      <c r="K24" s="71" t="s">
        <v>368</v>
      </c>
      <c r="L24" s="71" t="s">
        <v>379</v>
      </c>
    </row>
    <row r="25" spans="1:13" ht="13.5" thickBot="1" x14ac:dyDescent="0.35">
      <c r="A25" s="55"/>
      <c r="B25" s="56" t="s">
        <v>400</v>
      </c>
      <c r="C25" s="72"/>
      <c r="D25" s="72" t="s">
        <v>1200</v>
      </c>
      <c r="E25" s="72"/>
      <c r="F25" s="72" t="s">
        <v>1200</v>
      </c>
      <c r="G25" s="72"/>
      <c r="H25" s="72" t="s">
        <v>1200</v>
      </c>
      <c r="I25" s="72"/>
      <c r="J25" s="72"/>
      <c r="K25" s="72"/>
      <c r="L25" s="72"/>
    </row>
    <row r="26" spans="1:13" ht="13" x14ac:dyDescent="0.3">
      <c r="A26" s="53">
        <v>12</v>
      </c>
      <c r="B26" s="54" t="s">
        <v>597</v>
      </c>
      <c r="C26" s="71" t="s">
        <v>454</v>
      </c>
      <c r="D26" s="71" t="s">
        <v>264</v>
      </c>
      <c r="E26" s="71" t="s">
        <v>281</v>
      </c>
      <c r="F26" s="71" t="s">
        <v>299</v>
      </c>
      <c r="G26" s="71" t="s">
        <v>315</v>
      </c>
      <c r="H26" s="71" t="s">
        <v>1078</v>
      </c>
      <c r="I26" s="115" t="s">
        <v>345</v>
      </c>
      <c r="J26" s="71" t="s">
        <v>357</v>
      </c>
      <c r="K26" s="71" t="s">
        <v>369</v>
      </c>
      <c r="L26" s="71" t="s">
        <v>378</v>
      </c>
    </row>
    <row r="27" spans="1:13" ht="13.5" thickBot="1" x14ac:dyDescent="0.35">
      <c r="A27" s="55"/>
      <c r="B27" s="56" t="s">
        <v>400</v>
      </c>
      <c r="C27" s="72"/>
      <c r="D27" s="72"/>
      <c r="E27" s="72"/>
      <c r="F27" s="72"/>
      <c r="G27" s="72"/>
      <c r="H27" s="72"/>
      <c r="I27" s="72" t="s">
        <v>624</v>
      </c>
      <c r="J27" s="72" t="s">
        <v>624</v>
      </c>
      <c r="K27" s="72" t="s">
        <v>624</v>
      </c>
      <c r="L27" s="72" t="s">
        <v>624</v>
      </c>
    </row>
    <row r="28" spans="1:13" ht="13" x14ac:dyDescent="0.3">
      <c r="A28" s="53">
        <v>13</v>
      </c>
      <c r="B28" s="54" t="s">
        <v>691</v>
      </c>
      <c r="C28" s="71" t="s">
        <v>1140</v>
      </c>
      <c r="D28" s="71" t="s">
        <v>265</v>
      </c>
      <c r="E28" s="71" t="s">
        <v>282</v>
      </c>
      <c r="F28" s="71" t="s">
        <v>300</v>
      </c>
      <c r="G28" s="71" t="s">
        <v>984</v>
      </c>
      <c r="H28" s="71" t="s">
        <v>328</v>
      </c>
      <c r="I28" s="71" t="s">
        <v>346</v>
      </c>
      <c r="J28" s="71" t="s">
        <v>358</v>
      </c>
      <c r="K28" s="71" t="s">
        <v>370</v>
      </c>
      <c r="L28" s="71" t="s">
        <v>377</v>
      </c>
    </row>
    <row r="29" spans="1:13" ht="13.5" thickBot="1" x14ac:dyDescent="0.35">
      <c r="A29" s="55"/>
      <c r="B29" s="56" t="s">
        <v>400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3" ht="13" x14ac:dyDescent="0.3">
      <c r="A30" s="53">
        <v>14</v>
      </c>
      <c r="B30" s="54" t="s">
        <v>649</v>
      </c>
      <c r="C30" s="71" t="s">
        <v>455</v>
      </c>
      <c r="D30" s="71" t="s">
        <v>266</v>
      </c>
      <c r="E30" s="73" t="s">
        <v>283</v>
      </c>
      <c r="F30" s="71" t="s">
        <v>301</v>
      </c>
      <c r="G30" s="71" t="s">
        <v>316</v>
      </c>
      <c r="H30" s="71" t="s">
        <v>329</v>
      </c>
      <c r="I30" s="71" t="s">
        <v>347</v>
      </c>
      <c r="J30" s="71" t="s">
        <v>1146</v>
      </c>
      <c r="K30" s="71" t="s">
        <v>371</v>
      </c>
      <c r="L30" s="71" t="s">
        <v>1078</v>
      </c>
      <c r="M30" s="117"/>
    </row>
    <row r="31" spans="1:13" ht="13.5" thickBot="1" x14ac:dyDescent="0.35">
      <c r="A31" s="55"/>
      <c r="B31" s="56" t="s">
        <v>400</v>
      </c>
      <c r="C31" s="72"/>
      <c r="D31" s="72"/>
      <c r="E31" s="72"/>
      <c r="F31" s="72" t="s">
        <v>241</v>
      </c>
      <c r="G31" s="72"/>
      <c r="H31" s="72"/>
      <c r="I31" s="72"/>
      <c r="J31" s="72"/>
      <c r="K31" s="72"/>
      <c r="L31" s="72"/>
    </row>
    <row r="32" spans="1:13" ht="13" x14ac:dyDescent="0.3">
      <c r="A32" s="53">
        <v>15</v>
      </c>
      <c r="B32" s="54" t="s">
        <v>1248</v>
      </c>
      <c r="C32" s="71" t="s">
        <v>456</v>
      </c>
      <c r="D32" s="71" t="s">
        <v>267</v>
      </c>
      <c r="E32" s="71" t="s">
        <v>284</v>
      </c>
      <c r="F32" s="71" t="s">
        <v>302</v>
      </c>
      <c r="G32" s="71" t="s">
        <v>331</v>
      </c>
      <c r="H32" s="71" t="s">
        <v>330</v>
      </c>
      <c r="I32" s="71" t="s">
        <v>332</v>
      </c>
      <c r="J32" s="71" t="s">
        <v>359</v>
      </c>
      <c r="K32" s="71" t="s">
        <v>387</v>
      </c>
      <c r="L32" s="115" t="s">
        <v>376</v>
      </c>
    </row>
    <row r="33" spans="1:12" ht="13.5" thickBot="1" x14ac:dyDescent="0.35">
      <c r="A33" s="55"/>
      <c r="B33" s="56" t="s">
        <v>400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13" x14ac:dyDescent="0.3">
      <c r="A34" s="53">
        <v>16</v>
      </c>
      <c r="B34" s="54" t="s">
        <v>1117</v>
      </c>
      <c r="C34" s="71" t="s">
        <v>457</v>
      </c>
      <c r="D34" s="71" t="s">
        <v>268</v>
      </c>
      <c r="E34" s="71" t="s">
        <v>285</v>
      </c>
      <c r="F34" s="71" t="s">
        <v>303</v>
      </c>
      <c r="G34" s="71" t="s">
        <v>317</v>
      </c>
      <c r="H34" s="71" t="s">
        <v>333</v>
      </c>
      <c r="I34" s="71" t="s">
        <v>70</v>
      </c>
      <c r="J34" s="71" t="s">
        <v>69</v>
      </c>
      <c r="K34" s="71" t="s">
        <v>372</v>
      </c>
      <c r="L34" s="71" t="s">
        <v>375</v>
      </c>
    </row>
    <row r="35" spans="1:12" ht="13.5" thickBot="1" x14ac:dyDescent="0.35">
      <c r="A35" s="55"/>
      <c r="B35" s="56" t="s">
        <v>400</v>
      </c>
      <c r="C35" s="72"/>
      <c r="D35" s="72"/>
      <c r="E35" s="72" t="s">
        <v>649</v>
      </c>
      <c r="F35" s="72"/>
      <c r="G35" s="72"/>
      <c r="H35" s="72" t="s">
        <v>572</v>
      </c>
      <c r="I35" s="72" t="s">
        <v>572</v>
      </c>
      <c r="J35" s="72"/>
      <c r="K35" s="72"/>
      <c r="L35" s="72" t="s">
        <v>624</v>
      </c>
    </row>
    <row r="36" spans="1:12" ht="13" x14ac:dyDescent="0.3">
      <c r="A36" s="53">
        <v>17</v>
      </c>
      <c r="B36" s="54" t="s">
        <v>247</v>
      </c>
      <c r="C36" s="71" t="s">
        <v>458</v>
      </c>
      <c r="D36" s="71" t="s">
        <v>269</v>
      </c>
      <c r="E36" s="71" t="s">
        <v>287</v>
      </c>
      <c r="F36" s="71" t="s">
        <v>304</v>
      </c>
      <c r="G36" s="71" t="s">
        <v>318</v>
      </c>
      <c r="H36" s="71" t="s">
        <v>334</v>
      </c>
      <c r="I36" s="71" t="s">
        <v>1078</v>
      </c>
      <c r="J36" s="81"/>
      <c r="K36" s="81"/>
      <c r="L36" s="81"/>
    </row>
    <row r="37" spans="1:12" ht="13.5" thickBot="1" x14ac:dyDescent="0.35">
      <c r="A37" s="55"/>
      <c r="B37" s="56" t="s">
        <v>400</v>
      </c>
      <c r="C37" s="72" t="s">
        <v>572</v>
      </c>
      <c r="D37" s="72"/>
      <c r="E37" s="72" t="s">
        <v>572</v>
      </c>
      <c r="F37" s="72"/>
      <c r="G37" s="72" t="s">
        <v>779</v>
      </c>
      <c r="H37" s="72" t="s">
        <v>572</v>
      </c>
      <c r="I37" s="72"/>
      <c r="J37" s="82"/>
      <c r="K37" s="82"/>
      <c r="L37" s="82"/>
    </row>
    <row r="38" spans="1:12" ht="13" x14ac:dyDescent="0.3">
      <c r="A38" s="53">
        <v>18</v>
      </c>
      <c r="B38" s="57" t="s">
        <v>43</v>
      </c>
      <c r="C38" s="71" t="s">
        <v>459</v>
      </c>
      <c r="D38" s="71" t="s">
        <v>270</v>
      </c>
      <c r="E38" s="71" t="s">
        <v>288</v>
      </c>
      <c r="F38" s="71" t="s">
        <v>305</v>
      </c>
      <c r="G38" s="71" t="s">
        <v>319</v>
      </c>
      <c r="H38" s="71" t="s">
        <v>335</v>
      </c>
      <c r="I38" s="71" t="s">
        <v>348</v>
      </c>
      <c r="J38" s="71" t="s">
        <v>360</v>
      </c>
      <c r="K38" s="71" t="s">
        <v>373</v>
      </c>
      <c r="L38" s="71" t="s">
        <v>374</v>
      </c>
    </row>
    <row r="39" spans="1:12" ht="13.5" thickBot="1" x14ac:dyDescent="0.35">
      <c r="A39" s="55"/>
      <c r="B39" s="56" t="s">
        <v>400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 ht="15.5" x14ac:dyDescent="0.35">
      <c r="A41" s="118" t="s">
        <v>1078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4" spans="1:12" ht="13" x14ac:dyDescent="0.3">
      <c r="A44" s="13" t="s">
        <v>388</v>
      </c>
      <c r="C44" t="s">
        <v>110</v>
      </c>
    </row>
    <row r="45" spans="1:12" ht="13" x14ac:dyDescent="0.3">
      <c r="A45" s="13"/>
    </row>
    <row r="46" spans="1:12" ht="13" x14ac:dyDescent="0.3">
      <c r="A46" s="13" t="s">
        <v>389</v>
      </c>
      <c r="C46" t="s">
        <v>390</v>
      </c>
      <c r="D46" t="s">
        <v>391</v>
      </c>
      <c r="E46" t="s">
        <v>1014</v>
      </c>
    </row>
    <row r="47" spans="1:12" ht="13" x14ac:dyDescent="0.3">
      <c r="A47" s="13"/>
    </row>
    <row r="48" spans="1:12" ht="13" x14ac:dyDescent="0.3">
      <c r="A48" s="13" t="s">
        <v>286</v>
      </c>
      <c r="C48" t="s">
        <v>1042</v>
      </c>
      <c r="D48" t="s">
        <v>392</v>
      </c>
    </row>
    <row r="49" spans="1:9" ht="13" x14ac:dyDescent="0.3">
      <c r="A49" s="13"/>
    </row>
    <row r="50" spans="1:9" ht="13" x14ac:dyDescent="0.3">
      <c r="A50" s="13" t="s">
        <v>237</v>
      </c>
      <c r="C50" t="s">
        <v>393</v>
      </c>
      <c r="D50" t="s">
        <v>394</v>
      </c>
      <c r="E50" t="s">
        <v>108</v>
      </c>
      <c r="F50" t="s">
        <v>395</v>
      </c>
      <c r="G50" t="s">
        <v>396</v>
      </c>
      <c r="H50" t="s">
        <v>1063</v>
      </c>
      <c r="I50" t="s">
        <v>107</v>
      </c>
    </row>
  </sheetData>
  <mergeCells count="1">
    <mergeCell ref="A1:L1"/>
  </mergeCells>
  <phoneticPr fontId="25" type="noConversion"/>
  <pageMargins left="0.17" right="0.16" top="0.65" bottom="0.7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17</vt:i4>
      </vt:variant>
    </vt:vector>
  </HeadingPairs>
  <TitlesOfParts>
    <vt:vector size="50" baseType="lpstr">
      <vt:lpstr>player count</vt:lpstr>
      <vt:lpstr>Cover</vt:lpstr>
      <vt:lpstr>Team Logos</vt:lpstr>
      <vt:lpstr>Managers</vt:lpstr>
      <vt:lpstr>Checklist 1</vt:lpstr>
      <vt:lpstr>Rosters and available players</vt:lpstr>
      <vt:lpstr>Redistribution draft</vt:lpstr>
      <vt:lpstr>draftees</vt:lpstr>
      <vt:lpstr>Draft Matrix 2010</vt:lpstr>
      <vt:lpstr>UNCARDED</vt:lpstr>
      <vt:lpstr>Draft Matrix 2013</vt:lpstr>
      <vt:lpstr>Draft Matrix 2014</vt:lpstr>
      <vt:lpstr>Standings</vt:lpstr>
      <vt:lpstr>Draft Matrix 2008</vt:lpstr>
      <vt:lpstr> Draft Matrix 2015</vt:lpstr>
      <vt:lpstr>Transactions</vt:lpstr>
      <vt:lpstr>Draft Matrix 2021</vt:lpstr>
      <vt:lpstr>Draft Matrix 2022</vt:lpstr>
      <vt:lpstr>Redistribution Draft Matrix</vt:lpstr>
      <vt:lpstr>Schedule</vt:lpstr>
      <vt:lpstr>Waivers</vt:lpstr>
      <vt:lpstr>Playoff Matrix 20 21</vt:lpstr>
      <vt:lpstr>Draft Matrix 19</vt:lpstr>
      <vt:lpstr>MVP CY 20 21</vt:lpstr>
      <vt:lpstr>2020 mvp ws</vt:lpstr>
      <vt:lpstr>Draft Matrix 2020</vt:lpstr>
      <vt:lpstr>Playoff Matrix 21 22</vt:lpstr>
      <vt:lpstr>Draft Matrix 18</vt:lpstr>
      <vt:lpstr>DRAFT MATRIX 17</vt:lpstr>
      <vt:lpstr>Checklist</vt:lpstr>
      <vt:lpstr>Draft Matrix 2016</vt:lpstr>
      <vt:lpstr>Uncarded 2010 cards</vt:lpstr>
      <vt:lpstr>Draft Matrix 2012</vt:lpstr>
      <vt:lpstr>'2020 mvp ws'!Print_Area</vt:lpstr>
      <vt:lpstr>Checklist!Print_Area</vt:lpstr>
      <vt:lpstr>Cover!Print_Area</vt:lpstr>
      <vt:lpstr>'DRAFT MATRIX 17'!Print_Area</vt:lpstr>
      <vt:lpstr>'Draft Matrix 2008'!Print_Area</vt:lpstr>
      <vt:lpstr>'Draft Matrix 2012'!Print_Area</vt:lpstr>
      <vt:lpstr>'Draft Matrix 2013'!Print_Area</vt:lpstr>
      <vt:lpstr>'Draft Matrix 2021'!Print_Area</vt:lpstr>
      <vt:lpstr>draftees!Print_Area</vt:lpstr>
      <vt:lpstr>Managers!Print_Area</vt:lpstr>
      <vt:lpstr>'Playoff Matrix 21 22'!Print_Area</vt:lpstr>
      <vt:lpstr>'Redistribution draft'!Print_Area</vt:lpstr>
      <vt:lpstr>'Rosters and available players'!Print_Area</vt:lpstr>
      <vt:lpstr>Schedule!Print_Area</vt:lpstr>
      <vt:lpstr>Transactions!Print_Area</vt:lpstr>
      <vt:lpstr>Waivers!Print_Area</vt:lpstr>
      <vt:lpstr>'Rosters and available players'!Print_Titles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Watson</dc:creator>
  <cp:lastModifiedBy>Mitchell, Pete</cp:lastModifiedBy>
  <cp:lastPrinted>2021-05-22T22:13:49Z</cp:lastPrinted>
  <dcterms:created xsi:type="dcterms:W3CDTF">2003-10-12T15:31:59Z</dcterms:created>
  <dcterms:modified xsi:type="dcterms:W3CDTF">2021-05-23T19:59:15Z</dcterms:modified>
</cp:coreProperties>
</file>