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  <c r="Q4" i="1" s="1"/>
  <c r="O9" i="1"/>
  <c r="P9" i="1" s="1"/>
  <c r="O8" i="1"/>
  <c r="P8" i="1" s="1"/>
  <c r="O7" i="1"/>
  <c r="P7" i="1" s="1"/>
  <c r="O6" i="1"/>
  <c r="Q6" i="1" s="1"/>
  <c r="O5" i="1"/>
  <c r="P5" i="1" s="1"/>
  <c r="K4" i="1"/>
  <c r="L5" i="1"/>
  <c r="L6" i="1"/>
  <c r="L7" i="1"/>
  <c r="L8" i="1"/>
  <c r="L9" i="1"/>
  <c r="L4" i="1"/>
  <c r="M5" i="1"/>
  <c r="M6" i="1"/>
  <c r="M7" i="1"/>
  <c r="M8" i="1"/>
  <c r="M9" i="1"/>
  <c r="M4" i="1"/>
  <c r="Q9" i="1" s="1"/>
  <c r="J7" i="1"/>
  <c r="J9" i="1"/>
  <c r="J8" i="1"/>
  <c r="J6" i="1"/>
  <c r="J5" i="1"/>
  <c r="J4" i="1"/>
  <c r="K5" i="1"/>
  <c r="K6" i="1"/>
  <c r="K7" i="1"/>
  <c r="K8" i="1"/>
  <c r="K9" i="1"/>
  <c r="Q5" i="1" l="1"/>
  <c r="Q8" i="1"/>
  <c r="E18" i="1" s="1"/>
  <c r="Q7" i="1"/>
  <c r="E17" i="1"/>
  <c r="P6" i="1"/>
  <c r="E19" i="1"/>
  <c r="E20" i="1"/>
  <c r="P4" i="1"/>
  <c r="K17" i="1"/>
  <c r="K16" i="1"/>
  <c r="K19" i="1"/>
  <c r="K18" i="1"/>
</calcChain>
</file>

<file path=xl/sharedStrings.xml><?xml version="1.0" encoding="utf-8"?>
<sst xmlns="http://schemas.openxmlformats.org/spreadsheetml/2006/main" count="72" uniqueCount="53">
  <si>
    <t>Tabela de automóveis</t>
  </si>
  <si>
    <t>Placa</t>
  </si>
  <si>
    <t>XDF5487</t>
  </si>
  <si>
    <t>XSD8A78</t>
  </si>
  <si>
    <t>SDF7897</t>
  </si>
  <si>
    <t>SDF7895</t>
  </si>
  <si>
    <t>KJG4567</t>
  </si>
  <si>
    <t>KDF9877</t>
  </si>
  <si>
    <t>HHH8977</t>
  </si>
  <si>
    <t>HFD9878</t>
  </si>
  <si>
    <t>SDF7898</t>
  </si>
  <si>
    <t>DFG8987</t>
  </si>
  <si>
    <t>Marca</t>
  </si>
  <si>
    <t>Modelo</t>
  </si>
  <si>
    <t>Ano</t>
  </si>
  <si>
    <t>Valor</t>
  </si>
  <si>
    <t>Pálio</t>
  </si>
  <si>
    <t>Gol</t>
  </si>
  <si>
    <t>Onix</t>
  </si>
  <si>
    <t>Uno</t>
  </si>
  <si>
    <t>Golf</t>
  </si>
  <si>
    <t>S10</t>
  </si>
  <si>
    <t>Sandero</t>
  </si>
  <si>
    <t>Toro</t>
  </si>
  <si>
    <t>A3</t>
  </si>
  <si>
    <t>Fox</t>
  </si>
  <si>
    <t>Fiat</t>
  </si>
  <si>
    <t>VW</t>
  </si>
  <si>
    <t>Chevrolet</t>
  </si>
  <si>
    <t>Audi</t>
  </si>
  <si>
    <t>Renault</t>
  </si>
  <si>
    <t>Vendedores</t>
  </si>
  <si>
    <t>Código</t>
  </si>
  <si>
    <t>Nome</t>
  </si>
  <si>
    <t>Tipo</t>
  </si>
  <si>
    <t>Total Comissão</t>
  </si>
  <si>
    <t>Comissões</t>
  </si>
  <si>
    <t>Classe A</t>
  </si>
  <si>
    <t>Classe B</t>
  </si>
  <si>
    <t>Mariana</t>
  </si>
  <si>
    <t>Juliana</t>
  </si>
  <si>
    <t>Marcelo</t>
  </si>
  <si>
    <t>Julia</t>
  </si>
  <si>
    <t>Carros Vendidos</t>
  </si>
  <si>
    <t>Nome Vendedor</t>
  </si>
  <si>
    <t>Código Vendedor</t>
  </si>
  <si>
    <t>Totais</t>
  </si>
  <si>
    <t>Media</t>
  </si>
  <si>
    <t>Mais Caro</t>
  </si>
  <si>
    <t>Mais Barato</t>
  </si>
  <si>
    <t>Comissão %</t>
  </si>
  <si>
    <t>Comissão R$</t>
  </si>
  <si>
    <t>Classe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</si>
</sst>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haroni"/>
    </font>
    <font>
      <sz val="11"/>
      <color theme="0"/>
      <name val="Aharoni"/>
    </font>
    <font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2" xfId="0" applyBorder="1"/>
    <xf numFmtId="44" fontId="0" fillId="0" borderId="2" xfId="1" applyFont="1" applyBorder="1"/>
    <xf numFmtId="0" fontId="0" fillId="0" borderId="2" xfId="0" applyBorder="1" applyAlignment="1">
      <alignment horizontal="center"/>
    </xf>
    <xf numFmtId="9" fontId="0" fillId="0" borderId="2" xfId="0" applyNumberFormat="1" applyBorder="1"/>
    <xf numFmtId="0" fontId="3" fillId="2" borderId="1" xfId="0" applyFont="1" applyFill="1" applyBorder="1"/>
    <xf numFmtId="44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Comissão Vendedores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Plan1!$C$17:$D$20</c:f>
              <c:multiLvlStrCache>
                <c:ptCount val="4"/>
                <c:lvl>
                  <c:pt idx="0">
                    <c:v>Classe A</c:v>
                  </c:pt>
                  <c:pt idx="1">
                    <c:v>Classe A</c:v>
                  </c:pt>
                  <c:pt idx="2">
                    <c:v>Classe B</c:v>
                  </c:pt>
                  <c:pt idx="3">
                    <c:v>Classe B</c:v>
                  </c:pt>
                </c:lvl>
                <c:lvl>
                  <c:pt idx="0">
                    <c:v>Mariana</c:v>
                  </c:pt>
                  <c:pt idx="1">
                    <c:v>Juliana</c:v>
                  </c:pt>
                  <c:pt idx="2">
                    <c:v>Marcelo</c:v>
                  </c:pt>
                  <c:pt idx="3">
                    <c:v>Julia</c:v>
                  </c:pt>
                </c:lvl>
              </c:multiLvlStrCache>
            </c:multiLvlStrRef>
          </c:cat>
          <c:val>
            <c:numRef>
              <c:f>Plan1!$E$17:$E$20</c:f>
              <c:numCache>
                <c:formatCode>_("R$"* #,##0.00_);_("R$"* \(#,##0.00\);_("R$"* "-"??_);_(@_)</c:formatCode>
                <c:ptCount val="4"/>
                <c:pt idx="0">
                  <c:v>1700</c:v>
                </c:pt>
                <c:pt idx="1">
                  <c:v>3400</c:v>
                </c:pt>
                <c:pt idx="2">
                  <c:v>2550</c:v>
                </c:pt>
                <c:pt idx="3">
                  <c:v>2550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371940952"/>
        <c:axId val="371938208"/>
      </c:barChart>
      <c:catAx>
        <c:axId val="371940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1938208"/>
        <c:crosses val="autoZero"/>
        <c:auto val="1"/>
        <c:lblAlgn val="ctr"/>
        <c:lblOffset val="100"/>
        <c:noMultiLvlLbl val="0"/>
      </c:catAx>
      <c:valAx>
        <c:axId val="3719382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1940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704849</xdr:colOff>
      <xdr:row>11</xdr:row>
      <xdr:rowOff>66675</xdr:rowOff>
    </xdr:from>
    <xdr:to>
      <xdr:col>19</xdr:col>
      <xdr:colOff>228600</xdr:colOff>
      <xdr:row>28</xdr:row>
      <xdr:rowOff>147637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0"/>
  <sheetViews>
    <sheetView showGridLines="0" tabSelected="1" workbookViewId="0">
      <selection activeCell="U33" sqref="U33"/>
    </sheetView>
  </sheetViews>
  <sheetFormatPr defaultRowHeight="15" x14ac:dyDescent="0.25"/>
  <cols>
    <col min="5" max="5" width="14.42578125" bestFit="1" customWidth="1"/>
    <col min="6" max="6" width="13.28515625" bestFit="1" customWidth="1"/>
    <col min="8" max="8" width="8.85546875" bestFit="1" customWidth="1"/>
    <col min="9" max="9" width="16.5703125" bestFit="1" customWidth="1"/>
    <col min="10" max="10" width="15.85546875" bestFit="1" customWidth="1"/>
    <col min="11" max="11" width="15.85546875" customWidth="1"/>
    <col min="12" max="12" width="11.28515625" bestFit="1" customWidth="1"/>
    <col min="13" max="13" width="14.28515625" bestFit="1" customWidth="1"/>
    <col min="14" max="14" width="13.28515625" customWidth="1"/>
    <col min="15" max="15" width="18.28515625" bestFit="1" customWidth="1"/>
    <col min="16" max="16" width="12.5703125" bestFit="1" customWidth="1"/>
    <col min="17" max="17" width="13.42578125" customWidth="1"/>
  </cols>
  <sheetData>
    <row r="2" spans="2:17" x14ac:dyDescent="0.25">
      <c r="B2" s="4" t="s">
        <v>0</v>
      </c>
      <c r="C2" s="4"/>
      <c r="D2" s="4"/>
      <c r="E2" s="4"/>
      <c r="F2" s="4"/>
      <c r="H2" s="2" t="s">
        <v>43</v>
      </c>
      <c r="I2" s="2"/>
      <c r="J2" s="2"/>
      <c r="K2" s="2"/>
      <c r="L2" s="2"/>
      <c r="M2" s="2"/>
    </row>
    <row r="3" spans="2:17" x14ac:dyDescent="0.25">
      <c r="B3" s="5" t="s">
        <v>1</v>
      </c>
      <c r="C3" s="5" t="s">
        <v>12</v>
      </c>
      <c r="D3" s="5" t="s">
        <v>13</v>
      </c>
      <c r="E3" s="5" t="s">
        <v>14</v>
      </c>
      <c r="F3" s="5" t="s">
        <v>15</v>
      </c>
      <c r="H3" s="11" t="s">
        <v>1</v>
      </c>
      <c r="I3" s="11" t="s">
        <v>45</v>
      </c>
      <c r="J3" s="11" t="s">
        <v>44</v>
      </c>
      <c r="K3" s="11" t="s">
        <v>12</v>
      </c>
      <c r="L3" s="11" t="s">
        <v>13</v>
      </c>
      <c r="M3" s="11" t="s">
        <v>15</v>
      </c>
      <c r="O3" s="3" t="s">
        <v>52</v>
      </c>
      <c r="P3" s="3" t="s">
        <v>50</v>
      </c>
      <c r="Q3" s="3" t="s">
        <v>51</v>
      </c>
    </row>
    <row r="4" spans="2:17" x14ac:dyDescent="0.25">
      <c r="B4" s="5" t="s">
        <v>2</v>
      </c>
      <c r="C4" s="5" t="s">
        <v>26</v>
      </c>
      <c r="D4" s="5" t="s">
        <v>16</v>
      </c>
      <c r="E4" s="7">
        <v>2010</v>
      </c>
      <c r="F4" s="6">
        <v>17000</v>
      </c>
      <c r="H4" s="5" t="s">
        <v>2</v>
      </c>
      <c r="I4" s="7">
        <v>3</v>
      </c>
      <c r="J4" s="5" t="str">
        <f>VLOOKUP(I4,B17:E20,2,)</f>
        <v>Marcelo</v>
      </c>
      <c r="K4" s="5" t="str">
        <f>VLOOKUP(H4,B4:F13,2,FALSE)</f>
        <v>Fiat</v>
      </c>
      <c r="L4" s="5" t="str">
        <f>VLOOKUP(B4,B4:F13,3,FALSE)</f>
        <v>Pálio</v>
      </c>
      <c r="M4" s="6">
        <f>VLOOKUP(B4,B4:F13,5,FALSE)</f>
        <v>17000</v>
      </c>
      <c r="N4" s="1"/>
      <c r="O4" s="6" t="str">
        <f>VLOOKUP(I4,B17:D20,3,FALSE)</f>
        <v>Classe B</v>
      </c>
      <c r="P4" s="7" t="str">
        <f>IF(O4 = "Classe A", "10%", "15%")</f>
        <v>15%</v>
      </c>
      <c r="Q4" s="6">
        <f>IF(O4 = "Classe A", M4*H17,M4*H18)</f>
        <v>2550</v>
      </c>
    </row>
    <row r="5" spans="2:17" x14ac:dyDescent="0.25">
      <c r="B5" s="5" t="s">
        <v>3</v>
      </c>
      <c r="C5" s="5" t="s">
        <v>27</v>
      </c>
      <c r="D5" s="5" t="s">
        <v>17</v>
      </c>
      <c r="E5" s="7">
        <v>2005</v>
      </c>
      <c r="F5" s="6">
        <v>18500</v>
      </c>
      <c r="H5" s="5" t="s">
        <v>4</v>
      </c>
      <c r="I5" s="7">
        <v>2</v>
      </c>
      <c r="J5" s="5" t="str">
        <f>VLOOKUP(I5,B17:E20,2,)</f>
        <v>Juliana</v>
      </c>
      <c r="K5" s="5" t="str">
        <f t="shared" ref="K5:K9" si="0">VLOOKUP(H5,B5:F14,2,FALSE)</f>
        <v>Chevrolet</v>
      </c>
      <c r="L5" s="5" t="str">
        <f t="shared" ref="L5:L9" si="1">VLOOKUP(B5,B5:F14,3,FALSE)</f>
        <v>Gol</v>
      </c>
      <c r="M5" s="6">
        <f t="shared" ref="M5:M9" si="2">VLOOKUP(B5,B5:F14,5,FALSE)</f>
        <v>18500</v>
      </c>
      <c r="N5" s="1"/>
      <c r="O5" s="6" t="str">
        <f>VLOOKUP(I5,B17:D20,3,FALSE)</f>
        <v>Classe A</v>
      </c>
      <c r="P5" s="7" t="str">
        <f t="shared" ref="P5:P9" si="3">IF(O5 = "Classe A", "10%", "15%")</f>
        <v>10%</v>
      </c>
      <c r="Q5" s="6">
        <f>IF(O5 = "Classe A", M4*H17,M4*H18)</f>
        <v>1700</v>
      </c>
    </row>
    <row r="6" spans="2:17" x14ac:dyDescent="0.25">
      <c r="B6" s="5" t="s">
        <v>4</v>
      </c>
      <c r="C6" s="5" t="s">
        <v>28</v>
      </c>
      <c r="D6" s="5" t="s">
        <v>18</v>
      </c>
      <c r="E6" s="7">
        <v>2002</v>
      </c>
      <c r="F6" s="6">
        <v>45800</v>
      </c>
      <c r="H6" s="5" t="s">
        <v>6</v>
      </c>
      <c r="I6" s="7">
        <v>3</v>
      </c>
      <c r="J6" s="5" t="str">
        <f>VLOOKUP(I6,B17:E20,2,)</f>
        <v>Marcelo</v>
      </c>
      <c r="K6" s="5" t="str">
        <f t="shared" si="0"/>
        <v>VW</v>
      </c>
      <c r="L6" s="5" t="str">
        <f t="shared" si="1"/>
        <v>Onix</v>
      </c>
      <c r="M6" s="6">
        <f t="shared" si="2"/>
        <v>45800</v>
      </c>
      <c r="N6" s="1"/>
      <c r="O6" s="6" t="str">
        <f>VLOOKUP(I6,B17:D20,3,FALSE)</f>
        <v>Classe B</v>
      </c>
      <c r="P6" s="7" t="str">
        <f t="shared" si="3"/>
        <v>15%</v>
      </c>
      <c r="Q6" s="6">
        <f>IF(O6 = "Classe A", M4*H17,M4*H18)</f>
        <v>2550</v>
      </c>
    </row>
    <row r="7" spans="2:17" x14ac:dyDescent="0.25">
      <c r="B7" s="5" t="s">
        <v>5</v>
      </c>
      <c r="C7" s="5" t="s">
        <v>26</v>
      </c>
      <c r="D7" s="5" t="s">
        <v>19</v>
      </c>
      <c r="E7" s="7">
        <v>2015</v>
      </c>
      <c r="F7" s="6">
        <v>55300</v>
      </c>
      <c r="H7" s="5" t="s">
        <v>7</v>
      </c>
      <c r="I7" s="7">
        <v>1</v>
      </c>
      <c r="J7" s="5" t="str">
        <f>VLOOKUP(I7,B17:E20,2,)</f>
        <v>Mariana</v>
      </c>
      <c r="K7" s="5" t="str">
        <f t="shared" si="0"/>
        <v>Chevrolet</v>
      </c>
      <c r="L7" s="5" t="str">
        <f t="shared" si="1"/>
        <v>Uno</v>
      </c>
      <c r="M7" s="6">
        <f t="shared" si="2"/>
        <v>55300</v>
      </c>
      <c r="N7" s="1"/>
      <c r="O7" s="6" t="str">
        <f>VLOOKUP(I7,B17:D20,3,FALSE)</f>
        <v>Classe A</v>
      </c>
      <c r="P7" s="7" t="str">
        <f t="shared" si="3"/>
        <v>10%</v>
      </c>
      <c r="Q7" s="6">
        <f>IF(O7 = "Classe A", M4*H17,M4*H18)</f>
        <v>1700</v>
      </c>
    </row>
    <row r="8" spans="2:17" x14ac:dyDescent="0.25">
      <c r="B8" s="5" t="s">
        <v>6</v>
      </c>
      <c r="C8" s="5" t="s">
        <v>27</v>
      </c>
      <c r="D8" s="5" t="s">
        <v>20</v>
      </c>
      <c r="E8" s="7">
        <v>2010</v>
      </c>
      <c r="F8" s="6">
        <v>27800</v>
      </c>
      <c r="H8" s="5" t="s">
        <v>8</v>
      </c>
      <c r="I8" s="7">
        <v>2</v>
      </c>
      <c r="J8" s="5" t="str">
        <f>VLOOKUP(I8,B17:E20,2,)</f>
        <v>Juliana</v>
      </c>
      <c r="K8" s="5" t="str">
        <f t="shared" si="0"/>
        <v>Renault</v>
      </c>
      <c r="L8" s="5" t="str">
        <f t="shared" si="1"/>
        <v>Golf</v>
      </c>
      <c r="M8" s="6">
        <f t="shared" si="2"/>
        <v>27800</v>
      </c>
      <c r="N8" s="1"/>
      <c r="O8" s="6" t="str">
        <f>VLOOKUP(I8,B17:D20,3,FALSE)</f>
        <v>Classe A</v>
      </c>
      <c r="P8" s="7" t="str">
        <f t="shared" si="3"/>
        <v>10%</v>
      </c>
      <c r="Q8" s="6">
        <f>IF(O8 = "Classe A", M4*H17,M4*H18)</f>
        <v>1700</v>
      </c>
    </row>
    <row r="9" spans="2:17" x14ac:dyDescent="0.25">
      <c r="B9" s="5" t="s">
        <v>7</v>
      </c>
      <c r="C9" s="5" t="s">
        <v>28</v>
      </c>
      <c r="D9" s="5" t="s">
        <v>21</v>
      </c>
      <c r="E9" s="7">
        <v>2011</v>
      </c>
      <c r="F9" s="6">
        <v>29300</v>
      </c>
      <c r="H9" s="5" t="s">
        <v>9</v>
      </c>
      <c r="I9" s="7">
        <v>4</v>
      </c>
      <c r="J9" s="5" t="str">
        <f>VLOOKUP(I9,B17:E20,2,)</f>
        <v>Julia</v>
      </c>
      <c r="K9" s="5" t="str">
        <f t="shared" si="0"/>
        <v>Fiat</v>
      </c>
      <c r="L9" s="5" t="str">
        <f t="shared" si="1"/>
        <v>S10</v>
      </c>
      <c r="M9" s="6">
        <f t="shared" si="2"/>
        <v>29300</v>
      </c>
      <c r="N9" s="1"/>
      <c r="O9" s="6" t="str">
        <f>VLOOKUP(I9,B17:D20,3,FALSE)</f>
        <v>Classe B</v>
      </c>
      <c r="P9" s="7" t="str">
        <f t="shared" si="3"/>
        <v>15%</v>
      </c>
      <c r="Q9" s="6">
        <f>IF(O9 = "Classe A",M4*H17,M4*H18)</f>
        <v>2550</v>
      </c>
    </row>
    <row r="10" spans="2:17" x14ac:dyDescent="0.25">
      <c r="B10" s="5" t="s">
        <v>8</v>
      </c>
      <c r="C10" s="5" t="s">
        <v>30</v>
      </c>
      <c r="D10" s="5" t="s">
        <v>22</v>
      </c>
      <c r="E10" s="7">
        <v>2001</v>
      </c>
      <c r="F10" s="6">
        <v>15400</v>
      </c>
    </row>
    <row r="11" spans="2:17" x14ac:dyDescent="0.25">
      <c r="B11" s="5" t="s">
        <v>9</v>
      </c>
      <c r="C11" s="5" t="s">
        <v>26</v>
      </c>
      <c r="D11" s="5" t="s">
        <v>23</v>
      </c>
      <c r="E11" s="7">
        <v>2018</v>
      </c>
      <c r="F11" s="6">
        <v>95000</v>
      </c>
    </row>
    <row r="12" spans="2:17" x14ac:dyDescent="0.25">
      <c r="B12" s="5" t="s">
        <v>10</v>
      </c>
      <c r="C12" s="5" t="s">
        <v>29</v>
      </c>
      <c r="D12" s="5" t="s">
        <v>24</v>
      </c>
      <c r="E12" s="7">
        <v>2010</v>
      </c>
      <c r="F12" s="6">
        <v>33200</v>
      </c>
    </row>
    <row r="13" spans="2:17" x14ac:dyDescent="0.25">
      <c r="B13" s="5" t="s">
        <v>11</v>
      </c>
      <c r="C13" s="5" t="s">
        <v>27</v>
      </c>
      <c r="D13" s="5" t="s">
        <v>25</v>
      </c>
      <c r="E13" s="7">
        <v>2015</v>
      </c>
      <c r="F13" s="6">
        <v>25600</v>
      </c>
    </row>
    <row r="15" spans="2:17" x14ac:dyDescent="0.25">
      <c r="B15" s="2" t="s">
        <v>31</v>
      </c>
      <c r="C15" s="2"/>
      <c r="D15" s="2"/>
      <c r="E15" s="2"/>
    </row>
    <row r="16" spans="2:17" x14ac:dyDescent="0.25">
      <c r="B16" s="11" t="s">
        <v>32</v>
      </c>
      <c r="C16" s="11" t="s">
        <v>33</v>
      </c>
      <c r="D16" s="11" t="s">
        <v>34</v>
      </c>
      <c r="E16" s="11" t="s">
        <v>35</v>
      </c>
      <c r="G16" s="12" t="s">
        <v>36</v>
      </c>
      <c r="H16" s="13"/>
      <c r="J16" s="9" t="s">
        <v>46</v>
      </c>
      <c r="K16" s="10">
        <f>SUM(M4:M9)</f>
        <v>193700</v>
      </c>
    </row>
    <row r="17" spans="2:11" x14ac:dyDescent="0.25">
      <c r="B17" s="7">
        <v>1</v>
      </c>
      <c r="C17" s="5" t="s">
        <v>39</v>
      </c>
      <c r="D17" s="5" t="s">
        <v>37</v>
      </c>
      <c r="E17" s="6">
        <f>SUMIF(J4:J9,C17,Q4:Q9)</f>
        <v>1700</v>
      </c>
      <c r="G17" s="5" t="s">
        <v>37</v>
      </c>
      <c r="H17" s="8">
        <v>0.1</v>
      </c>
      <c r="J17" s="9" t="s">
        <v>47</v>
      </c>
      <c r="K17" s="10">
        <f>AVERAGE(M4:M9)</f>
        <v>32283.333333333332</v>
      </c>
    </row>
    <row r="18" spans="2:11" x14ac:dyDescent="0.25">
      <c r="B18" s="7">
        <v>2</v>
      </c>
      <c r="C18" s="5" t="s">
        <v>40</v>
      </c>
      <c r="D18" s="5" t="s">
        <v>37</v>
      </c>
      <c r="E18" s="6">
        <f t="shared" ref="E18:E20" si="4">SUMIF(J5:J10,C18,Q5:Q10)</f>
        <v>3400</v>
      </c>
      <c r="G18" s="5" t="s">
        <v>38</v>
      </c>
      <c r="H18" s="8">
        <v>0.15</v>
      </c>
      <c r="J18" s="9" t="s">
        <v>48</v>
      </c>
      <c r="K18" s="10">
        <f>MAX(M4:M9)</f>
        <v>55300</v>
      </c>
    </row>
    <row r="19" spans="2:11" x14ac:dyDescent="0.25">
      <c r="B19" s="7">
        <v>3</v>
      </c>
      <c r="C19" s="5" t="s">
        <v>41</v>
      </c>
      <c r="D19" s="5" t="s">
        <v>38</v>
      </c>
      <c r="E19" s="6">
        <f t="shared" si="4"/>
        <v>2550</v>
      </c>
      <c r="J19" s="9" t="s">
        <v>49</v>
      </c>
      <c r="K19" s="10">
        <f>MIN(M4:M9)</f>
        <v>17000</v>
      </c>
    </row>
    <row r="20" spans="2:11" x14ac:dyDescent="0.25">
      <c r="B20" s="7">
        <v>4</v>
      </c>
      <c r="C20" s="5" t="s">
        <v>42</v>
      </c>
      <c r="D20" s="5" t="s">
        <v>38</v>
      </c>
      <c r="E20" s="6">
        <f t="shared" si="4"/>
        <v>2550</v>
      </c>
    </row>
  </sheetData>
  <mergeCells count="4">
    <mergeCell ref="H2:M2"/>
    <mergeCell ref="B2:F2"/>
    <mergeCell ref="B15:E15"/>
    <mergeCell ref="G16:H1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2022-06-09T11:49:17Z</dcterms:created>
  <dcterms:modified xsi:type="dcterms:W3CDTF">2022-06-09T14:04:03Z</dcterms:modified>
</cp:coreProperties>
</file>